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T:\ODDĚLENÍ FINANCOVÁNÍ NEPŘÍMÝCH NÁKLADŮ\UCTARNA\EDULK\2025\"/>
    </mc:Choice>
  </mc:AlternateContent>
  <xr:revisionPtr revIDLastSave="0" documentId="8_{3C779658-CDFA-4F48-A377-267B78734FE3}" xr6:coauthVersionLast="47" xr6:coauthVersionMax="47" xr10:uidLastSave="{00000000-0000-0000-0000-000000000000}"/>
  <bookViews>
    <workbookView xWindow="-120" yWindow="-120" windowWidth="29040" windowHeight="15840" tabRatio="742" activeTab="1" xr2:uid="{00000000-000D-0000-FFFF-FFFF00000000}"/>
  </bookViews>
  <sheets>
    <sheet name="Popis SÚ a nákl.účtů" sheetId="1" r:id="rId1"/>
    <sheet name="Transfery" sheetId="2" r:id="rId2"/>
    <sheet name="Transferové odpisy" sheetId="30" r:id="rId3"/>
    <sheet name="Rozdělení HV" sheetId="10" r:id="rId4"/>
    <sheet name="Odpisy" sheetId="9" r:id="rId5"/>
    <sheet name="Pořizovaný DHM" sheetId="27" r:id="rId6"/>
    <sheet name="Přehled darů" sheetId="28" r:id="rId7"/>
    <sheet name="Stav pohledávek" sheetId="29" r:id="rId8"/>
    <sheet name="Schvalování účetní závěrky" sheetId="6" r:id="rId9"/>
    <sheet name="Finanční vypořádání dotací" sheetId="12" r:id="rId10"/>
    <sheet name="Vyúčtování provozního příspěvku" sheetId="22" r:id="rId11"/>
    <sheet name="Majetek předaný a vlastní" sheetId="34" r:id="rId12"/>
    <sheet name="Daňová úspora" sheetId="25" r:id="rId13"/>
    <sheet name="Rozpis kon. stavů fondů" sheetId="32" r:id="rId14"/>
  </sheets>
  <definedNames>
    <definedName name="_xlnm.Print_Titles" localSheetId="2">'Transferové odpisy'!$4:$5</definedName>
    <definedName name="_xlnm.Print_Titles" localSheetId="1">Transfery!$4:$5</definedName>
    <definedName name="_xlnm.Print_Area" localSheetId="0">'Popis SÚ a nákl.účtů'!$A$1:$D$172</definedName>
    <definedName name="_xlnm.Print_Area" localSheetId="5">'Pořizovaný DHM'!$A$1:$G$27</definedName>
    <definedName name="_xlnm.Print_Area" localSheetId="7">'Stav pohledávek'!$A$1:$E$49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15" i="1" l="1"/>
  <c r="G36" i="12"/>
  <c r="C30" i="12"/>
  <c r="D30" i="12"/>
  <c r="B8" i="25"/>
  <c r="C43" i="1"/>
  <c r="C45" i="1"/>
  <c r="G18" i="27"/>
  <c r="F20" i="27" s="1"/>
  <c r="H18" i="27"/>
  <c r="D36" i="1"/>
  <c r="C32" i="1"/>
  <c r="B6" i="25"/>
  <c r="C8" i="25"/>
  <c r="F39" i="12"/>
  <c r="C39" i="12"/>
  <c r="F32" i="12"/>
  <c r="C32" i="12"/>
  <c r="F29" i="12"/>
  <c r="F28" i="12"/>
  <c r="F27" i="12"/>
  <c r="F26" i="12"/>
  <c r="F25" i="12"/>
  <c r="C29" i="12"/>
  <c r="C28" i="12"/>
  <c r="C27" i="12"/>
  <c r="C26" i="12"/>
  <c r="C25" i="12"/>
  <c r="G2" i="34"/>
  <c r="F9" i="34"/>
  <c r="F10" i="34"/>
  <c r="F11" i="34"/>
  <c r="F12" i="34"/>
  <c r="F13" i="34"/>
  <c r="F14" i="34"/>
  <c r="F15" i="34"/>
  <c r="F16" i="34"/>
  <c r="F17" i="34"/>
  <c r="F18" i="34"/>
  <c r="F24" i="34"/>
  <c r="F25" i="34"/>
  <c r="F26" i="34"/>
  <c r="F27" i="34"/>
  <c r="F28" i="34"/>
  <c r="F29" i="34"/>
  <c r="F30" i="34"/>
  <c r="F31" i="34"/>
  <c r="F32" i="34"/>
  <c r="F33" i="34"/>
  <c r="D42" i="34"/>
  <c r="E42" i="34"/>
  <c r="F42" i="34"/>
  <c r="G42" i="34"/>
  <c r="D43" i="34"/>
  <c r="E43" i="34"/>
  <c r="F43" i="34"/>
  <c r="G43" i="34"/>
  <c r="D44" i="34"/>
  <c r="F44" i="34" s="1"/>
  <c r="E44" i="34"/>
  <c r="G44" i="34"/>
  <c r="D45" i="34"/>
  <c r="E45" i="34"/>
  <c r="F45" i="34"/>
  <c r="G45" i="34"/>
  <c r="D46" i="34"/>
  <c r="E46" i="34"/>
  <c r="F46" i="34"/>
  <c r="G46" i="34"/>
  <c r="D47" i="34"/>
  <c r="E47" i="34"/>
  <c r="F47" i="34"/>
  <c r="G47" i="34"/>
  <c r="D48" i="34"/>
  <c r="F48" i="34" s="1"/>
  <c r="E48" i="34"/>
  <c r="G48" i="34"/>
  <c r="D49" i="34"/>
  <c r="E49" i="34"/>
  <c r="F49" i="34"/>
  <c r="G49" i="34"/>
  <c r="D50" i="34"/>
  <c r="E50" i="34"/>
  <c r="F50" i="34"/>
  <c r="D51" i="34"/>
  <c r="E51" i="34"/>
  <c r="F51" i="34"/>
  <c r="E18" i="27"/>
  <c r="D18" i="27"/>
  <c r="C18" i="27"/>
  <c r="C15" i="12"/>
  <c r="C20" i="27" l="1"/>
  <c r="A20" i="12" l="1"/>
  <c r="A21" i="12"/>
  <c r="A27" i="12"/>
  <c r="A28" i="12"/>
  <c r="A29" i="12"/>
  <c r="A26" i="12"/>
  <c r="A25" i="12"/>
  <c r="C11" i="10" l="1"/>
  <c r="C49" i="12"/>
  <c r="D44" i="12"/>
  <c r="E44" i="12"/>
  <c r="G44" i="12"/>
  <c r="F46" i="12"/>
  <c r="F45" i="12"/>
  <c r="C46" i="12"/>
  <c r="C45" i="12"/>
  <c r="F47" i="12"/>
  <c r="F48" i="12"/>
  <c r="C47" i="12"/>
  <c r="C48" i="12"/>
  <c r="A47" i="12"/>
  <c r="A48" i="12"/>
  <c r="D21" i="22"/>
  <c r="G39" i="9"/>
  <c r="E39" i="9"/>
  <c r="D39" i="9"/>
  <c r="K35" i="9"/>
  <c r="L21" i="9"/>
  <c r="K21" i="9"/>
  <c r="L17" i="9"/>
  <c r="K17" i="9"/>
  <c r="N10" i="9"/>
  <c r="J19" i="9"/>
  <c r="J20" i="9"/>
  <c r="J18" i="9"/>
  <c r="J11" i="9"/>
  <c r="J12" i="9"/>
  <c r="J13" i="9"/>
  <c r="J14" i="9"/>
  <c r="J15" i="9"/>
  <c r="J17" i="9" s="1"/>
  <c r="J16" i="9"/>
  <c r="J10" i="9"/>
  <c r="I22" i="9"/>
  <c r="H22" i="9"/>
  <c r="I21" i="9"/>
  <c r="H21" i="9"/>
  <c r="I17" i="9"/>
  <c r="H17" i="9"/>
  <c r="C44" i="10"/>
  <c r="C33" i="10"/>
  <c r="C44" i="1"/>
  <c r="C12" i="25"/>
  <c r="F44" i="12" l="1"/>
  <c r="C44" i="12"/>
  <c r="J21" i="9"/>
  <c r="J22" i="9"/>
  <c r="C39" i="9" s="1"/>
  <c r="C1" i="29"/>
  <c r="G1" i="28"/>
  <c r="C6" i="32" l="1"/>
  <c r="C16" i="32" s="1"/>
  <c r="B160" i="1"/>
  <c r="B33" i="32" l="1"/>
  <c r="B34" i="32"/>
  <c r="B35" i="32"/>
  <c r="D6" i="22"/>
  <c r="B159" i="1"/>
  <c r="B162" i="1"/>
  <c r="J44" i="2" l="1"/>
  <c r="D44" i="2"/>
  <c r="E44" i="2"/>
  <c r="F44" i="2"/>
  <c r="G44" i="2"/>
  <c r="H44" i="2"/>
  <c r="I44" i="2"/>
  <c r="C44" i="2"/>
  <c r="N44" i="2"/>
  <c r="C47" i="2" l="1"/>
  <c r="F36" i="12"/>
  <c r="D36" i="12"/>
  <c r="G30" i="12"/>
  <c r="F30" i="12"/>
  <c r="D22" i="12"/>
  <c r="C52" i="12" l="1"/>
  <c r="B3" i="32"/>
  <c r="C2" i="32"/>
  <c r="J1" i="30"/>
  <c r="C2" i="30"/>
  <c r="E29" i="30"/>
  <c r="E28" i="30"/>
  <c r="E27" i="30"/>
  <c r="I23" i="30" l="1"/>
  <c r="B151" i="1" s="1"/>
  <c r="H23" i="30"/>
  <c r="G23" i="30"/>
  <c r="E23" i="30"/>
  <c r="D23" i="30"/>
  <c r="C23" i="30"/>
  <c r="J22" i="30"/>
  <c r="J21" i="30"/>
  <c r="J20" i="30"/>
  <c r="J19" i="30"/>
  <c r="J18" i="30"/>
  <c r="J17" i="30"/>
  <c r="J16" i="30"/>
  <c r="J15" i="30"/>
  <c r="F23" i="30"/>
  <c r="J14" i="30"/>
  <c r="J13" i="30"/>
  <c r="J12" i="30"/>
  <c r="J11" i="30"/>
  <c r="J10" i="30"/>
  <c r="J9" i="30"/>
  <c r="J8" i="30"/>
  <c r="J7" i="30"/>
  <c r="J6" i="30"/>
  <c r="B158" i="1"/>
  <c r="B163" i="1" s="1"/>
  <c r="B123" i="1"/>
  <c r="C141" i="1"/>
  <c r="B141" i="1"/>
  <c r="L42" i="2" l="1"/>
  <c r="L44" i="2" s="1"/>
  <c r="M41" i="2"/>
  <c r="M40" i="2"/>
  <c r="J23" i="30"/>
  <c r="B149" i="1"/>
  <c r="D115" i="1"/>
  <c r="B97" i="1"/>
  <c r="D79" i="1"/>
  <c r="B79" i="1"/>
  <c r="B165" i="1"/>
  <c r="B32" i="32" s="1"/>
  <c r="B44" i="29"/>
  <c r="B42" i="29"/>
  <c r="B15" i="29"/>
  <c r="B7" i="29"/>
  <c r="B30" i="28"/>
  <c r="B28" i="28"/>
  <c r="C26" i="27"/>
  <c r="C24" i="27"/>
  <c r="C22" i="10"/>
  <c r="C24" i="10" s="1"/>
  <c r="D97" i="1"/>
  <c r="D1" i="25"/>
  <c r="D133" i="1"/>
  <c r="B2" i="25"/>
  <c r="B19" i="25"/>
  <c r="B20" i="25"/>
  <c r="B18" i="25"/>
  <c r="E22" i="1"/>
  <c r="G49" i="12"/>
  <c r="F49" i="12"/>
  <c r="D49" i="12"/>
  <c r="C38" i="12"/>
  <c r="C36" i="12" s="1"/>
  <c r="C24" i="12"/>
  <c r="F24" i="12"/>
  <c r="A24" i="12"/>
  <c r="F17" i="12"/>
  <c r="F18" i="12"/>
  <c r="F19" i="12"/>
  <c r="F20" i="12"/>
  <c r="F21" i="12"/>
  <c r="F16" i="12"/>
  <c r="F15" i="12"/>
  <c r="D13" i="12"/>
  <c r="D43" i="12" s="1"/>
  <c r="C18" i="12"/>
  <c r="C19" i="12"/>
  <c r="C20" i="12"/>
  <c r="C21" i="12"/>
  <c r="C17" i="12"/>
  <c r="C16" i="12"/>
  <c r="A18" i="12"/>
  <c r="A17" i="12"/>
  <c r="B43" i="9"/>
  <c r="D42" i="9"/>
  <c r="B42" i="9"/>
  <c r="L1" i="9"/>
  <c r="C3" i="9"/>
  <c r="C36" i="10"/>
  <c r="I35" i="9"/>
  <c r="H35" i="9"/>
  <c r="F35" i="9"/>
  <c r="E35" i="9"/>
  <c r="D35" i="9"/>
  <c r="C35" i="9"/>
  <c r="J34" i="9"/>
  <c r="G34" i="9"/>
  <c r="J33" i="9"/>
  <c r="G33" i="9"/>
  <c r="J32" i="9"/>
  <c r="G32" i="9"/>
  <c r="J31" i="9"/>
  <c r="K31" i="9" s="1"/>
  <c r="J30" i="9"/>
  <c r="K30" i="9" s="1"/>
  <c r="J29" i="9"/>
  <c r="G29" i="9"/>
  <c r="K28" i="9"/>
  <c r="G21" i="9"/>
  <c r="D21" i="9"/>
  <c r="B21" i="9"/>
  <c r="B22" i="9" s="1"/>
  <c r="M20" i="9"/>
  <c r="M19" i="9"/>
  <c r="N19" i="9"/>
  <c r="M18" i="9"/>
  <c r="N18" i="9"/>
  <c r="L22" i="9"/>
  <c r="M17" i="9"/>
  <c r="G17" i="9"/>
  <c r="G22" i="9" s="1"/>
  <c r="I39" i="9" s="1"/>
  <c r="D17" i="9"/>
  <c r="B17" i="9"/>
  <c r="M16" i="9"/>
  <c r="N16" i="9"/>
  <c r="M15" i="9"/>
  <c r="M14" i="9"/>
  <c r="M13" i="9"/>
  <c r="M12" i="9"/>
  <c r="M11" i="9"/>
  <c r="M10" i="9"/>
  <c r="A16" i="12"/>
  <c r="A19" i="12"/>
  <c r="A15" i="12"/>
  <c r="C65" i="22"/>
  <c r="C64" i="22"/>
  <c r="C63" i="22"/>
  <c r="D2" i="22"/>
  <c r="A4" i="22"/>
  <c r="D8" i="22"/>
  <c r="D16" i="1"/>
  <c r="D15" i="1"/>
  <c r="K51" i="2"/>
  <c r="C30" i="1"/>
  <c r="C31" i="1"/>
  <c r="C35" i="1"/>
  <c r="D61" i="12"/>
  <c r="D60" i="12"/>
  <c r="D59" i="12"/>
  <c r="C52" i="10"/>
  <c r="C51" i="10"/>
  <c r="C50" i="10"/>
  <c r="C42" i="6"/>
  <c r="C41" i="6"/>
  <c r="C40" i="6"/>
  <c r="K53" i="2"/>
  <c r="K52" i="2"/>
  <c r="E2" i="12"/>
  <c r="E2" i="10"/>
  <c r="E1" i="6"/>
  <c r="K1" i="2"/>
  <c r="G1" i="27" s="1"/>
  <c r="D150" i="1"/>
  <c r="D151" i="1"/>
  <c r="D148" i="1"/>
  <c r="C37" i="1"/>
  <c r="C29" i="1"/>
  <c r="B3" i="12"/>
  <c r="B3" i="10"/>
  <c r="C2" i="6"/>
  <c r="D2" i="2"/>
  <c r="B2" i="27" s="1"/>
  <c r="D7" i="1"/>
  <c r="C47" i="10"/>
  <c r="D17" i="1"/>
  <c r="D14" i="1"/>
  <c r="D13" i="1"/>
  <c r="B49" i="1"/>
  <c r="M44" i="2" l="1"/>
  <c r="C50" i="2" s="1"/>
  <c r="G17" i="12"/>
  <c r="D52" i="12"/>
  <c r="D53" i="12" s="1"/>
  <c r="N13" i="9"/>
  <c r="D22" i="9"/>
  <c r="K32" i="9"/>
  <c r="G21" i="12"/>
  <c r="N15" i="9"/>
  <c r="N20" i="9"/>
  <c r="G52" i="12"/>
  <c r="J35" i="9"/>
  <c r="F52" i="12"/>
  <c r="N14" i="9"/>
  <c r="M21" i="9"/>
  <c r="M22" i="9" s="1"/>
  <c r="K34" i="9"/>
  <c r="F22" i="12"/>
  <c r="N12" i="9"/>
  <c r="K22" i="9"/>
  <c r="K33" i="9"/>
  <c r="K29" i="9"/>
  <c r="K42" i="2"/>
  <c r="N11" i="9"/>
  <c r="C22" i="12"/>
  <c r="G15" i="12"/>
  <c r="C13" i="12"/>
  <c r="F13" i="12"/>
  <c r="B17" i="25"/>
  <c r="E26" i="30"/>
  <c r="G16" i="12"/>
  <c r="J39" i="9"/>
  <c r="C48" i="2"/>
  <c r="B60" i="1" s="1"/>
  <c r="B59" i="1" s="1"/>
  <c r="G20" i="12"/>
  <c r="C28" i="1"/>
  <c r="B121" i="1"/>
  <c r="A2" i="29"/>
  <c r="A2" i="28"/>
  <c r="C49" i="10"/>
  <c r="K50" i="2"/>
  <c r="D58" i="12"/>
  <c r="B41" i="29"/>
  <c r="B27" i="28"/>
  <c r="F42" i="9"/>
  <c r="C39" i="6"/>
  <c r="C62" i="22"/>
  <c r="C23" i="27"/>
  <c r="N17" i="9"/>
  <c r="G19" i="12"/>
  <c r="G18" i="12"/>
  <c r="G35" i="9"/>
  <c r="N21" i="9" l="1"/>
  <c r="C43" i="12"/>
  <c r="C53" i="12" s="1"/>
  <c r="N22" i="9"/>
  <c r="B133" i="1"/>
  <c r="C20" i="32" s="1"/>
  <c r="C29" i="32" s="1"/>
  <c r="K44" i="2"/>
  <c r="C49" i="2" s="1"/>
  <c r="F43" i="12"/>
  <c r="F53" i="12" s="1"/>
  <c r="G22" i="12"/>
  <c r="G13" i="12"/>
  <c r="G43" i="12" l="1"/>
  <c r="G53" i="1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Vitova Jarmila</author>
    <author>Pavla Machová</author>
    <author>Pavla</author>
  </authors>
  <commentList>
    <comment ref="D2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38"/>
          </rPr>
          <t>d</t>
        </r>
        <r>
          <rPr>
            <sz val="9"/>
            <color indexed="81"/>
            <rFont val="Tahoma"/>
            <family val="2"/>
            <charset val="238"/>
          </rPr>
          <t>oplňte dle číselníku škol</t>
        </r>
      </text>
    </comment>
    <comment ref="C32" authorId="1" shapeId="0" xr:uid="{241BD2FB-0B02-421D-867A-6659888084DD}">
      <text>
        <r>
          <rPr>
            <b/>
            <sz val="9"/>
            <color indexed="81"/>
            <rFont val="Tahoma"/>
            <family val="2"/>
            <charset val="238"/>
          </rPr>
          <t xml:space="preserve">Nezapomeňte udělat kurzové náklady nebo zisky 
563/241 nebo 241/663
</t>
        </r>
      </text>
    </comment>
    <comment ref="D32" authorId="1" shapeId="0" xr:uid="{1FAC4E88-AFCA-4AE2-B29A-C9F5C5EE5C14}">
      <text>
        <r>
          <rPr>
            <b/>
            <sz val="20"/>
            <color indexed="81"/>
            <rFont val="Tahoma"/>
            <family val="2"/>
            <charset val="238"/>
          </rPr>
          <t>Nutno doplnit počet EUR</t>
        </r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</text>
    </comment>
    <comment ref="C46" authorId="1" shapeId="0" xr:uid="{5AAFFEEC-868E-4559-9419-9DE17CF5895D}">
      <text>
        <r>
          <rPr>
            <b/>
            <sz val="12"/>
            <color indexed="81"/>
            <rFont val="Tahoma"/>
            <family val="2"/>
            <charset val="238"/>
          </rPr>
          <t>MUSÍ být 0</t>
        </r>
      </text>
    </comment>
    <comment ref="B95" authorId="1" shapeId="0" xr:uid="{9914C413-0EA1-4545-A25C-D323B14FAE85}">
      <text>
        <r>
          <rPr>
            <b/>
            <sz val="9"/>
            <color indexed="81"/>
            <rFont val="Tahoma"/>
            <family val="2"/>
            <charset val="238"/>
          </rPr>
          <t xml:space="preserve">Zde uvádějte pouze drobný dl. majetek na účetech 901,902, 018, 028
</t>
        </r>
        <r>
          <rPr>
            <b/>
            <u/>
            <sz val="9"/>
            <color indexed="81"/>
            <rFont val="Tahoma"/>
            <family val="2"/>
            <charset val="238"/>
          </rPr>
          <t>Majetek nad 40 000,- Kč pouze přes fond investic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C153" authorId="2" shapeId="0" xr:uid="{00000000-0006-0000-0000-000003000000}">
      <text>
        <r>
          <rPr>
            <b/>
            <sz val="9"/>
            <color indexed="81"/>
            <rFont val="Tahoma"/>
            <family val="2"/>
            <charset val="238"/>
          </rPr>
          <t xml:space="preserve">Výnosy z prodej drobného majetku nejsou příjmem fondu investic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Vitova Jarmila</author>
    <author>machovap</author>
    <author>Pavla</author>
  </authors>
  <commentList>
    <comment ref="K1" authorId="0" shapeId="0" xr:uid="{00000000-0006-0000-0100-000001000000}">
      <text>
        <r>
          <rPr>
            <b/>
            <sz val="9"/>
            <color indexed="81"/>
            <rFont val="Tahoma"/>
            <family val="2"/>
            <charset val="238"/>
          </rPr>
          <t>d</t>
        </r>
        <r>
          <rPr>
            <sz val="9"/>
            <color indexed="81"/>
            <rFont val="Tahoma"/>
            <family val="2"/>
            <charset val="238"/>
          </rPr>
          <t>oplňte dle číselníku škol</t>
        </r>
      </text>
    </comment>
    <comment ref="E5" authorId="1" shapeId="0" xr:uid="{00000000-0006-0000-0100-000002000000}">
      <text>
        <r>
          <rPr>
            <b/>
            <sz val="8"/>
            <color indexed="81"/>
            <rFont val="Tahoma"/>
            <family val="2"/>
            <charset val="238"/>
          </rPr>
          <t>machovap:</t>
        </r>
        <r>
          <rPr>
            <sz val="8"/>
            <color indexed="81"/>
            <rFont val="Tahoma"/>
            <family val="2"/>
            <charset val="238"/>
          </rPr>
          <t xml:space="preserve">
241/374
</t>
        </r>
      </text>
    </comment>
    <comment ref="F5" authorId="1" shapeId="0" xr:uid="{00000000-0006-0000-0100-000003000000}">
      <text>
        <r>
          <rPr>
            <b/>
            <sz val="8"/>
            <color indexed="81"/>
            <rFont val="Tahoma"/>
            <family val="2"/>
            <charset val="238"/>
          </rPr>
          <t>machovap:</t>
        </r>
        <r>
          <rPr>
            <sz val="8"/>
            <color indexed="81"/>
            <rFont val="Tahoma"/>
            <family val="2"/>
            <charset val="238"/>
          </rPr>
          <t xml:space="preserve">
374/348
</t>
        </r>
      </text>
    </comment>
    <comment ref="I5" authorId="1" shapeId="0" xr:uid="{00000000-0006-0000-0100-000004000000}">
      <text>
        <r>
          <rPr>
            <b/>
            <sz val="8"/>
            <color indexed="81"/>
            <rFont val="Tahoma"/>
            <family val="2"/>
            <charset val="238"/>
          </rPr>
          <t>machovap:</t>
        </r>
        <r>
          <rPr>
            <sz val="8"/>
            <color indexed="81"/>
            <rFont val="Tahoma"/>
            <family val="2"/>
            <charset val="238"/>
          </rPr>
          <t xml:space="preserve">
388/972</t>
        </r>
      </text>
    </comment>
    <comment ref="J5" authorId="1" shapeId="0" xr:uid="{00000000-0006-0000-0100-000005000000}">
      <text>
        <r>
          <rPr>
            <b/>
            <sz val="8"/>
            <color indexed="81"/>
            <rFont val="Tahoma"/>
            <family val="2"/>
            <charset val="238"/>
          </rPr>
          <t>machovap:</t>
        </r>
        <r>
          <rPr>
            <sz val="8"/>
            <color indexed="81"/>
            <rFont val="Tahoma"/>
            <family val="2"/>
            <charset val="238"/>
          </rPr>
          <t xml:space="preserve">
348/388</t>
        </r>
      </text>
    </comment>
    <comment ref="K5" authorId="1" shapeId="0" xr:uid="{00000000-0006-0000-0100-000006000000}">
      <text>
        <r>
          <rPr>
            <b/>
            <sz val="8"/>
            <color indexed="81"/>
            <rFont val="Tahoma"/>
            <family val="2"/>
            <charset val="238"/>
          </rPr>
          <t>machovap:</t>
        </r>
        <r>
          <rPr>
            <sz val="8"/>
            <color indexed="81"/>
            <rFont val="Tahoma"/>
            <family val="2"/>
            <charset val="238"/>
          </rPr>
          <t xml:space="preserve">
dotace zaslané krajským úřadem nebo městem nebo obcí
</t>
        </r>
      </text>
    </comment>
    <comment ref="M40" authorId="2" shapeId="0" xr:uid="{00000000-0006-0000-0100-000007000000}">
      <text>
        <r>
          <rPr>
            <sz val="9"/>
            <color indexed="81"/>
            <rFont val="Tahoma"/>
            <family val="2"/>
            <charset val="238"/>
          </rPr>
          <t>viz nový list Transferové odpisy - přenos zbývající části nerozpuštěných transferů</t>
        </r>
      </text>
    </comment>
    <comment ref="L42" authorId="2" shapeId="0" xr:uid="{00000000-0006-0000-0100-000008000000}">
      <text>
        <r>
          <rPr>
            <b/>
            <sz val="9"/>
            <color indexed="81"/>
            <rFont val="Tahoma"/>
            <family val="2"/>
            <charset val="238"/>
          </rPr>
          <t>viz list Transferové odpisy - přenos z nového listu
672 = 403 MD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Pavla</author>
  </authors>
  <commentList>
    <comment ref="F5" authorId="0" shapeId="0" xr:uid="{00000000-0006-0000-0200-000001000000}">
      <text>
        <r>
          <rPr>
            <sz val="9"/>
            <color indexed="81"/>
            <rFont val="Tahoma"/>
            <family val="2"/>
            <charset val="238"/>
          </rPr>
          <t xml:space="preserve">Znovu opsat hodnotu ze sloupce "D", když bylo zařazeno až v roce 2019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Vitova Jarmila</author>
    <author>Machova Pavla</author>
  </authors>
  <commentList>
    <comment ref="B3" authorId="0" shapeId="0" xr:uid="{00000000-0006-0000-0300-000001000000}">
      <text>
        <r>
          <rPr>
            <sz val="9"/>
            <color indexed="81"/>
            <rFont val="Tahoma"/>
            <family val="2"/>
            <charset val="238"/>
          </rPr>
          <t>doplňte celý název p.o. dle zřizovací listiny</t>
        </r>
      </text>
    </comment>
    <comment ref="C7" authorId="0" shapeId="0" xr:uid="{00000000-0006-0000-0300-000002000000}">
      <text>
        <r>
          <rPr>
            <sz val="10"/>
            <color indexed="81"/>
            <rFont val="Tahoma"/>
            <family val="2"/>
            <charset val="238"/>
          </rPr>
          <t>Kontrola na výkaz zisku a ztráty, doplňte hodnotu!</t>
        </r>
      </text>
    </comment>
    <comment ref="A9" authorId="0" shapeId="0" xr:uid="{00000000-0006-0000-0300-000003000000}">
      <text>
        <r>
          <rPr>
            <sz val="9"/>
            <color indexed="81"/>
            <rFont val="Tahoma"/>
            <family val="2"/>
            <charset val="238"/>
          </rPr>
          <t xml:space="preserve">povinně okomentujte v případě zisku i ztráty
</t>
        </r>
      </text>
    </comment>
    <comment ref="C11" authorId="0" shapeId="0" xr:uid="{00000000-0006-0000-0300-000004000000}">
      <text>
        <r>
          <rPr>
            <sz val="10"/>
            <color indexed="81"/>
            <rFont val="Tahoma"/>
            <family val="2"/>
            <charset val="238"/>
          </rPr>
          <t xml:space="preserve">Zkontrolujte hodnotu na výkaz zisku a ztráty. </t>
        </r>
      </text>
    </comment>
    <comment ref="A20" authorId="1" shapeId="0" xr:uid="{00000000-0006-0000-0300-000005000000}">
      <text>
        <r>
          <rPr>
            <sz val="9"/>
            <color indexed="81"/>
            <rFont val="Tahoma"/>
            <family val="2"/>
            <charset val="238"/>
          </rPr>
          <t>povinně okomentujte v případě zisku i ztráty</t>
        </r>
      </text>
    </comment>
    <comment ref="C22" authorId="0" shapeId="0" xr:uid="{00000000-0006-0000-0300-000006000000}">
      <text>
        <r>
          <rPr>
            <sz val="8"/>
            <color indexed="81"/>
            <rFont val="Tahoma"/>
            <family val="2"/>
            <charset val="238"/>
          </rPr>
          <t>výkaz zisků a ztrát…..hlavní+doplňková činnost - částku nepřepisujte, přepočte se  automaticky</t>
        </r>
      </text>
    </comment>
    <comment ref="C23" authorId="0" shapeId="0" xr:uid="{00000000-0006-0000-0300-000007000000}">
      <text>
        <r>
          <rPr>
            <sz val="8"/>
            <color indexed="81"/>
            <rFont val="Tahoma"/>
            <family val="2"/>
            <charset val="238"/>
          </rPr>
          <t xml:space="preserve">výkaz zisku a ztráty …..hl.+ doplňk. činnost
</t>
        </r>
      </text>
    </comment>
    <comment ref="C24" authorId="0" shapeId="0" xr:uid="{00000000-0006-0000-0300-000008000000}">
      <text>
        <r>
          <rPr>
            <sz val="8"/>
            <color indexed="81"/>
            <rFont val="Tahoma"/>
            <family val="2"/>
            <charset val="238"/>
          </rPr>
          <t>kontrola na rozvahu, účet 493
- nepřepisujte, automaticky se přepočte</t>
        </r>
      </text>
    </comment>
    <comment ref="C29" authorId="1" shapeId="0" xr:uid="{00000000-0006-0000-0300-00000A000000}">
      <text>
        <r>
          <rPr>
            <sz val="9"/>
            <color indexed="81"/>
            <rFont val="Tahoma"/>
            <family val="2"/>
            <charset val="238"/>
          </rPr>
          <t>V případě, že zisk není krytý finančními prostředky</t>
        </r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</text>
    </comment>
    <comment ref="C33" authorId="0" shapeId="0" xr:uid="{00000000-0006-0000-0300-00000C000000}">
      <text>
        <r>
          <rPr>
            <sz val="8"/>
            <color indexed="81"/>
            <rFont val="Tahoma"/>
            <family val="2"/>
            <charset val="238"/>
          </rPr>
          <t xml:space="preserve">
max. do výše účtu 493
</t>
        </r>
      </text>
    </comment>
    <comment ref="C36" authorId="0" shapeId="0" xr:uid="{00000000-0006-0000-0300-00000D000000}">
      <text>
        <r>
          <rPr>
            <sz val="9"/>
            <color indexed="81"/>
            <rFont val="Tahoma"/>
            <family val="2"/>
            <charset val="238"/>
          </rPr>
          <t>částka se vám přepočítá automaticky - NEPŘEPISUJTE vzorec v této buňce</t>
        </r>
      </text>
    </comment>
    <comment ref="C40" authorId="0" shapeId="0" xr:uid="{00000000-0006-0000-0300-00000E000000}">
      <text>
        <r>
          <rPr>
            <b/>
            <sz val="8"/>
            <color indexed="81"/>
            <rFont val="Tahoma"/>
            <family val="2"/>
            <charset val="238"/>
          </rPr>
          <t>Vitova Jarmila:</t>
        </r>
        <r>
          <rPr>
            <sz val="8"/>
            <color indexed="81"/>
            <rFont val="Tahoma"/>
            <family val="2"/>
            <charset val="238"/>
          </rPr>
          <t xml:space="preserve">
projeví se jako navýšení neuhrazené ztráty minulých let</t>
        </r>
      </text>
    </comment>
    <comment ref="C43" authorId="0" shapeId="0" xr:uid="{00000000-0006-0000-0300-00000F000000}">
      <text>
        <r>
          <rPr>
            <b/>
            <sz val="8"/>
            <color indexed="81"/>
            <rFont val="Tahoma"/>
            <family val="2"/>
            <charset val="238"/>
          </rPr>
          <t>Vitova Jarmila:</t>
        </r>
        <r>
          <rPr>
            <sz val="8"/>
            <color indexed="81"/>
            <rFont val="Tahoma"/>
            <family val="2"/>
            <charset val="238"/>
          </rPr>
          <t xml:space="preserve">
 doplnit (rozvaha účet 432)</t>
        </r>
      </text>
    </comment>
    <comment ref="C44" authorId="0" shapeId="0" xr:uid="{00000000-0006-0000-0300-000010000000}">
      <text>
        <r>
          <rPr>
            <b/>
            <sz val="8"/>
            <color indexed="81"/>
            <rFont val="Tahoma"/>
            <family val="2"/>
            <charset val="238"/>
          </rPr>
          <t>Vitova Jarmila:</t>
        </r>
        <r>
          <rPr>
            <sz val="8"/>
            <color indexed="81"/>
            <rFont val="Tahoma"/>
            <family val="2"/>
            <charset val="238"/>
          </rPr>
          <t xml:space="preserve">
prosím NEVYPLŃOVAT částku! Přepočte se vám to automaticky-  je zde nastaven vzorec  </t>
        </r>
      </text>
    </comment>
    <comment ref="C45" authorId="0" shapeId="0" xr:uid="{00000000-0006-0000-0300-000011000000}">
      <text>
        <r>
          <rPr>
            <sz val="9"/>
            <color indexed="81"/>
            <rFont val="Tahoma"/>
            <family val="2"/>
            <charset val="238"/>
          </rPr>
          <t xml:space="preserve">
vyplnit</t>
        </r>
      </text>
    </comment>
    <comment ref="C46" authorId="0" shapeId="0" xr:uid="{00000000-0006-0000-0300-000012000000}">
      <text>
        <r>
          <rPr>
            <sz val="9"/>
            <color indexed="81"/>
            <rFont val="Tahoma"/>
            <family val="2"/>
            <charset val="238"/>
          </rPr>
          <t xml:space="preserve">
vyplnit</t>
        </r>
      </text>
    </comment>
    <comment ref="C47" authorId="0" shapeId="0" xr:uid="{00000000-0006-0000-0300-000013000000}">
      <text>
        <r>
          <rPr>
            <b/>
            <sz val="9"/>
            <color indexed="81"/>
            <rFont val="Tahoma"/>
            <family val="2"/>
            <charset val="238"/>
          </rPr>
          <t>Vitova Jarmila:</t>
        </r>
        <r>
          <rPr>
            <sz val="9"/>
            <color indexed="81"/>
            <rFont val="Tahoma"/>
            <family val="2"/>
            <charset val="238"/>
          </rPr>
          <t xml:space="preserve">
nevyplňujte částku - je zde nastaven vzorec 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Vitova Jarmila</author>
    <author>Machova Pavla</author>
  </authors>
  <commentList>
    <comment ref="C3" authorId="0" shapeId="0" xr:uid="{00000000-0006-0000-0400-000001000000}">
      <text>
        <r>
          <rPr>
            <b/>
            <sz val="9"/>
            <color indexed="81"/>
            <rFont val="Tahoma"/>
            <family val="2"/>
            <charset val="238"/>
          </rPr>
          <t>Vitova Jarmila:</t>
        </r>
        <r>
          <rPr>
            <sz val="9"/>
            <color indexed="81"/>
            <rFont val="Tahoma"/>
            <family val="2"/>
            <charset val="238"/>
          </rPr>
          <t xml:space="preserve">
název p.o. dle zřizovací listiny</t>
        </r>
      </text>
    </comment>
    <comment ref="G9" authorId="0" shapeId="0" xr:uid="{00000000-0006-0000-0400-000002000000}">
      <text>
        <r>
          <rPr>
            <b/>
            <sz val="9"/>
            <color indexed="81"/>
            <rFont val="Tahoma"/>
            <family val="2"/>
            <charset val="238"/>
          </rPr>
          <t>Vitova Jarmila:</t>
        </r>
        <r>
          <rPr>
            <sz val="9"/>
            <color indexed="81"/>
            <rFont val="Tahoma"/>
            <family val="2"/>
            <charset val="238"/>
          </rPr>
          <t xml:space="preserve">
účtovaná skutečnost, kterou by měl poskytnout zřizovatel 
(nemusí souhlasit s poskytnutým příspěvkem od zřizovatele)
</t>
        </r>
      </text>
    </comment>
    <comment ref="A37" authorId="0" shapeId="0" xr:uid="{00000000-0006-0000-0400-000003000000}">
      <text>
        <r>
          <rPr>
            <b/>
            <sz val="8"/>
            <color indexed="81"/>
            <rFont val="Tahoma"/>
            <family val="2"/>
            <charset val="238"/>
          </rPr>
          <t>Vitova Jarmila:</t>
        </r>
        <r>
          <rPr>
            <sz val="8"/>
            <color indexed="81"/>
            <rFont val="Tahoma"/>
            <family val="2"/>
            <charset val="238"/>
          </rPr>
          <t xml:space="preserve">
za svěřený + vlastní majetek</t>
        </r>
      </text>
    </comment>
    <comment ref="G39" authorId="1" shapeId="0" xr:uid="{00000000-0006-0000-0400-000004000000}">
      <text>
        <r>
          <rPr>
            <sz val="8"/>
            <color indexed="81"/>
            <rFont val="Tahoma"/>
            <family val="2"/>
            <charset val="238"/>
          </rPr>
          <t>viz určovací dopis / úprava odpisů 
a je součtem příspěvku na mov. i nemov. svěř.majetek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Vitova Jarmila</author>
  </authors>
  <commentList>
    <comment ref="E1" authorId="0" shapeId="0" xr:uid="{00000000-0006-0000-0800-000001000000}">
      <text>
        <r>
          <rPr>
            <b/>
            <sz val="9"/>
            <color indexed="81"/>
            <rFont val="Tahoma"/>
            <family val="2"/>
            <charset val="238"/>
          </rPr>
          <t>d</t>
        </r>
        <r>
          <rPr>
            <sz val="9"/>
            <color indexed="81"/>
            <rFont val="Tahoma"/>
            <family val="2"/>
            <charset val="238"/>
          </rPr>
          <t>oplňte dle číselníku škol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Machová Pavla</author>
  </authors>
  <commentList>
    <comment ref="B8" authorId="0" shapeId="0" xr:uid="{D420A37D-B22E-4E98-A72B-6FF26504B819}">
      <text>
        <r>
          <rPr>
            <b/>
            <sz val="9"/>
            <color indexed="81"/>
            <rFont val="Tahoma"/>
            <charset val="1"/>
          </rPr>
          <t>Částka za rok 2025 může být uvedena při sestavení finančních dokumentů na rok 2026 jako čerpání rezervního fondu.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Pavla</author>
  </authors>
  <commentList>
    <comment ref="B7" authorId="0" shapeId="0" xr:uid="{00000000-0006-0000-0F00-000001000000}">
      <text>
        <r>
          <rPr>
            <sz val="9"/>
            <color indexed="81"/>
            <rFont val="Tahoma"/>
            <family val="2"/>
            <charset val="238"/>
          </rPr>
          <t>Zde uveďte každou samostatnou dotaci zvlášť s uvedením částky</t>
        </r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</text>
    </comment>
    <comment ref="B12" authorId="0" shapeId="0" xr:uid="{00000000-0006-0000-0F00-000002000000}">
      <text>
        <r>
          <rPr>
            <sz val="9"/>
            <color indexed="81"/>
            <rFont val="Tahoma"/>
            <family val="2"/>
            <charset val="238"/>
          </rPr>
          <t>Zde uveďte každý samostatný účelový dar s uvedením zbývající nespotřebované částky</t>
        </r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</text>
    </comment>
    <comment ref="B21" authorId="0" shapeId="0" xr:uid="{00000000-0006-0000-0F00-000003000000}">
      <text>
        <r>
          <rPr>
            <sz val="9"/>
            <color indexed="81"/>
            <rFont val="Tahoma"/>
            <family val="2"/>
            <charset val="238"/>
          </rPr>
          <t>Zde uveďte každou samostatnou dotaci zvlášť s uvedením částky</t>
        </r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</text>
    </comment>
    <comment ref="B25" authorId="0" shapeId="0" xr:uid="{00000000-0006-0000-0F00-000004000000}">
      <text>
        <r>
          <rPr>
            <sz val="9"/>
            <color indexed="81"/>
            <rFont val="Tahoma"/>
            <family val="2"/>
            <charset val="238"/>
          </rPr>
          <t>Zde uveďte každý samostatný účelový dar s uvedením zbývající nespotřebované částky</t>
        </r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<sst xmlns="http://schemas.openxmlformats.org/spreadsheetml/2006/main" count="1079" uniqueCount="556">
  <si>
    <t>021 - Stavby</t>
  </si>
  <si>
    <t>031 - Pozemky</t>
  </si>
  <si>
    <t>032 - Kulturní předměty</t>
  </si>
  <si>
    <t>241 - provozní účet</t>
  </si>
  <si>
    <t>241 - krytí RF</t>
  </si>
  <si>
    <t>241 - krytí IF</t>
  </si>
  <si>
    <t>241 - krytí FO</t>
  </si>
  <si>
    <t>Celkem 241</t>
  </si>
  <si>
    <t>Měna v Kč</t>
  </si>
  <si>
    <t>243 - FKSP</t>
  </si>
  <si>
    <t>261 - Pokladna EU</t>
  </si>
  <si>
    <t>Stav k datu závěrky</t>
  </si>
  <si>
    <t>Poznámky: např.druh cenin</t>
  </si>
  <si>
    <t>Celkem</t>
  </si>
  <si>
    <t>314 - Krátkodobé pokytnuté zálohy</t>
  </si>
  <si>
    <t>Částka</t>
  </si>
  <si>
    <t>Časové rozlišení:</t>
  </si>
  <si>
    <t>383 - Výdaje PO</t>
  </si>
  <si>
    <t>385 - Příjmy PO</t>
  </si>
  <si>
    <t>388 - Dohad.účty aktivní</t>
  </si>
  <si>
    <t>částka</t>
  </si>
  <si>
    <t>389 - Dohad.účty pasivní</t>
  </si>
  <si>
    <t>- ostatní *</t>
  </si>
  <si>
    <t>*</t>
  </si>
  <si>
    <t>Pohledávky a závazky z dotací</t>
  </si>
  <si>
    <t>347 - Závazky za SR</t>
  </si>
  <si>
    <t>349 - Závazky za ÚSC</t>
  </si>
  <si>
    <t>346 - Pohledávky za SR</t>
  </si>
  <si>
    <t>348 - Pohledávky za ÚSC</t>
  </si>
  <si>
    <t>Fondy:</t>
  </si>
  <si>
    <t>411 - Fond odměn</t>
  </si>
  <si>
    <t>Příděl do fondu z HV</t>
  </si>
  <si>
    <t>Krytí peněžními prostředky</t>
  </si>
  <si>
    <t>241 - běžný účet</t>
  </si>
  <si>
    <t>261 - pokladna</t>
  </si>
  <si>
    <t>311 - pohledávky</t>
  </si>
  <si>
    <t>Celkem krytí FO</t>
  </si>
  <si>
    <t>243 - účet FKSP</t>
  </si>
  <si>
    <t>321 - závazky</t>
  </si>
  <si>
    <t>Celkem krytí FKSP</t>
  </si>
  <si>
    <t>Přídel do fondu z HV</t>
  </si>
  <si>
    <t>Úhrada sankcí</t>
  </si>
  <si>
    <t>Dary peněžní a příspěvky</t>
  </si>
  <si>
    <t>Celkem krytí RF</t>
  </si>
  <si>
    <t>Čerpání - mzdy</t>
  </si>
  <si>
    <t>244 - *</t>
  </si>
  <si>
    <t>245 - *</t>
  </si>
  <si>
    <t>262 - Peníze na cestě</t>
  </si>
  <si>
    <t>Převod z RF</t>
  </si>
  <si>
    <t>Odpisy majetku</t>
  </si>
  <si>
    <t>Investič. dotace z rozpočtu zřizovatele</t>
  </si>
  <si>
    <t>Ostatní tvorba</t>
  </si>
  <si>
    <t xml:space="preserve">Opravy a údržba </t>
  </si>
  <si>
    <t>Rekonstrukce a modernizace</t>
  </si>
  <si>
    <t>Pořízení dl.majetku</t>
  </si>
  <si>
    <t>Úhrada zhorš.HV</t>
  </si>
  <si>
    <t>Dohady</t>
  </si>
  <si>
    <t>Výnosy z nároků na dotace</t>
  </si>
  <si>
    <t>X</t>
  </si>
  <si>
    <t>384 - Výnosy PO</t>
  </si>
  <si>
    <t xml:space="preserve">Vysvětlivky: </t>
  </si>
  <si>
    <t>X        zde se žádný záznam neprovádí</t>
  </si>
  <si>
    <t>551 Odpisy:</t>
  </si>
  <si>
    <t>Mimořádný odpis</t>
  </si>
  <si>
    <t>502 Energie:</t>
  </si>
  <si>
    <t xml:space="preserve"> </t>
  </si>
  <si>
    <t>Název projektu, UZ (každá jednotl. dotace=řádek)</t>
  </si>
  <si>
    <t>672 Dotace a transfery</t>
  </si>
  <si>
    <t>374 + 472</t>
  </si>
  <si>
    <t>Příspěvek od zřizovatele na odpisy</t>
  </si>
  <si>
    <t>Zálohy</t>
  </si>
  <si>
    <t>Konečný zůstatek účtů</t>
  </si>
  <si>
    <t>241 - BÚ-nepřevedený podíl</t>
  </si>
  <si>
    <t>- dotace celkem(transfery)</t>
  </si>
  <si>
    <t>Název příspěv.organizace:</t>
  </si>
  <si>
    <t>* dopište popis položky</t>
  </si>
  <si>
    <t>RF SÚ 413</t>
  </si>
  <si>
    <t>RF SÚ 414</t>
  </si>
  <si>
    <t>Fond odměn</t>
  </si>
  <si>
    <t>z toho: elektřina</t>
  </si>
  <si>
    <t>z toho: plyn</t>
  </si>
  <si>
    <t>z toho: ostatní</t>
  </si>
  <si>
    <t xml:space="preserve">241 - běžný účet </t>
  </si>
  <si>
    <t>Pořizovací cena</t>
  </si>
  <si>
    <t>Oprávky</t>
  </si>
  <si>
    <t>Zůstatková cena</t>
  </si>
  <si>
    <t xml:space="preserve">X </t>
  </si>
  <si>
    <t>Doplnění při změně SÚ 021, 031, 032 - pokud stav svěřeného majetku dle ZL v Kč není roven účetnímu stavu v Kč</t>
  </si>
  <si>
    <t>Datum změny + číslo SÚ</t>
  </si>
  <si>
    <t>Částka v Kč</t>
  </si>
  <si>
    <t xml:space="preserve">Popis navýšení (+Kč) nebo ponížení (-Kč) stavu svěř. majetku </t>
  </si>
  <si>
    <t>Hlavní činnost</t>
  </si>
  <si>
    <t>Doplňková činnost</t>
  </si>
  <si>
    <t>Pravidelný roční odpis dle schv. odpisového plánu</t>
  </si>
  <si>
    <t>Výkazy</t>
  </si>
  <si>
    <t>podpis:</t>
  </si>
  <si>
    <t>241 - krytí FKSP (nepřevedený podíl na SÚ 243)</t>
  </si>
  <si>
    <t>viz samostatný list "Transfery"</t>
  </si>
  <si>
    <t>Nařízený odvod na investice</t>
  </si>
  <si>
    <t>Sestavil:</t>
  </si>
  <si>
    <t>……………………...…..</t>
  </si>
  <si>
    <t>Telefon:</t>
  </si>
  <si>
    <t>Ředitel organizace:</t>
  </si>
  <si>
    <t>2. Komentář k účetní závěrce</t>
  </si>
  <si>
    <t>1. Výkazy účetní závěrky</t>
  </si>
  <si>
    <t>a) Rozvaha</t>
  </si>
  <si>
    <t>b) Výkaz zisku a ztráty</t>
  </si>
  <si>
    <t>c) Příloha</t>
  </si>
  <si>
    <t>Podklady pro schválení účetní závěrky</t>
  </si>
  <si>
    <t>originál</t>
  </si>
  <si>
    <t>Druh dokladu</t>
  </si>
  <si>
    <t>Doloženo ano/ne</t>
  </si>
  <si>
    <t>a) Popis SÚ a nákl. účtů</t>
  </si>
  <si>
    <t>b) Transfery</t>
  </si>
  <si>
    <t xml:space="preserve">originál </t>
  </si>
  <si>
    <t>kopie</t>
  </si>
  <si>
    <t xml:space="preserve">Kontrolovaný rok </t>
  </si>
  <si>
    <t xml:space="preserve">Kontrolní orgán </t>
  </si>
  <si>
    <t>Zpráva o výsledku kontroly, výsledku přezkumu, protokoly - číslo jednací</t>
  </si>
  <si>
    <t>Předmět kontroly (např. projekt, mzdy, celé účetnictví)</t>
  </si>
  <si>
    <t xml:space="preserve">*        doplňte další dotace - název a UZ dotač. prostředků </t>
  </si>
  <si>
    <t>D 403 - Pořízený investiční majetek = pořizovací cena</t>
  </si>
  <si>
    <t>Ostatní příjem*</t>
  </si>
  <si>
    <t>Název příspěvkové organizace:</t>
  </si>
  <si>
    <r>
      <rPr>
        <b/>
        <sz val="20"/>
        <rFont val="Arial"/>
        <family val="2"/>
        <charset val="238"/>
      </rPr>
      <t xml:space="preserve"> </t>
    </r>
    <r>
      <rPr>
        <b/>
        <sz val="20"/>
        <rFont val="Wingdings"/>
        <charset val="2"/>
      </rPr>
      <t></t>
    </r>
    <r>
      <rPr>
        <b/>
        <sz val="14"/>
        <color indexed="10"/>
        <rFont val="Wingdings"/>
        <charset val="2"/>
      </rPr>
      <t xml:space="preserve"> </t>
    </r>
    <r>
      <rPr>
        <b/>
        <u/>
        <sz val="14"/>
        <color indexed="10"/>
        <rFont val="Arial"/>
        <family val="2"/>
        <charset val="238"/>
      </rPr>
      <t>majetek svěřený</t>
    </r>
    <r>
      <rPr>
        <b/>
        <sz val="14"/>
        <rFont val="Arial"/>
        <family val="2"/>
        <charset val="238"/>
      </rPr>
      <t xml:space="preserve"> do správy příspěvkové organizace    </t>
    </r>
  </si>
  <si>
    <t>v Kč</t>
  </si>
  <si>
    <t>č. odpisové skupiny</t>
  </si>
  <si>
    <t>pořizovací cena</t>
  </si>
  <si>
    <t xml:space="preserve">oprávky k 1.1. sledovaného roku </t>
  </si>
  <si>
    <t>zůstatková cena k 31.12. sledovaného roku</t>
  </si>
  <si>
    <t>hlavní činnost (HČ)</t>
  </si>
  <si>
    <t xml:space="preserve">      doplňk.činnost (DČ)</t>
  </si>
  <si>
    <t>celkem</t>
  </si>
  <si>
    <t>doba odepisování stanovená organizací</t>
  </si>
  <si>
    <t>doba odepisování stanovená zřizovatelem</t>
  </si>
  <si>
    <t xml:space="preserve">podíl zřizovatele - provozní příspěvek na odpisy </t>
  </si>
  <si>
    <t xml:space="preserve"> transferový podíl </t>
  </si>
  <si>
    <r>
      <t xml:space="preserve">podíl p.o. </t>
    </r>
    <r>
      <rPr>
        <i/>
        <sz val="10"/>
        <rFont val="Arial"/>
        <family val="2"/>
        <charset val="238"/>
      </rPr>
      <t>(vlastní zdroje)</t>
    </r>
  </si>
  <si>
    <r>
      <t xml:space="preserve"> roční účetní odpisy  DČ </t>
    </r>
    <r>
      <rPr>
        <i/>
        <sz val="10"/>
        <rFont val="Arial"/>
        <family val="2"/>
        <charset val="238"/>
      </rPr>
      <t>(vlastní zdroje)</t>
    </r>
  </si>
  <si>
    <r>
      <t xml:space="preserve"> 4-</t>
    </r>
    <r>
      <rPr>
        <i/>
        <sz val="9"/>
        <rFont val="Arial"/>
        <family val="2"/>
        <charset val="238"/>
      </rPr>
      <t>osob. automobily</t>
    </r>
  </si>
  <si>
    <t>∑ movitý majetek</t>
  </si>
  <si>
    <t>150+x</t>
  </si>
  <si>
    <r>
      <t xml:space="preserve">∑ </t>
    </r>
    <r>
      <rPr>
        <b/>
        <sz val="9"/>
        <rFont val="Arial"/>
        <family val="2"/>
        <charset val="238"/>
      </rPr>
      <t>nemovitý majetek</t>
    </r>
  </si>
  <si>
    <t>celkem MM+NM</t>
  </si>
  <si>
    <r>
      <rPr>
        <b/>
        <sz val="20"/>
        <rFont val="Wingdings"/>
        <charset val="2"/>
      </rPr>
      <t xml:space="preserve"> </t>
    </r>
    <r>
      <rPr>
        <b/>
        <u/>
        <sz val="14"/>
        <color indexed="10"/>
        <rFont val="Arial"/>
        <family val="2"/>
        <charset val="238"/>
      </rPr>
      <t>vlastní majetek</t>
    </r>
    <r>
      <rPr>
        <b/>
        <sz val="14"/>
        <color indexed="10"/>
        <rFont val="Arial"/>
        <family val="2"/>
        <charset val="238"/>
      </rPr>
      <t xml:space="preserve"> </t>
    </r>
    <r>
      <rPr>
        <b/>
        <sz val="14"/>
        <rFont val="Arial"/>
        <family val="2"/>
        <charset val="238"/>
      </rPr>
      <t>příspěvkové organizace</t>
    </r>
  </si>
  <si>
    <t>číslo odpisové skupiny</t>
  </si>
  <si>
    <t>doba odepisování v letech</t>
  </si>
  <si>
    <t xml:space="preserve">pořizovací cena </t>
  </si>
  <si>
    <t xml:space="preserve">Podíl odpisů krytý ostat. výnosy PO </t>
  </si>
  <si>
    <t>transferový podíl odpisů 403/672</t>
  </si>
  <si>
    <t>∑</t>
  </si>
  <si>
    <t>Celkové účetní odpisy</t>
  </si>
  <si>
    <r>
      <t xml:space="preserve">účetní odpisy na sledovaný rok </t>
    </r>
    <r>
      <rPr>
        <sz val="10"/>
        <color indexed="8"/>
        <rFont val="Calibri"/>
        <family val="2"/>
        <charset val="238"/>
      </rPr>
      <t>(účet 551)</t>
    </r>
  </si>
  <si>
    <t>hlavní činnost</t>
  </si>
  <si>
    <t>doplňková činnost</t>
  </si>
  <si>
    <t xml:space="preserve">Celkem odpisy za organizaci </t>
  </si>
  <si>
    <t xml:space="preserve">VH z hlavní činnosti </t>
  </si>
  <si>
    <t>……………………………….</t>
  </si>
  <si>
    <t>….. před zdaněním</t>
  </si>
  <si>
    <t xml:space="preserve">Komentář ke vzniku VH </t>
  </si>
  <si>
    <t>VH z doplňkové činnosti</t>
  </si>
  <si>
    <r>
      <t xml:space="preserve">VH  CELKEM po zdanění </t>
    </r>
    <r>
      <rPr>
        <sz val="11"/>
        <rFont val="Arial"/>
        <family val="2"/>
        <charset val="238"/>
      </rPr>
      <t>(zisk + /  ztráta -)</t>
    </r>
  </si>
  <si>
    <t xml:space="preserve">B.    Rozdělení a převod zlepšeného VH běžného roku </t>
  </si>
  <si>
    <t>Pokrytí neuhrazené ztráty min. let</t>
  </si>
  <si>
    <t>RF tvořený ze zlepšeného VH  (účet 413)</t>
  </si>
  <si>
    <t>Fond odměnd (účet 411)</t>
  </si>
  <si>
    <t>úhrn</t>
  </si>
  <si>
    <t>C.   Krytí zhoršeného VH běžného roku</t>
  </si>
  <si>
    <t>v tom krytí ztráty: (částky uvádějte se znaménkem +)</t>
  </si>
  <si>
    <t xml:space="preserve">  - na vrub zůstatku rezervního fondu</t>
  </si>
  <si>
    <t xml:space="preserve">  - z rozpočtu zřizovatele</t>
  </si>
  <si>
    <t>D.    Rozdělení nerozděleného zisku minulých let - účet 432</t>
  </si>
  <si>
    <t xml:space="preserve">rozdělovaná část nerozděleného zisku min. let  </t>
  </si>
  <si>
    <t>z toho: příděl do RF</t>
  </si>
  <si>
    <t>příděl do FO</t>
  </si>
  <si>
    <t>Příloha ke Zřizovací listině č. 1</t>
  </si>
  <si>
    <t>Stavby</t>
  </si>
  <si>
    <t>Pozemky a trvalé porosty</t>
  </si>
  <si>
    <t>Kulturní předměty</t>
  </si>
  <si>
    <t xml:space="preserve">platná ze dne: </t>
  </si>
  <si>
    <t xml:space="preserve">Bankovní účty: </t>
  </si>
  <si>
    <t>261 - Pokladna CZK</t>
  </si>
  <si>
    <t>261 - Pokladna cizí měny</t>
  </si>
  <si>
    <t>Název organizace:</t>
  </si>
  <si>
    <t>Ukazatel</t>
  </si>
  <si>
    <t>ÚZ</t>
  </si>
  <si>
    <t>Datum vrácení</t>
  </si>
  <si>
    <t>Vratka dotace a návratné finanční výpomoci při finančním vypořádání</t>
  </si>
  <si>
    <t>1</t>
  </si>
  <si>
    <t>2</t>
  </si>
  <si>
    <t>3</t>
  </si>
  <si>
    <t>4</t>
  </si>
  <si>
    <t>5</t>
  </si>
  <si>
    <t>x</t>
  </si>
  <si>
    <t xml:space="preserve">       v tom jednotlivé tituly:</t>
  </si>
  <si>
    <t>Dlouhodobý majetek SVĚŘENÝ (hodnoty z účetní závěrky):</t>
  </si>
  <si>
    <t>z toho transferové odpisy 403 MD</t>
  </si>
  <si>
    <t>645 Výnosy z prodeje DNM</t>
  </si>
  <si>
    <t xml:space="preserve">646 Výnosy z prodeje DHM </t>
  </si>
  <si>
    <t xml:space="preserve">Kontr. číslo </t>
  </si>
  <si>
    <t>=0  SPRÁVNĚ</t>
  </si>
  <si>
    <t>z toho okruhy doplň. činnosti dle Zřizovací listiny:</t>
  </si>
  <si>
    <t xml:space="preserve">Sestavil: </t>
  </si>
  <si>
    <t xml:space="preserve">Telefon: </t>
  </si>
  <si>
    <t>…………………………………………………</t>
  </si>
  <si>
    <t>Datum sestavení:</t>
  </si>
  <si>
    <t>……………………………</t>
  </si>
  <si>
    <t>…………………………………..</t>
  </si>
  <si>
    <t>……………………………………</t>
  </si>
  <si>
    <t xml:space="preserve"> obrat MD 403 - Odpisy IM z dotace EU    </t>
  </si>
  <si>
    <t>Zúčtované dohady/MZ         (obrat D 388)</t>
  </si>
  <si>
    <t>Kapitola rozpočtu KÚ</t>
  </si>
  <si>
    <t>Provozní příspěvek - odpisy</t>
  </si>
  <si>
    <t>1.</t>
  </si>
  <si>
    <t>2.</t>
  </si>
  <si>
    <t>3.</t>
  </si>
  <si>
    <t>4.</t>
  </si>
  <si>
    <t>5.</t>
  </si>
  <si>
    <t>PŘEHLED</t>
  </si>
  <si>
    <t>Název majetku</t>
  </si>
  <si>
    <t>SÚ</t>
  </si>
  <si>
    <t>č. řádku</t>
  </si>
  <si>
    <t>Software</t>
  </si>
  <si>
    <t>013</t>
  </si>
  <si>
    <t>DDNM</t>
  </si>
  <si>
    <t>018</t>
  </si>
  <si>
    <t>ODNM</t>
  </si>
  <si>
    <t>019</t>
  </si>
  <si>
    <t>021</t>
  </si>
  <si>
    <t>022</t>
  </si>
  <si>
    <t>6.</t>
  </si>
  <si>
    <t>Pěstitelské celky trvalých porostů</t>
  </si>
  <si>
    <t>025</t>
  </si>
  <si>
    <t>7.</t>
  </si>
  <si>
    <t>DDHM</t>
  </si>
  <si>
    <t>028</t>
  </si>
  <si>
    <t>8.</t>
  </si>
  <si>
    <t>ODHM</t>
  </si>
  <si>
    <t>029</t>
  </si>
  <si>
    <t>9.</t>
  </si>
  <si>
    <t>Pozemky</t>
  </si>
  <si>
    <t>031</t>
  </si>
  <si>
    <t>10.</t>
  </si>
  <si>
    <t>032</t>
  </si>
  <si>
    <t xml:space="preserve">Datum vyhotovení přehledu: </t>
  </si>
  <si>
    <t xml:space="preserve">Přehled vyhotovil: </t>
  </si>
  <si>
    <t>Schválil:</t>
  </si>
  <si>
    <r>
      <t xml:space="preserve">skutečných stavů majetku </t>
    </r>
    <r>
      <rPr>
        <b/>
        <u/>
        <sz val="11"/>
        <rFont val="Times New Roman"/>
        <family val="1"/>
        <charset val="238"/>
      </rPr>
      <t>předaného k hospodaření  příspěvkové organizaci a vlastního</t>
    </r>
  </si>
  <si>
    <t>Syntetický účet</t>
  </si>
  <si>
    <t>Skutečnost v Kč</t>
  </si>
  <si>
    <t>Popis účtu</t>
  </si>
  <si>
    <t>Sk. 50</t>
  </si>
  <si>
    <t>Spotřebované nákupy</t>
  </si>
  <si>
    <t>Sk. 51</t>
  </si>
  <si>
    <t>Služby</t>
  </si>
  <si>
    <t>Sk. 52</t>
  </si>
  <si>
    <t>Osobní náklady</t>
  </si>
  <si>
    <t>Sk. 53</t>
  </si>
  <si>
    <t>Daně a poplatky</t>
  </si>
  <si>
    <t>Sk. 54</t>
  </si>
  <si>
    <t>Ostatní náklady</t>
  </si>
  <si>
    <t>Sk. 55</t>
  </si>
  <si>
    <t>Sk. 56</t>
  </si>
  <si>
    <t>Finanční náklady</t>
  </si>
  <si>
    <t>PŘÍSPĚVEK PROVOZ</t>
  </si>
  <si>
    <t>261 - Pokladna FKSP</t>
  </si>
  <si>
    <t>035 - DNM určený k prodeji</t>
  </si>
  <si>
    <t>036 - DHM určený k prodeji</t>
  </si>
  <si>
    <t>407 - Jiné oceňovací rozdíly</t>
  </si>
  <si>
    <t>strana MD kladné číslo, strana D záporné číslo</t>
  </si>
  <si>
    <t xml:space="preserve">Provozní příspěvek - provoz </t>
  </si>
  <si>
    <t>* dopište popis položky dle účelu</t>
  </si>
  <si>
    <t>91204                 Neinv.</t>
  </si>
  <si>
    <t>91304     Neinv.</t>
  </si>
  <si>
    <t>91204 Invest.</t>
  </si>
  <si>
    <t>oprávky k 1.1. sledovaného roku</t>
  </si>
  <si>
    <r>
      <t>účetní odpisy sledovaného roku -</t>
    </r>
    <r>
      <rPr>
        <sz val="11"/>
        <color indexed="10"/>
        <rFont val="Arial"/>
        <family val="2"/>
        <charset val="238"/>
      </rPr>
      <t xml:space="preserve"> </t>
    </r>
    <r>
      <rPr>
        <b/>
        <sz val="11"/>
        <color indexed="10"/>
        <rFont val="Arial"/>
        <family val="2"/>
        <charset val="238"/>
      </rPr>
      <t>svěřený majetek</t>
    </r>
  </si>
  <si>
    <t>pozn:</t>
  </si>
  <si>
    <t>kryto z příspěvku zřizovatele</t>
  </si>
  <si>
    <t>nekryto z příspěvku zřizovatele</t>
  </si>
  <si>
    <t>dne:</t>
  </si>
  <si>
    <t>neměňte formáty buněk a zadané vzorce</t>
  </si>
  <si>
    <t>Převod na 432 VH předcházejících účet. období</t>
  </si>
  <si>
    <t>Zdroj pořízení majetku</t>
  </si>
  <si>
    <r>
      <t xml:space="preserve">241 - </t>
    </r>
    <r>
      <rPr>
        <sz val="10"/>
        <color indexed="10"/>
        <rFont val="Arial"/>
        <family val="2"/>
        <charset val="238"/>
      </rPr>
      <t>*</t>
    </r>
  </si>
  <si>
    <t>buňka nemá náplň</t>
  </si>
  <si>
    <t>samovyplňovací buňka</t>
  </si>
  <si>
    <t>dopsat text</t>
  </si>
  <si>
    <t>Vratka nevyčerpaných odpisů            374/241</t>
  </si>
  <si>
    <t>Podpis:</t>
  </si>
  <si>
    <t>NÁKLADY hrazené z čistého provoz. příspěvku</t>
  </si>
  <si>
    <t>Transferový podíl                           SÚ 403</t>
  </si>
  <si>
    <t xml:space="preserve">Zůstatek VH předch.úč.období (účet 432) </t>
  </si>
  <si>
    <t>Výsledek hospodaření předch. úč. období  (účet 432)</t>
  </si>
  <si>
    <t xml:space="preserve">     v tom:</t>
  </si>
  <si>
    <t>A/ celkem 1/+2/+3/+4/</t>
  </si>
  <si>
    <t xml:space="preserve">     v tom jednotlivé tituly:</t>
  </si>
  <si>
    <t>4/ Ostatní investiční transfery od zřizovatele celkem vyjma MŠMT</t>
  </si>
  <si>
    <t>3/ Ostatní neinvestiční transfery od zřizovatele celkem vyjma MŠMT</t>
  </si>
  <si>
    <t>5/ Příspěvky, dotace od jiných poskytovatelů - ostn. neinv. celkem vyjma MŠMT</t>
  </si>
  <si>
    <t>6/ Příspěvky, dotace od jiných poskytovatelů - ost. inv. celkem vyjma MŠMT</t>
  </si>
  <si>
    <t>B./ celkem 5/+6/</t>
  </si>
  <si>
    <t>C/ CELKEM A+B /1+2+3+4+5+6/</t>
  </si>
  <si>
    <t>33353 Přímé náklady na vzdělávání</t>
  </si>
  <si>
    <t>tel:</t>
  </si>
  <si>
    <t>Sk. 59</t>
  </si>
  <si>
    <t>Vráceno v průběhu roku zpět na účet KÚLK</t>
  </si>
  <si>
    <t>Kapitola 923 04 - spolufinancování EU (neinvestice) - odbor školství KÚLK</t>
  </si>
  <si>
    <t>Kapitola 923 xx - spolufinancování EU (neinvestice) - ostatní odbory KÚLK</t>
  </si>
  <si>
    <t>Kapitola 923 04 - spolufinancování EU (investice) - odbor školství KÚLK</t>
  </si>
  <si>
    <t xml:space="preserve">Kapitola 923 xx - spolufinancování EU -ostatní odbory KÚLK </t>
  </si>
  <si>
    <t>Ostatní jinde neuvedené</t>
  </si>
  <si>
    <t xml:space="preserve"> transferový podíl   403/672</t>
  </si>
  <si>
    <t xml:space="preserve"> transferový podíl     403/672</t>
  </si>
  <si>
    <t>416 - fond investic</t>
  </si>
  <si>
    <t>LZE NAHRADIT dodáním VÝSLEDOVKY provoz.příspěvku</t>
  </si>
  <si>
    <t>Odpisy, rezervy a opr.pol.</t>
  </si>
  <si>
    <t>Daň z příjmů</t>
  </si>
  <si>
    <t>Fond investic</t>
  </si>
  <si>
    <t xml:space="preserve">Organizace: </t>
  </si>
  <si>
    <t>Organizace :</t>
  </si>
  <si>
    <t>Komentář:</t>
  </si>
  <si>
    <t xml:space="preserve">A)  Stav závazků po lhůtě splatnosti </t>
  </si>
  <si>
    <t xml:space="preserve">Částka v Kč </t>
  </si>
  <si>
    <t xml:space="preserve">Doplňující údaje o závazku </t>
  </si>
  <si>
    <t xml:space="preserve">Celkem </t>
  </si>
  <si>
    <r>
      <t>v tom:</t>
    </r>
    <r>
      <rPr>
        <sz val="10"/>
        <rFont val="Arial"/>
        <family val="2"/>
        <charset val="238"/>
      </rPr>
      <t xml:space="preserve"> do 1 měsíce</t>
    </r>
  </si>
  <si>
    <t xml:space="preserve">           do 2 měsíců</t>
  </si>
  <si>
    <t xml:space="preserve">           do 6 měsíců</t>
  </si>
  <si>
    <t xml:space="preserve">           do 1 roku</t>
  </si>
  <si>
    <t xml:space="preserve">           více než 1 rok </t>
  </si>
  <si>
    <t xml:space="preserve">B) Stav pohledávek po lhůtě splatnosti </t>
  </si>
  <si>
    <t>Doplňující údaje o pohledávce (tj. název organizace, částka, předmět, atd.)</t>
  </si>
  <si>
    <t>Celkem - dobytné pohledávky</t>
  </si>
  <si>
    <t xml:space="preserve">           do 3 měsíců</t>
  </si>
  <si>
    <t xml:space="preserve">           do 2 let</t>
  </si>
  <si>
    <t xml:space="preserve">           do 3 let</t>
  </si>
  <si>
    <t xml:space="preserve">           více než 3 roky</t>
  </si>
  <si>
    <t>Celkem - nedobytné pohledávky</t>
  </si>
  <si>
    <r>
      <t>z toho</t>
    </r>
    <r>
      <rPr>
        <sz val="10"/>
        <rFont val="Arial"/>
        <family val="2"/>
        <charset val="238"/>
      </rPr>
      <t xml:space="preserve"> v soudním řízení</t>
    </r>
  </si>
  <si>
    <t>Částka vymožená soudně</t>
  </si>
  <si>
    <t xml:space="preserve">Organizace : </t>
  </si>
  <si>
    <t>Závazky</t>
  </si>
  <si>
    <t xml:space="preserve">Pohledávky </t>
  </si>
  <si>
    <t>podpis: ………………………………………………</t>
  </si>
  <si>
    <t>podpis: …………………………..…...…………….</t>
  </si>
  <si>
    <t>4. Daňové přiznání k dani z příjmu práv. osob</t>
  </si>
  <si>
    <t>6. Zprávy o výsledku kontrol - viz tabulka níže</t>
  </si>
  <si>
    <t>Ostatní příjmy</t>
  </si>
  <si>
    <t>Peněžní dary do fondu</t>
  </si>
  <si>
    <t>Závodní stravování vlastní i cizí</t>
  </si>
  <si>
    <t>Poskytnuté stravenky</t>
  </si>
  <si>
    <t>Rekreace</t>
  </si>
  <si>
    <t>Kultura, tělovýchova a sport</t>
  </si>
  <si>
    <t>Sociální výpomoci a půjčky</t>
  </si>
  <si>
    <t>Poskytnuté peněžní dary</t>
  </si>
  <si>
    <t>Poskytnuté nepeněžní dary</t>
  </si>
  <si>
    <t>Příspěvek na penzijní připojištění či životní připojištění</t>
  </si>
  <si>
    <t>Ostatní čerpání</t>
  </si>
  <si>
    <t>Čerpání účelových darů</t>
  </si>
  <si>
    <t>Odvody k čerpání fondu odměn</t>
  </si>
  <si>
    <t>Čerpání daňové úspory</t>
  </si>
  <si>
    <t>Vysvětlení nekrytí fondu či nesouladu finančního krytí s fondem:</t>
  </si>
  <si>
    <t>Výnosy z prodeje dl. hm. majetku</t>
  </si>
  <si>
    <t xml:space="preserve">Investiční dary a příspěvky </t>
  </si>
  <si>
    <t>Elektrická energie</t>
  </si>
  <si>
    <t>Plyn</t>
  </si>
  <si>
    <t>Pára, jiná topná energie</t>
  </si>
  <si>
    <t>Ostatní - vodné, stočné, srážková voda atd.</t>
  </si>
  <si>
    <t>513 Občerstvení  v hlavní činnosti:</t>
  </si>
  <si>
    <t>Částka z prodeje DDHM a DDNM</t>
  </si>
  <si>
    <t>Data z majetkové karty</t>
  </si>
  <si>
    <t>Zbývající část nerozpuštěného transferu = konečný stav účtu 403</t>
  </si>
  <si>
    <t>Pořizovací cena majetku</t>
  </si>
  <si>
    <t>Výše investičního transferu  při pořízení</t>
  </si>
  <si>
    <t xml:space="preserve">Transferové odpisy rozpuštěné u zřizovatele či pův. vlastníka </t>
  </si>
  <si>
    <t>Transferové odpisy  celkem</t>
  </si>
  <si>
    <t>přenos přírůstků 403 z listu TRANSFEROVÉ ODPISY</t>
  </si>
  <si>
    <t>přenos odpisů 403 z listu TRANSFEROVÉ ODPISY</t>
  </si>
  <si>
    <t>b) obratová převaha (u výkaznictví)</t>
  </si>
  <si>
    <t>c) Transferové odpisy</t>
  </si>
  <si>
    <t>d) Rozdělení HV</t>
  </si>
  <si>
    <t>e) Odpisy</t>
  </si>
  <si>
    <t>i) Finanční vypořádání dotací</t>
  </si>
  <si>
    <t>j) Vyúčtování provozního příspěvku</t>
  </si>
  <si>
    <t>Splnění povinnosti čerpání daňové úspory</t>
  </si>
  <si>
    <t xml:space="preserve">Daňový základ uplatněný na osvobození §20 odst.7    ř.251 daň. přiznání </t>
  </si>
  <si>
    <t>Dodanění nesplněné daňové úspory z min. roku          ř. 30  daň. přiznání</t>
  </si>
  <si>
    <t>z rezervního fondu</t>
  </si>
  <si>
    <t>zbývá k dodanění</t>
  </si>
  <si>
    <t>z ostatních zdrojů</t>
  </si>
  <si>
    <t>a) inventurní soupisy včetně příloh pro 021,031,032 a 123</t>
  </si>
  <si>
    <t>Rezevní fond</t>
  </si>
  <si>
    <t>popis jednotlivé dotace</t>
  </si>
  <si>
    <t>částka souvisejíci k jednotivé dotaci</t>
  </si>
  <si>
    <t>33354 Přímé nákl.– sport. gymnázia</t>
  </si>
  <si>
    <t>Kapitola 912 04 - mimořádné investiční účelové příspěvky - odbor školství</t>
  </si>
  <si>
    <t>CELKEM</t>
  </si>
  <si>
    <t xml:space="preserve"> 0 = správně</t>
  </si>
  <si>
    <t>C)  Přehled odepsaných pohledávek</t>
  </si>
  <si>
    <t>Popis pohledávky - veřejnoprávní x soukromoprávní</t>
  </si>
  <si>
    <t>Název a IČO sml.strany</t>
  </si>
  <si>
    <t>f) Pořizovaný DHM</t>
  </si>
  <si>
    <t>g) Přehled darů</t>
  </si>
  <si>
    <t xml:space="preserve">A)  Finanční neúčelové dary </t>
  </si>
  <si>
    <t>Datum přijetí prostředků</t>
  </si>
  <si>
    <t>Název a IČO sml.strany, pokud je známa</t>
  </si>
  <si>
    <t xml:space="preserve">B)  Finanční účelové dary </t>
  </si>
  <si>
    <t>Datum schválení RK a číslo usnesení</t>
  </si>
  <si>
    <t xml:space="preserve">Částka celkem            v Kč </t>
  </si>
  <si>
    <t>Datum přijetí prostředků na BÚ</t>
  </si>
  <si>
    <t>Částka utracená v min. letech</t>
  </si>
  <si>
    <t xml:space="preserve">C)  Věcné dary </t>
  </si>
  <si>
    <t xml:space="preserve">Popis přijatého daru </t>
  </si>
  <si>
    <t>Částka zaúčtována do FI 416</t>
  </si>
  <si>
    <t>Nespotřebované dotace z rozpočtu EU a mez.smluv</t>
  </si>
  <si>
    <t>Nespotřebované účelové peněžní dary</t>
  </si>
  <si>
    <t>Nespotřebované investiční dary</t>
  </si>
  <si>
    <t>h) Stav pohledávek</t>
  </si>
  <si>
    <t>170533087 Digit. učební pomůcky</t>
  </si>
  <si>
    <t>170533088 Prevence dig. propasti</t>
  </si>
  <si>
    <t>170533093 Podpora škol se znevýhod. žáky</t>
  </si>
  <si>
    <t>Provozní příspěvek - elektřina</t>
  </si>
  <si>
    <t>Provozní příspěvek - plyn</t>
  </si>
  <si>
    <t>Provozní příspěvek - pára</t>
  </si>
  <si>
    <t>33351 Provázející učitelé ve školách</t>
  </si>
  <si>
    <t>Doloženo ano/ne (vyplňte)</t>
  </si>
  <si>
    <t>opravy transferového účtu - nutno vysvětlit !</t>
  </si>
  <si>
    <t>Popis majetku s transferovým podílem + inventární číslo majetku</t>
  </si>
  <si>
    <t>Rok pořízení nebo úpravy  MM/RRRR</t>
  </si>
  <si>
    <t>Použití vyhlášky 410/2009 při nízkém příspěvku na odpisy     416/649 = nekryté odpisy svěř. majetku</t>
  </si>
  <si>
    <t>Organizace:</t>
  </si>
  <si>
    <t>Částka zaúčtována do RF 414</t>
  </si>
  <si>
    <t>Nevázané prostředky FI (zůstatek k čerpání v letech následujících)</t>
  </si>
  <si>
    <t>Nevázané prostředky RF (zůstatek k čerpání v letech následujících)</t>
  </si>
  <si>
    <t>Daňová úspora - výpočet částky</t>
  </si>
  <si>
    <t>645, 646 Výnosy z prodeje dl. majetku kromě pozemků:</t>
  </si>
  <si>
    <t>648 Čerpání fondů:</t>
  </si>
  <si>
    <t>celkové roční účetní odpisy     za HČ</t>
  </si>
  <si>
    <r>
      <t xml:space="preserve"> roční účetní odpisy DČ </t>
    </r>
    <r>
      <rPr>
        <i/>
        <sz val="10"/>
        <rFont val="Arial"/>
        <family val="2"/>
        <charset val="238"/>
      </rPr>
      <t>(vlastní zdroje)</t>
    </r>
  </si>
  <si>
    <t>celkové roční účetní odpisy     za DČ</t>
  </si>
  <si>
    <t>zůstatková cena       k 31.12. sledovaného roku</t>
  </si>
  <si>
    <t xml:space="preserve">Zbývající částka         k dočerpání </t>
  </si>
  <si>
    <t>1/ Neinvestiční příspěvky na provoz od zřizovatele celkem - kap. 913 04</t>
  </si>
  <si>
    <t>2/ Mimořádné neinvestiční účelové příspěvky od zřizovatele celkem - kap. 912 04</t>
  </si>
  <si>
    <t>Příděl do fondu 1 - 12</t>
  </si>
  <si>
    <t>Hrazené z provoz. příspěvku</t>
  </si>
  <si>
    <t>413, 414 - rezervní fond</t>
  </si>
  <si>
    <t>Stipendia   2024/2025</t>
  </si>
  <si>
    <t>Daň z příjmu právnických osob (591+595)</t>
  </si>
  <si>
    <t>MWh</t>
  </si>
  <si>
    <t>GJ</t>
  </si>
  <si>
    <t>Nespotřebované investiční dotace</t>
  </si>
  <si>
    <t>Popis majetku po jednotlivé investiční akci</t>
  </si>
  <si>
    <t>Pořízení majetku na MD účtu 042 v Kč</t>
  </si>
  <si>
    <t>Zařazení majetku do užívání  DAL 042 v Kč</t>
  </si>
  <si>
    <t>Částka čerpání fondu investic</t>
  </si>
  <si>
    <t>Komentář k účetní závěrce k 31.12.2025</t>
  </si>
  <si>
    <t>PS k 01.01.2025</t>
  </si>
  <si>
    <t>KS k 31.12.2025</t>
  </si>
  <si>
    <t>Vysvětlení nekrytí fondu či nesouladu finančního krytí              s fondem:</t>
  </si>
  <si>
    <r>
      <t xml:space="preserve">Popis operace - </t>
    </r>
    <r>
      <rPr>
        <b/>
        <sz val="10"/>
        <rFont val="Arial"/>
        <family val="2"/>
        <charset val="238"/>
      </rPr>
      <t>DOPLŇTE!</t>
    </r>
  </si>
  <si>
    <t>381 - Náklady PO</t>
  </si>
  <si>
    <r>
      <t xml:space="preserve">Popis operace - </t>
    </r>
    <r>
      <rPr>
        <b/>
        <sz val="10"/>
        <rFont val="Arial"/>
        <family val="2"/>
        <charset val="238"/>
      </rPr>
      <t xml:space="preserve">DOPLŇTE! </t>
    </r>
    <r>
      <rPr>
        <sz val="10"/>
        <rFont val="Arial"/>
        <family val="2"/>
        <charset val="238"/>
      </rPr>
      <t>(doplatek po vyúčtování, vratka …)</t>
    </r>
  </si>
  <si>
    <t xml:space="preserve">412 - FKSP </t>
  </si>
  <si>
    <t>Další rozvoj organizace</t>
  </si>
  <si>
    <t>Časový nesoulad nezi náklady        a výnosy</t>
  </si>
  <si>
    <t>Vratka z invest. příspěvku - kap. 12</t>
  </si>
  <si>
    <t>Celkem krytí FI</t>
  </si>
  <si>
    <t>Částka z prodeje maj. nad 40 000,00 Kč</t>
  </si>
  <si>
    <r>
      <t xml:space="preserve">FKSP </t>
    </r>
    <r>
      <rPr>
        <sz val="8"/>
        <rFont val="Arial"/>
        <family val="2"/>
        <charset val="238"/>
      </rPr>
      <t>účtování podle ČÚS 704 bod 5.5.</t>
    </r>
  </si>
  <si>
    <t>Dotace EU - převod nevyčerp. prostředků podle z. č. 250/2000 Sb.</t>
  </si>
  <si>
    <t xml:space="preserve">Čerpání dotace EU - převod nevyčerp. prostř. podle zákona      č. 250/2000 Sb. </t>
  </si>
  <si>
    <t>Odvod do rozpočtu zřizovatele        z odpisů</t>
  </si>
  <si>
    <t>Uplatnění vyhlášky č. 410/2009 Sb. § 66  odst. 8 neuhraz. odpisy</t>
  </si>
  <si>
    <t>Rozpis transferů 2025</t>
  </si>
  <si>
    <t>PS  374 + 472         k 01.01.2025</t>
  </si>
  <si>
    <t>Převod nevyčerp.fin. prostředků EU z RF 414 na zálohy SÚ ( D 472)     k 01.01.2025</t>
  </si>
  <si>
    <t>Přijaté zálohy 2025                (obrat D 374, 472)</t>
  </si>
  <si>
    <t>Zúčtované 2025        (obrat MD 374, 472)</t>
  </si>
  <si>
    <t>Převod nevyčerp.fin. prostředků EU z SÚ 472 MD na RF ( D 414)    k 31.12.2025</t>
  </si>
  <si>
    <t>PS  388 transfery                 k 01.01.2025</t>
  </si>
  <si>
    <t>Investiční dotace poskytnutá v roce 2025                    416 Fond investic   (401MD/416D)</t>
  </si>
  <si>
    <t>Výnosy transferů 2025               (obrat MD 388)</t>
  </si>
  <si>
    <t>144x13021 Podpora škol.stravování 2024/2025</t>
  </si>
  <si>
    <t>144x13021 Podpora škol.stravování 2025/2026</t>
  </si>
  <si>
    <t>143x33092 NDZ (neinvest.)</t>
  </si>
  <si>
    <t>143x33507 NDZ (invest.)</t>
  </si>
  <si>
    <t>Stipendia   2025/2026</t>
  </si>
  <si>
    <t>INVESTIČNÍ MAJETEK 2025  Transferové odpisy</t>
  </si>
  <si>
    <t>počáteční stav 403 k 01.01.2025</t>
  </si>
  <si>
    <t>Transferové odpisy rok 2025</t>
  </si>
  <si>
    <t>Rozpuštěný transfer k 31.12.2024</t>
  </si>
  <si>
    <t>Výše investičního transferu z pořizovací ceny majetku pořízeného po 01.01.2025</t>
  </si>
  <si>
    <t>Vlastní transferové odpisy v hlavní činnosti za 1-12/2025</t>
  </si>
  <si>
    <t>Vlastní transferové odpisy v doplňkové činnosti za 1-12/2025</t>
  </si>
  <si>
    <t>Výsledek hospodaření (VH) - rok 2025</t>
  </si>
  <si>
    <t>A.   Výsledek hospodaření za rok 2025</t>
  </si>
  <si>
    <t>VH CELKEM  k 31.12.2025 před zdaněním</t>
  </si>
  <si>
    <t>Zisk z hospodaření celkem - za r. 2025</t>
  </si>
  <si>
    <t>Komentář ke vzniku VH</t>
  </si>
  <si>
    <t xml:space="preserve"> příděl ze zlepšeného VH roku 2025 v Kč (schvalovací řízení)</t>
  </si>
  <si>
    <t>v r. 2025 nerozděluje se</t>
  </si>
  <si>
    <t>Ztráta z hospodaření celkem - za r. 2025</t>
  </si>
  <si>
    <t xml:space="preserve">  - přesun na 432 VH předcházejících úč. období</t>
  </si>
  <si>
    <t>Přehled  účetních odpisů k 31.12.2025</t>
  </si>
  <si>
    <t>Rozpis pořizovaného investičního majetku na účtu 042 za rok 2025</t>
  </si>
  <si>
    <t>Rozpis 042 v počátečním stavu účtu k 01.01.2025 v Kč</t>
  </si>
  <si>
    <t>Konečný stav účtu 042                            k 31.12.2025</t>
  </si>
  <si>
    <t>Přehled přijatých darů v roce 2025</t>
  </si>
  <si>
    <t>Částka čerpána v roce 2025</t>
  </si>
  <si>
    <t>Stav pohledávek po lhůtě splatnosti k 31.12.2025</t>
  </si>
  <si>
    <t>Schvalování účetní závěrky za rok 2025</t>
  </si>
  <si>
    <t>Výše uvedená účetní jednotka zastoupená statutárním orgánem potvrzuje předání níže uvedených podkladů ke kontrole odpovědnému pracovníkovi OŠMTS        ve stanoveném termínu a předání originálů popř. kopií nejpozději do 25.02.2026</t>
  </si>
  <si>
    <t>3. Invetarizační zpráva za rok 2025</t>
  </si>
  <si>
    <t>Finanční vypořádání příspěvků, dotací a návratných finančních výpomocí roku 2025</t>
  </si>
  <si>
    <t>Poskytnuto       k 31.12.2025</t>
  </si>
  <si>
    <t>Použito              k 31.12.2025</t>
  </si>
  <si>
    <t>Vyúčtování provozního příspěvku za rok 2025</t>
  </si>
  <si>
    <t>Veškeré podklady k vyúčtování dotací roku 2025 jsou k dispozici ve škole / školském zařízení.</t>
  </si>
  <si>
    <r>
      <t xml:space="preserve">Čerpání daňové úspory - </t>
    </r>
    <r>
      <rPr>
        <b/>
        <sz val="10"/>
        <color rgb="FFFF0000"/>
        <rFont val="Arial"/>
        <family val="2"/>
        <charset val="238"/>
      </rPr>
      <t>vypište čísla účetních dokladů roku 2025</t>
    </r>
    <r>
      <rPr>
        <b/>
        <sz val="10"/>
        <rFont val="Arial"/>
        <family val="2"/>
        <charset val="238"/>
      </rPr>
      <t>, kterými je čerpána  úspora za rok 2024</t>
    </r>
  </si>
  <si>
    <t>Daňové přiznání za rok 2025  (pokud je sestaveno do data závěrky)</t>
  </si>
  <si>
    <t>ROZPIS konečných stavů fondů k 31.12.2025</t>
  </si>
  <si>
    <t>Rozklad konečného stavu RF k 31.12.2025</t>
  </si>
  <si>
    <r>
      <t xml:space="preserve">Uplatněná daňová úspora za rok 2025 - </t>
    </r>
    <r>
      <rPr>
        <b/>
        <sz val="10"/>
        <rFont val="Arial CE"/>
        <charset val="238"/>
      </rPr>
      <t>pokud máte odevzdané daňové přiznání</t>
    </r>
    <r>
      <rPr>
        <sz val="10"/>
        <rFont val="Arial CE"/>
        <charset val="238"/>
      </rPr>
      <t xml:space="preserve">                             = ř. 251 daňového přiznání</t>
    </r>
  </si>
  <si>
    <t>Rozklad konečného stavu FI k 31.12.2025</t>
  </si>
  <si>
    <t>Daňové přiznání za rok 2024</t>
  </si>
  <si>
    <t>Samost.movité věci</t>
  </si>
  <si>
    <t>k 31.12.2025</t>
  </si>
  <si>
    <r>
      <t xml:space="preserve">skutečných stavů majetku </t>
    </r>
    <r>
      <rPr>
        <b/>
        <u/>
        <sz val="11"/>
        <color rgb="FFFF0000"/>
        <rFont val="Times New Roman"/>
        <family val="1"/>
        <charset val="238"/>
      </rPr>
      <t xml:space="preserve">PŘEDANÉHO </t>
    </r>
    <r>
      <rPr>
        <b/>
        <u/>
        <sz val="11"/>
        <rFont val="Times New Roman"/>
        <family val="1"/>
        <charset val="238"/>
      </rPr>
      <t>k hospodaření  příspěvkové organizaci</t>
    </r>
    <r>
      <rPr>
        <b/>
        <sz val="11"/>
        <rFont val="Times New Roman"/>
        <family val="1"/>
        <charset val="238"/>
      </rPr>
      <t xml:space="preserve"> ke dni 31.12.2025</t>
    </r>
  </si>
  <si>
    <r>
      <t xml:space="preserve">skutečných stavů majetku </t>
    </r>
    <r>
      <rPr>
        <b/>
        <u/>
        <sz val="11"/>
        <color rgb="FFFF0000"/>
        <rFont val="Times New Roman"/>
        <family val="1"/>
        <charset val="238"/>
      </rPr>
      <t>VLASTNÍHO</t>
    </r>
    <r>
      <rPr>
        <b/>
        <u/>
        <sz val="11"/>
        <rFont val="Times New Roman"/>
        <family val="1"/>
        <charset val="238"/>
      </rPr>
      <t xml:space="preserve"> příspěvkové organizace</t>
    </r>
    <r>
      <rPr>
        <b/>
        <sz val="11"/>
        <rFont val="Times New Roman"/>
        <family val="1"/>
        <charset val="238"/>
      </rPr>
      <t xml:space="preserve"> ke dni 31.12.2025</t>
    </r>
  </si>
  <si>
    <t>Skutečný stav v Kč</t>
  </si>
  <si>
    <t>Účetní stav v Kč</t>
  </si>
  <si>
    <t>Rozdíl v Kč</t>
  </si>
  <si>
    <t>Oprávky v Kč</t>
  </si>
  <si>
    <t>číslo org.: 14xx</t>
  </si>
  <si>
    <t>Kontrola čerpání fondu investic v roce 2025</t>
  </si>
  <si>
    <t>5. Zpráva auditora o ověření účetní závěrky 2025</t>
  </si>
  <si>
    <t>Datum čerpání fondu investic - pouze RRRR</t>
  </si>
  <si>
    <t>Měna v Eur, kurz ČNB k 31.12.2025 je 24,245 Kč/EUR</t>
  </si>
  <si>
    <t xml:space="preserve">241 - EURový účet </t>
  </si>
  <si>
    <t>nutno doplnit počet EUR</t>
  </si>
  <si>
    <t xml:space="preserve">Nákup dr. dl. majetku </t>
  </si>
  <si>
    <r>
      <t xml:space="preserve">Hrazené </t>
    </r>
    <r>
      <rPr>
        <b/>
        <sz val="10"/>
        <rFont val="Arial"/>
        <family val="2"/>
        <charset val="238"/>
      </rPr>
      <t>z hlavní činnosti</t>
    </r>
    <r>
      <rPr>
        <sz val="10"/>
        <rFont val="Arial"/>
        <family val="2"/>
        <charset val="238"/>
      </rPr>
      <t xml:space="preserve"> z ost. zdrojů a projektů</t>
    </r>
  </si>
  <si>
    <t>33092 OP JAK - šablony II. (= 95% projektu)</t>
  </si>
  <si>
    <t>PS</t>
  </si>
  <si>
    <t>OBRAT</t>
  </si>
  <si>
    <t>* uvádějte jednotlivě přírůstky i úbytky</t>
  </si>
  <si>
    <t>k) Majetkové tabulky majetku předaného a vlastního</t>
  </si>
  <si>
    <t>l) Daňová úspora</t>
  </si>
  <si>
    <t>m) Rozbor konečných stavů fondů</t>
  </si>
  <si>
    <t>Posílení FI</t>
  </si>
  <si>
    <t>Pozn.: Pořízení majetku účtovat přes účet 042 a čerpat fond investic 416.</t>
  </si>
  <si>
    <r>
      <rPr>
        <b/>
        <sz val="10"/>
        <rFont val="Arial"/>
        <family val="2"/>
        <charset val="238"/>
      </rPr>
      <t>Zaúčtování do nákladů</t>
    </r>
    <r>
      <rPr>
        <sz val="10"/>
        <rFont val="Arial"/>
        <family val="2"/>
        <charset val="238"/>
      </rPr>
      <t xml:space="preserve"> např. zmař. investice, techn. zhodnocení do 40 000,00 Kč</t>
    </r>
  </si>
  <si>
    <t>Celková skutečná spotřeba od 01.01.2025 - 31.12.2025 dle odečtových hodin či fakturace</t>
  </si>
  <si>
    <t>Forma předložení dokladů do 27.02.2026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</si>
</sst>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\ [$EUR]"/>
    <numFmt numFmtId="165" formatCode="#,##0.00\ &quot;Kč&quot;"/>
    <numFmt numFmtId="166" formatCode="#,##0.00\ _K_č"/>
    <numFmt numFmtId="167" formatCode="0.0000%"/>
    <numFmt numFmtId="168" formatCode="[$-F800]dddd\,\ mmmm\ dd\,\ yyyy"/>
  </numFmts>
  <fonts count="86" x14ac:knownFonts="1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20"/>
      <name val="Arial"/>
      <family val="2"/>
      <charset val="238"/>
    </font>
    <font>
      <u/>
      <sz val="10"/>
      <color indexed="12"/>
      <name val="Arial"/>
      <family val="2"/>
      <charset val="238"/>
    </font>
    <font>
      <b/>
      <sz val="14"/>
      <name val="Arial"/>
      <family val="2"/>
      <charset val="238"/>
    </font>
    <font>
      <sz val="8"/>
      <color indexed="81"/>
      <name val="Tahoma"/>
      <family val="2"/>
      <charset val="238"/>
    </font>
    <font>
      <b/>
      <sz val="8"/>
      <color indexed="81"/>
      <name val="Tahoma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indexed="10"/>
      <name val="Arial"/>
      <family val="2"/>
      <charset val="238"/>
    </font>
    <font>
      <b/>
      <u/>
      <sz val="20"/>
      <name val="Arial"/>
      <family val="2"/>
      <charset val="238"/>
    </font>
    <font>
      <b/>
      <u/>
      <sz val="14"/>
      <name val="Arial"/>
      <family val="2"/>
      <charset val="238"/>
    </font>
    <font>
      <b/>
      <sz val="9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name val="Arial"/>
      <family val="2"/>
      <charset val="238"/>
    </font>
    <font>
      <b/>
      <sz val="20"/>
      <name val="Wingdings"/>
      <charset val="2"/>
    </font>
    <font>
      <b/>
      <sz val="14"/>
      <color indexed="10"/>
      <name val="Wingdings"/>
      <charset val="2"/>
    </font>
    <font>
      <b/>
      <u/>
      <sz val="14"/>
      <color indexed="10"/>
      <name val="Arial"/>
      <family val="2"/>
      <charset val="238"/>
    </font>
    <font>
      <b/>
      <sz val="11"/>
      <name val="Arial"/>
      <family val="2"/>
      <charset val="238"/>
    </font>
    <font>
      <i/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i/>
      <sz val="9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4"/>
      <color indexed="10"/>
      <name val="Arial"/>
      <family val="2"/>
      <charset val="238"/>
    </font>
    <font>
      <sz val="9"/>
      <name val="Arial"/>
      <family val="2"/>
      <charset val="238"/>
    </font>
    <font>
      <b/>
      <sz val="14"/>
      <color indexed="8"/>
      <name val="Calibri"/>
      <family val="2"/>
      <charset val="238"/>
    </font>
    <font>
      <sz val="10"/>
      <color indexed="8"/>
      <name val="Calibri"/>
      <family val="2"/>
      <charset val="238"/>
    </font>
    <font>
      <b/>
      <sz val="12"/>
      <name val="Arial"/>
      <family val="2"/>
      <charset val="238"/>
    </font>
    <font>
      <b/>
      <sz val="12"/>
      <color indexed="8"/>
      <name val="Calibri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sz val="18"/>
      <name val="Arial"/>
      <family val="2"/>
      <charset val="238"/>
    </font>
    <font>
      <sz val="12"/>
      <name val="Arial"/>
      <family val="2"/>
      <charset val="238"/>
    </font>
    <font>
      <b/>
      <sz val="16"/>
      <name val="Arial"/>
      <family val="2"/>
      <charset val="238"/>
    </font>
    <font>
      <b/>
      <sz val="12"/>
      <color indexed="10"/>
      <name val="Arial"/>
      <family val="2"/>
      <charset val="238"/>
    </font>
    <font>
      <sz val="11"/>
      <color indexed="10"/>
      <name val="Arial"/>
      <family val="2"/>
      <charset val="238"/>
    </font>
    <font>
      <b/>
      <sz val="12"/>
      <name val="Arial CE"/>
      <charset val="238"/>
    </font>
    <font>
      <b/>
      <sz val="12"/>
      <name val="Arial CE"/>
    </font>
    <font>
      <sz val="12"/>
      <name val="Arial CE"/>
    </font>
    <font>
      <sz val="12"/>
      <name val="Arial CE"/>
      <charset val="238"/>
    </font>
    <font>
      <b/>
      <i/>
      <sz val="12"/>
      <name val="Arial CE"/>
      <charset val="238"/>
    </font>
    <font>
      <b/>
      <sz val="12"/>
      <name val="Arial CE"/>
      <family val="2"/>
      <charset val="238"/>
    </font>
    <font>
      <b/>
      <sz val="20"/>
      <name val="Arial CE"/>
      <charset val="238"/>
    </font>
    <font>
      <b/>
      <u/>
      <sz val="11"/>
      <name val="Times New Roman"/>
      <family val="1"/>
      <charset val="238"/>
    </font>
    <font>
      <sz val="10"/>
      <name val="Times New Roman"/>
      <family val="1"/>
      <charset val="238"/>
    </font>
    <font>
      <b/>
      <u/>
      <sz val="10"/>
      <name val="Arial"/>
      <family val="2"/>
      <charset val="238"/>
    </font>
    <font>
      <b/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sz val="16"/>
      <name val="Arial"/>
      <family val="2"/>
      <charset val="238"/>
    </font>
    <font>
      <b/>
      <u/>
      <sz val="18"/>
      <name val="Arial"/>
      <family val="2"/>
      <charset val="238"/>
    </font>
    <font>
      <sz val="10"/>
      <name val="Arial CE"/>
      <charset val="238"/>
    </font>
    <font>
      <b/>
      <sz val="8"/>
      <name val="Arial CE"/>
      <family val="2"/>
      <charset val="238"/>
    </font>
    <font>
      <b/>
      <sz val="11"/>
      <color indexed="10"/>
      <name val="Arial"/>
      <family val="2"/>
      <charset val="238"/>
    </font>
    <font>
      <b/>
      <sz val="8"/>
      <name val="Arial"/>
      <family val="2"/>
      <charset val="238"/>
    </font>
    <font>
      <sz val="10"/>
      <color indexed="81"/>
      <name val="Tahoma"/>
      <family val="2"/>
      <charset val="238"/>
    </font>
    <font>
      <b/>
      <sz val="14"/>
      <name val="Arial CE"/>
      <family val="2"/>
      <charset val="238"/>
    </font>
    <font>
      <sz val="14"/>
      <name val="Arial"/>
      <family val="2"/>
      <charset val="238"/>
    </font>
    <font>
      <b/>
      <sz val="14"/>
      <name val="Arial CE"/>
      <charset val="238"/>
    </font>
    <font>
      <sz val="9"/>
      <name val="Arial CE"/>
      <charset val="238"/>
    </font>
    <font>
      <b/>
      <sz val="10"/>
      <name val="Arial CE"/>
      <family val="2"/>
      <charset val="238"/>
    </font>
    <font>
      <b/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b/>
      <sz val="12"/>
      <color theme="6" tint="-0.249977111117893"/>
      <name val="Arial"/>
      <family val="2"/>
      <charset val="238"/>
    </font>
    <font>
      <sz val="26"/>
      <color rgb="FFFF000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1"/>
      <color rgb="FFFF0000"/>
      <name val="Arial"/>
      <family val="2"/>
      <charset val="238"/>
    </font>
    <font>
      <u/>
      <sz val="8"/>
      <color theme="1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2"/>
      <color rgb="FFFF0000"/>
      <name val="Arial"/>
      <family val="2"/>
      <charset val="238"/>
    </font>
    <font>
      <sz val="10"/>
      <color theme="1"/>
      <name val="Arial"/>
      <family val="2"/>
      <charset val="238"/>
    </font>
    <font>
      <sz val="8"/>
      <name val="Arial CE"/>
      <family val="2"/>
      <charset val="238"/>
    </font>
    <font>
      <b/>
      <sz val="18"/>
      <name val="Arial CE"/>
      <family val="2"/>
      <charset val="238"/>
    </font>
    <font>
      <sz val="10"/>
      <name val="Arial CE"/>
      <family val="2"/>
      <charset val="238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u/>
      <sz val="11"/>
      <color rgb="FFFF0000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20"/>
      <color indexed="81"/>
      <name val="Tahoma"/>
      <family val="2"/>
      <charset val="238"/>
    </font>
    <font>
      <b/>
      <u/>
      <sz val="9"/>
      <color indexed="81"/>
      <name val="Tahoma"/>
      <family val="2"/>
      <charset val="238"/>
    </font>
    <font>
      <b/>
      <sz val="12"/>
      <color indexed="81"/>
      <name val="Tahoma"/>
      <family val="2"/>
      <charset val="238"/>
    </font>
  </fonts>
  <fills count="20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DFF5CB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1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dotted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dotted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dotted">
        <color indexed="64"/>
      </diagonal>
    </border>
    <border diagonalUp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dotted">
        <color indexed="64"/>
      </diagonal>
    </border>
    <border diagonalUp="1">
      <left style="thin">
        <color indexed="64"/>
      </left>
      <right/>
      <top style="medium">
        <color indexed="64"/>
      </top>
      <bottom style="medium">
        <color indexed="64"/>
      </bottom>
      <diagonal style="dotted">
        <color indexed="64"/>
      </diagonal>
    </border>
    <border diagonalUp="1">
      <left style="dotted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dotted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dotted">
        <color indexed="64"/>
      </diagonal>
    </border>
    <border diagonalUp="1">
      <left style="medium">
        <color indexed="64"/>
      </left>
      <right/>
      <top style="medium">
        <color indexed="64"/>
      </top>
      <bottom style="medium">
        <color indexed="64"/>
      </bottom>
      <diagonal style="dotted">
        <color indexed="64"/>
      </diagonal>
    </border>
    <border diagonalUp="1"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dotted">
        <color indexed="64"/>
      </diagonal>
    </border>
    <border>
      <left style="thin">
        <color indexed="64"/>
      </left>
      <right/>
      <top/>
      <bottom/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8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9" fillId="0" borderId="0"/>
    <xf numFmtId="0" fontId="15" fillId="0" borderId="0"/>
    <xf numFmtId="0" fontId="55" fillId="0" borderId="0"/>
    <xf numFmtId="0" fontId="66" fillId="0" borderId="0"/>
  </cellStyleXfs>
  <cellXfs count="1103">
    <xf numFmtId="0" fontId="0" fillId="0" borderId="0" xfId="0"/>
    <xf numFmtId="0" fontId="0" fillId="0" borderId="0" xfId="0" applyAlignment="1">
      <alignment wrapText="1"/>
    </xf>
    <xf numFmtId="0" fontId="3" fillId="0" borderId="0" xfId="0" applyFont="1"/>
    <xf numFmtId="165" fontId="0" fillId="0" borderId="0" xfId="0" applyNumberFormat="1"/>
    <xf numFmtId="49" fontId="0" fillId="0" borderId="1" xfId="0" applyNumberFormat="1" applyBorder="1"/>
    <xf numFmtId="0" fontId="0" fillId="0" borderId="1" xfId="0" applyBorder="1"/>
    <xf numFmtId="165" fontId="0" fillId="0" borderId="1" xfId="0" applyNumberFormat="1" applyBorder="1"/>
    <xf numFmtId="0" fontId="0" fillId="0" borderId="2" xfId="0" applyBorder="1"/>
    <xf numFmtId="165" fontId="0" fillId="0" borderId="3" xfId="0" applyNumberFormat="1" applyBorder="1"/>
    <xf numFmtId="164" fontId="0" fillId="0" borderId="4" xfId="0" applyNumberFormat="1" applyBorder="1"/>
    <xf numFmtId="164" fontId="0" fillId="0" borderId="6" xfId="0" applyNumberFormat="1" applyBorder="1"/>
    <xf numFmtId="0" fontId="0" fillId="0" borderId="7" xfId="0" applyBorder="1"/>
    <xf numFmtId="0" fontId="0" fillId="0" borderId="8" xfId="0" applyBorder="1"/>
    <xf numFmtId="165" fontId="0" fillId="0" borderId="1" xfId="0" applyNumberFormat="1" applyBorder="1" applyAlignment="1">
      <alignment wrapText="1"/>
    </xf>
    <xf numFmtId="165" fontId="0" fillId="0" borderId="5" xfId="0" applyNumberFormat="1" applyBorder="1" applyAlignment="1">
      <alignment wrapText="1"/>
    </xf>
    <xf numFmtId="0" fontId="0" fillId="0" borderId="9" xfId="0" applyBorder="1"/>
    <xf numFmtId="164" fontId="0" fillId="0" borderId="10" xfId="0" applyNumberFormat="1" applyBorder="1"/>
    <xf numFmtId="165" fontId="0" fillId="0" borderId="11" xfId="0" applyNumberFormat="1" applyBorder="1"/>
    <xf numFmtId="164" fontId="0" fillId="0" borderId="8" xfId="0" applyNumberFormat="1" applyBorder="1"/>
    <xf numFmtId="0" fontId="4" fillId="0" borderId="0" xfId="0" applyFont="1"/>
    <xf numFmtId="0" fontId="3" fillId="0" borderId="12" xfId="0" applyFont="1" applyBorder="1"/>
    <xf numFmtId="0" fontId="0" fillId="0" borderId="13" xfId="0" applyBorder="1"/>
    <xf numFmtId="165" fontId="0" fillId="0" borderId="0" xfId="0" applyNumberFormat="1" applyAlignment="1">
      <alignment wrapText="1"/>
    </xf>
    <xf numFmtId="165" fontId="0" fillId="0" borderId="1" xfId="0" applyNumberFormat="1" applyBorder="1" applyAlignment="1">
      <alignment horizontal="center"/>
    </xf>
    <xf numFmtId="165" fontId="0" fillId="0" borderId="5" xfId="0" applyNumberFormat="1" applyBorder="1" applyAlignment="1">
      <alignment horizontal="center"/>
    </xf>
    <xf numFmtId="165" fontId="0" fillId="0" borderId="8" xfId="0" applyNumberFormat="1" applyBorder="1"/>
    <xf numFmtId="0" fontId="0" fillId="2" borderId="2" xfId="0" applyFill="1" applyBorder="1"/>
    <xf numFmtId="0" fontId="0" fillId="2" borderId="13" xfId="0" applyFill="1" applyBorder="1"/>
    <xf numFmtId="0" fontId="0" fillId="2" borderId="14" xfId="0" applyFill="1" applyBorder="1"/>
    <xf numFmtId="0" fontId="0" fillId="2" borderId="0" xfId="0" applyFill="1"/>
    <xf numFmtId="165" fontId="0" fillId="0" borderId="15" xfId="0" applyNumberFormat="1" applyBorder="1"/>
    <xf numFmtId="0" fontId="0" fillId="2" borderId="1" xfId="0" applyFill="1" applyBorder="1"/>
    <xf numFmtId="49" fontId="0" fillId="0" borderId="0" xfId="0" applyNumberFormat="1"/>
    <xf numFmtId="165" fontId="0" fillId="0" borderId="4" xfId="0" applyNumberFormat="1" applyBorder="1"/>
    <xf numFmtId="0" fontId="0" fillId="0" borderId="2" xfId="0" applyBorder="1" applyAlignment="1">
      <alignment shrinkToFit="1"/>
    </xf>
    <xf numFmtId="165" fontId="0" fillId="0" borderId="4" xfId="0" applyNumberFormat="1" applyBorder="1" applyAlignment="1">
      <alignment shrinkToFit="1"/>
    </xf>
    <xf numFmtId="165" fontId="0" fillId="0" borderId="6" xfId="0" applyNumberFormat="1" applyBorder="1"/>
    <xf numFmtId="165" fontId="0" fillId="0" borderId="6" xfId="0" applyNumberFormat="1" applyBorder="1" applyAlignment="1">
      <alignment shrinkToFit="1"/>
    </xf>
    <xf numFmtId="0" fontId="0" fillId="0" borderId="8" xfId="0" applyBorder="1" applyAlignment="1">
      <alignment horizontal="right"/>
    </xf>
    <xf numFmtId="165" fontId="0" fillId="0" borderId="10" xfId="0" applyNumberFormat="1" applyBorder="1"/>
    <xf numFmtId="0" fontId="0" fillId="0" borderId="9" xfId="0" applyBorder="1" applyAlignment="1">
      <alignment shrinkToFit="1"/>
    </xf>
    <xf numFmtId="165" fontId="0" fillId="0" borderId="10" xfId="0" applyNumberFormat="1" applyBorder="1" applyAlignment="1">
      <alignment shrinkToFit="1"/>
    </xf>
    <xf numFmtId="0" fontId="0" fillId="0" borderId="7" xfId="0" applyBorder="1" applyAlignment="1">
      <alignment shrinkToFit="1"/>
    </xf>
    <xf numFmtId="0" fontId="0" fillId="0" borderId="16" xfId="0" applyBorder="1" applyAlignment="1">
      <alignment shrinkToFit="1"/>
    </xf>
    <xf numFmtId="0" fontId="0" fillId="0" borderId="17" xfId="0" applyBorder="1"/>
    <xf numFmtId="165" fontId="0" fillId="0" borderId="14" xfId="0" applyNumberFormat="1" applyBorder="1"/>
    <xf numFmtId="165" fontId="0" fillId="0" borderId="12" xfId="0" applyNumberFormat="1" applyBorder="1"/>
    <xf numFmtId="0" fontId="0" fillId="0" borderId="0" xfId="0" applyAlignment="1">
      <alignment shrinkToFit="1"/>
    </xf>
    <xf numFmtId="165" fontId="11" fillId="0" borderId="4" xfId="0" applyNumberFormat="1" applyFont="1" applyBorder="1"/>
    <xf numFmtId="165" fontId="11" fillId="0" borderId="10" xfId="0" applyNumberFormat="1" applyFont="1" applyBorder="1"/>
    <xf numFmtId="165" fontId="1" fillId="0" borderId="4" xfId="0" applyNumberFormat="1" applyFont="1" applyBorder="1"/>
    <xf numFmtId="165" fontId="11" fillId="0" borderId="19" xfId="0" applyNumberFormat="1" applyFont="1" applyBorder="1"/>
    <xf numFmtId="165" fontId="0" fillId="0" borderId="20" xfId="0" applyNumberFormat="1" applyBorder="1"/>
    <xf numFmtId="165" fontId="0" fillId="0" borderId="19" xfId="0" applyNumberFormat="1" applyBorder="1"/>
    <xf numFmtId="165" fontId="11" fillId="0" borderId="21" xfId="0" applyNumberFormat="1" applyFont="1" applyBorder="1"/>
    <xf numFmtId="0" fontId="0" fillId="0" borderId="22" xfId="0" applyBorder="1" applyAlignment="1">
      <alignment shrinkToFit="1"/>
    </xf>
    <xf numFmtId="165" fontId="0" fillId="0" borderId="23" xfId="0" applyNumberFormat="1" applyBorder="1"/>
    <xf numFmtId="0" fontId="0" fillId="0" borderId="24" xfId="0" applyBorder="1" applyAlignment="1">
      <alignment shrinkToFit="1"/>
    </xf>
    <xf numFmtId="165" fontId="11" fillId="0" borderId="25" xfId="0" applyNumberFormat="1" applyFont="1" applyBorder="1"/>
    <xf numFmtId="165" fontId="0" fillId="0" borderId="26" xfId="0" applyNumberFormat="1" applyBorder="1" applyAlignment="1">
      <alignment horizontal="center"/>
    </xf>
    <xf numFmtId="165" fontId="0" fillId="0" borderId="19" xfId="0" applyNumberFormat="1" applyBorder="1" applyAlignment="1">
      <alignment horizontal="center"/>
    </xf>
    <xf numFmtId="0" fontId="0" fillId="0" borderId="27" xfId="0" applyBorder="1"/>
    <xf numFmtId="165" fontId="0" fillId="0" borderId="28" xfId="0" applyNumberFormat="1" applyBorder="1" applyAlignment="1">
      <alignment horizontal="center"/>
    </xf>
    <xf numFmtId="0" fontId="6" fillId="0" borderId="1" xfId="0" applyFont="1" applyBorder="1"/>
    <xf numFmtId="165" fontId="3" fillId="0" borderId="1" xfId="0" applyNumberFormat="1" applyFont="1" applyBorder="1" applyAlignment="1">
      <alignment horizontal="right"/>
    </xf>
    <xf numFmtId="0" fontId="0" fillId="0" borderId="1" xfId="0" applyBorder="1" applyAlignment="1">
      <alignment horizontal="left"/>
    </xf>
    <xf numFmtId="0" fontId="0" fillId="0" borderId="0" xfId="0" applyAlignment="1">
      <alignment horizontal="left"/>
    </xf>
    <xf numFmtId="0" fontId="10" fillId="2" borderId="13" xfId="0" applyFont="1" applyFill="1" applyBorder="1"/>
    <xf numFmtId="165" fontId="0" fillId="0" borderId="29" xfId="0" applyNumberFormat="1" applyBorder="1" applyAlignment="1">
      <alignment horizontal="center"/>
    </xf>
    <xf numFmtId="0" fontId="10" fillId="0" borderId="8" xfId="0" applyFont="1" applyBorder="1"/>
    <xf numFmtId="0" fontId="10" fillId="0" borderId="3" xfId="0" applyFont="1" applyBorder="1"/>
    <xf numFmtId="0" fontId="10" fillId="0" borderId="1" xfId="0" applyFont="1" applyBorder="1"/>
    <xf numFmtId="0" fontId="10" fillId="0" borderId="16" xfId="0" applyFont="1" applyBorder="1" applyAlignment="1">
      <alignment wrapText="1"/>
    </xf>
    <xf numFmtId="165" fontId="10" fillId="0" borderId="4" xfId="0" applyNumberFormat="1" applyFont="1" applyBorder="1"/>
    <xf numFmtId="0" fontId="10" fillId="0" borderId="8" xfId="0" applyFont="1" applyBorder="1" applyAlignment="1">
      <alignment horizontal="right"/>
    </xf>
    <xf numFmtId="165" fontId="10" fillId="0" borderId="6" xfId="0" applyNumberFormat="1" applyFont="1" applyBorder="1"/>
    <xf numFmtId="165" fontId="10" fillId="0" borderId="8" xfId="0" applyNumberFormat="1" applyFont="1" applyBorder="1"/>
    <xf numFmtId="165" fontId="10" fillId="0" borderId="0" xfId="0" applyNumberFormat="1" applyFont="1"/>
    <xf numFmtId="0" fontId="0" fillId="0" borderId="0" xfId="0" applyAlignment="1">
      <alignment horizontal="right"/>
    </xf>
    <xf numFmtId="165" fontId="0" fillId="0" borderId="0" xfId="0" applyNumberFormat="1" applyAlignment="1">
      <alignment horizontal="right"/>
    </xf>
    <xf numFmtId="49" fontId="10" fillId="0" borderId="7" xfId="0" applyNumberFormat="1" applyFont="1" applyBorder="1"/>
    <xf numFmtId="0" fontId="10" fillId="0" borderId="18" xfId="0" applyFont="1" applyBorder="1"/>
    <xf numFmtId="165" fontId="0" fillId="0" borderId="5" xfId="0" applyNumberFormat="1" applyBorder="1"/>
    <xf numFmtId="165" fontId="0" fillId="0" borderId="25" xfId="0" applyNumberFormat="1" applyBorder="1"/>
    <xf numFmtId="0" fontId="0" fillId="2" borderId="22" xfId="0" applyFill="1" applyBorder="1"/>
    <xf numFmtId="165" fontId="0" fillId="0" borderId="29" xfId="0" applyNumberFormat="1" applyBorder="1" applyAlignment="1">
      <alignment wrapText="1"/>
    </xf>
    <xf numFmtId="165" fontId="0" fillId="0" borderId="29" xfId="0" applyNumberFormat="1" applyBorder="1"/>
    <xf numFmtId="165" fontId="10" fillId="0" borderId="1" xfId="0" applyNumberFormat="1" applyFont="1" applyBorder="1" applyAlignment="1">
      <alignment horizontal="center"/>
    </xf>
    <xf numFmtId="165" fontId="10" fillId="0" borderId="0" xfId="0" applyNumberFormat="1" applyFont="1" applyAlignment="1">
      <alignment horizontal="center"/>
    </xf>
    <xf numFmtId="165" fontId="10" fillId="0" borderId="11" xfId="0" applyNumberFormat="1" applyFont="1" applyBorder="1" applyAlignment="1">
      <alignment wrapText="1"/>
    </xf>
    <xf numFmtId="14" fontId="0" fillId="0" borderId="24" xfId="0" applyNumberFormat="1" applyBorder="1"/>
    <xf numFmtId="14" fontId="10" fillId="0" borderId="2" xfId="0" applyNumberFormat="1" applyFont="1" applyBorder="1"/>
    <xf numFmtId="14" fontId="10" fillId="0" borderId="22" xfId="0" applyNumberFormat="1" applyFont="1" applyBorder="1"/>
    <xf numFmtId="0" fontId="6" fillId="0" borderId="0" xfId="0" applyFont="1"/>
    <xf numFmtId="0" fontId="3" fillId="2" borderId="0" xfId="0" applyFont="1" applyFill="1" applyAlignment="1">
      <alignment horizontal="left"/>
    </xf>
    <xf numFmtId="0" fontId="3" fillId="2" borderId="0" xfId="0" applyFont="1" applyFill="1"/>
    <xf numFmtId="0" fontId="3" fillId="2" borderId="0" xfId="0" applyFont="1" applyFill="1" applyAlignment="1">
      <alignment wrapText="1"/>
    </xf>
    <xf numFmtId="0" fontId="3" fillId="2" borderId="7" xfId="0" applyFont="1" applyFill="1" applyBorder="1"/>
    <xf numFmtId="0" fontId="3" fillId="5" borderId="0" xfId="0" applyFont="1" applyFill="1"/>
    <xf numFmtId="0" fontId="3" fillId="2" borderId="7" xfId="0" applyFont="1" applyFill="1" applyBorder="1" applyAlignment="1">
      <alignment wrapText="1"/>
    </xf>
    <xf numFmtId="165" fontId="10" fillId="0" borderId="19" xfId="0" applyNumberFormat="1" applyFont="1" applyBorder="1" applyAlignment="1">
      <alignment horizontal="center"/>
    </xf>
    <xf numFmtId="165" fontId="10" fillId="0" borderId="26" xfId="0" applyNumberFormat="1" applyFont="1" applyBorder="1" applyAlignment="1">
      <alignment horizontal="center"/>
    </xf>
    <xf numFmtId="165" fontId="0" fillId="0" borderId="4" xfId="0" applyNumberFormat="1" applyBorder="1" applyAlignment="1">
      <alignment horizontal="center"/>
    </xf>
    <xf numFmtId="165" fontId="10" fillId="0" borderId="4" xfId="0" applyNumberFormat="1" applyFont="1" applyBorder="1" applyAlignment="1">
      <alignment horizontal="center"/>
    </xf>
    <xf numFmtId="165" fontId="0" fillId="0" borderId="22" xfId="0" applyNumberFormat="1" applyBorder="1" applyAlignment="1">
      <alignment horizontal="center"/>
    </xf>
    <xf numFmtId="165" fontId="0" fillId="0" borderId="2" xfId="0" applyNumberFormat="1" applyBorder="1" applyAlignment="1">
      <alignment horizontal="center"/>
    </xf>
    <xf numFmtId="165" fontId="0" fillId="0" borderId="7" xfId="0" applyNumberFormat="1" applyBorder="1"/>
    <xf numFmtId="0" fontId="9" fillId="0" borderId="0" xfId="0" applyFont="1"/>
    <xf numFmtId="0" fontId="9" fillId="0" borderId="0" xfId="0" applyFont="1" applyAlignment="1">
      <alignment horizontal="right"/>
    </xf>
    <xf numFmtId="0" fontId="9" fillId="0" borderId="7" xfId="0" applyFont="1" applyBorder="1"/>
    <xf numFmtId="0" fontId="12" fillId="0" borderId="0" xfId="0" applyFont="1"/>
    <xf numFmtId="0" fontId="9" fillId="0" borderId="2" xfId="0" applyFont="1" applyBorder="1"/>
    <xf numFmtId="0" fontId="13" fillId="0" borderId="0" xfId="0" applyFont="1"/>
    <xf numFmtId="0" fontId="3" fillId="0" borderId="1" xfId="0" applyFont="1" applyBorder="1"/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 wrapText="1"/>
    </xf>
    <xf numFmtId="0" fontId="9" fillId="0" borderId="0" xfId="0" applyFont="1" applyAlignment="1">
      <alignment horizontal="left"/>
    </xf>
    <xf numFmtId="0" fontId="14" fillId="0" borderId="1" xfId="0" applyFont="1" applyBorder="1" applyAlignment="1">
      <alignment wrapText="1"/>
    </xf>
    <xf numFmtId="0" fontId="3" fillId="0" borderId="22" xfId="0" applyFont="1" applyBorder="1"/>
    <xf numFmtId="0" fontId="9" fillId="0" borderId="4" xfId="0" applyFont="1" applyBorder="1"/>
    <xf numFmtId="0" fontId="3" fillId="0" borderId="2" xfId="0" applyFont="1" applyBorder="1"/>
    <xf numFmtId="0" fontId="3" fillId="0" borderId="24" xfId="0" applyFont="1" applyBorder="1"/>
    <xf numFmtId="0" fontId="0" fillId="0" borderId="5" xfId="0" applyBorder="1"/>
    <xf numFmtId="0" fontId="9" fillId="0" borderId="25" xfId="0" applyFont="1" applyBorder="1"/>
    <xf numFmtId="165" fontId="9" fillId="0" borderId="19" xfId="0" applyNumberFormat="1" applyFont="1" applyBorder="1" applyAlignment="1">
      <alignment horizontal="center"/>
    </xf>
    <xf numFmtId="165" fontId="9" fillId="0" borderId="29" xfId="0" applyNumberFormat="1" applyFont="1" applyBorder="1" applyAlignment="1">
      <alignment horizontal="center"/>
    </xf>
    <xf numFmtId="165" fontId="9" fillId="0" borderId="35" xfId="0" applyNumberFormat="1" applyFont="1" applyBorder="1" applyAlignment="1">
      <alignment horizontal="center"/>
    </xf>
    <xf numFmtId="165" fontId="9" fillId="0" borderId="2" xfId="0" applyNumberFormat="1" applyFont="1" applyBorder="1" applyAlignment="1">
      <alignment horizontal="center"/>
    </xf>
    <xf numFmtId="165" fontId="9" fillId="0" borderId="23" xfId="0" applyNumberFormat="1" applyFont="1" applyBorder="1" applyAlignment="1">
      <alignment horizontal="center"/>
    </xf>
    <xf numFmtId="0" fontId="0" fillId="6" borderId="0" xfId="0" applyFill="1"/>
    <xf numFmtId="0" fontId="9" fillId="0" borderId="1" xfId="0" applyFont="1" applyBorder="1" applyAlignment="1">
      <alignment wrapText="1"/>
    </xf>
    <xf numFmtId="0" fontId="9" fillId="0" borderId="1" xfId="0" applyFont="1" applyBorder="1"/>
    <xf numFmtId="0" fontId="2" fillId="0" borderId="0" xfId="0" applyFont="1"/>
    <xf numFmtId="0" fontId="9" fillId="0" borderId="7" xfId="0" applyFont="1" applyBorder="1" applyAlignment="1">
      <alignment horizontal="left"/>
    </xf>
    <xf numFmtId="0" fontId="9" fillId="0" borderId="36" xfId="0" applyFont="1" applyBorder="1"/>
    <xf numFmtId="0" fontId="6" fillId="0" borderId="0" xfId="0" applyFont="1" applyAlignment="1">
      <alignment horizontal="left"/>
    </xf>
    <xf numFmtId="0" fontId="0" fillId="0" borderId="0" xfId="0" applyAlignment="1">
      <alignment horizontal="center"/>
    </xf>
    <xf numFmtId="0" fontId="9" fillId="3" borderId="36" xfId="0" applyFont="1" applyFill="1" applyBorder="1"/>
    <xf numFmtId="0" fontId="9" fillId="3" borderId="28" xfId="0" applyFont="1" applyFill="1" applyBorder="1"/>
    <xf numFmtId="0" fontId="17" fillId="3" borderId="28" xfId="0" applyFont="1" applyFill="1" applyBorder="1"/>
    <xf numFmtId="0" fontId="0" fillId="3" borderId="28" xfId="0" applyFill="1" applyBorder="1"/>
    <xf numFmtId="0" fontId="9" fillId="0" borderId="37" xfId="0" applyFont="1" applyBorder="1" applyAlignment="1">
      <alignment horizontal="center" vertical="center" wrapText="1"/>
    </xf>
    <xf numFmtId="0" fontId="9" fillId="0" borderId="38" xfId="0" applyFont="1" applyBorder="1" applyAlignment="1">
      <alignment horizontal="center" vertical="center" wrapText="1"/>
    </xf>
    <xf numFmtId="0" fontId="9" fillId="0" borderId="3" xfId="4" applyBorder="1" applyAlignment="1">
      <alignment horizontal="center" vertical="center"/>
    </xf>
    <xf numFmtId="4" fontId="0" fillId="0" borderId="40" xfId="0" applyNumberFormat="1" applyBorder="1" applyAlignment="1">
      <alignment horizontal="right"/>
    </xf>
    <xf numFmtId="4" fontId="0" fillId="0" borderId="27" xfId="0" applyNumberFormat="1" applyBorder="1" applyAlignment="1">
      <alignment horizontal="right"/>
    </xf>
    <xf numFmtId="0" fontId="23" fillId="0" borderId="41" xfId="5" applyFont="1" applyBorder="1" applyAlignment="1">
      <alignment horizontal="center"/>
    </xf>
    <xf numFmtId="0" fontId="9" fillId="0" borderId="1" xfId="4" applyBorder="1" applyAlignment="1">
      <alignment horizontal="center" vertical="center"/>
    </xf>
    <xf numFmtId="4" fontId="0" fillId="0" borderId="36" xfId="0" applyNumberFormat="1" applyBorder="1" applyAlignment="1">
      <alignment horizontal="right"/>
    </xf>
    <xf numFmtId="4" fontId="0" fillId="0" borderId="28" xfId="0" applyNumberFormat="1" applyBorder="1" applyAlignment="1">
      <alignment horizontal="right"/>
    </xf>
    <xf numFmtId="0" fontId="23" fillId="0" borderId="42" xfId="5" applyFont="1" applyBorder="1" applyAlignment="1">
      <alignment horizontal="center"/>
    </xf>
    <xf numFmtId="0" fontId="9" fillId="0" borderId="1" xfId="4" applyBorder="1" applyAlignment="1">
      <alignment horizontal="left" vertical="center"/>
    </xf>
    <xf numFmtId="0" fontId="9" fillId="0" borderId="32" xfId="4" applyBorder="1" applyAlignment="1">
      <alignment horizontal="center" vertical="center"/>
    </xf>
    <xf numFmtId="4" fontId="0" fillId="0" borderId="43" xfId="0" applyNumberFormat="1" applyBorder="1" applyAlignment="1">
      <alignment horizontal="right"/>
    </xf>
    <xf numFmtId="4" fontId="0" fillId="0" borderId="44" xfId="0" applyNumberFormat="1" applyBorder="1" applyAlignment="1">
      <alignment horizontal="right"/>
    </xf>
    <xf numFmtId="0" fontId="9" fillId="0" borderId="45" xfId="5" applyFont="1" applyBorder="1" applyAlignment="1">
      <alignment horizontal="center"/>
    </xf>
    <xf numFmtId="0" fontId="3" fillId="0" borderId="7" xfId="4" applyFont="1" applyBorder="1" applyAlignment="1">
      <alignment horizontal="center" vertical="center"/>
    </xf>
    <xf numFmtId="4" fontId="24" fillId="3" borderId="13" xfId="5" applyNumberFormat="1" applyFont="1" applyFill="1" applyBorder="1" applyAlignment="1">
      <alignment horizontal="center"/>
    </xf>
    <xf numFmtId="4" fontId="24" fillId="3" borderId="18" xfId="5" applyNumberFormat="1" applyFont="1" applyFill="1" applyBorder="1" applyAlignment="1">
      <alignment horizontal="center"/>
    </xf>
    <xf numFmtId="4" fontId="24" fillId="3" borderId="12" xfId="5" applyNumberFormat="1" applyFont="1" applyFill="1" applyBorder="1" applyAlignment="1">
      <alignment horizontal="center"/>
    </xf>
    <xf numFmtId="0" fontId="0" fillId="0" borderId="10" xfId="0" applyBorder="1" applyAlignment="1">
      <alignment horizontal="center"/>
    </xf>
    <xf numFmtId="0" fontId="23" fillId="0" borderId="46" xfId="5" applyFont="1" applyBorder="1" applyAlignment="1">
      <alignment horizontal="center"/>
    </xf>
    <xf numFmtId="0" fontId="14" fillId="0" borderId="7" xfId="4" applyFont="1" applyBorder="1" applyAlignment="1">
      <alignment horizontal="center" vertical="center"/>
    </xf>
    <xf numFmtId="4" fontId="21" fillId="3" borderId="18" xfId="0" applyNumberFormat="1" applyFont="1" applyFill="1" applyBorder="1" applyAlignment="1">
      <alignment horizontal="center"/>
    </xf>
    <xf numFmtId="4" fontId="26" fillId="3" borderId="12" xfId="5" applyNumberFormat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3" fontId="3" fillId="0" borderId="0" xfId="0" applyNumberFormat="1" applyFont="1" applyAlignment="1">
      <alignment horizontal="center"/>
    </xf>
    <xf numFmtId="3" fontId="24" fillId="0" borderId="0" xfId="5" applyNumberFormat="1" applyFont="1" applyAlignment="1">
      <alignment horizontal="center"/>
    </xf>
    <xf numFmtId="0" fontId="0" fillId="0" borderId="7" xfId="0" applyBorder="1" applyAlignment="1">
      <alignment horizontal="center" vertical="center" wrapText="1"/>
    </xf>
    <xf numFmtId="0" fontId="0" fillId="0" borderId="11" xfId="0" applyBorder="1" applyAlignment="1">
      <alignment horizont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47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28" fillId="0" borderId="0" xfId="0" applyFont="1" applyAlignment="1">
      <alignment horizontal="right"/>
    </xf>
    <xf numFmtId="0" fontId="35" fillId="0" borderId="0" xfId="0" applyFont="1"/>
    <xf numFmtId="0" fontId="36" fillId="0" borderId="0" xfId="0" applyFont="1"/>
    <xf numFmtId="0" fontId="31" fillId="7" borderId="0" xfId="0" applyFont="1" applyFill="1"/>
    <xf numFmtId="0" fontId="0" fillId="7" borderId="0" xfId="0" applyFill="1"/>
    <xf numFmtId="0" fontId="31" fillId="0" borderId="0" xfId="0" applyFont="1" applyAlignment="1">
      <alignment horizontal="right"/>
    </xf>
    <xf numFmtId="165" fontId="6" fillId="0" borderId="1" xfId="0" applyNumberFormat="1" applyFont="1" applyBorder="1"/>
    <xf numFmtId="0" fontId="9" fillId="0" borderId="0" xfId="0" applyFont="1" applyAlignment="1">
      <alignment wrapText="1"/>
    </xf>
    <xf numFmtId="165" fontId="21" fillId="0" borderId="48" xfId="0" applyNumberFormat="1" applyFont="1" applyBorder="1"/>
    <xf numFmtId="165" fontId="21" fillId="0" borderId="49" xfId="0" applyNumberFormat="1" applyFont="1" applyBorder="1"/>
    <xf numFmtId="165" fontId="37" fillId="8" borderId="50" xfId="0" applyNumberFormat="1" applyFont="1" applyFill="1" applyBorder="1"/>
    <xf numFmtId="165" fontId="31" fillId="0" borderId="0" xfId="0" applyNumberFormat="1" applyFont="1"/>
    <xf numFmtId="4" fontId="31" fillId="7" borderId="0" xfId="0" applyNumberFormat="1" applyFont="1" applyFill="1"/>
    <xf numFmtId="4" fontId="67" fillId="7" borderId="0" xfId="0" applyNumberFormat="1" applyFont="1" applyFill="1"/>
    <xf numFmtId="4" fontId="67" fillId="0" borderId="0" xfId="0" applyNumberFormat="1" applyFont="1"/>
    <xf numFmtId="4" fontId="21" fillId="0" borderId="19" xfId="0" applyNumberFormat="1" applyFont="1" applyBorder="1" applyAlignment="1">
      <alignment horizontal="left" vertical="center"/>
    </xf>
    <xf numFmtId="4" fontId="28" fillId="0" borderId="14" xfId="0" applyNumberFormat="1" applyFont="1" applyBorder="1" applyAlignment="1">
      <alignment horizontal="center" wrapText="1"/>
    </xf>
    <xf numFmtId="0" fontId="9" fillId="0" borderId="52" xfId="0" applyFont="1" applyBorder="1"/>
    <xf numFmtId="0" fontId="9" fillId="0" borderId="53" xfId="0" applyFont="1" applyBorder="1"/>
    <xf numFmtId="165" fontId="17" fillId="0" borderId="54" xfId="0" applyNumberFormat="1" applyFont="1" applyBorder="1" applyAlignment="1">
      <alignment horizontal="right" wrapText="1"/>
    </xf>
    <xf numFmtId="0" fontId="9" fillId="0" borderId="28" xfId="0" applyFont="1" applyBorder="1"/>
    <xf numFmtId="165" fontId="17" fillId="0" borderId="42" xfId="0" applyNumberFormat="1" applyFont="1" applyBorder="1" applyAlignment="1">
      <alignment horizontal="right" wrapText="1"/>
    </xf>
    <xf numFmtId="167" fontId="0" fillId="0" borderId="0" xfId="0" applyNumberFormat="1"/>
    <xf numFmtId="165" fontId="0" fillId="0" borderId="3" xfId="0" applyNumberFormat="1" applyBorder="1" applyAlignment="1">
      <alignment horizontal="right"/>
    </xf>
    <xf numFmtId="10" fontId="0" fillId="0" borderId="0" xfId="0" applyNumberFormat="1"/>
    <xf numFmtId="165" fontId="38" fillId="0" borderId="42" xfId="0" applyNumberFormat="1" applyFont="1" applyBorder="1"/>
    <xf numFmtId="166" fontId="17" fillId="9" borderId="46" xfId="0" applyNumberFormat="1" applyFont="1" applyFill="1" applyBorder="1"/>
    <xf numFmtId="4" fontId="9" fillId="0" borderId="57" xfId="0" applyNumberFormat="1" applyFont="1" applyBorder="1"/>
    <xf numFmtId="0" fontId="9" fillId="0" borderId="58" xfId="0" applyFont="1" applyBorder="1"/>
    <xf numFmtId="165" fontId="39" fillId="0" borderId="49" xfId="0" applyNumberFormat="1" applyFont="1" applyBorder="1"/>
    <xf numFmtId="0" fontId="9" fillId="0" borderId="13" xfId="0" applyFont="1" applyBorder="1"/>
    <xf numFmtId="0" fontId="0" fillId="0" borderId="14" xfId="0" applyBorder="1"/>
    <xf numFmtId="165" fontId="17" fillId="0" borderId="8" xfId="0" applyNumberFormat="1" applyFont="1" applyBorder="1"/>
    <xf numFmtId="0" fontId="9" fillId="0" borderId="59" xfId="0" applyFont="1" applyBorder="1"/>
    <xf numFmtId="0" fontId="9" fillId="0" borderId="60" xfId="0" applyFont="1" applyBorder="1"/>
    <xf numFmtId="0" fontId="22" fillId="0" borderId="34" xfId="0" applyFont="1" applyBorder="1" applyAlignment="1">
      <alignment horizontal="right"/>
    </xf>
    <xf numFmtId="0" fontId="9" fillId="0" borderId="62" xfId="0" applyFont="1" applyBorder="1"/>
    <xf numFmtId="165" fontId="17" fillId="0" borderId="63" xfId="0" applyNumberFormat="1" applyFont="1" applyBorder="1"/>
    <xf numFmtId="10" fontId="2" fillId="0" borderId="0" xfId="0" applyNumberFormat="1" applyFont="1" applyAlignment="1">
      <alignment horizontal="left"/>
    </xf>
    <xf numFmtId="165" fontId="17" fillId="0" borderId="0" xfId="0" applyNumberFormat="1" applyFont="1"/>
    <xf numFmtId="0" fontId="9" fillId="0" borderId="36" xfId="0" applyFont="1" applyBorder="1" applyAlignment="1">
      <alignment vertical="center"/>
    </xf>
    <xf numFmtId="0" fontId="9" fillId="0" borderId="28" xfId="0" applyFont="1" applyBorder="1" applyAlignment="1">
      <alignment vertical="center"/>
    </xf>
    <xf numFmtId="165" fontId="17" fillId="0" borderId="42" xfId="0" applyNumberFormat="1" applyFont="1" applyBorder="1" applyAlignment="1">
      <alignment horizontal="right" vertical="center"/>
    </xf>
    <xf numFmtId="0" fontId="68" fillId="0" borderId="0" xfId="0" applyFont="1" applyAlignment="1">
      <alignment vertical="center"/>
    </xf>
    <xf numFmtId="167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0" fontId="0" fillId="5" borderId="0" xfId="0" applyFill="1" applyAlignment="1">
      <alignment horizontal="right"/>
    </xf>
    <xf numFmtId="0" fontId="0" fillId="5" borderId="0" xfId="0" applyFill="1"/>
    <xf numFmtId="0" fontId="0" fillId="0" borderId="19" xfId="0" applyBorder="1"/>
    <xf numFmtId="0" fontId="0" fillId="0" borderId="1" xfId="0" applyBorder="1" applyAlignment="1">
      <alignment horizontal="center"/>
    </xf>
    <xf numFmtId="0" fontId="36" fillId="0" borderId="0" xfId="2" applyFont="1"/>
    <xf numFmtId="0" fontId="31" fillId="0" borderId="0" xfId="2" applyFont="1"/>
    <xf numFmtId="0" fontId="40" fillId="0" borderId="0" xfId="2" applyFont="1" applyAlignment="1">
      <alignment horizontal="center"/>
    </xf>
    <xf numFmtId="0" fontId="36" fillId="0" borderId="0" xfId="2" applyFont="1" applyAlignment="1">
      <alignment horizontal="right"/>
    </xf>
    <xf numFmtId="0" fontId="40" fillId="0" borderId="12" xfId="2" applyFont="1" applyBorder="1" applyAlignment="1">
      <alignment horizontal="center"/>
    </xf>
    <xf numFmtId="49" fontId="43" fillId="0" borderId="12" xfId="2" applyNumberFormat="1" applyFont="1" applyBorder="1" applyAlignment="1">
      <alignment horizontal="center"/>
    </xf>
    <xf numFmtId="49" fontId="40" fillId="0" borderId="12" xfId="2" applyNumberFormat="1" applyFont="1" applyBorder="1" applyAlignment="1">
      <alignment horizontal="center"/>
    </xf>
    <xf numFmtId="0" fontId="44" fillId="2" borderId="17" xfId="2" applyFont="1" applyFill="1" applyBorder="1"/>
    <xf numFmtId="0" fontId="36" fillId="0" borderId="17" xfId="2" applyFont="1" applyBorder="1" applyAlignment="1">
      <alignment horizontal="center"/>
    </xf>
    <xf numFmtId="4" fontId="31" fillId="2" borderId="17" xfId="2" applyNumberFormat="1" applyFont="1" applyFill="1" applyBorder="1"/>
    <xf numFmtId="4" fontId="31" fillId="2" borderId="17" xfId="2" applyNumberFormat="1" applyFont="1" applyFill="1" applyBorder="1" applyAlignment="1">
      <alignment horizontal="center"/>
    </xf>
    <xf numFmtId="0" fontId="36" fillId="0" borderId="66" xfId="2" applyFont="1" applyBorder="1"/>
    <xf numFmtId="0" fontId="36" fillId="0" borderId="66" xfId="2" applyFont="1" applyBorder="1" applyAlignment="1">
      <alignment horizontal="center"/>
    </xf>
    <xf numFmtId="4" fontId="36" fillId="0" borderId="66" xfId="2" applyNumberFormat="1" applyFont="1" applyBorder="1"/>
    <xf numFmtId="4" fontId="36" fillId="0" borderId="67" xfId="2" applyNumberFormat="1" applyFont="1" applyBorder="1"/>
    <xf numFmtId="49" fontId="36" fillId="0" borderId="67" xfId="2" applyNumberFormat="1" applyFont="1" applyBorder="1"/>
    <xf numFmtId="0" fontId="36" fillId="0" borderId="67" xfId="2" applyFont="1" applyBorder="1" applyAlignment="1">
      <alignment horizontal="center"/>
    </xf>
    <xf numFmtId="0" fontId="36" fillId="0" borderId="67" xfId="2" applyFont="1" applyBorder="1"/>
    <xf numFmtId="49" fontId="36" fillId="0" borderId="66" xfId="2" applyNumberFormat="1" applyFont="1" applyBorder="1"/>
    <xf numFmtId="0" fontId="36" fillId="0" borderId="68" xfId="2" applyFont="1" applyBorder="1" applyAlignment="1">
      <alignment horizontal="center"/>
    </xf>
    <xf numFmtId="0" fontId="44" fillId="2" borderId="67" xfId="2" applyFont="1" applyFill="1" applyBorder="1"/>
    <xf numFmtId="0" fontId="36" fillId="0" borderId="30" xfId="2" applyFont="1" applyBorder="1" applyAlignment="1">
      <alignment horizontal="center"/>
    </xf>
    <xf numFmtId="4" fontId="31" fillId="2" borderId="30" xfId="2" applyNumberFormat="1" applyFont="1" applyFill="1" applyBorder="1"/>
    <xf numFmtId="4" fontId="31" fillId="2" borderId="30" xfId="2" applyNumberFormat="1" applyFont="1" applyFill="1" applyBorder="1" applyAlignment="1">
      <alignment horizontal="center"/>
    </xf>
    <xf numFmtId="0" fontId="36" fillId="0" borderId="69" xfId="2" applyFont="1" applyBorder="1" applyAlignment="1">
      <alignment horizontal="center"/>
    </xf>
    <xf numFmtId="4" fontId="36" fillId="0" borderId="69" xfId="2" applyNumberFormat="1" applyFont="1" applyBorder="1"/>
    <xf numFmtId="0" fontId="36" fillId="0" borderId="69" xfId="2" applyFont="1" applyBorder="1"/>
    <xf numFmtId="0" fontId="40" fillId="4" borderId="70" xfId="2" applyFont="1" applyFill="1" applyBorder="1"/>
    <xf numFmtId="0" fontId="36" fillId="4" borderId="70" xfId="2" applyFont="1" applyFill="1" applyBorder="1" applyAlignment="1">
      <alignment horizontal="center"/>
    </xf>
    <xf numFmtId="4" fontId="36" fillId="4" borderId="70" xfId="2" applyNumberFormat="1" applyFont="1" applyFill="1" applyBorder="1"/>
    <xf numFmtId="0" fontId="44" fillId="2" borderId="71" xfId="2" applyFont="1" applyFill="1" applyBorder="1"/>
    <xf numFmtId="0" fontId="36" fillId="0" borderId="71" xfId="2" applyFont="1" applyBorder="1" applyAlignment="1">
      <alignment horizontal="center"/>
    </xf>
    <xf numFmtId="4" fontId="31" fillId="2" borderId="71" xfId="2" applyNumberFormat="1" applyFont="1" applyFill="1" applyBorder="1"/>
    <xf numFmtId="3" fontId="36" fillId="0" borderId="67" xfId="2" applyNumberFormat="1" applyFont="1" applyBorder="1" applyAlignment="1">
      <alignment horizontal="center"/>
    </xf>
    <xf numFmtId="0" fontId="44" fillId="2" borderId="30" xfId="2" applyFont="1" applyFill="1" applyBorder="1"/>
    <xf numFmtId="4" fontId="31" fillId="2" borderId="67" xfId="2" applyNumberFormat="1" applyFont="1" applyFill="1" applyBorder="1"/>
    <xf numFmtId="0" fontId="31" fillId="2" borderId="67" xfId="2" applyFont="1" applyFill="1" applyBorder="1" applyAlignment="1">
      <alignment horizontal="center"/>
    </xf>
    <xf numFmtId="0" fontId="43" fillId="0" borderId="67" xfId="2" applyFont="1" applyBorder="1"/>
    <xf numFmtId="0" fontId="40" fillId="4" borderId="12" xfId="2" applyFont="1" applyFill="1" applyBorder="1"/>
    <xf numFmtId="0" fontId="36" fillId="4" borderId="12" xfId="2" applyFont="1" applyFill="1" applyBorder="1" applyAlignment="1">
      <alignment horizontal="center"/>
    </xf>
    <xf numFmtId="4" fontId="36" fillId="4" borderId="12" xfId="2" applyNumberFormat="1" applyFont="1" applyFill="1" applyBorder="1"/>
    <xf numFmtId="4" fontId="31" fillId="4" borderId="12" xfId="2" applyNumberFormat="1" applyFont="1" applyFill="1" applyBorder="1"/>
    <xf numFmtId="4" fontId="31" fillId="4" borderId="12" xfId="2" applyNumberFormat="1" applyFont="1" applyFill="1" applyBorder="1" applyAlignment="1">
      <alignment horizontal="center"/>
    </xf>
    <xf numFmtId="0" fontId="40" fillId="0" borderId="0" xfId="2" applyFont="1"/>
    <xf numFmtId="0" fontId="45" fillId="0" borderId="0" xfId="2" applyFont="1"/>
    <xf numFmtId="0" fontId="43" fillId="0" borderId="0" xfId="2" applyFont="1"/>
    <xf numFmtId="49" fontId="43" fillId="0" borderId="0" xfId="2" applyNumberFormat="1" applyFont="1"/>
    <xf numFmtId="165" fontId="6" fillId="0" borderId="0" xfId="0" applyNumberFormat="1" applyFont="1"/>
    <xf numFmtId="165" fontId="0" fillId="9" borderId="0" xfId="0" applyNumberFormat="1" applyFill="1"/>
    <xf numFmtId="165" fontId="0" fillId="0" borderId="1" xfId="0" applyNumberFormat="1" applyBorder="1" applyProtection="1">
      <protection locked="0"/>
    </xf>
    <xf numFmtId="165" fontId="0" fillId="0" borderId="11" xfId="0" applyNumberFormat="1" applyBorder="1" applyProtection="1">
      <protection locked="0"/>
    </xf>
    <xf numFmtId="165" fontId="3" fillId="0" borderId="1" xfId="0" applyNumberFormat="1" applyFont="1" applyBorder="1"/>
    <xf numFmtId="0" fontId="6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165" fontId="6" fillId="0" borderId="1" xfId="0" applyNumberFormat="1" applyFont="1" applyBorder="1" applyProtection="1">
      <protection locked="0"/>
    </xf>
    <xf numFmtId="14" fontId="0" fillId="0" borderId="0" xfId="0" applyNumberFormat="1" applyAlignment="1">
      <alignment horizontal="left"/>
    </xf>
    <xf numFmtId="0" fontId="36" fillId="0" borderId="0" xfId="0" applyFont="1" applyAlignment="1">
      <alignment horizontal="right"/>
    </xf>
    <xf numFmtId="165" fontId="0" fillId="0" borderId="32" xfId="0" applyNumberFormat="1" applyBorder="1" applyAlignment="1">
      <alignment horizontal="center"/>
    </xf>
    <xf numFmtId="165" fontId="0" fillId="0" borderId="21" xfId="0" applyNumberFormat="1" applyBorder="1" applyAlignment="1">
      <alignment horizontal="center"/>
    </xf>
    <xf numFmtId="165" fontId="0" fillId="0" borderId="9" xfId="0" applyNumberFormat="1" applyBorder="1" applyAlignment="1">
      <alignment horizontal="center"/>
    </xf>
    <xf numFmtId="165" fontId="0" fillId="0" borderId="10" xfId="0" applyNumberFormat="1" applyBorder="1" applyAlignment="1">
      <alignment horizontal="center"/>
    </xf>
    <xf numFmtId="165" fontId="0" fillId="0" borderId="66" xfId="0" applyNumberFormat="1" applyBorder="1" applyAlignment="1">
      <alignment horizontal="center"/>
    </xf>
    <xf numFmtId="0" fontId="9" fillId="6" borderId="0" xfId="0" applyFont="1" applyFill="1"/>
    <xf numFmtId="165" fontId="0" fillId="0" borderId="72" xfId="0" applyNumberFormat="1" applyBorder="1" applyAlignment="1">
      <alignment horizontal="center"/>
    </xf>
    <xf numFmtId="165" fontId="0" fillId="9" borderId="1" xfId="0" applyNumberFormat="1" applyFill="1" applyBorder="1" applyAlignment="1">
      <alignment horizontal="center"/>
    </xf>
    <xf numFmtId="165" fontId="0" fillId="9" borderId="2" xfId="0" applyNumberFormat="1" applyFill="1" applyBorder="1" applyAlignment="1">
      <alignment horizontal="center"/>
    </xf>
    <xf numFmtId="165" fontId="0" fillId="9" borderId="4" xfId="0" applyNumberFormat="1" applyFill="1" applyBorder="1" applyAlignment="1">
      <alignment horizontal="center"/>
    </xf>
    <xf numFmtId="165" fontId="0" fillId="9" borderId="29" xfId="0" applyNumberFormat="1" applyFill="1" applyBorder="1" applyAlignment="1">
      <alignment horizontal="center"/>
    </xf>
    <xf numFmtId="165" fontId="9" fillId="9" borderId="1" xfId="0" applyNumberFormat="1" applyFont="1" applyFill="1" applyBorder="1" applyAlignment="1">
      <alignment horizontal="center"/>
    </xf>
    <xf numFmtId="0" fontId="9" fillId="0" borderId="0" xfId="2"/>
    <xf numFmtId="0" fontId="48" fillId="0" borderId="0" xfId="0" applyFont="1" applyAlignment="1">
      <alignment horizontal="center"/>
    </xf>
    <xf numFmtId="0" fontId="50" fillId="0" borderId="0" xfId="0" applyFont="1" applyAlignment="1">
      <alignment horizontal="justify"/>
    </xf>
    <xf numFmtId="0" fontId="51" fillId="0" borderId="0" xfId="0" applyFont="1" applyAlignment="1">
      <alignment horizontal="center"/>
    </xf>
    <xf numFmtId="0" fontId="52" fillId="0" borderId="0" xfId="0" applyFont="1" applyAlignment="1">
      <alignment horizontal="center"/>
    </xf>
    <xf numFmtId="0" fontId="52" fillId="0" borderId="17" xfId="0" applyFont="1" applyBorder="1" applyAlignment="1">
      <alignment horizontal="center" vertical="top" wrapText="1"/>
    </xf>
    <xf numFmtId="0" fontId="52" fillId="0" borderId="73" xfId="0" applyFont="1" applyBorder="1" applyAlignment="1">
      <alignment horizontal="center" vertical="top" wrapText="1"/>
    </xf>
    <xf numFmtId="49" fontId="52" fillId="0" borderId="73" xfId="0" applyNumberFormat="1" applyFont="1" applyBorder="1" applyAlignment="1">
      <alignment horizontal="center" vertical="top" wrapText="1"/>
    </xf>
    <xf numFmtId="0" fontId="48" fillId="0" borderId="22" xfId="0" applyFont="1" applyBorder="1" applyAlignment="1">
      <alignment horizontal="center" vertical="top" wrapText="1"/>
    </xf>
    <xf numFmtId="0" fontId="52" fillId="0" borderId="29" xfId="0" applyFont="1" applyBorder="1" applyAlignment="1">
      <alignment horizontal="left" vertical="top" wrapText="1"/>
    </xf>
    <xf numFmtId="49" fontId="52" fillId="0" borderId="29" xfId="0" applyNumberFormat="1" applyFont="1" applyBorder="1" applyAlignment="1">
      <alignment horizontal="center" vertical="top" wrapText="1"/>
    </xf>
    <xf numFmtId="4" fontId="52" fillId="0" borderId="29" xfId="0" applyNumberFormat="1" applyFont="1" applyBorder="1" applyAlignment="1">
      <alignment horizontal="right" vertical="top" wrapText="1"/>
    </xf>
    <xf numFmtId="4" fontId="52" fillId="0" borderId="23" xfId="0" applyNumberFormat="1" applyFont="1" applyBorder="1" applyAlignment="1">
      <alignment horizontal="right" vertical="top" wrapText="1"/>
    </xf>
    <xf numFmtId="0" fontId="48" fillId="0" borderId="2" xfId="0" applyFont="1" applyBorder="1" applyAlignment="1">
      <alignment horizontal="center" vertical="top" wrapText="1"/>
    </xf>
    <xf numFmtId="0" fontId="52" fillId="0" borderId="1" xfId="0" applyFont="1" applyBorder="1" applyAlignment="1">
      <alignment horizontal="left" vertical="top" wrapText="1"/>
    </xf>
    <xf numFmtId="49" fontId="52" fillId="0" borderId="1" xfId="0" applyNumberFormat="1" applyFont="1" applyBorder="1" applyAlignment="1">
      <alignment horizontal="center" vertical="top" wrapText="1"/>
    </xf>
    <xf numFmtId="4" fontId="52" fillId="0" borderId="1" xfId="0" applyNumberFormat="1" applyFont="1" applyBorder="1" applyAlignment="1">
      <alignment horizontal="right" vertical="top" wrapText="1"/>
    </xf>
    <xf numFmtId="4" fontId="52" fillId="0" borderId="4" xfId="0" applyNumberFormat="1" applyFont="1" applyBorder="1" applyAlignment="1">
      <alignment horizontal="right" vertical="top" wrapText="1"/>
    </xf>
    <xf numFmtId="0" fontId="48" fillId="0" borderId="24" xfId="0" applyFont="1" applyBorder="1" applyAlignment="1">
      <alignment horizontal="center" vertical="top" wrapText="1"/>
    </xf>
    <xf numFmtId="49" fontId="52" fillId="0" borderId="5" xfId="0" applyNumberFormat="1" applyFont="1" applyBorder="1" applyAlignment="1">
      <alignment horizontal="center" vertical="top" wrapText="1"/>
    </xf>
    <xf numFmtId="4" fontId="52" fillId="0" borderId="5" xfId="0" applyNumberFormat="1" applyFont="1" applyBorder="1" applyAlignment="1">
      <alignment horizontal="right" vertical="top" wrapText="1"/>
    </xf>
    <xf numFmtId="0" fontId="52" fillId="0" borderId="0" xfId="0" applyFont="1"/>
    <xf numFmtId="0" fontId="37" fillId="0" borderId="0" xfId="0" applyFont="1"/>
    <xf numFmtId="0" fontId="53" fillId="0" borderId="0" xfId="0" applyFont="1"/>
    <xf numFmtId="165" fontId="53" fillId="0" borderId="17" xfId="0" applyNumberFormat="1" applyFont="1" applyBorder="1"/>
    <xf numFmtId="0" fontId="3" fillId="0" borderId="1" xfId="0" applyFont="1" applyBorder="1" applyAlignment="1">
      <alignment horizontal="center"/>
    </xf>
    <xf numFmtId="0" fontId="3" fillId="0" borderId="22" xfId="0" applyFont="1" applyBorder="1" applyAlignment="1">
      <alignment horizontal="center" wrapText="1"/>
    </xf>
    <xf numFmtId="0" fontId="3" fillId="0" borderId="29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3" fillId="0" borderId="2" xfId="0" applyFont="1" applyBorder="1" applyAlignment="1">
      <alignment horizontal="center"/>
    </xf>
    <xf numFmtId="165" fontId="3" fillId="0" borderId="4" xfId="0" applyNumberFormat="1" applyFont="1" applyBorder="1" applyAlignment="1">
      <alignment horizontal="center"/>
    </xf>
    <xf numFmtId="0" fontId="0" fillId="0" borderId="24" xfId="0" applyBorder="1" applyAlignment="1">
      <alignment horizontal="center"/>
    </xf>
    <xf numFmtId="0" fontId="9" fillId="0" borderId="7" xfId="0" applyFont="1" applyBorder="1" applyAlignment="1">
      <alignment horizontal="center" wrapText="1"/>
    </xf>
    <xf numFmtId="0" fontId="9" fillId="0" borderId="11" xfId="0" applyFont="1" applyBorder="1" applyAlignment="1">
      <alignment horizontal="center"/>
    </xf>
    <xf numFmtId="0" fontId="9" fillId="0" borderId="8" xfId="0" applyFont="1" applyBorder="1" applyAlignment="1">
      <alignment horizontal="right"/>
    </xf>
    <xf numFmtId="4" fontId="52" fillId="10" borderId="1" xfId="0" applyNumberFormat="1" applyFont="1" applyFill="1" applyBorder="1" applyAlignment="1">
      <alignment horizontal="right" vertical="top" wrapText="1"/>
    </xf>
    <xf numFmtId="4" fontId="52" fillId="10" borderId="4" xfId="0" applyNumberFormat="1" applyFont="1" applyFill="1" applyBorder="1" applyAlignment="1">
      <alignment horizontal="right" vertical="top" wrapText="1"/>
    </xf>
    <xf numFmtId="4" fontId="36" fillId="10" borderId="67" xfId="2" applyNumberFormat="1" applyFont="1" applyFill="1" applyBorder="1"/>
    <xf numFmtId="165" fontId="53" fillId="10" borderId="12" xfId="0" applyNumberFormat="1" applyFont="1" applyFill="1" applyBorder="1"/>
    <xf numFmtId="165" fontId="9" fillId="9" borderId="19" xfId="0" applyNumberFormat="1" applyFont="1" applyFill="1" applyBorder="1" applyAlignment="1">
      <alignment horizontal="center"/>
    </xf>
    <xf numFmtId="165" fontId="9" fillId="9" borderId="10" xfId="0" applyNumberFormat="1" applyFont="1" applyFill="1" applyBorder="1" applyAlignment="1">
      <alignment horizontal="center"/>
    </xf>
    <xf numFmtId="165" fontId="9" fillId="9" borderId="21" xfId="0" applyNumberFormat="1" applyFont="1" applyFill="1" applyBorder="1" applyAlignment="1">
      <alignment horizontal="center"/>
    </xf>
    <xf numFmtId="165" fontId="0" fillId="10" borderId="1" xfId="0" applyNumberFormat="1" applyFill="1" applyBorder="1" applyProtection="1">
      <protection locked="0"/>
    </xf>
    <xf numFmtId="165" fontId="0" fillId="10" borderId="11" xfId="0" applyNumberFormat="1" applyFill="1" applyBorder="1" applyProtection="1">
      <protection locked="0"/>
    </xf>
    <xf numFmtId="165" fontId="0" fillId="10" borderId="1" xfId="0" applyNumberFormat="1" applyFill="1" applyBorder="1"/>
    <xf numFmtId="165" fontId="0" fillId="10" borderId="32" xfId="0" applyNumberFormat="1" applyFill="1" applyBorder="1" applyProtection="1">
      <protection locked="0"/>
    </xf>
    <xf numFmtId="165" fontId="0" fillId="10" borderId="8" xfId="0" applyNumberFormat="1" applyFill="1" applyBorder="1"/>
    <xf numFmtId="165" fontId="0" fillId="0" borderId="31" xfId="0" applyNumberFormat="1" applyBorder="1" applyAlignment="1">
      <alignment wrapText="1"/>
    </xf>
    <xf numFmtId="0" fontId="9" fillId="2" borderId="78" xfId="0" applyFont="1" applyFill="1" applyBorder="1"/>
    <xf numFmtId="0" fontId="9" fillId="2" borderId="24" xfId="0" applyFont="1" applyFill="1" applyBorder="1"/>
    <xf numFmtId="0" fontId="9" fillId="2" borderId="13" xfId="0" applyFont="1" applyFill="1" applyBorder="1"/>
    <xf numFmtId="165" fontId="0" fillId="0" borderId="15" xfId="0" applyNumberFormat="1" applyBorder="1" applyAlignment="1">
      <alignment wrapText="1"/>
    </xf>
    <xf numFmtId="165" fontId="9" fillId="0" borderId="0" xfId="0" applyNumberFormat="1" applyFont="1" applyAlignment="1">
      <alignment horizontal="left"/>
    </xf>
    <xf numFmtId="165" fontId="0" fillId="10" borderId="3" xfId="0" applyNumberFormat="1" applyFill="1" applyBorder="1"/>
    <xf numFmtId="165" fontId="3" fillId="10" borderId="1" xfId="0" applyNumberFormat="1" applyFont="1" applyFill="1" applyBorder="1" applyAlignment="1">
      <alignment horizontal="right"/>
    </xf>
    <xf numFmtId="165" fontId="0" fillId="10" borderId="4" xfId="0" applyNumberFormat="1" applyFill="1" applyBorder="1"/>
    <xf numFmtId="0" fontId="9" fillId="10" borderId="0" xfId="0" applyFont="1" applyFill="1" applyAlignment="1">
      <alignment horizontal="left"/>
    </xf>
    <xf numFmtId="14" fontId="0" fillId="10" borderId="0" xfId="0" applyNumberFormat="1" applyFill="1" applyAlignment="1">
      <alignment horizontal="left"/>
    </xf>
    <xf numFmtId="0" fontId="0" fillId="10" borderId="0" xfId="0" applyFill="1" applyAlignment="1">
      <alignment horizontal="left"/>
    </xf>
    <xf numFmtId="0" fontId="43" fillId="10" borderId="0" xfId="2" applyFont="1" applyFill="1" applyAlignment="1">
      <alignment horizontal="left"/>
    </xf>
    <xf numFmtId="0" fontId="9" fillId="0" borderId="79" xfId="0" applyFont="1" applyBorder="1" applyAlignment="1">
      <alignment horizontal="center" vertical="center" wrapText="1"/>
    </xf>
    <xf numFmtId="49" fontId="9" fillId="0" borderId="80" xfId="0" applyNumberFormat="1" applyFont="1" applyBorder="1"/>
    <xf numFmtId="49" fontId="9" fillId="0" borderId="68" xfId="0" applyNumberFormat="1" applyFont="1" applyBorder="1"/>
    <xf numFmtId="0" fontId="69" fillId="11" borderId="0" xfId="0" applyFont="1" applyFill="1"/>
    <xf numFmtId="49" fontId="69" fillId="11" borderId="68" xfId="0" applyNumberFormat="1" applyFont="1" applyFill="1" applyBorder="1"/>
    <xf numFmtId="49" fontId="69" fillId="11" borderId="81" xfId="0" applyNumberFormat="1" applyFont="1" applyFill="1" applyBorder="1"/>
    <xf numFmtId="49" fontId="69" fillId="11" borderId="23" xfId="0" applyNumberFormat="1" applyFont="1" applyFill="1" applyBorder="1"/>
    <xf numFmtId="49" fontId="69" fillId="11" borderId="4" xfId="0" applyNumberFormat="1" applyFont="1" applyFill="1" applyBorder="1"/>
    <xf numFmtId="49" fontId="69" fillId="11" borderId="25" xfId="0" applyNumberFormat="1" applyFont="1" applyFill="1" applyBorder="1"/>
    <xf numFmtId="165" fontId="9" fillId="9" borderId="32" xfId="0" applyNumberFormat="1" applyFont="1" applyFill="1" applyBorder="1" applyAlignment="1">
      <alignment horizontal="center"/>
    </xf>
    <xf numFmtId="165" fontId="0" fillId="0" borderId="82" xfId="0" applyNumberFormat="1" applyBorder="1" applyAlignment="1">
      <alignment horizontal="center"/>
    </xf>
    <xf numFmtId="0" fontId="54" fillId="0" borderId="0" xfId="0" applyFont="1"/>
    <xf numFmtId="0" fontId="56" fillId="0" borderId="0" xfId="6" applyFont="1" applyAlignment="1">
      <alignment horizontal="right"/>
    </xf>
    <xf numFmtId="0" fontId="3" fillId="0" borderId="0" xfId="0" applyFont="1" applyAlignment="1">
      <alignment horizontal="left" vertical="top"/>
    </xf>
    <xf numFmtId="0" fontId="17" fillId="0" borderId="0" xfId="0" applyFont="1"/>
    <xf numFmtId="0" fontId="0" fillId="0" borderId="53" xfId="0" applyBorder="1"/>
    <xf numFmtId="0" fontId="17" fillId="0" borderId="53" xfId="0" applyFont="1" applyBorder="1"/>
    <xf numFmtId="0" fontId="0" fillId="0" borderId="83" xfId="0" applyBorder="1"/>
    <xf numFmtId="0" fontId="0" fillId="0" borderId="73" xfId="0" applyBorder="1"/>
    <xf numFmtId="0" fontId="17" fillId="3" borderId="36" xfId="0" applyFont="1" applyFill="1" applyBorder="1"/>
    <xf numFmtId="0" fontId="17" fillId="3" borderId="68" xfId="0" applyFont="1" applyFill="1" applyBorder="1"/>
    <xf numFmtId="0" fontId="9" fillId="0" borderId="84" xfId="0" applyFont="1" applyBorder="1" applyAlignment="1">
      <alignment horizontal="right" vertical="center"/>
    </xf>
    <xf numFmtId="0" fontId="69" fillId="0" borderId="85" xfId="0" applyFont="1" applyBorder="1" applyAlignment="1">
      <alignment horizontal="center" vertical="center" wrapText="1"/>
    </xf>
    <xf numFmtId="0" fontId="9" fillId="12" borderId="86" xfId="0" applyFont="1" applyFill="1" applyBorder="1" applyAlignment="1">
      <alignment horizontal="center" vertical="center" wrapText="1"/>
    </xf>
    <xf numFmtId="0" fontId="9" fillId="13" borderId="87" xfId="0" applyFont="1" applyFill="1" applyBorder="1" applyAlignment="1">
      <alignment horizontal="center" vertical="center" wrapText="1"/>
    </xf>
    <xf numFmtId="0" fontId="9" fillId="13" borderId="88" xfId="0" applyFont="1" applyFill="1" applyBorder="1" applyAlignment="1">
      <alignment horizontal="center" vertical="center" wrapText="1"/>
    </xf>
    <xf numFmtId="3" fontId="69" fillId="9" borderId="89" xfId="0" applyNumberFormat="1" applyFont="1" applyFill="1" applyBorder="1" applyAlignment="1">
      <alignment horizontal="right"/>
    </xf>
    <xf numFmtId="0" fontId="23" fillId="0" borderId="40" xfId="5" applyFont="1" applyBorder="1" applyAlignment="1">
      <alignment horizontal="center"/>
    </xf>
    <xf numFmtId="4" fontId="24" fillId="0" borderId="69" xfId="5" applyNumberFormat="1" applyFont="1" applyBorder="1" applyAlignment="1">
      <alignment horizontal="center"/>
    </xf>
    <xf numFmtId="3" fontId="69" fillId="9" borderId="90" xfId="0" applyNumberFormat="1" applyFont="1" applyFill="1" applyBorder="1" applyAlignment="1">
      <alignment horizontal="right"/>
    </xf>
    <xf numFmtId="0" fontId="23" fillId="0" borderId="36" xfId="5" applyFont="1" applyBorder="1" applyAlignment="1">
      <alignment horizontal="center"/>
    </xf>
    <xf numFmtId="3" fontId="69" fillId="9" borderId="91" xfId="0" applyNumberFormat="1" applyFont="1" applyFill="1" applyBorder="1" applyAlignment="1">
      <alignment horizontal="right"/>
    </xf>
    <xf numFmtId="0" fontId="9" fillId="0" borderId="43" xfId="5" applyFont="1" applyBorder="1" applyAlignment="1">
      <alignment horizontal="center"/>
    </xf>
    <xf numFmtId="3" fontId="70" fillId="9" borderId="92" xfId="5" applyNumberFormat="1" applyFont="1" applyFill="1" applyBorder="1" applyAlignment="1">
      <alignment horizontal="center"/>
    </xf>
    <xf numFmtId="0" fontId="24" fillId="9" borderId="93" xfId="5" applyFont="1" applyFill="1" applyBorder="1" applyAlignment="1">
      <alignment horizontal="center"/>
    </xf>
    <xf numFmtId="0" fontId="24" fillId="9" borderId="94" xfId="5" applyFont="1" applyFill="1" applyBorder="1" applyAlignment="1">
      <alignment horizontal="center"/>
    </xf>
    <xf numFmtId="3" fontId="69" fillId="9" borderId="95" xfId="0" applyNumberFormat="1" applyFont="1" applyFill="1" applyBorder="1" applyAlignment="1">
      <alignment horizontal="right"/>
    </xf>
    <xf numFmtId="4" fontId="24" fillId="0" borderId="17" xfId="5" applyNumberFormat="1" applyFont="1" applyBorder="1" applyAlignment="1">
      <alignment horizontal="center"/>
    </xf>
    <xf numFmtId="0" fontId="23" fillId="0" borderId="34" xfId="5" applyFont="1" applyBorder="1" applyAlignment="1">
      <alignment horizontal="center"/>
    </xf>
    <xf numFmtId="4" fontId="24" fillId="0" borderId="67" xfId="5" applyNumberFormat="1" applyFont="1" applyBorder="1" applyAlignment="1">
      <alignment horizontal="center"/>
    </xf>
    <xf numFmtId="0" fontId="9" fillId="14" borderId="25" xfId="4" applyFill="1" applyBorder="1" applyAlignment="1">
      <alignment horizontal="center" vertical="center"/>
    </xf>
    <xf numFmtId="49" fontId="23" fillId="0" borderId="43" xfId="5" applyNumberFormat="1" applyFont="1" applyBorder="1" applyAlignment="1">
      <alignment horizontal="center"/>
    </xf>
    <xf numFmtId="49" fontId="23" fillId="14" borderId="38" xfId="5" applyNumberFormat="1" applyFont="1" applyFill="1" applyBorder="1" applyAlignment="1">
      <alignment horizontal="center"/>
    </xf>
    <xf numFmtId="0" fontId="24" fillId="9" borderId="96" xfId="5" applyFont="1" applyFill="1" applyBorder="1" applyAlignment="1">
      <alignment horizontal="center"/>
    </xf>
    <xf numFmtId="0" fontId="3" fillId="0" borderId="7" xfId="0" applyFont="1" applyBorder="1" applyAlignment="1">
      <alignment horizontal="center"/>
    </xf>
    <xf numFmtId="4" fontId="21" fillId="3" borderId="7" xfId="0" applyNumberFormat="1" applyFont="1" applyFill="1" applyBorder="1" applyAlignment="1">
      <alignment horizontal="center"/>
    </xf>
    <xf numFmtId="3" fontId="71" fillId="9" borderId="92" xfId="0" applyNumberFormat="1" applyFont="1" applyFill="1" applyBorder="1" applyAlignment="1">
      <alignment horizontal="center"/>
    </xf>
    <xf numFmtId="0" fontId="21" fillId="9" borderId="96" xfId="0" applyFont="1" applyFill="1" applyBorder="1" applyAlignment="1">
      <alignment horizontal="center"/>
    </xf>
    <xf numFmtId="0" fontId="21" fillId="9" borderId="94" xfId="0" applyFont="1" applyFill="1" applyBorder="1" applyAlignment="1">
      <alignment horizontal="center"/>
    </xf>
    <xf numFmtId="0" fontId="9" fillId="13" borderId="24" xfId="0" applyFont="1" applyFill="1" applyBorder="1" applyAlignment="1">
      <alignment horizontal="center" vertical="center" wrapText="1"/>
    </xf>
    <xf numFmtId="0" fontId="9" fillId="13" borderId="86" xfId="0" applyFont="1" applyFill="1" applyBorder="1" applyAlignment="1">
      <alignment horizontal="center" vertical="center" wrapText="1"/>
    </xf>
    <xf numFmtId="3" fontId="0" fillId="0" borderId="3" xfId="0" applyNumberFormat="1" applyBorder="1" applyAlignment="1">
      <alignment horizontal="center"/>
    </xf>
    <xf numFmtId="4" fontId="0" fillId="0" borderId="3" xfId="0" applyNumberFormat="1" applyBorder="1" applyAlignment="1">
      <alignment horizontal="center"/>
    </xf>
    <xf numFmtId="4" fontId="0" fillId="0" borderId="20" xfId="0" applyNumberForma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4" fontId="0" fillId="0" borderId="19" xfId="0" applyNumberFormat="1" applyBorder="1" applyAlignment="1">
      <alignment horizontal="center"/>
    </xf>
    <xf numFmtId="3" fontId="0" fillId="0" borderId="32" xfId="0" applyNumberFormat="1" applyBorder="1" applyAlignment="1">
      <alignment horizontal="center"/>
    </xf>
    <xf numFmtId="4" fontId="0" fillId="0" borderId="32" xfId="0" applyNumberFormat="1" applyBorder="1" applyAlignment="1">
      <alignment horizontal="center"/>
    </xf>
    <xf numFmtId="4" fontId="0" fillId="0" borderId="21" xfId="0" applyNumberFormat="1" applyBorder="1" applyAlignment="1">
      <alignment horizontal="center"/>
    </xf>
    <xf numFmtId="0" fontId="21" fillId="0" borderId="7" xfId="0" applyFont="1" applyBorder="1" applyAlignment="1">
      <alignment horizontal="center" vertical="center"/>
    </xf>
    <xf numFmtId="0" fontId="21" fillId="9" borderId="97" xfId="0" applyFont="1" applyFill="1" applyBorder="1" applyAlignment="1">
      <alignment horizontal="center"/>
    </xf>
    <xf numFmtId="3" fontId="21" fillId="14" borderId="11" xfId="0" applyNumberFormat="1" applyFont="1" applyFill="1" applyBorder="1" applyAlignment="1">
      <alignment horizontal="center"/>
    </xf>
    <xf numFmtId="3" fontId="21" fillId="14" borderId="47" xfId="0" applyNumberFormat="1" applyFont="1" applyFill="1" applyBorder="1" applyAlignment="1">
      <alignment horizontal="center"/>
    </xf>
    <xf numFmtId="0" fontId="9" fillId="0" borderId="21" xfId="0" applyFont="1" applyBorder="1" applyAlignment="1">
      <alignment horizontal="right"/>
    </xf>
    <xf numFmtId="0" fontId="0" fillId="0" borderId="98" xfId="0" applyBorder="1"/>
    <xf numFmtId="0" fontId="2" fillId="0" borderId="0" xfId="3" applyFont="1" applyAlignment="1">
      <alignment horizontal="right"/>
    </xf>
    <xf numFmtId="0" fontId="58" fillId="0" borderId="0" xfId="3" applyFont="1" applyAlignment="1">
      <alignment horizontal="right"/>
    </xf>
    <xf numFmtId="0" fontId="0" fillId="0" borderId="3" xfId="0" applyBorder="1"/>
    <xf numFmtId="0" fontId="0" fillId="12" borderId="1" xfId="0" applyFill="1" applyBorder="1"/>
    <xf numFmtId="0" fontId="0" fillId="13" borderId="1" xfId="0" applyFill="1" applyBorder="1"/>
    <xf numFmtId="165" fontId="10" fillId="0" borderId="1" xfId="0" applyNumberFormat="1" applyFont="1" applyBorder="1" applyAlignment="1">
      <alignment horizontal="center" wrapText="1"/>
    </xf>
    <xf numFmtId="0" fontId="0" fillId="0" borderId="1" xfId="0" applyBorder="1" applyAlignment="1">
      <alignment wrapText="1"/>
    </xf>
    <xf numFmtId="0" fontId="9" fillId="0" borderId="1" xfId="0" applyFont="1" applyBorder="1" applyAlignment="1">
      <alignment horizontal="center" vertical="center" wrapText="1"/>
    </xf>
    <xf numFmtId="0" fontId="9" fillId="11" borderId="0" xfId="0" applyFont="1" applyFill="1"/>
    <xf numFmtId="0" fontId="0" fillId="11" borderId="0" xfId="0" applyFill="1"/>
    <xf numFmtId="0" fontId="0" fillId="9" borderId="1" xfId="0" applyFill="1" applyBorder="1" applyAlignment="1">
      <alignment horizontal="center"/>
    </xf>
    <xf numFmtId="165" fontId="10" fillId="9" borderId="1" xfId="0" applyNumberFormat="1" applyFont="1" applyFill="1" applyBorder="1" applyAlignment="1">
      <alignment horizontal="center"/>
    </xf>
    <xf numFmtId="165" fontId="10" fillId="9" borderId="5" xfId="0" applyNumberFormat="1" applyFont="1" applyFill="1" applyBorder="1" applyAlignment="1">
      <alignment horizontal="center"/>
    </xf>
    <xf numFmtId="4" fontId="21" fillId="14" borderId="13" xfId="0" applyNumberFormat="1" applyFont="1" applyFill="1" applyBorder="1" applyAlignment="1">
      <alignment horizontal="center"/>
    </xf>
    <xf numFmtId="165" fontId="9" fillId="10" borderId="1" xfId="0" applyNumberFormat="1" applyFont="1" applyFill="1" applyBorder="1" applyAlignment="1" applyProtection="1">
      <alignment horizontal="center" vertical="center" wrapText="1"/>
      <protection locked="0"/>
    </xf>
    <xf numFmtId="165" fontId="9" fillId="9" borderId="1" xfId="0" applyNumberFormat="1" applyFont="1" applyFill="1" applyBorder="1" applyAlignment="1">
      <alignment horizontal="center" vertical="center"/>
    </xf>
    <xf numFmtId="49" fontId="69" fillId="11" borderId="1" xfId="0" applyNumberFormat="1" applyFont="1" applyFill="1" applyBorder="1" applyAlignment="1">
      <alignment horizontal="center" vertical="center"/>
    </xf>
    <xf numFmtId="0" fontId="60" fillId="0" borderId="0" xfId="6" applyFont="1" applyAlignment="1">
      <alignment horizontal="center"/>
    </xf>
    <xf numFmtId="4" fontId="0" fillId="0" borderId="27" xfId="0" applyNumberFormat="1" applyBorder="1"/>
    <xf numFmtId="4" fontId="0" fillId="0" borderId="99" xfId="0" applyNumberFormat="1" applyBorder="1"/>
    <xf numFmtId="4" fontId="0" fillId="0" borderId="100" xfId="0" applyNumberFormat="1" applyBorder="1"/>
    <xf numFmtId="4" fontId="0" fillId="0" borderId="20" xfId="0" applyNumberFormat="1" applyBorder="1" applyAlignment="1">
      <alignment horizontal="right"/>
    </xf>
    <xf numFmtId="4" fontId="0" fillId="0" borderId="28" xfId="0" applyNumberFormat="1" applyBorder="1"/>
    <xf numFmtId="4" fontId="0" fillId="0" borderId="101" xfId="0" applyNumberFormat="1" applyBorder="1"/>
    <xf numFmtId="4" fontId="0" fillId="0" borderId="26" xfId="0" applyNumberFormat="1" applyBorder="1"/>
    <xf numFmtId="4" fontId="0" fillId="0" borderId="44" xfId="0" applyNumberFormat="1" applyBorder="1"/>
    <xf numFmtId="4" fontId="0" fillId="0" borderId="102" xfId="0" applyNumberFormat="1" applyBorder="1"/>
    <xf numFmtId="4" fontId="0" fillId="0" borderId="72" xfId="0" applyNumberFormat="1" applyBorder="1"/>
    <xf numFmtId="4" fontId="24" fillId="12" borderId="18" xfId="5" applyNumberFormat="1" applyFont="1" applyFill="1" applyBorder="1" applyAlignment="1">
      <alignment horizontal="center"/>
    </xf>
    <xf numFmtId="4" fontId="24" fillId="3" borderId="103" xfId="5" applyNumberFormat="1" applyFont="1" applyFill="1" applyBorder="1" applyAlignment="1">
      <alignment horizontal="center"/>
    </xf>
    <xf numFmtId="4" fontId="24" fillId="3" borderId="14" xfId="5" applyNumberFormat="1" applyFont="1" applyFill="1" applyBorder="1" applyAlignment="1">
      <alignment horizontal="center"/>
    </xf>
    <xf numFmtId="4" fontId="0" fillId="0" borderId="99" xfId="0" applyNumberFormat="1" applyBorder="1" applyAlignment="1">
      <alignment horizontal="right"/>
    </xf>
    <xf numFmtId="4" fontId="0" fillId="0" borderId="100" xfId="0" applyNumberFormat="1" applyBorder="1" applyAlignment="1">
      <alignment horizontal="right"/>
    </xf>
    <xf numFmtId="4" fontId="0" fillId="0" borderId="101" xfId="0" applyNumberFormat="1" applyBorder="1" applyAlignment="1">
      <alignment horizontal="right"/>
    </xf>
    <xf numFmtId="4" fontId="0" fillId="0" borderId="26" xfId="0" applyNumberFormat="1" applyBorder="1" applyAlignment="1">
      <alignment horizontal="right"/>
    </xf>
    <xf numFmtId="4" fontId="0" fillId="0" borderId="87" xfId="0" applyNumberFormat="1" applyBorder="1" applyAlignment="1">
      <alignment horizontal="right"/>
    </xf>
    <xf numFmtId="4" fontId="0" fillId="0" borderId="88" xfId="0" applyNumberFormat="1" applyBorder="1" applyAlignment="1">
      <alignment horizontal="right"/>
    </xf>
    <xf numFmtId="4" fontId="21" fillId="12" borderId="104" xfId="0" applyNumberFormat="1" applyFont="1" applyFill="1" applyBorder="1" applyAlignment="1">
      <alignment horizontal="center"/>
    </xf>
    <xf numFmtId="4" fontId="21" fillId="3" borderId="103" xfId="0" applyNumberFormat="1" applyFont="1" applyFill="1" applyBorder="1" applyAlignment="1">
      <alignment horizontal="center"/>
    </xf>
    <xf numFmtId="4" fontId="21" fillId="3" borderId="14" xfId="0" applyNumberFormat="1" applyFont="1" applyFill="1" applyBorder="1" applyAlignment="1">
      <alignment horizontal="center"/>
    </xf>
    <xf numFmtId="4" fontId="21" fillId="3" borderId="47" xfId="0" applyNumberFormat="1" applyFont="1" applyFill="1" applyBorder="1" applyAlignment="1">
      <alignment horizontal="center"/>
    </xf>
    <xf numFmtId="4" fontId="0" fillId="0" borderId="40" xfId="0" applyNumberFormat="1" applyBorder="1"/>
    <xf numFmtId="4" fontId="0" fillId="0" borderId="41" xfId="0" applyNumberFormat="1" applyBorder="1"/>
    <xf numFmtId="4" fontId="0" fillId="0" borderId="105" xfId="0" applyNumberFormat="1" applyBorder="1"/>
    <xf numFmtId="4" fontId="0" fillId="0" borderId="36" xfId="0" applyNumberFormat="1" applyBorder="1"/>
    <xf numFmtId="4" fontId="0" fillId="0" borderId="42" xfId="0" applyNumberFormat="1" applyBorder="1"/>
    <xf numFmtId="4" fontId="0" fillId="0" borderId="68" xfId="0" applyNumberFormat="1" applyBorder="1"/>
    <xf numFmtId="4" fontId="0" fillId="0" borderId="43" xfId="0" applyNumberFormat="1" applyBorder="1"/>
    <xf numFmtId="4" fontId="0" fillId="0" borderId="45" xfId="0" applyNumberFormat="1" applyBorder="1"/>
    <xf numFmtId="4" fontId="3" fillId="3" borderId="13" xfId="0" applyNumberFormat="1" applyFont="1" applyFill="1" applyBorder="1" applyAlignment="1">
      <alignment horizontal="center"/>
    </xf>
    <xf numFmtId="4" fontId="0" fillId="0" borderId="38" xfId="0" applyNumberFormat="1" applyBorder="1"/>
    <xf numFmtId="4" fontId="24" fillId="3" borderId="106" xfId="5" applyNumberFormat="1" applyFont="1" applyFill="1" applyBorder="1" applyAlignment="1">
      <alignment horizontal="center"/>
    </xf>
    <xf numFmtId="4" fontId="21" fillId="3" borderId="51" xfId="0" applyNumberFormat="1" applyFont="1" applyFill="1" applyBorder="1" applyAlignment="1">
      <alignment horizontal="center"/>
    </xf>
    <xf numFmtId="4" fontId="0" fillId="0" borderId="16" xfId="0" applyNumberFormat="1" applyBorder="1"/>
    <xf numFmtId="4" fontId="9" fillId="0" borderId="3" xfId="0" applyNumberFormat="1" applyFont="1" applyBorder="1"/>
    <xf numFmtId="4" fontId="0" fillId="0" borderId="6" xfId="0" applyNumberFormat="1" applyBorder="1" applyAlignment="1">
      <alignment horizontal="right"/>
    </xf>
    <xf numFmtId="4" fontId="0" fillId="0" borderId="20" xfId="0" applyNumberFormat="1" applyBorder="1"/>
    <xf numFmtId="4" fontId="0" fillId="0" borderId="2" xfId="0" applyNumberFormat="1" applyBorder="1"/>
    <xf numFmtId="4" fontId="9" fillId="0" borderId="1" xfId="0" applyNumberFormat="1" applyFont="1" applyBorder="1"/>
    <xf numFmtId="4" fontId="0" fillId="0" borderId="19" xfId="0" applyNumberFormat="1" applyBorder="1"/>
    <xf numFmtId="4" fontId="0" fillId="0" borderId="9" xfId="0" applyNumberFormat="1" applyBorder="1"/>
    <xf numFmtId="4" fontId="9" fillId="0" borderId="32" xfId="0" applyNumberFormat="1" applyFont="1" applyBorder="1"/>
    <xf numFmtId="4" fontId="0" fillId="0" borderId="21" xfId="0" applyNumberFormat="1" applyBorder="1"/>
    <xf numFmtId="4" fontId="21" fillId="14" borderId="7" xfId="0" applyNumberFormat="1" applyFont="1" applyFill="1" applyBorder="1" applyAlignment="1">
      <alignment horizontal="center"/>
    </xf>
    <xf numFmtId="4" fontId="21" fillId="14" borderId="11" xfId="0" applyNumberFormat="1" applyFont="1" applyFill="1" applyBorder="1" applyAlignment="1">
      <alignment horizontal="center"/>
    </xf>
    <xf numFmtId="4" fontId="21" fillId="14" borderId="8" xfId="0" applyNumberFormat="1" applyFont="1" applyFill="1" applyBorder="1" applyAlignment="1">
      <alignment horizontal="center"/>
    </xf>
    <xf numFmtId="4" fontId="21" fillId="14" borderId="14" xfId="0" applyNumberFormat="1" applyFont="1" applyFill="1" applyBorder="1" applyAlignment="1">
      <alignment horizontal="center"/>
    </xf>
    <xf numFmtId="4" fontId="31" fillId="0" borderId="3" xfId="3" applyNumberFormat="1" applyFont="1" applyBorder="1" applyAlignment="1">
      <alignment horizontal="center"/>
    </xf>
    <xf numFmtId="4" fontId="31" fillId="0" borderId="19" xfId="3" applyNumberFormat="1" applyFont="1" applyBorder="1"/>
    <xf numFmtId="0" fontId="72" fillId="0" borderId="0" xfId="1" applyFont="1" applyBorder="1" applyAlignment="1" applyProtection="1">
      <alignment horizontal="left"/>
    </xf>
    <xf numFmtId="0" fontId="73" fillId="0" borderId="0" xfId="0" applyFont="1" applyAlignment="1">
      <alignment horizontal="left"/>
    </xf>
    <xf numFmtId="0" fontId="9" fillId="0" borderId="27" xfId="0" applyFont="1" applyBorder="1"/>
    <xf numFmtId="0" fontId="50" fillId="0" borderId="0" xfId="0" applyFont="1" applyAlignment="1">
      <alignment horizontal="center" vertical="top" wrapText="1"/>
    </xf>
    <xf numFmtId="165" fontId="0" fillId="9" borderId="22" xfId="0" applyNumberFormat="1" applyFill="1" applyBorder="1" applyAlignment="1">
      <alignment horizontal="center"/>
    </xf>
    <xf numFmtId="165" fontId="9" fillId="9" borderId="2" xfId="0" applyNumberFormat="1" applyFont="1" applyFill="1" applyBorder="1" applyAlignment="1">
      <alignment horizontal="center"/>
    </xf>
    <xf numFmtId="165" fontId="0" fillId="9" borderId="3" xfId="0" applyNumberFormat="1" applyFill="1" applyBorder="1" applyAlignment="1">
      <alignment horizontal="center"/>
    </xf>
    <xf numFmtId="165" fontId="0" fillId="9" borderId="6" xfId="0" applyNumberFormat="1" applyFill="1" applyBorder="1" applyAlignment="1">
      <alignment horizontal="center"/>
    </xf>
    <xf numFmtId="165" fontId="0" fillId="0" borderId="3" xfId="0" applyNumberFormat="1" applyBorder="1" applyAlignment="1">
      <alignment horizontal="center"/>
    </xf>
    <xf numFmtId="165" fontId="0" fillId="9" borderId="82" xfId="0" applyNumberFormat="1" applyFill="1" applyBorder="1" applyAlignment="1">
      <alignment horizontal="center"/>
    </xf>
    <xf numFmtId="165" fontId="0" fillId="9" borderId="35" xfId="0" applyNumberFormat="1" applyFill="1" applyBorder="1" applyAlignment="1">
      <alignment horizontal="center"/>
    </xf>
    <xf numFmtId="165" fontId="9" fillId="9" borderId="22" xfId="0" applyNumberFormat="1" applyFont="1" applyFill="1" applyBorder="1" applyAlignment="1">
      <alignment horizontal="center"/>
    </xf>
    <xf numFmtId="165" fontId="0" fillId="9" borderId="23" xfId="0" applyNumberFormat="1" applyFill="1" applyBorder="1" applyAlignment="1">
      <alignment horizontal="center"/>
    </xf>
    <xf numFmtId="165" fontId="0" fillId="0" borderId="23" xfId="0" applyNumberFormat="1" applyBorder="1" applyAlignment="1">
      <alignment horizontal="center"/>
    </xf>
    <xf numFmtId="165" fontId="0" fillId="9" borderId="88" xfId="0" applyNumberFormat="1" applyFill="1" applyBorder="1" applyAlignment="1">
      <alignment horizontal="center"/>
    </xf>
    <xf numFmtId="165" fontId="0" fillId="9" borderId="5" xfId="0" applyNumberFormat="1" applyFill="1" applyBorder="1" applyAlignment="1">
      <alignment horizontal="center"/>
    </xf>
    <xf numFmtId="165" fontId="0" fillId="9" borderId="107" xfId="0" applyNumberFormat="1" applyFill="1" applyBorder="1" applyAlignment="1">
      <alignment horizontal="center"/>
    </xf>
    <xf numFmtId="165" fontId="9" fillId="9" borderId="24" xfId="0" applyNumberFormat="1" applyFont="1" applyFill="1" applyBorder="1" applyAlignment="1">
      <alignment horizontal="center"/>
    </xf>
    <xf numFmtId="165" fontId="0" fillId="9" borderId="25" xfId="0" applyNumberFormat="1" applyFill="1" applyBorder="1" applyAlignment="1">
      <alignment horizontal="center"/>
    </xf>
    <xf numFmtId="165" fontId="0" fillId="0" borderId="25" xfId="0" applyNumberFormat="1" applyBorder="1" applyAlignment="1">
      <alignment horizontal="center"/>
    </xf>
    <xf numFmtId="165" fontId="0" fillId="0" borderId="35" xfId="0" applyNumberFormat="1" applyBorder="1" applyAlignment="1">
      <alignment horizontal="center"/>
    </xf>
    <xf numFmtId="165" fontId="0" fillId="0" borderId="107" xfId="0" applyNumberFormat="1" applyBorder="1" applyAlignment="1">
      <alignment horizontal="center"/>
    </xf>
    <xf numFmtId="165" fontId="0" fillId="0" borderId="88" xfId="0" applyNumberFormat="1" applyBorder="1" applyAlignment="1">
      <alignment horizontal="center"/>
    </xf>
    <xf numFmtId="165" fontId="0" fillId="0" borderId="100" xfId="0" applyNumberFormat="1" applyBorder="1" applyAlignment="1">
      <alignment horizontal="center"/>
    </xf>
    <xf numFmtId="165" fontId="0" fillId="0" borderId="20" xfId="0" applyNumberFormat="1" applyBorder="1" applyAlignment="1">
      <alignment horizontal="center"/>
    </xf>
    <xf numFmtId="165" fontId="0" fillId="0" borderId="16" xfId="0" applyNumberFormat="1" applyBorder="1" applyAlignment="1">
      <alignment horizontal="center"/>
    </xf>
    <xf numFmtId="165" fontId="0" fillId="0" borderId="6" xfId="0" applyNumberFormat="1" applyBorder="1" applyAlignment="1">
      <alignment horizontal="center"/>
    </xf>
    <xf numFmtId="165" fontId="9" fillId="9" borderId="29" xfId="0" applyNumberFormat="1" applyFont="1" applyFill="1" applyBorder="1" applyAlignment="1">
      <alignment horizontal="center"/>
    </xf>
    <xf numFmtId="165" fontId="0" fillId="9" borderId="53" xfId="0" applyNumberFormat="1" applyFill="1" applyBorder="1" applyAlignment="1">
      <alignment horizontal="center"/>
    </xf>
    <xf numFmtId="165" fontId="10" fillId="0" borderId="29" xfId="0" applyNumberFormat="1" applyFont="1" applyBorder="1" applyAlignment="1">
      <alignment horizontal="center"/>
    </xf>
    <xf numFmtId="165" fontId="10" fillId="0" borderId="23" xfId="0" applyNumberFormat="1" applyFont="1" applyBorder="1" applyAlignment="1">
      <alignment horizontal="center"/>
    </xf>
    <xf numFmtId="165" fontId="10" fillId="0" borderId="82" xfId="0" applyNumberFormat="1" applyFont="1" applyBorder="1" applyAlignment="1">
      <alignment horizontal="center"/>
    </xf>
    <xf numFmtId="165" fontId="9" fillId="9" borderId="23" xfId="0" applyNumberFormat="1" applyFont="1" applyFill="1" applyBorder="1" applyAlignment="1">
      <alignment horizontal="center"/>
    </xf>
    <xf numFmtId="165" fontId="9" fillId="9" borderId="4" xfId="0" applyNumberFormat="1" applyFont="1" applyFill="1" applyBorder="1" applyAlignment="1">
      <alignment horizontal="center"/>
    </xf>
    <xf numFmtId="0" fontId="0" fillId="9" borderId="0" xfId="0" applyFill="1"/>
    <xf numFmtId="0" fontId="3" fillId="9" borderId="0" xfId="0" applyFont="1" applyFill="1"/>
    <xf numFmtId="0" fontId="3" fillId="11" borderId="0" xfId="0" applyFont="1" applyFill="1"/>
    <xf numFmtId="165" fontId="0" fillId="0" borderId="109" xfId="0" applyNumberFormat="1" applyBorder="1" applyAlignment="1">
      <alignment horizontal="center"/>
    </xf>
    <xf numFmtId="165" fontId="0" fillId="0" borderId="53" xfId="0" applyNumberFormat="1" applyBorder="1" applyAlignment="1">
      <alignment horizontal="center"/>
    </xf>
    <xf numFmtId="165" fontId="0" fillId="0" borderId="17" xfId="0" applyNumberFormat="1" applyBorder="1" applyAlignment="1">
      <alignment horizontal="center"/>
    </xf>
    <xf numFmtId="4" fontId="31" fillId="0" borderId="26" xfId="0" applyNumberFormat="1" applyFont="1" applyBorder="1"/>
    <xf numFmtId="4" fontId="36" fillId="10" borderId="111" xfId="2" applyNumberFormat="1" applyFont="1" applyFill="1" applyBorder="1"/>
    <xf numFmtId="49" fontId="36" fillId="10" borderId="67" xfId="2" applyNumberFormat="1" applyFont="1" applyFill="1" applyBorder="1"/>
    <xf numFmtId="0" fontId="36" fillId="0" borderId="111" xfId="2" applyFont="1" applyBorder="1" applyAlignment="1">
      <alignment horizontal="center"/>
    </xf>
    <xf numFmtId="4" fontId="36" fillId="0" borderId="111" xfId="2" applyNumberFormat="1" applyFont="1" applyBorder="1"/>
    <xf numFmtId="0" fontId="36" fillId="0" borderId="111" xfId="2" applyFont="1" applyBorder="1"/>
    <xf numFmtId="0" fontId="9" fillId="10" borderId="112" xfId="0" applyFont="1" applyFill="1" applyBorder="1" applyAlignment="1">
      <alignment horizontal="left"/>
    </xf>
    <xf numFmtId="0" fontId="9" fillId="10" borderId="58" xfId="0" applyFont="1" applyFill="1" applyBorder="1" applyAlignment="1">
      <alignment horizontal="left"/>
    </xf>
    <xf numFmtId="0" fontId="0" fillId="10" borderId="27" xfId="0" applyFill="1" applyBorder="1" applyAlignment="1">
      <alignment horizontal="left"/>
    </xf>
    <xf numFmtId="4" fontId="36" fillId="2" borderId="69" xfId="2" applyNumberFormat="1" applyFont="1" applyFill="1" applyBorder="1"/>
    <xf numFmtId="0" fontId="36" fillId="2" borderId="69" xfId="2" applyFont="1" applyFill="1" applyBorder="1" applyAlignment="1">
      <alignment horizontal="center"/>
    </xf>
    <xf numFmtId="4" fontId="31" fillId="0" borderId="1" xfId="2" applyNumberFormat="1" applyFont="1" applyBorder="1"/>
    <xf numFmtId="4" fontId="31" fillId="2" borderId="73" xfId="2" applyNumberFormat="1" applyFont="1" applyFill="1" applyBorder="1"/>
    <xf numFmtId="4" fontId="31" fillId="0" borderId="26" xfId="2" applyNumberFormat="1" applyFont="1" applyBorder="1"/>
    <xf numFmtId="4" fontId="36" fillId="10" borderId="68" xfId="2" applyNumberFormat="1" applyFont="1" applyFill="1" applyBorder="1"/>
    <xf numFmtId="4" fontId="31" fillId="2" borderId="79" xfId="2" applyNumberFormat="1" applyFont="1" applyFill="1" applyBorder="1" applyAlignment="1">
      <alignment horizontal="center"/>
    </xf>
    <xf numFmtId="4" fontId="31" fillId="0" borderId="19" xfId="2" applyNumberFormat="1" applyFont="1" applyBorder="1" applyAlignment="1">
      <alignment horizontal="center"/>
    </xf>
    <xf numFmtId="0" fontId="36" fillId="0" borderId="36" xfId="2" applyFont="1" applyBorder="1"/>
    <xf numFmtId="4" fontId="36" fillId="0" borderId="68" xfId="2" applyNumberFormat="1" applyFont="1" applyBorder="1"/>
    <xf numFmtId="4" fontId="31" fillId="0" borderId="67" xfId="2" applyNumberFormat="1" applyFont="1" applyBorder="1"/>
    <xf numFmtId="4" fontId="36" fillId="4" borderId="70" xfId="2" applyNumberFormat="1" applyFont="1" applyFill="1" applyBorder="1" applyAlignment="1">
      <alignment horizontal="center"/>
    </xf>
    <xf numFmtId="0" fontId="9" fillId="0" borderId="68" xfId="0" applyFont="1" applyBorder="1" applyAlignment="1">
      <alignment wrapText="1"/>
    </xf>
    <xf numFmtId="0" fontId="9" fillId="0" borderId="25" xfId="0" applyFont="1" applyBorder="1" applyAlignment="1">
      <alignment horizontal="left"/>
    </xf>
    <xf numFmtId="0" fontId="0" fillId="0" borderId="9" xfId="0" applyBorder="1" applyAlignment="1">
      <alignment horizontal="center"/>
    </xf>
    <xf numFmtId="0" fontId="0" fillId="0" borderId="32" xfId="0" applyBorder="1"/>
    <xf numFmtId="0" fontId="3" fillId="0" borderId="9" xfId="0" applyFont="1" applyBorder="1" applyAlignment="1">
      <alignment horizontal="center"/>
    </xf>
    <xf numFmtId="0" fontId="3" fillId="0" borderId="7" xfId="0" applyFont="1" applyBorder="1" applyAlignment="1">
      <alignment wrapText="1"/>
    </xf>
    <xf numFmtId="0" fontId="28" fillId="0" borderId="0" xfId="0" applyFont="1"/>
    <xf numFmtId="0" fontId="63" fillId="10" borderId="0" xfId="2" applyFont="1" applyFill="1" applyAlignment="1">
      <alignment horizontal="left"/>
    </xf>
    <xf numFmtId="0" fontId="28" fillId="0" borderId="0" xfId="0" applyFont="1" applyAlignment="1">
      <alignment horizontal="left"/>
    </xf>
    <xf numFmtId="165" fontId="0" fillId="0" borderId="74" xfId="0" applyNumberFormat="1" applyBorder="1" applyAlignment="1">
      <alignment horizontal="center"/>
    </xf>
    <xf numFmtId="165" fontId="0" fillId="0" borderId="110" xfId="0" applyNumberFormat="1" applyBorder="1" applyAlignment="1">
      <alignment horizontal="center"/>
    </xf>
    <xf numFmtId="165" fontId="0" fillId="0" borderId="76" xfId="0" applyNumberFormat="1" applyBorder="1" applyAlignment="1">
      <alignment horizontal="center"/>
    </xf>
    <xf numFmtId="0" fontId="9" fillId="0" borderId="0" xfId="0" applyFont="1" applyAlignment="1">
      <alignment horizontal="center"/>
    </xf>
    <xf numFmtId="0" fontId="64" fillId="0" borderId="0" xfId="2" applyFont="1"/>
    <xf numFmtId="0" fontId="3" fillId="0" borderId="0" xfId="2" applyFont="1"/>
    <xf numFmtId="0" fontId="9" fillId="0" borderId="2" xfId="2" applyBorder="1"/>
    <xf numFmtId="165" fontId="9" fillId="0" borderId="1" xfId="2" applyNumberFormat="1" applyBorder="1" applyAlignment="1">
      <alignment horizontal="right"/>
    </xf>
    <xf numFmtId="165" fontId="9" fillId="0" borderId="5" xfId="2" applyNumberFormat="1" applyBorder="1" applyAlignment="1">
      <alignment horizontal="right"/>
    </xf>
    <xf numFmtId="0" fontId="1" fillId="0" borderId="2" xfId="0" applyFont="1" applyBorder="1"/>
    <xf numFmtId="0" fontId="0" fillId="0" borderId="20" xfId="0" applyBorder="1" applyAlignment="1">
      <alignment horizontal="center"/>
    </xf>
    <xf numFmtId="0" fontId="0" fillId="0" borderId="100" xfId="0" applyBorder="1"/>
    <xf numFmtId="0" fontId="55" fillId="0" borderId="0" xfId="2" applyFont="1" applyAlignment="1">
      <alignment vertical="top"/>
    </xf>
    <xf numFmtId="0" fontId="9" fillId="0" borderId="1" xfId="2" applyBorder="1"/>
    <xf numFmtId="0" fontId="64" fillId="0" borderId="0" xfId="2" applyFont="1" applyAlignment="1">
      <alignment horizontal="right"/>
    </xf>
    <xf numFmtId="3" fontId="56" fillId="0" borderId="0" xfId="2" applyNumberFormat="1" applyFont="1" applyAlignment="1">
      <alignment vertical="center"/>
    </xf>
    <xf numFmtId="0" fontId="55" fillId="0" borderId="0" xfId="2" applyFont="1"/>
    <xf numFmtId="4" fontId="55" fillId="0" borderId="1" xfId="2" applyNumberFormat="1" applyFont="1" applyBorder="1" applyAlignment="1">
      <alignment horizontal="left"/>
    </xf>
    <xf numFmtId="0" fontId="3" fillId="0" borderId="11" xfId="2" applyFont="1" applyBorder="1" applyAlignment="1">
      <alignment horizontal="center"/>
    </xf>
    <xf numFmtId="0" fontId="3" fillId="0" borderId="16" xfId="2" applyFont="1" applyBorder="1"/>
    <xf numFmtId="0" fontId="9" fillId="0" borderId="24" xfId="2" applyBorder="1"/>
    <xf numFmtId="0" fontId="3" fillId="0" borderId="2" xfId="2" applyFont="1" applyBorder="1"/>
    <xf numFmtId="0" fontId="9" fillId="0" borderId="9" xfId="2" applyBorder="1"/>
    <xf numFmtId="0" fontId="3" fillId="0" borderId="9" xfId="2" applyFont="1" applyBorder="1"/>
    <xf numFmtId="0" fontId="9" fillId="0" borderId="83" xfId="2" applyBorder="1"/>
    <xf numFmtId="4" fontId="9" fillId="0" borderId="83" xfId="2" applyNumberFormat="1" applyBorder="1"/>
    <xf numFmtId="3" fontId="56" fillId="0" borderId="0" xfId="2" applyNumberFormat="1" applyFont="1" applyAlignment="1">
      <alignment horizontal="center" vertical="center"/>
    </xf>
    <xf numFmtId="0" fontId="0" fillId="0" borderId="7" xfId="0" applyBorder="1" applyAlignment="1">
      <alignment vertical="center" wrapText="1"/>
    </xf>
    <xf numFmtId="165" fontId="9" fillId="0" borderId="1" xfId="2" applyNumberFormat="1" applyBorder="1"/>
    <xf numFmtId="165" fontId="9" fillId="0" borderId="32" xfId="2" applyNumberFormat="1" applyBorder="1"/>
    <xf numFmtId="165" fontId="9" fillId="0" borderId="5" xfId="2" applyNumberFormat="1" applyBorder="1"/>
    <xf numFmtId="165" fontId="3" fillId="0" borderId="0" xfId="0" applyNumberFormat="1" applyFont="1" applyAlignment="1">
      <alignment horizontal="right"/>
    </xf>
    <xf numFmtId="4" fontId="21" fillId="0" borderId="115" xfId="0" applyNumberFormat="1" applyFont="1" applyBorder="1" applyAlignment="1">
      <alignment horizontal="left" vertical="center"/>
    </xf>
    <xf numFmtId="0" fontId="9" fillId="0" borderId="0" xfId="3" applyAlignment="1">
      <alignment horizontal="right"/>
    </xf>
    <xf numFmtId="0" fontId="9" fillId="0" borderId="0" xfId="3" applyAlignment="1">
      <alignment horizontal="left"/>
    </xf>
    <xf numFmtId="14" fontId="0" fillId="10" borderId="27" xfId="0" applyNumberFormat="1" applyFill="1" applyBorder="1" applyAlignment="1">
      <alignment horizontal="center"/>
    </xf>
    <xf numFmtId="0" fontId="9" fillId="0" borderId="5" xfId="2" applyBorder="1"/>
    <xf numFmtId="0" fontId="9" fillId="0" borderId="32" xfId="2" applyBorder="1"/>
    <xf numFmtId="0" fontId="3" fillId="0" borderId="11" xfId="2" applyFont="1" applyBorder="1" applyAlignment="1">
      <alignment horizontal="left"/>
    </xf>
    <xf numFmtId="0" fontId="9" fillId="0" borderId="1" xfId="2" applyBorder="1" applyAlignment="1">
      <alignment horizontal="left"/>
    </xf>
    <xf numFmtId="0" fontId="9" fillId="0" borderId="5" xfId="2" applyBorder="1" applyAlignment="1">
      <alignment horizontal="left"/>
    </xf>
    <xf numFmtId="0" fontId="3" fillId="0" borderId="13" xfId="2" applyFont="1" applyBorder="1" applyAlignment="1">
      <alignment vertical="center" wrapText="1"/>
    </xf>
    <xf numFmtId="165" fontId="9" fillId="0" borderId="3" xfId="2" applyNumberFormat="1" applyBorder="1"/>
    <xf numFmtId="165" fontId="9" fillId="0" borderId="31" xfId="2" applyNumberFormat="1" applyBorder="1"/>
    <xf numFmtId="165" fontId="9" fillId="0" borderId="3" xfId="2" applyNumberFormat="1" applyBorder="1" applyAlignment="1">
      <alignment horizontal="right"/>
    </xf>
    <xf numFmtId="0" fontId="3" fillId="0" borderId="12" xfId="2" applyFont="1" applyBorder="1"/>
    <xf numFmtId="0" fontId="31" fillId="0" borderId="0" xfId="0" applyFont="1" applyAlignment="1">
      <alignment horizontal="center"/>
    </xf>
    <xf numFmtId="0" fontId="9" fillId="0" borderId="2" xfId="0" applyFont="1" applyBorder="1" applyAlignment="1">
      <alignment wrapText="1"/>
    </xf>
    <xf numFmtId="0" fontId="9" fillId="0" borderId="9" xfId="0" applyFont="1" applyBorder="1" applyAlignment="1">
      <alignment wrapText="1"/>
    </xf>
    <xf numFmtId="0" fontId="9" fillId="0" borderId="9" xfId="0" applyFont="1" applyBorder="1"/>
    <xf numFmtId="0" fontId="0" fillId="0" borderId="2" xfId="0" applyBorder="1" applyAlignment="1">
      <alignment wrapText="1"/>
    </xf>
    <xf numFmtId="165" fontId="9" fillId="0" borderId="0" xfId="0" applyNumberFormat="1" applyFont="1"/>
    <xf numFmtId="165" fontId="9" fillId="9" borderId="9" xfId="0" applyNumberFormat="1" applyFont="1" applyFill="1" applyBorder="1" applyAlignment="1">
      <alignment horizontal="center"/>
    </xf>
    <xf numFmtId="165" fontId="9" fillId="9" borderId="28" xfId="0" applyNumberFormat="1" applyFont="1" applyFill="1" applyBorder="1" applyAlignment="1">
      <alignment horizontal="center"/>
    </xf>
    <xf numFmtId="165" fontId="9" fillId="9" borderId="5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left" wrapText="1"/>
    </xf>
    <xf numFmtId="0" fontId="9" fillId="0" borderId="1" xfId="0" applyFont="1" applyBorder="1" applyAlignment="1">
      <alignment horizont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16" xfId="0" applyFont="1" applyBorder="1" applyAlignment="1">
      <alignment horizontal="center" vertical="center" wrapText="1"/>
    </xf>
    <xf numFmtId="0" fontId="3" fillId="0" borderId="70" xfId="0" applyFont="1" applyBorder="1" applyAlignment="1">
      <alignment horizontal="center" vertical="center" wrapText="1"/>
    </xf>
    <xf numFmtId="165" fontId="31" fillId="0" borderId="12" xfId="0" applyNumberFormat="1" applyFont="1" applyBorder="1"/>
    <xf numFmtId="0" fontId="31" fillId="0" borderId="0" xfId="0" applyFont="1"/>
    <xf numFmtId="49" fontId="0" fillId="0" borderId="0" xfId="0" applyNumberFormat="1" applyAlignment="1">
      <alignment horizontal="center"/>
    </xf>
    <xf numFmtId="49" fontId="0" fillId="0" borderId="2" xfId="0" applyNumberFormat="1" applyBorder="1" applyAlignment="1">
      <alignment horizontal="center" vertical="center"/>
    </xf>
    <xf numFmtId="49" fontId="9" fillId="0" borderId="2" xfId="0" applyNumberFormat="1" applyFont="1" applyBorder="1" applyAlignment="1">
      <alignment horizontal="center" vertical="center"/>
    </xf>
    <xf numFmtId="0" fontId="31" fillId="17" borderId="18" xfId="0" applyFont="1" applyFill="1" applyBorder="1"/>
    <xf numFmtId="165" fontId="9" fillId="9" borderId="72" xfId="0" applyNumberFormat="1" applyFont="1" applyFill="1" applyBorder="1" applyAlignment="1">
      <alignment horizontal="center"/>
    </xf>
    <xf numFmtId="165" fontId="0" fillId="0" borderId="73" xfId="0" applyNumberFormat="1" applyBorder="1" applyAlignment="1">
      <alignment horizontal="center"/>
    </xf>
    <xf numFmtId="165" fontId="9" fillId="9" borderId="108" xfId="0" applyNumberFormat="1" applyFont="1" applyFill="1" applyBorder="1" applyAlignment="1">
      <alignment horizontal="center"/>
    </xf>
    <xf numFmtId="165" fontId="9" fillId="10" borderId="28" xfId="0" applyNumberFormat="1" applyFont="1" applyFill="1" applyBorder="1" applyAlignment="1">
      <alignment horizontal="center"/>
    </xf>
    <xf numFmtId="165" fontId="9" fillId="10" borderId="2" xfId="0" applyNumberFormat="1" applyFont="1" applyFill="1" applyBorder="1" applyAlignment="1">
      <alignment horizontal="center"/>
    </xf>
    <xf numFmtId="165" fontId="0" fillId="10" borderId="4" xfId="0" applyNumberFormat="1" applyFill="1" applyBorder="1" applyAlignment="1">
      <alignment horizontal="center"/>
    </xf>
    <xf numFmtId="0" fontId="3" fillId="0" borderId="37" xfId="0" applyFont="1" applyBorder="1" applyAlignment="1">
      <alignment horizontal="center" vertical="center" wrapText="1"/>
    </xf>
    <xf numFmtId="165" fontId="0" fillId="10" borderId="4" xfId="0" applyNumberFormat="1" applyFill="1" applyBorder="1" applyProtection="1">
      <protection locked="0"/>
    </xf>
    <xf numFmtId="0" fontId="69" fillId="0" borderId="0" xfId="0" applyFont="1"/>
    <xf numFmtId="0" fontId="31" fillId="17" borderId="13" xfId="0" applyFont="1" applyFill="1" applyBorder="1"/>
    <xf numFmtId="49" fontId="9" fillId="0" borderId="24" xfId="0" applyNumberFormat="1" applyFont="1" applyBorder="1" applyAlignment="1">
      <alignment horizontal="center" vertical="center"/>
    </xf>
    <xf numFmtId="49" fontId="9" fillId="0" borderId="3" xfId="0" applyNumberFormat="1" applyFont="1" applyBorder="1" applyAlignment="1">
      <alignment horizontal="center"/>
    </xf>
    <xf numFmtId="49" fontId="9" fillId="0" borderId="20" xfId="0" applyNumberFormat="1" applyFont="1" applyBorder="1" applyAlignment="1">
      <alignment wrapText="1"/>
    </xf>
    <xf numFmtId="49" fontId="9" fillId="0" borderId="1" xfId="0" applyNumberFormat="1" applyFont="1" applyBorder="1" applyAlignment="1">
      <alignment horizontal="center"/>
    </xf>
    <xf numFmtId="49" fontId="75" fillId="0" borderId="19" xfId="7" applyNumberFormat="1" applyFont="1" applyBorder="1" applyAlignment="1">
      <alignment wrapText="1"/>
    </xf>
    <xf numFmtId="49" fontId="75" fillId="0" borderId="19" xfId="7" applyNumberFormat="1" applyFont="1" applyBorder="1" applyAlignment="1">
      <alignment vertical="top" wrapText="1"/>
    </xf>
    <xf numFmtId="49" fontId="75" fillId="0" borderId="19" xfId="7" applyNumberFormat="1" applyFont="1" applyBorder="1" applyAlignment="1">
      <alignment horizontal="left" wrapText="1"/>
    </xf>
    <xf numFmtId="49" fontId="0" fillId="0" borderId="1" xfId="0" applyNumberFormat="1" applyBorder="1" applyAlignment="1">
      <alignment horizontal="center"/>
    </xf>
    <xf numFmtId="49" fontId="9" fillId="0" borderId="19" xfId="0" applyNumberFormat="1" applyFont="1" applyBorder="1" applyAlignment="1">
      <alignment wrapText="1"/>
    </xf>
    <xf numFmtId="0" fontId="9" fillId="0" borderId="107" xfId="0" applyFont="1" applyBorder="1" applyAlignment="1">
      <alignment wrapText="1"/>
    </xf>
    <xf numFmtId="165" fontId="31" fillId="0" borderId="13" xfId="0" applyNumberFormat="1" applyFont="1" applyBorder="1"/>
    <xf numFmtId="165" fontId="31" fillId="0" borderId="15" xfId="0" applyNumberFormat="1" applyFont="1" applyBorder="1"/>
    <xf numFmtId="165" fontId="69" fillId="0" borderId="4" xfId="0" applyNumberFormat="1" applyFont="1" applyBorder="1"/>
    <xf numFmtId="165" fontId="9" fillId="9" borderId="25" xfId="0" applyNumberFormat="1" applyFont="1" applyFill="1" applyBorder="1" applyAlignment="1">
      <alignment horizontal="center"/>
    </xf>
    <xf numFmtId="165" fontId="9" fillId="0" borderId="86" xfId="0" applyNumberFormat="1" applyFont="1" applyBorder="1" applyAlignment="1">
      <alignment horizontal="center"/>
    </xf>
    <xf numFmtId="165" fontId="9" fillId="9" borderId="68" xfId="0" applyNumberFormat="1" applyFont="1" applyFill="1" applyBorder="1" applyAlignment="1">
      <alignment horizontal="center"/>
    </xf>
    <xf numFmtId="165" fontId="9" fillId="0" borderId="116" xfId="0" applyNumberFormat="1" applyFont="1" applyBorder="1" applyAlignment="1">
      <alignment horizontal="center"/>
    </xf>
    <xf numFmtId="165" fontId="9" fillId="0" borderId="77" xfId="0" applyNumberFormat="1" applyFont="1" applyBorder="1" applyAlignment="1">
      <alignment horizontal="center"/>
    </xf>
    <xf numFmtId="0" fontId="3" fillId="10" borderId="0" xfId="0" applyFont="1" applyFill="1" applyAlignment="1">
      <alignment horizontal="left"/>
    </xf>
    <xf numFmtId="0" fontId="0" fillId="0" borderId="1" xfId="0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66" fontId="0" fillId="0" borderId="22" xfId="0" applyNumberFormat="1" applyBorder="1" applyAlignment="1">
      <alignment horizontal="center"/>
    </xf>
    <xf numFmtId="166" fontId="0" fillId="0" borderId="29" xfId="0" applyNumberFormat="1" applyBorder="1" applyAlignment="1">
      <alignment horizontal="center"/>
    </xf>
    <xf numFmtId="166" fontId="0" fillId="0" borderId="35" xfId="0" applyNumberFormat="1" applyBorder="1" applyAlignment="1">
      <alignment horizontal="center"/>
    </xf>
    <xf numFmtId="166" fontId="0" fillId="0" borderId="3" xfId="0" applyNumberFormat="1" applyBorder="1"/>
    <xf numFmtId="166" fontId="0" fillId="0" borderId="82" xfId="0" applyNumberFormat="1" applyBorder="1" applyAlignment="1">
      <alignment horizontal="center"/>
    </xf>
    <xf numFmtId="166" fontId="0" fillId="0" borderId="53" xfId="0" applyNumberFormat="1" applyBorder="1" applyAlignment="1">
      <alignment horizontal="center"/>
    </xf>
    <xf numFmtId="166" fontId="0" fillId="0" borderId="67" xfId="0" applyNumberFormat="1" applyBorder="1" applyAlignment="1">
      <alignment horizontal="center"/>
    </xf>
    <xf numFmtId="166" fontId="75" fillId="0" borderId="2" xfId="7" applyNumberFormat="1" applyFont="1" applyBorder="1" applyAlignment="1">
      <alignment horizontal="center"/>
    </xf>
    <xf numFmtId="166" fontId="0" fillId="0" borderId="1" xfId="0" applyNumberFormat="1" applyBorder="1" applyAlignment="1">
      <alignment horizontal="center"/>
    </xf>
    <xf numFmtId="166" fontId="0" fillId="0" borderId="19" xfId="0" applyNumberFormat="1" applyBorder="1" applyAlignment="1">
      <alignment horizontal="center"/>
    </xf>
    <xf numFmtId="166" fontId="0" fillId="0" borderId="1" xfId="0" applyNumberFormat="1" applyBorder="1"/>
    <xf numFmtId="166" fontId="0" fillId="0" borderId="26" xfId="0" applyNumberFormat="1" applyBorder="1" applyAlignment="1">
      <alignment horizontal="center"/>
    </xf>
    <xf numFmtId="166" fontId="0" fillId="0" borderId="28" xfId="0" applyNumberFormat="1" applyBorder="1" applyAlignment="1">
      <alignment horizontal="center"/>
    </xf>
    <xf numFmtId="166" fontId="0" fillId="0" borderId="2" xfId="0" applyNumberFormat="1" applyBorder="1" applyAlignment="1">
      <alignment horizontal="center"/>
    </xf>
    <xf numFmtId="166" fontId="75" fillId="0" borderId="1" xfId="7" applyNumberFormat="1" applyFont="1" applyBorder="1" applyAlignment="1">
      <alignment horizontal="center"/>
    </xf>
    <xf numFmtId="166" fontId="0" fillId="0" borderId="24" xfId="0" applyNumberFormat="1" applyBorder="1" applyAlignment="1">
      <alignment horizontal="center"/>
    </xf>
    <xf numFmtId="166" fontId="0" fillId="0" borderId="5" xfId="0" applyNumberFormat="1" applyBorder="1" applyAlignment="1">
      <alignment horizontal="center"/>
    </xf>
    <xf numFmtId="166" fontId="0" fillId="0" borderId="88" xfId="0" applyNumberFormat="1" applyBorder="1" applyAlignment="1">
      <alignment horizontal="center"/>
    </xf>
    <xf numFmtId="166" fontId="0" fillId="0" borderId="44" xfId="0" applyNumberFormat="1" applyBorder="1" applyAlignment="1">
      <alignment horizontal="center"/>
    </xf>
    <xf numFmtId="49" fontId="9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168" fontId="3" fillId="0" borderId="0" xfId="0" applyNumberFormat="1" applyFont="1"/>
    <xf numFmtId="49" fontId="3" fillId="0" borderId="0" xfId="0" applyNumberFormat="1" applyFont="1"/>
    <xf numFmtId="14" fontId="43" fillId="10" borderId="0" xfId="2" applyNumberFormat="1" applyFont="1" applyFill="1" applyAlignment="1">
      <alignment horizontal="left"/>
    </xf>
    <xf numFmtId="14" fontId="63" fillId="10" borderId="0" xfId="2" applyNumberFormat="1" applyFont="1" applyFill="1" applyAlignment="1">
      <alignment horizontal="left"/>
    </xf>
    <xf numFmtId="0" fontId="3" fillId="0" borderId="0" xfId="0" applyFont="1" applyAlignment="1">
      <alignment wrapText="1"/>
    </xf>
    <xf numFmtId="14" fontId="0" fillId="0" borderId="0" xfId="0" applyNumberFormat="1"/>
    <xf numFmtId="49" fontId="0" fillId="0" borderId="0" xfId="0" applyNumberFormat="1" applyAlignment="1">
      <alignment wrapText="1"/>
    </xf>
    <xf numFmtId="165" fontId="0" fillId="0" borderId="1" xfId="0" applyNumberFormat="1" applyBorder="1" applyAlignment="1">
      <alignment horizontal="center" vertical="center"/>
    </xf>
    <xf numFmtId="165" fontId="0" fillId="0" borderId="32" xfId="0" applyNumberFormat="1" applyBorder="1"/>
    <xf numFmtId="0" fontId="3" fillId="0" borderId="7" xfId="0" applyFont="1" applyBorder="1" applyAlignment="1">
      <alignment horizontal="left" vertical="center" wrapText="1"/>
    </xf>
    <xf numFmtId="165" fontId="0" fillId="0" borderId="5" xfId="0" applyNumberFormat="1" applyBorder="1" applyAlignment="1">
      <alignment horizontal="center" vertical="center"/>
    </xf>
    <xf numFmtId="0" fontId="3" fillId="0" borderId="110" xfId="0" applyFont="1" applyBorder="1" applyAlignment="1">
      <alignment horizontal="left" vertical="center"/>
    </xf>
    <xf numFmtId="49" fontId="3" fillId="0" borderId="78" xfId="0" applyNumberFormat="1" applyFont="1" applyBorder="1" applyAlignment="1">
      <alignment horizontal="left" vertical="center"/>
    </xf>
    <xf numFmtId="165" fontId="0" fillId="0" borderId="31" xfId="0" applyNumberFormat="1" applyBorder="1" applyAlignment="1">
      <alignment horizontal="center" vertical="center"/>
    </xf>
    <xf numFmtId="165" fontId="0" fillId="0" borderId="113" xfId="0" applyNumberFormat="1" applyBorder="1"/>
    <xf numFmtId="165" fontId="0" fillId="0" borderId="0" xfId="0" applyNumberFormat="1" applyAlignment="1">
      <alignment horizontal="center"/>
    </xf>
    <xf numFmtId="0" fontId="31" fillId="0" borderId="0" xfId="0" applyFont="1" applyAlignment="1">
      <alignment horizontal="center" wrapText="1"/>
    </xf>
    <xf numFmtId="0" fontId="1" fillId="0" borderId="16" xfId="0" applyFont="1" applyBorder="1"/>
    <xf numFmtId="0" fontId="1" fillId="0" borderId="7" xfId="0" applyFont="1" applyBorder="1"/>
    <xf numFmtId="0" fontId="1" fillId="0" borderId="7" xfId="0" applyFont="1" applyBorder="1" applyAlignment="1">
      <alignment wrapText="1"/>
    </xf>
    <xf numFmtId="165" fontId="1" fillId="9" borderId="29" xfId="0" applyNumberFormat="1" applyFont="1" applyFill="1" applyBorder="1" applyAlignment="1">
      <alignment horizontal="center"/>
    </xf>
    <xf numFmtId="165" fontId="1" fillId="9" borderId="22" xfId="0" applyNumberFormat="1" applyFont="1" applyFill="1" applyBorder="1" applyAlignment="1">
      <alignment horizontal="center"/>
    </xf>
    <xf numFmtId="165" fontId="21" fillId="9" borderId="61" xfId="0" applyNumberFormat="1" applyFont="1" applyFill="1" applyBorder="1"/>
    <xf numFmtId="0" fontId="1" fillId="0" borderId="8" xfId="0" applyFont="1" applyBorder="1"/>
    <xf numFmtId="0" fontId="1" fillId="0" borderId="0" xfId="0" applyFont="1"/>
    <xf numFmtId="0" fontId="76" fillId="0" borderId="0" xfId="0" applyFont="1"/>
    <xf numFmtId="0" fontId="55" fillId="0" borderId="0" xfId="0" applyFont="1"/>
    <xf numFmtId="1" fontId="76" fillId="0" borderId="0" xfId="0" applyNumberFormat="1" applyFont="1"/>
    <xf numFmtId="165" fontId="31" fillId="0" borderId="0" xfId="0" applyNumberFormat="1" applyFont="1" applyAlignment="1">
      <alignment horizontal="center"/>
    </xf>
    <xf numFmtId="165" fontId="76" fillId="0" borderId="0" xfId="0" applyNumberFormat="1" applyFont="1" applyAlignment="1">
      <alignment horizontal="right"/>
    </xf>
    <xf numFmtId="165" fontId="76" fillId="0" borderId="0" xfId="0" applyNumberFormat="1" applyFont="1"/>
    <xf numFmtId="0" fontId="2" fillId="0" borderId="0" xfId="0" applyFont="1" applyAlignment="1">
      <alignment vertical="center"/>
    </xf>
    <xf numFmtId="0" fontId="1" fillId="0" borderId="4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4" fontId="64" fillId="0" borderId="0" xfId="2" applyNumberFormat="1" applyFont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0" xfId="2" applyFont="1"/>
    <xf numFmtId="0" fontId="77" fillId="0" borderId="86" xfId="0" applyFont="1" applyBorder="1" applyAlignment="1">
      <alignment horizontal="left"/>
    </xf>
    <xf numFmtId="1" fontId="77" fillId="0" borderId="86" xfId="0" applyNumberFormat="1" applyFont="1" applyBorder="1" applyAlignment="1">
      <alignment horizontal="left"/>
    </xf>
    <xf numFmtId="0" fontId="4" fillId="0" borderId="0" xfId="2" applyFont="1"/>
    <xf numFmtId="0" fontId="53" fillId="0" borderId="0" xfId="2" applyFont="1"/>
    <xf numFmtId="0" fontId="9" fillId="0" borderId="22" xfId="2" applyBorder="1"/>
    <xf numFmtId="0" fontId="1" fillId="0" borderId="7" xfId="2" applyFont="1" applyBorder="1" applyAlignment="1">
      <alignment horizontal="center" vertical="center" wrapText="1"/>
    </xf>
    <xf numFmtId="0" fontId="1" fillId="0" borderId="11" xfId="2" applyFont="1" applyBorder="1" applyAlignment="1">
      <alignment horizontal="center" vertical="center" wrapText="1"/>
    </xf>
    <xf numFmtId="165" fontId="9" fillId="0" borderId="23" xfId="2" applyNumberFormat="1" applyBorder="1"/>
    <xf numFmtId="165" fontId="9" fillId="0" borderId="4" xfId="2" applyNumberFormat="1" applyBorder="1"/>
    <xf numFmtId="165" fontId="9" fillId="0" borderId="25" xfId="2" applyNumberFormat="1" applyBorder="1"/>
    <xf numFmtId="0" fontId="3" fillId="12" borderId="7" xfId="2" applyFont="1" applyFill="1" applyBorder="1" applyAlignment="1">
      <alignment vertical="center" wrapText="1"/>
    </xf>
    <xf numFmtId="0" fontId="9" fillId="17" borderId="100" xfId="2" applyFill="1" applyBorder="1" applyAlignment="1">
      <alignment horizontal="left"/>
    </xf>
    <xf numFmtId="0" fontId="9" fillId="17" borderId="72" xfId="2" applyFill="1" applyBorder="1"/>
    <xf numFmtId="0" fontId="9" fillId="17" borderId="100" xfId="2" applyFill="1" applyBorder="1"/>
    <xf numFmtId="165" fontId="3" fillId="17" borderId="12" xfId="2" applyNumberFormat="1" applyFont="1" applyFill="1" applyBorder="1" applyAlignment="1">
      <alignment horizontal="right"/>
    </xf>
    <xf numFmtId="165" fontId="3" fillId="17" borderId="12" xfId="2" applyNumberFormat="1" applyFont="1" applyFill="1" applyBorder="1"/>
    <xf numFmtId="0" fontId="9" fillId="0" borderId="16" xfId="2" applyBorder="1"/>
    <xf numFmtId="0" fontId="9" fillId="0" borderId="3" xfId="2" applyBorder="1" applyAlignment="1">
      <alignment horizontal="left"/>
    </xf>
    <xf numFmtId="0" fontId="3" fillId="0" borderId="116" xfId="2" applyFont="1" applyBorder="1"/>
    <xf numFmtId="0" fontId="3" fillId="0" borderId="116" xfId="2" applyFont="1" applyBorder="1" applyAlignment="1">
      <alignment wrapText="1"/>
    </xf>
    <xf numFmtId="14" fontId="64" fillId="0" borderId="1" xfId="2" applyNumberFormat="1" applyFont="1" applyBorder="1" applyAlignment="1">
      <alignment horizontal="center"/>
    </xf>
    <xf numFmtId="166" fontId="64" fillId="0" borderId="1" xfId="2" applyNumberFormat="1" applyFont="1" applyBorder="1" applyAlignment="1">
      <alignment horizontal="center"/>
    </xf>
    <xf numFmtId="166" fontId="9" fillId="0" borderId="1" xfId="2" applyNumberFormat="1" applyBorder="1"/>
    <xf numFmtId="165" fontId="9" fillId="0" borderId="29" xfId="2" applyNumberFormat="1" applyBorder="1" applyAlignment="1">
      <alignment horizontal="right" wrapText="1"/>
    </xf>
    <xf numFmtId="0" fontId="9" fillId="0" borderId="29" xfId="2" applyBorder="1" applyAlignment="1">
      <alignment horizontal="left"/>
    </xf>
    <xf numFmtId="14" fontId="64" fillId="0" borderId="29" xfId="2" applyNumberFormat="1" applyFont="1" applyBorder="1" applyAlignment="1">
      <alignment horizontal="center"/>
    </xf>
    <xf numFmtId="166" fontId="64" fillId="0" borderId="29" xfId="2" applyNumberFormat="1" applyFont="1" applyBorder="1" applyAlignment="1">
      <alignment horizontal="center"/>
    </xf>
    <xf numFmtId="166" fontId="9" fillId="0" borderId="29" xfId="2" applyNumberFormat="1" applyBorder="1"/>
    <xf numFmtId="166" fontId="9" fillId="0" borderId="23" xfId="2" applyNumberFormat="1" applyBorder="1"/>
    <xf numFmtId="166" fontId="9" fillId="0" borderId="4" xfId="2" applyNumberFormat="1" applyBorder="1"/>
    <xf numFmtId="14" fontId="64" fillId="0" borderId="5" xfId="2" applyNumberFormat="1" applyFont="1" applyBorder="1" applyAlignment="1">
      <alignment horizontal="center"/>
    </xf>
    <xf numFmtId="166" fontId="64" fillId="0" borderId="5" xfId="2" applyNumberFormat="1" applyFont="1" applyBorder="1" applyAlignment="1">
      <alignment horizontal="center"/>
    </xf>
    <xf numFmtId="166" fontId="9" fillId="0" borderId="5" xfId="2" applyNumberFormat="1" applyBorder="1"/>
    <xf numFmtId="166" fontId="9" fillId="0" borderId="25" xfId="2" applyNumberFormat="1" applyBorder="1"/>
    <xf numFmtId="165" fontId="9" fillId="0" borderId="29" xfId="2" applyNumberFormat="1" applyBorder="1" applyAlignment="1">
      <alignment horizontal="right"/>
    </xf>
    <xf numFmtId="0" fontId="9" fillId="0" borderId="23" xfId="2" applyBorder="1" applyAlignment="1">
      <alignment horizontal="left"/>
    </xf>
    <xf numFmtId="0" fontId="9" fillId="0" borderId="4" xfId="2" applyBorder="1" applyAlignment="1">
      <alignment horizontal="left"/>
    </xf>
    <xf numFmtId="0" fontId="9" fillId="0" borderId="25" xfId="2" applyBorder="1" applyAlignment="1">
      <alignment horizontal="left"/>
    </xf>
    <xf numFmtId="0" fontId="6" fillId="0" borderId="0" xfId="2" applyFont="1" applyAlignment="1">
      <alignment horizontal="right"/>
    </xf>
    <xf numFmtId="0" fontId="6" fillId="0" borderId="0" xfId="2" applyFont="1"/>
    <xf numFmtId="165" fontId="6" fillId="0" borderId="0" xfId="0" applyNumberFormat="1" applyFont="1" applyAlignment="1">
      <alignment horizontal="right"/>
    </xf>
    <xf numFmtId="14" fontId="0" fillId="18" borderId="0" xfId="0" applyNumberFormat="1" applyFill="1" applyAlignment="1">
      <alignment horizontal="center"/>
    </xf>
    <xf numFmtId="0" fontId="9" fillId="18" borderId="0" xfId="0" applyFont="1" applyFill="1"/>
    <xf numFmtId="0" fontId="9" fillId="18" borderId="0" xfId="0" applyFont="1" applyFill="1" applyAlignment="1">
      <alignment horizontal="left"/>
    </xf>
    <xf numFmtId="14" fontId="0" fillId="18" borderId="0" xfId="0" applyNumberFormat="1" applyFill="1" applyAlignment="1">
      <alignment horizontal="left"/>
    </xf>
    <xf numFmtId="4" fontId="64" fillId="0" borderId="75" xfId="2" applyNumberFormat="1" applyFont="1" applyBorder="1" applyAlignment="1">
      <alignment horizontal="center" wrapText="1"/>
    </xf>
    <xf numFmtId="0" fontId="77" fillId="12" borderId="86" xfId="0" applyFont="1" applyFill="1" applyBorder="1" applyAlignment="1">
      <alignment horizontal="left"/>
    </xf>
    <xf numFmtId="1" fontId="77" fillId="12" borderId="86" xfId="0" applyNumberFormat="1" applyFont="1" applyFill="1" applyBorder="1" applyAlignment="1">
      <alignment horizontal="left"/>
    </xf>
    <xf numFmtId="165" fontId="65" fillId="9" borderId="15" xfId="0" applyNumberFormat="1" applyFont="1" applyFill="1" applyBorder="1"/>
    <xf numFmtId="1" fontId="78" fillId="0" borderId="3" xfId="0" applyNumberFormat="1" applyFont="1" applyBorder="1"/>
    <xf numFmtId="165" fontId="78" fillId="0" borderId="6" xfId="0" applyNumberFormat="1" applyFont="1" applyBorder="1"/>
    <xf numFmtId="1" fontId="78" fillId="0" borderId="1" xfId="0" applyNumberFormat="1" applyFont="1" applyBorder="1"/>
    <xf numFmtId="165" fontId="78" fillId="0" borderId="4" xfId="0" applyNumberFormat="1" applyFont="1" applyBorder="1"/>
    <xf numFmtId="165" fontId="78" fillId="0" borderId="33" xfId="0" applyNumberFormat="1" applyFont="1" applyBorder="1"/>
    <xf numFmtId="165" fontId="78" fillId="0" borderId="10" xfId="0" applyNumberFormat="1" applyFont="1" applyBorder="1"/>
    <xf numFmtId="1" fontId="78" fillId="0" borderId="75" xfId="0" applyNumberFormat="1" applyFont="1" applyBorder="1"/>
    <xf numFmtId="165" fontId="78" fillId="0" borderId="25" xfId="0" applyNumberFormat="1" applyFont="1" applyBorder="1"/>
    <xf numFmtId="165" fontId="78" fillId="9" borderId="77" xfId="0" applyNumberFormat="1" applyFont="1" applyFill="1" applyBorder="1"/>
    <xf numFmtId="0" fontId="3" fillId="12" borderId="47" xfId="0" applyFont="1" applyFill="1" applyBorder="1" applyAlignment="1">
      <alignment horizontal="center" vertical="center" wrapText="1"/>
    </xf>
    <xf numFmtId="0" fontId="3" fillId="12" borderId="12" xfId="0" applyFont="1" applyFill="1" applyBorder="1" applyAlignment="1">
      <alignment horizontal="center" vertical="center" wrapText="1"/>
    </xf>
    <xf numFmtId="49" fontId="1" fillId="0" borderId="68" xfId="0" applyNumberFormat="1" applyFont="1" applyBorder="1"/>
    <xf numFmtId="0" fontId="1" fillId="0" borderId="11" xfId="0" applyFont="1" applyBorder="1" applyAlignment="1">
      <alignment wrapText="1"/>
    </xf>
    <xf numFmtId="0" fontId="0" fillId="11" borderId="29" xfId="0" applyFill="1" applyBorder="1"/>
    <xf numFmtId="0" fontId="0" fillId="11" borderId="1" xfId="0" applyFill="1" applyBorder="1"/>
    <xf numFmtId="0" fontId="0" fillId="11" borderId="5" xfId="0" applyFill="1" applyBorder="1"/>
    <xf numFmtId="0" fontId="3" fillId="11" borderId="7" xfId="0" applyFont="1" applyFill="1" applyBorder="1" applyAlignment="1">
      <alignment horizontal="left" vertical="center" wrapText="1"/>
    </xf>
    <xf numFmtId="0" fontId="1" fillId="0" borderId="19" xfId="0" applyFont="1" applyBorder="1"/>
    <xf numFmtId="165" fontId="9" fillId="0" borderId="22" xfId="0" applyNumberFormat="1" applyFont="1" applyBorder="1" applyAlignment="1">
      <alignment horizontal="center"/>
    </xf>
    <xf numFmtId="4" fontId="9" fillId="0" borderId="55" xfId="0" applyNumberFormat="1" applyFont="1" applyBorder="1"/>
    <xf numFmtId="0" fontId="9" fillId="0" borderId="56" xfId="0" applyFont="1" applyBorder="1"/>
    <xf numFmtId="0" fontId="9" fillId="0" borderId="64" xfId="0" applyFont="1" applyBorder="1"/>
    <xf numFmtId="165" fontId="17" fillId="0" borderId="65" xfId="0" applyNumberFormat="1" applyFont="1" applyBorder="1" applyAlignment="1">
      <alignment horizontal="center"/>
    </xf>
    <xf numFmtId="4" fontId="24" fillId="3" borderId="104" xfId="5" applyNumberFormat="1" applyFont="1" applyFill="1" applyBorder="1" applyAlignment="1">
      <alignment horizontal="center"/>
    </xf>
    <xf numFmtId="0" fontId="3" fillId="0" borderId="116" xfId="2" applyFont="1" applyBorder="1" applyAlignment="1">
      <alignment vertical="center" wrapText="1"/>
    </xf>
    <xf numFmtId="0" fontId="1" fillId="0" borderId="37" xfId="0" applyFont="1" applyBorder="1" applyAlignment="1">
      <alignment vertical="center" wrapText="1"/>
    </xf>
    <xf numFmtId="1" fontId="78" fillId="0" borderId="122" xfId="0" applyNumberFormat="1" applyFont="1" applyBorder="1" applyAlignment="1">
      <alignment horizontal="center" vertical="center"/>
    </xf>
    <xf numFmtId="0" fontId="55" fillId="0" borderId="3" xfId="0" applyFont="1" applyBorder="1" applyAlignment="1">
      <alignment vertical="center" wrapText="1"/>
    </xf>
    <xf numFmtId="1" fontId="78" fillId="0" borderId="1" xfId="0" applyNumberFormat="1" applyFont="1" applyBorder="1" applyAlignment="1">
      <alignment horizontal="center" vertical="center"/>
    </xf>
    <xf numFmtId="0" fontId="43" fillId="0" borderId="69" xfId="2" applyFont="1" applyBorder="1"/>
    <xf numFmtId="0" fontId="37" fillId="0" borderId="0" xfId="2" applyFont="1"/>
    <xf numFmtId="0" fontId="61" fillId="0" borderId="0" xfId="2" applyFont="1"/>
    <xf numFmtId="0" fontId="1" fillId="0" borderId="39" xfId="0" applyFont="1" applyBorder="1" applyAlignment="1">
      <alignment horizontal="center" vertical="center" wrapText="1"/>
    </xf>
    <xf numFmtId="0" fontId="1" fillId="13" borderId="37" xfId="0" applyFont="1" applyFill="1" applyBorder="1" applyAlignment="1">
      <alignment horizontal="center" vertical="center" wrapText="1"/>
    </xf>
    <xf numFmtId="0" fontId="1" fillId="13" borderId="77" xfId="0" applyFont="1" applyFill="1" applyBorder="1" applyAlignment="1">
      <alignment horizontal="center" vertical="center" wrapText="1"/>
    </xf>
    <xf numFmtId="0" fontId="1" fillId="13" borderId="25" xfId="0" applyFont="1" applyFill="1" applyBorder="1" applyAlignment="1">
      <alignment horizontal="center" vertical="center" wrapText="1"/>
    </xf>
    <xf numFmtId="0" fontId="1" fillId="0" borderId="1" xfId="2" applyFont="1" applyBorder="1" applyAlignment="1">
      <alignment horizontal="left"/>
    </xf>
    <xf numFmtId="165" fontId="17" fillId="11" borderId="38" xfId="0" applyNumberFormat="1" applyFont="1" applyFill="1" applyBorder="1" applyAlignment="1">
      <alignment horizontal="right"/>
    </xf>
    <xf numFmtId="0" fontId="1" fillId="0" borderId="53" xfId="0" applyFont="1" applyBorder="1"/>
    <xf numFmtId="0" fontId="1" fillId="0" borderId="28" xfId="0" applyFont="1" applyBorder="1"/>
    <xf numFmtId="0" fontId="69" fillId="11" borderId="28" xfId="0" applyFont="1" applyFill="1" applyBorder="1"/>
    <xf numFmtId="0" fontId="1" fillId="0" borderId="80" xfId="0" applyFont="1" applyBorder="1" applyAlignment="1">
      <alignment wrapText="1"/>
    </xf>
    <xf numFmtId="49" fontId="1" fillId="0" borderId="23" xfId="0" applyNumberFormat="1" applyFont="1" applyBorder="1"/>
    <xf numFmtId="0" fontId="1" fillId="0" borderId="27" xfId="0" applyFont="1" applyBorder="1" applyAlignment="1">
      <alignment wrapText="1"/>
    </xf>
    <xf numFmtId="49" fontId="1" fillId="0" borderId="6" xfId="0" applyNumberFormat="1" applyFont="1" applyBorder="1"/>
    <xf numFmtId="165" fontId="1" fillId="9" borderId="16" xfId="0" applyNumberFormat="1" applyFont="1" applyFill="1" applyBorder="1" applyAlignment="1">
      <alignment horizontal="center"/>
    </xf>
    <xf numFmtId="14" fontId="3" fillId="0" borderId="7" xfId="2" applyNumberFormat="1" applyFont="1" applyBorder="1" applyAlignment="1">
      <alignment wrapText="1"/>
    </xf>
    <xf numFmtId="165" fontId="3" fillId="0" borderId="11" xfId="2" applyNumberFormat="1" applyFont="1" applyBorder="1"/>
    <xf numFmtId="0" fontId="1" fillId="0" borderId="8" xfId="2" applyFont="1" applyBorder="1" applyAlignment="1">
      <alignment horizontal="center" vertical="center" wrapText="1"/>
    </xf>
    <xf numFmtId="165" fontId="9" fillId="0" borderId="29" xfId="2" applyNumberFormat="1" applyBorder="1"/>
    <xf numFmtId="14" fontId="3" fillId="0" borderId="0" xfId="2" applyNumberFormat="1" applyFont="1" applyAlignment="1">
      <alignment wrapText="1"/>
    </xf>
    <xf numFmtId="165" fontId="3" fillId="0" borderId="0" xfId="2" applyNumberFormat="1" applyFont="1"/>
    <xf numFmtId="0" fontId="3" fillId="0" borderId="0" xfId="2" applyFont="1" applyAlignment="1">
      <alignment horizontal="center"/>
    </xf>
    <xf numFmtId="165" fontId="3" fillId="18" borderId="12" xfId="2" applyNumberFormat="1" applyFont="1" applyFill="1" applyBorder="1"/>
    <xf numFmtId="165" fontId="1" fillId="0" borderId="29" xfId="2" applyNumberFormat="1" applyFont="1" applyBorder="1" applyAlignment="1">
      <alignment horizontal="center"/>
    </xf>
    <xf numFmtId="165" fontId="1" fillId="0" borderId="3" xfId="2" applyNumberFormat="1" applyFont="1" applyBorder="1" applyAlignment="1">
      <alignment horizontal="center"/>
    </xf>
    <xf numFmtId="165" fontId="1" fillId="0" borderId="5" xfId="2" applyNumberFormat="1" applyFont="1" applyBorder="1" applyAlignment="1">
      <alignment horizontal="center"/>
    </xf>
    <xf numFmtId="165" fontId="1" fillId="0" borderId="1" xfId="2" applyNumberFormat="1" applyFont="1" applyBorder="1" applyAlignment="1">
      <alignment horizontal="center"/>
    </xf>
    <xf numFmtId="14" fontId="3" fillId="0" borderId="12" xfId="2" applyNumberFormat="1" applyFont="1" applyBorder="1" applyAlignment="1">
      <alignment horizontal="center" vertical="center" wrapText="1"/>
    </xf>
    <xf numFmtId="14" fontId="3" fillId="12" borderId="12" xfId="2" applyNumberFormat="1" applyFont="1" applyFill="1" applyBorder="1" applyAlignment="1">
      <alignment horizontal="center" vertical="center" wrapText="1"/>
    </xf>
    <xf numFmtId="0" fontId="1" fillId="12" borderId="0" xfId="2" applyFont="1" applyFill="1" applyAlignment="1">
      <alignment horizontal="center" vertical="center"/>
    </xf>
    <xf numFmtId="165" fontId="3" fillId="12" borderId="12" xfId="2" applyNumberFormat="1" applyFont="1" applyFill="1" applyBorder="1"/>
    <xf numFmtId="165" fontId="9" fillId="0" borderId="6" xfId="2" applyNumberFormat="1" applyBorder="1"/>
    <xf numFmtId="165" fontId="3" fillId="0" borderId="8" xfId="2" applyNumberFormat="1" applyFont="1" applyBorder="1"/>
    <xf numFmtId="0" fontId="0" fillId="0" borderId="25" xfId="0" applyBorder="1"/>
    <xf numFmtId="0" fontId="50" fillId="0" borderId="0" xfId="0" applyFont="1" applyAlignment="1">
      <alignment horizontal="center"/>
    </xf>
    <xf numFmtId="165" fontId="0" fillId="11" borderId="0" xfId="0" applyNumberFormat="1" applyFill="1"/>
    <xf numFmtId="164" fontId="0" fillId="11" borderId="8" xfId="0" applyNumberFormat="1" applyFill="1" applyBorder="1"/>
    <xf numFmtId="0" fontId="1" fillId="2" borderId="1" xfId="0" applyFont="1" applyFill="1" applyBorder="1"/>
    <xf numFmtId="0" fontId="1" fillId="0" borderId="1" xfId="0" applyFont="1" applyBorder="1"/>
    <xf numFmtId="0" fontId="1" fillId="0" borderId="9" xfId="0" applyFont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wrapText="1"/>
    </xf>
    <xf numFmtId="0" fontId="1" fillId="11" borderId="2" xfId="0" applyFont="1" applyFill="1" applyBorder="1"/>
    <xf numFmtId="165" fontId="1" fillId="9" borderId="27" xfId="0" applyNumberFormat="1" applyFont="1" applyFill="1" applyBorder="1" applyAlignment="1">
      <alignment horizontal="center"/>
    </xf>
    <xf numFmtId="165" fontId="1" fillId="9" borderId="3" xfId="0" applyNumberFormat="1" applyFont="1" applyFill="1" applyBorder="1" applyAlignment="1">
      <alignment horizontal="center"/>
    </xf>
    <xf numFmtId="165" fontId="1" fillId="9" borderId="6" xfId="0" applyNumberFormat="1" applyFont="1" applyFill="1" applyBorder="1" applyAlignment="1">
      <alignment horizontal="center"/>
    </xf>
    <xf numFmtId="165" fontId="9" fillId="0" borderId="1" xfId="0" applyNumberFormat="1" applyFont="1" applyBorder="1" applyAlignment="1">
      <alignment horizontal="center"/>
    </xf>
    <xf numFmtId="4" fontId="1" fillId="0" borderId="57" xfId="0" applyNumberFormat="1" applyFont="1" applyBorder="1"/>
    <xf numFmtId="0" fontId="82" fillId="0" borderId="1" xfId="0" applyFont="1" applyBorder="1" applyAlignment="1">
      <alignment horizontal="left" vertical="top" wrapText="1"/>
    </xf>
    <xf numFmtId="0" fontId="82" fillId="0" borderId="5" xfId="0" applyFont="1" applyBorder="1" applyAlignment="1">
      <alignment horizontal="left" vertical="top" wrapText="1"/>
    </xf>
    <xf numFmtId="0" fontId="52" fillId="0" borderId="7" xfId="0" applyFont="1" applyBorder="1" applyAlignment="1">
      <alignment horizontal="center" vertical="top" wrapText="1"/>
    </xf>
    <xf numFmtId="0" fontId="52" fillId="0" borderId="11" xfId="0" applyFont="1" applyBorder="1" applyAlignment="1">
      <alignment horizontal="center" vertical="top" wrapText="1"/>
    </xf>
    <xf numFmtId="49" fontId="52" fillId="0" borderId="11" xfId="0" applyNumberFormat="1" applyFont="1" applyBorder="1" applyAlignment="1">
      <alignment horizontal="center" vertical="top" wrapText="1"/>
    </xf>
    <xf numFmtId="0" fontId="52" fillId="0" borderId="8" xfId="0" applyFont="1" applyBorder="1" applyAlignment="1">
      <alignment horizontal="center" vertical="top" wrapText="1"/>
    </xf>
    <xf numFmtId="0" fontId="48" fillId="0" borderId="16" xfId="0" applyFont="1" applyBorder="1" applyAlignment="1">
      <alignment horizontal="center" vertical="top" wrapText="1"/>
    </xf>
    <xf numFmtId="0" fontId="52" fillId="0" borderId="3" xfId="0" applyFont="1" applyBorder="1" applyAlignment="1">
      <alignment horizontal="left" vertical="top" wrapText="1"/>
    </xf>
    <xf numFmtId="49" fontId="52" fillId="0" borderId="3" xfId="0" applyNumberFormat="1" applyFont="1" applyBorder="1" applyAlignment="1">
      <alignment horizontal="center" vertical="top" wrapText="1"/>
    </xf>
    <xf numFmtId="4" fontId="52" fillId="0" borderId="3" xfId="0" applyNumberFormat="1" applyFont="1" applyBorder="1" applyAlignment="1">
      <alignment horizontal="right" vertical="top" wrapText="1"/>
    </xf>
    <xf numFmtId="0" fontId="50" fillId="11" borderId="0" xfId="0" applyFont="1" applyFill="1" applyAlignment="1">
      <alignment horizontal="center"/>
    </xf>
    <xf numFmtId="4" fontId="52" fillId="10" borderId="3" xfId="0" applyNumberFormat="1" applyFont="1" applyFill="1" applyBorder="1" applyAlignment="1">
      <alignment horizontal="right" vertical="top" wrapText="1"/>
    </xf>
    <xf numFmtId="4" fontId="52" fillId="10" borderId="6" xfId="0" applyNumberFormat="1" applyFont="1" applyFill="1" applyBorder="1" applyAlignment="1">
      <alignment horizontal="right" vertical="top" wrapText="1"/>
    </xf>
    <xf numFmtId="4" fontId="52" fillId="10" borderId="5" xfId="0" applyNumberFormat="1" applyFont="1" applyFill="1" applyBorder="1" applyAlignment="1">
      <alignment horizontal="right" vertical="top" wrapText="1"/>
    </xf>
    <xf numFmtId="4" fontId="52" fillId="0" borderId="4" xfId="0" applyNumberFormat="1" applyFont="1" applyBorder="1" applyAlignment="1">
      <alignment horizontal="center" vertical="top" wrapText="1"/>
    </xf>
    <xf numFmtId="4" fontId="52" fillId="0" borderId="25" xfId="0" applyNumberFormat="1" applyFont="1" applyBorder="1" applyAlignment="1">
      <alignment horizontal="center" vertical="top" wrapText="1"/>
    </xf>
    <xf numFmtId="4" fontId="52" fillId="10" borderId="4" xfId="0" applyNumberFormat="1" applyFont="1" applyFill="1" applyBorder="1" applyAlignment="1">
      <alignment horizontal="center" vertical="top" wrapText="1"/>
    </xf>
    <xf numFmtId="4" fontId="52" fillId="10" borderId="25" xfId="0" applyNumberFormat="1" applyFont="1" applyFill="1" applyBorder="1" applyAlignment="1">
      <alignment horizontal="center" vertical="top" wrapText="1"/>
    </xf>
    <xf numFmtId="0" fontId="0" fillId="0" borderId="4" xfId="0" applyBorder="1"/>
    <xf numFmtId="0" fontId="0" fillId="11" borderId="8" xfId="0" applyFill="1" applyBorder="1"/>
    <xf numFmtId="0" fontId="0" fillId="11" borderId="0" xfId="0" applyFill="1" applyAlignment="1">
      <alignment wrapText="1"/>
    </xf>
    <xf numFmtId="164" fontId="0" fillId="11" borderId="4" xfId="0" applyNumberFormat="1" applyFill="1" applyBorder="1"/>
    <xf numFmtId="14" fontId="1" fillId="0" borderId="82" xfId="2" applyNumberFormat="1" applyFont="1" applyBorder="1" applyAlignment="1">
      <alignment wrapText="1"/>
    </xf>
    <xf numFmtId="14" fontId="1" fillId="0" borderId="100" xfId="2" applyNumberFormat="1" applyFont="1" applyBorder="1" applyAlignment="1">
      <alignment wrapText="1"/>
    </xf>
    <xf numFmtId="14" fontId="1" fillId="0" borderId="88" xfId="2" applyNumberFormat="1" applyFont="1" applyBorder="1" applyAlignment="1">
      <alignment wrapText="1"/>
    </xf>
    <xf numFmtId="14" fontId="1" fillId="0" borderId="26" xfId="2" applyNumberFormat="1" applyFont="1" applyBorder="1" applyAlignment="1">
      <alignment wrapText="1"/>
    </xf>
    <xf numFmtId="0" fontId="1" fillId="0" borderId="47" xfId="2" applyFont="1" applyBorder="1" applyAlignment="1">
      <alignment horizontal="center" vertical="center" wrapText="1"/>
    </xf>
    <xf numFmtId="165" fontId="1" fillId="0" borderId="35" xfId="2" applyNumberFormat="1" applyFont="1" applyBorder="1" applyAlignment="1">
      <alignment horizontal="center"/>
    </xf>
    <xf numFmtId="165" fontId="1" fillId="0" borderId="20" xfId="2" applyNumberFormat="1" applyFont="1" applyBorder="1" applyAlignment="1">
      <alignment horizontal="center"/>
    </xf>
    <xf numFmtId="165" fontId="1" fillId="0" borderId="107" xfId="2" applyNumberFormat="1" applyFont="1" applyBorder="1" applyAlignment="1">
      <alignment horizontal="center"/>
    </xf>
    <xf numFmtId="165" fontId="1" fillId="0" borderId="20" xfId="2" applyNumberFormat="1" applyFont="1" applyBorder="1"/>
    <xf numFmtId="165" fontId="1" fillId="0" borderId="19" xfId="2" applyNumberFormat="1" applyFont="1" applyBorder="1"/>
    <xf numFmtId="165" fontId="1" fillId="0" borderId="107" xfId="2" applyNumberFormat="1" applyFont="1" applyBorder="1"/>
    <xf numFmtId="165" fontId="3" fillId="0" borderId="47" xfId="2" applyNumberFormat="1" applyFont="1" applyBorder="1"/>
    <xf numFmtId="14" fontId="9" fillId="0" borderId="22" xfId="2" applyNumberFormat="1" applyBorder="1"/>
    <xf numFmtId="14" fontId="9" fillId="0" borderId="16" xfId="2" applyNumberFormat="1" applyBorder="1"/>
    <xf numFmtId="14" fontId="9" fillId="0" borderId="24" xfId="2" applyNumberFormat="1" applyBorder="1"/>
    <xf numFmtId="14" fontId="9" fillId="0" borderId="2" xfId="2" applyNumberFormat="1" applyBorder="1"/>
    <xf numFmtId="0" fontId="3" fillId="0" borderId="7" xfId="2" applyFont="1" applyBorder="1" applyAlignment="1">
      <alignment horizontal="center"/>
    </xf>
    <xf numFmtId="14" fontId="2" fillId="0" borderId="100" xfId="2" applyNumberFormat="1" applyFont="1" applyBorder="1" applyAlignment="1">
      <alignment wrapText="1"/>
    </xf>
    <xf numFmtId="0" fontId="0" fillId="0" borderId="113" xfId="0" applyBorder="1"/>
    <xf numFmtId="165" fontId="0" fillId="11" borderId="5" xfId="0" applyNumberFormat="1" applyFill="1" applyBorder="1"/>
    <xf numFmtId="0" fontId="0" fillId="0" borderId="77" xfId="0" applyBorder="1"/>
    <xf numFmtId="0" fontId="3" fillId="0" borderId="19" xfId="2" applyFont="1" applyBorder="1"/>
    <xf numFmtId="0" fontId="1" fillId="0" borderId="28" xfId="2" applyFont="1" applyBorder="1"/>
    <xf numFmtId="0" fontId="9" fillId="0" borderId="26" xfId="2" applyBorder="1"/>
    <xf numFmtId="0" fontId="1" fillId="0" borderId="1" xfId="0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right"/>
    </xf>
    <xf numFmtId="165" fontId="1" fillId="0" borderId="1" xfId="0" applyNumberFormat="1" applyFont="1" applyBorder="1" applyAlignment="1">
      <alignment horizontal="center"/>
    </xf>
    <xf numFmtId="165" fontId="0" fillId="0" borderId="24" xfId="0" applyNumberFormat="1" applyBorder="1" applyAlignment="1">
      <alignment horizontal="center"/>
    </xf>
    <xf numFmtId="0" fontId="31" fillId="0" borderId="27" xfId="0" applyFont="1" applyBorder="1" applyAlignment="1">
      <alignment horizontal="center" vertical="center" wrapText="1"/>
    </xf>
    <xf numFmtId="0" fontId="36" fillId="0" borderId="100" xfId="0" applyFont="1" applyBorder="1" applyAlignment="1">
      <alignment horizontal="center" vertical="center" wrapText="1"/>
    </xf>
    <xf numFmtId="0" fontId="0" fillId="2" borderId="0" xfId="0" applyFill="1" applyAlignment="1">
      <alignment wrapText="1"/>
    </xf>
    <xf numFmtId="0" fontId="0" fillId="0" borderId="0" xfId="0" applyAlignment="1">
      <alignment wrapText="1"/>
    </xf>
    <xf numFmtId="0" fontId="3" fillId="2" borderId="13" xfId="0" applyFont="1" applyFill="1" applyBorder="1"/>
    <xf numFmtId="0" fontId="3" fillId="2" borderId="14" xfId="0" applyFont="1" applyFill="1" applyBorder="1"/>
    <xf numFmtId="0" fontId="0" fillId="0" borderId="13" xfId="0" applyBorder="1"/>
    <xf numFmtId="0" fontId="0" fillId="0" borderId="15" xfId="0" applyBorder="1"/>
    <xf numFmtId="0" fontId="9" fillId="2" borderId="24" xfId="0" applyFont="1" applyFill="1" applyBorder="1" applyAlignment="1">
      <alignment horizontal="left"/>
    </xf>
    <xf numFmtId="0" fontId="0" fillId="2" borderId="5" xfId="0" applyFill="1" applyBorder="1" applyAlignment="1">
      <alignment horizontal="left"/>
    </xf>
    <xf numFmtId="0" fontId="9" fillId="2" borderId="2" xfId="0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0" borderId="79" xfId="0" applyBorder="1"/>
    <xf numFmtId="0" fontId="0" fillId="0" borderId="73" xfId="0" applyBorder="1"/>
    <xf numFmtId="0" fontId="9" fillId="11" borderId="36" xfId="0" applyFont="1" applyFill="1" applyBorder="1"/>
    <xf numFmtId="0" fontId="0" fillId="11" borderId="26" xfId="0" applyFill="1" applyBorder="1"/>
    <xf numFmtId="0" fontId="9" fillId="0" borderId="36" xfId="0" applyFont="1" applyBorder="1"/>
    <xf numFmtId="0" fontId="0" fillId="0" borderId="26" xfId="0" applyBorder="1"/>
    <xf numFmtId="0" fontId="0" fillId="2" borderId="2" xfId="0" applyFill="1" applyBorder="1"/>
    <xf numFmtId="0" fontId="0" fillId="2" borderId="1" xfId="0" applyFill="1" applyBorder="1"/>
    <xf numFmtId="0" fontId="0" fillId="0" borderId="52" xfId="0" applyBorder="1"/>
    <xf numFmtId="0" fontId="0" fillId="0" borderId="82" xfId="0" applyBorder="1"/>
    <xf numFmtId="0" fontId="0" fillId="0" borderId="36" xfId="0" applyBorder="1"/>
    <xf numFmtId="0" fontId="1" fillId="11" borderId="36" xfId="0" applyFont="1" applyFill="1" applyBorder="1"/>
    <xf numFmtId="49" fontId="0" fillId="0" borderId="1" xfId="0" applyNumberFormat="1" applyBorder="1"/>
    <xf numFmtId="49" fontId="9" fillId="0" borderId="1" xfId="0" applyNumberFormat="1" applyFont="1" applyBorder="1"/>
    <xf numFmtId="49" fontId="1" fillId="19" borderId="19" xfId="0" applyNumberFormat="1" applyFont="1" applyFill="1" applyBorder="1"/>
    <xf numFmtId="49" fontId="0" fillId="19" borderId="26" xfId="0" applyNumberFormat="1" applyFill="1" applyBorder="1"/>
    <xf numFmtId="165" fontId="0" fillId="10" borderId="32" xfId="0" applyNumberFormat="1" applyFill="1" applyBorder="1" applyAlignment="1">
      <alignment vertical="center"/>
    </xf>
    <xf numFmtId="165" fontId="0" fillId="10" borderId="3" xfId="0" applyNumberFormat="1" applyFill="1" applyBorder="1" applyAlignment="1">
      <alignment vertical="center"/>
    </xf>
    <xf numFmtId="165" fontId="22" fillId="10" borderId="19" xfId="0" applyNumberFormat="1" applyFont="1" applyFill="1" applyBorder="1"/>
    <xf numFmtId="0" fontId="0" fillId="10" borderId="28" xfId="0" applyFill="1" applyBorder="1"/>
    <xf numFmtId="0" fontId="0" fillId="10" borderId="26" xfId="0" applyFill="1" applyBorder="1"/>
    <xf numFmtId="165" fontId="0" fillId="0" borderId="18" xfId="0" applyNumberFormat="1" applyBorder="1" applyAlignment="1">
      <alignment wrapText="1"/>
    </xf>
    <xf numFmtId="0" fontId="0" fillId="0" borderId="18" xfId="0" applyBorder="1" applyAlignment="1">
      <alignment wrapText="1"/>
    </xf>
    <xf numFmtId="0" fontId="0" fillId="0" borderId="15" xfId="0" applyBorder="1" applyAlignment="1">
      <alignment wrapText="1"/>
    </xf>
    <xf numFmtId="165" fontId="0" fillId="0" borderId="47" xfId="0" applyNumberFormat="1" applyBorder="1" applyAlignment="1">
      <alignment wrapText="1"/>
    </xf>
    <xf numFmtId="165" fontId="10" fillId="0" borderId="47" xfId="0" applyNumberFormat="1" applyFont="1" applyBorder="1" applyAlignment="1">
      <alignment wrapText="1"/>
    </xf>
    <xf numFmtId="0" fontId="3" fillId="0" borderId="17" xfId="0" applyFont="1" applyBorder="1" applyAlignment="1">
      <alignment wrapText="1"/>
    </xf>
    <xf numFmtId="0" fontId="0" fillId="0" borderId="70" xfId="0" applyBorder="1"/>
    <xf numFmtId="0" fontId="3" fillId="0" borderId="52" xfId="0" applyFont="1" applyBorder="1" applyAlignment="1">
      <alignment horizontal="center"/>
    </xf>
    <xf numFmtId="0" fontId="3" fillId="0" borderId="53" xfId="0" applyFont="1" applyBorder="1" applyAlignment="1">
      <alignment horizontal="center"/>
    </xf>
    <xf numFmtId="0" fontId="3" fillId="0" borderId="80" xfId="0" applyFont="1" applyBorder="1" applyAlignment="1">
      <alignment horizontal="center"/>
    </xf>
    <xf numFmtId="0" fontId="3" fillId="0" borderId="79" xfId="0" applyFont="1" applyBorder="1" applyAlignment="1">
      <alignment horizontal="center"/>
    </xf>
    <xf numFmtId="0" fontId="3" fillId="0" borderId="83" xfId="0" applyFont="1" applyBorder="1" applyAlignment="1">
      <alignment horizontal="center"/>
    </xf>
    <xf numFmtId="0" fontId="3" fillId="0" borderId="73" xfId="0" applyFont="1" applyBorder="1" applyAlignment="1">
      <alignment horizontal="center"/>
    </xf>
    <xf numFmtId="0" fontId="0" fillId="0" borderId="53" xfId="0" applyBorder="1" applyAlignment="1">
      <alignment horizontal="center"/>
    </xf>
    <xf numFmtId="0" fontId="0" fillId="0" borderId="80" xfId="0" applyBorder="1" applyAlignment="1">
      <alignment horizontal="center"/>
    </xf>
    <xf numFmtId="0" fontId="9" fillId="0" borderId="17" xfId="0" applyFont="1" applyBorder="1" applyAlignment="1">
      <alignment horizontal="center" wrapText="1"/>
    </xf>
    <xf numFmtId="0" fontId="0" fillId="0" borderId="30" xfId="0" applyBorder="1" applyAlignment="1">
      <alignment horizontal="center" wrapText="1"/>
    </xf>
    <xf numFmtId="0" fontId="9" fillId="15" borderId="36" xfId="0" applyFont="1" applyFill="1" applyBorder="1"/>
    <xf numFmtId="0" fontId="0" fillId="0" borderId="28" xfId="0" applyBorder="1"/>
    <xf numFmtId="0" fontId="3" fillId="0" borderId="13" xfId="0" applyFont="1" applyBorder="1"/>
    <xf numFmtId="0" fontId="3" fillId="0" borderId="15" xfId="0" applyFont="1" applyBorder="1"/>
    <xf numFmtId="0" fontId="9" fillId="0" borderId="110" xfId="0" applyFont="1" applyBorder="1" applyAlignment="1">
      <alignment horizontal="center" vertical="center" wrapText="1"/>
    </xf>
    <xf numFmtId="0" fontId="0" fillId="0" borderId="78" xfId="0" applyBorder="1" applyAlignment="1">
      <alignment horizontal="center" vertical="center" wrapText="1"/>
    </xf>
    <xf numFmtId="0" fontId="0" fillId="0" borderId="116" xfId="0" applyBorder="1" applyAlignment="1">
      <alignment horizontal="center" vertical="center" wrapText="1"/>
    </xf>
    <xf numFmtId="0" fontId="9" fillId="0" borderId="78" xfId="0" applyFont="1" applyBorder="1" applyAlignment="1">
      <alignment horizontal="center" vertical="center" wrapText="1"/>
    </xf>
    <xf numFmtId="0" fontId="0" fillId="0" borderId="110" xfId="0" applyBorder="1" applyAlignment="1">
      <alignment horizontal="center" vertical="center" wrapText="1"/>
    </xf>
    <xf numFmtId="0" fontId="0" fillId="0" borderId="78" xfId="0" applyBorder="1" applyAlignment="1">
      <alignment horizontal="center"/>
    </xf>
    <xf numFmtId="0" fontId="0" fillId="0" borderId="110" xfId="0" applyBorder="1" applyAlignment="1">
      <alignment horizontal="center" vertical="center"/>
    </xf>
    <xf numFmtId="0" fontId="0" fillId="0" borderId="78" xfId="0" applyBorder="1" applyAlignment="1">
      <alignment horizontal="center" vertical="center"/>
    </xf>
    <xf numFmtId="0" fontId="0" fillId="0" borderId="116" xfId="0" applyBorder="1" applyAlignment="1">
      <alignment horizontal="center" vertical="center"/>
    </xf>
    <xf numFmtId="0" fontId="1" fillId="15" borderId="36" xfId="0" applyFont="1" applyFill="1" applyBorder="1"/>
    <xf numFmtId="0" fontId="1" fillId="0" borderId="114" xfId="0" applyFont="1" applyBorder="1" applyAlignment="1">
      <alignment horizontal="center" vertical="center" wrapText="1"/>
    </xf>
    <xf numFmtId="0" fontId="0" fillId="0" borderId="123" xfId="0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0" fillId="0" borderId="30" xfId="0" applyBorder="1" applyAlignment="1">
      <alignment horizontal="center" vertical="center"/>
    </xf>
    <xf numFmtId="14" fontId="3" fillId="10" borderId="0" xfId="0" applyNumberFormat="1" applyFont="1" applyFill="1" applyAlignment="1">
      <alignment horizontal="left"/>
    </xf>
    <xf numFmtId="14" fontId="0" fillId="0" borderId="0" xfId="0" applyNumberFormat="1" applyAlignment="1">
      <alignment horizontal="left"/>
    </xf>
    <xf numFmtId="0" fontId="3" fillId="0" borderId="0" xfId="0" applyFont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49" fontId="0" fillId="0" borderId="70" xfId="0" applyNumberFormat="1" applyBorder="1" applyAlignment="1">
      <alignment horizontal="center" vertical="center" wrapText="1"/>
    </xf>
    <xf numFmtId="0" fontId="0" fillId="0" borderId="83" xfId="0" applyBorder="1" applyAlignment="1">
      <alignment horizontal="center"/>
    </xf>
    <xf numFmtId="0" fontId="74" fillId="11" borderId="1" xfId="0" applyFont="1" applyFill="1" applyBorder="1" applyAlignment="1">
      <alignment horizontal="left"/>
    </xf>
    <xf numFmtId="0" fontId="69" fillId="11" borderId="1" xfId="0" applyFont="1" applyFill="1" applyBorder="1"/>
    <xf numFmtId="4" fontId="25" fillId="0" borderId="98" xfId="0" applyNumberFormat="1" applyFont="1" applyBorder="1"/>
    <xf numFmtId="0" fontId="28" fillId="0" borderId="0" xfId="0" applyFont="1"/>
    <xf numFmtId="0" fontId="21" fillId="0" borderId="0" xfId="0" applyFont="1" applyAlignment="1">
      <alignment horizontal="center" vertical="center" wrapText="1"/>
    </xf>
    <xf numFmtId="0" fontId="9" fillId="0" borderId="19" xfId="0" applyFont="1" applyBorder="1" applyAlignment="1">
      <alignment horizontal="left" vertical="center" wrapText="1"/>
    </xf>
    <xf numFmtId="0" fontId="9" fillId="0" borderId="28" xfId="0" applyFont="1" applyBorder="1" applyAlignment="1">
      <alignment horizontal="left" vertical="center" wrapText="1"/>
    </xf>
    <xf numFmtId="0" fontId="9" fillId="0" borderId="26" xfId="0" applyFont="1" applyBorder="1" applyAlignment="1">
      <alignment horizontal="left" vertical="center" wrapText="1"/>
    </xf>
    <xf numFmtId="0" fontId="0" fillId="0" borderId="28" xfId="0" applyBorder="1" applyAlignment="1">
      <alignment horizontal="left" vertical="center" wrapText="1"/>
    </xf>
    <xf numFmtId="0" fontId="0" fillId="0" borderId="26" xfId="0" applyBorder="1" applyAlignment="1">
      <alignment horizontal="left" vertical="center" wrapText="1"/>
    </xf>
    <xf numFmtId="0" fontId="3" fillId="0" borderId="119" xfId="0" applyFont="1" applyBorder="1"/>
    <xf numFmtId="0" fontId="3" fillId="0" borderId="120" xfId="0" applyFont="1" applyBorder="1"/>
    <xf numFmtId="0" fontId="3" fillId="0" borderId="121" xfId="0" applyFont="1" applyBorder="1"/>
    <xf numFmtId="0" fontId="3" fillId="0" borderId="57" xfId="0" applyFont="1" applyBorder="1"/>
    <xf numFmtId="0" fontId="21" fillId="0" borderId="117" xfId="0" applyFont="1" applyBorder="1"/>
    <xf numFmtId="0" fontId="21" fillId="0" borderId="118" xfId="0" applyFont="1" applyBorder="1"/>
    <xf numFmtId="0" fontId="31" fillId="0" borderId="39" xfId="3" applyFont="1" applyBorder="1" applyAlignment="1">
      <alignment horizontal="left" vertical="center" wrapText="1"/>
    </xf>
    <xf numFmtId="0" fontId="32" fillId="0" borderId="122" xfId="0" applyFont="1" applyBorder="1" applyAlignment="1">
      <alignment wrapText="1"/>
    </xf>
    <xf numFmtId="4" fontId="31" fillId="12" borderId="19" xfId="3" applyNumberFormat="1" applyFont="1" applyFill="1" applyBorder="1" applyAlignment="1">
      <alignment horizontal="center"/>
    </xf>
    <xf numFmtId="4" fontId="31" fillId="12" borderId="26" xfId="0" applyNumberFormat="1" applyFont="1" applyFill="1" applyBorder="1" applyAlignment="1">
      <alignment horizontal="center"/>
    </xf>
    <xf numFmtId="4" fontId="0" fillId="0" borderId="36" xfId="0" applyNumberFormat="1" applyBorder="1" applyAlignment="1">
      <alignment horizontal="center"/>
    </xf>
    <xf numFmtId="4" fontId="0" fillId="0" borderId="68" xfId="0" applyNumberFormat="1" applyBorder="1" applyAlignment="1">
      <alignment horizontal="center"/>
    </xf>
    <xf numFmtId="4" fontId="31" fillId="0" borderId="19" xfId="3" applyNumberFormat="1" applyFont="1" applyBorder="1" applyAlignment="1">
      <alignment horizontal="center"/>
    </xf>
    <xf numFmtId="0" fontId="0" fillId="0" borderId="26" xfId="0" applyBorder="1" applyAlignment="1">
      <alignment horizontal="center"/>
    </xf>
    <xf numFmtId="0" fontId="29" fillId="0" borderId="21" xfId="0" applyFont="1" applyBorder="1" applyAlignment="1">
      <alignment horizontal="left" vertical="center" wrapText="1"/>
    </xf>
    <xf numFmtId="0" fontId="29" fillId="0" borderId="72" xfId="0" applyFont="1" applyBorder="1" applyAlignment="1">
      <alignment horizontal="left" vertical="center" wrapText="1"/>
    </xf>
    <xf numFmtId="0" fontId="16" fillId="0" borderId="19" xfId="0" applyFont="1" applyBorder="1" applyAlignment="1">
      <alignment horizontal="center" wrapText="1"/>
    </xf>
    <xf numFmtId="0" fontId="16" fillId="0" borderId="26" xfId="0" applyFont="1" applyBorder="1" applyAlignment="1">
      <alignment horizontal="center" wrapText="1"/>
    </xf>
    <xf numFmtId="0" fontId="16" fillId="0" borderId="21" xfId="0" applyFont="1" applyBorder="1" applyAlignment="1">
      <alignment horizontal="center" vertical="center" wrapText="1"/>
    </xf>
    <xf numFmtId="0" fontId="0" fillId="0" borderId="72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100" xfId="0" applyBorder="1" applyAlignment="1">
      <alignment horizontal="center" vertical="center" wrapText="1"/>
    </xf>
    <xf numFmtId="4" fontId="21" fillId="14" borderId="13" xfId="0" applyNumberFormat="1" applyFont="1" applyFill="1" applyBorder="1" applyAlignment="1">
      <alignment horizontal="center"/>
    </xf>
    <xf numFmtId="4" fontId="21" fillId="14" borderId="15" xfId="0" applyNumberFormat="1" applyFont="1" applyFill="1" applyBorder="1" applyAlignment="1">
      <alignment horizontal="center"/>
    </xf>
    <xf numFmtId="0" fontId="16" fillId="0" borderId="21" xfId="0" applyFont="1" applyBorder="1" applyAlignment="1">
      <alignment horizontal="center" wrapText="1"/>
    </xf>
    <xf numFmtId="0" fontId="0" fillId="0" borderId="20" xfId="0" applyBorder="1" applyAlignment="1">
      <alignment wrapText="1"/>
    </xf>
    <xf numFmtId="0" fontId="0" fillId="0" borderId="72" xfId="0" applyBorder="1" applyAlignment="1">
      <alignment wrapText="1"/>
    </xf>
    <xf numFmtId="0" fontId="0" fillId="0" borderId="100" xfId="0" applyBorder="1" applyAlignment="1">
      <alignment wrapText="1"/>
    </xf>
    <xf numFmtId="0" fontId="9" fillId="0" borderId="32" xfId="0" applyFont="1" applyBorder="1" applyAlignment="1">
      <alignment horizontal="center" vertical="center" wrapText="1"/>
    </xf>
    <xf numFmtId="0" fontId="0" fillId="0" borderId="31" xfId="0" applyBorder="1"/>
    <xf numFmtId="0" fontId="0" fillId="0" borderId="75" xfId="0" applyBorder="1"/>
    <xf numFmtId="0" fontId="9" fillId="0" borderId="43" xfId="0" applyFont="1" applyBorder="1" applyAlignment="1">
      <alignment horizontal="center" vertical="center" wrapText="1"/>
    </xf>
    <xf numFmtId="0" fontId="0" fillId="0" borderId="108" xfId="0" applyBorder="1"/>
    <xf numFmtId="0" fontId="0" fillId="0" borderId="34" xfId="0" applyBorder="1"/>
    <xf numFmtId="0" fontId="0" fillId="0" borderId="33" xfId="0" applyBorder="1"/>
    <xf numFmtId="0" fontId="9" fillId="0" borderId="44" xfId="0" applyFont="1" applyBorder="1" applyAlignment="1">
      <alignment horizontal="center" vertical="center" wrapText="1"/>
    </xf>
    <xf numFmtId="0" fontId="0" fillId="0" borderId="0" xfId="0"/>
    <xf numFmtId="0" fontId="0" fillId="0" borderId="86" xfId="0" applyBorder="1"/>
    <xf numFmtId="0" fontId="31" fillId="0" borderId="112" xfId="0" applyFont="1" applyBorder="1" applyAlignment="1">
      <alignment horizontal="center"/>
    </xf>
    <xf numFmtId="0" fontId="21" fillId="3" borderId="79" xfId="0" applyFont="1" applyFill="1" applyBorder="1" applyAlignment="1">
      <alignment horizontal="center"/>
    </xf>
    <xf numFmtId="0" fontId="21" fillId="3" borderId="53" xfId="0" applyFont="1" applyFill="1" applyBorder="1" applyAlignment="1">
      <alignment horizontal="center"/>
    </xf>
    <xf numFmtId="0" fontId="9" fillId="0" borderId="79" xfId="0" applyFont="1" applyBorder="1" applyAlignment="1">
      <alignment horizontal="center" vertical="center" wrapText="1"/>
    </xf>
    <xf numFmtId="0" fontId="0" fillId="0" borderId="40" xfId="0" applyBorder="1"/>
    <xf numFmtId="0" fontId="0" fillId="0" borderId="105" xfId="0" applyBorder="1"/>
    <xf numFmtId="0" fontId="1" fillId="0" borderId="17" xfId="0" applyFont="1" applyBorder="1" applyAlignment="1">
      <alignment horizontal="center" vertical="center" wrapText="1"/>
    </xf>
    <xf numFmtId="0" fontId="0" fillId="0" borderId="30" xfId="0" applyBorder="1"/>
    <xf numFmtId="0" fontId="31" fillId="0" borderId="0" xfId="0" applyFont="1" applyAlignment="1">
      <alignment horizontal="center" vertical="center" wrapText="1"/>
    </xf>
    <xf numFmtId="0" fontId="1" fillId="0" borderId="1" xfId="2" applyFont="1" applyBorder="1" applyAlignment="1">
      <alignment horizontal="center" vertical="center" textRotation="180"/>
    </xf>
    <xf numFmtId="0" fontId="0" fillId="0" borderId="1" xfId="0" applyBorder="1" applyAlignment="1">
      <alignment horizontal="center" vertical="center" textRotation="180"/>
    </xf>
    <xf numFmtId="0" fontId="3" fillId="5" borderId="13" xfId="2" applyFont="1" applyFill="1" applyBorder="1" applyAlignment="1">
      <alignment horizontal="center"/>
    </xf>
    <xf numFmtId="0" fontId="3" fillId="5" borderId="15" xfId="0" applyFont="1" applyFill="1" applyBorder="1" applyAlignment="1">
      <alignment horizontal="center"/>
    </xf>
    <xf numFmtId="4" fontId="64" fillId="0" borderId="23" xfId="2" applyNumberFormat="1" applyFont="1" applyBorder="1" applyAlignment="1">
      <alignment horizontal="center" vertical="center" wrapText="1"/>
    </xf>
    <xf numFmtId="4" fontId="64" fillId="0" borderId="25" xfId="2" applyNumberFormat="1" applyFont="1" applyBorder="1" applyAlignment="1">
      <alignment horizontal="center" vertical="center" wrapText="1"/>
    </xf>
    <xf numFmtId="0" fontId="3" fillId="0" borderId="74" xfId="2" applyFont="1" applyBorder="1" applyAlignment="1">
      <alignment horizontal="center" vertical="center" wrapText="1"/>
    </xf>
    <xf numFmtId="0" fontId="0" fillId="0" borderId="75" xfId="0" applyBorder="1" applyAlignment="1">
      <alignment vertical="center" wrapText="1"/>
    </xf>
    <xf numFmtId="0" fontId="3" fillId="0" borderId="109" xfId="2" applyFont="1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4" fontId="64" fillId="0" borderId="29" xfId="2" applyNumberFormat="1" applyFont="1" applyBorder="1" applyAlignment="1">
      <alignment horizontal="center" vertical="center" wrapText="1"/>
    </xf>
    <xf numFmtId="4" fontId="64" fillId="0" borderId="5" xfId="2" applyNumberFormat="1" applyFont="1" applyBorder="1" applyAlignment="1">
      <alignment horizontal="center" vertical="center" wrapText="1"/>
    </xf>
    <xf numFmtId="0" fontId="3" fillId="0" borderId="35" xfId="2" applyFont="1" applyBorder="1" applyAlignment="1">
      <alignment horizontal="center"/>
    </xf>
    <xf numFmtId="0" fontId="3" fillId="0" borderId="82" xfId="0" applyFont="1" applyBorder="1" applyAlignment="1">
      <alignment horizontal="center"/>
    </xf>
    <xf numFmtId="0" fontId="31" fillId="0" borderId="0" xfId="2" applyFont="1" applyAlignment="1">
      <alignment horizontal="center" vertical="center" wrapText="1"/>
    </xf>
    <xf numFmtId="4" fontId="64" fillId="0" borderId="0" xfId="2" applyNumberFormat="1" applyFont="1" applyAlignment="1">
      <alignment horizontal="center"/>
    </xf>
    <xf numFmtId="0" fontId="3" fillId="0" borderId="74" xfId="2" applyFont="1" applyBorder="1" applyAlignment="1">
      <alignment horizontal="center" vertical="center"/>
    </xf>
    <xf numFmtId="0" fontId="0" fillId="0" borderId="75" xfId="0" applyBorder="1" applyAlignment="1">
      <alignment vertical="center"/>
    </xf>
    <xf numFmtId="0" fontId="3" fillId="0" borderId="76" xfId="2" applyFont="1" applyBorder="1" applyAlignment="1">
      <alignment horizontal="center" vertical="center" wrapText="1"/>
    </xf>
    <xf numFmtId="0" fontId="0" fillId="0" borderId="77" xfId="0" applyBorder="1" applyAlignment="1">
      <alignment horizontal="center" vertical="center" wrapText="1"/>
    </xf>
    <xf numFmtId="0" fontId="3" fillId="0" borderId="109" xfId="2" applyFont="1" applyBorder="1" applyAlignment="1">
      <alignment horizontal="left" vertical="center" wrapText="1"/>
    </xf>
    <xf numFmtId="0" fontId="0" fillId="0" borderId="39" xfId="0" applyBorder="1" applyAlignment="1">
      <alignment horizontal="left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23" xfId="0" applyBorder="1"/>
    <xf numFmtId="0" fontId="0" fillId="0" borderId="5" xfId="0" applyBorder="1" applyAlignment="1">
      <alignment horizontal="center" vertical="center" wrapText="1"/>
    </xf>
    <xf numFmtId="0" fontId="0" fillId="0" borderId="25" xfId="0" applyBorder="1"/>
    <xf numFmtId="166" fontId="64" fillId="0" borderId="29" xfId="2" applyNumberFormat="1" applyFont="1" applyBorder="1" applyAlignment="1">
      <alignment horizontal="center"/>
    </xf>
    <xf numFmtId="0" fontId="0" fillId="0" borderId="29" xfId="0" applyBorder="1"/>
    <xf numFmtId="166" fontId="64" fillId="0" borderId="1" xfId="2" applyNumberFormat="1" applyFont="1" applyBorder="1" applyAlignment="1">
      <alignment horizontal="center"/>
    </xf>
    <xf numFmtId="0" fontId="0" fillId="0" borderId="1" xfId="0" applyBorder="1"/>
    <xf numFmtId="0" fontId="0" fillId="0" borderId="4" xfId="0" applyBorder="1"/>
    <xf numFmtId="166" fontId="64" fillId="0" borderId="5" xfId="2" applyNumberFormat="1" applyFont="1" applyBorder="1" applyAlignment="1">
      <alignment horizontal="center"/>
    </xf>
    <xf numFmtId="0" fontId="0" fillId="0" borderId="5" xfId="0" applyBorder="1"/>
    <xf numFmtId="0" fontId="9" fillId="0" borderId="1" xfId="2" applyBorder="1" applyAlignment="1">
      <alignment wrapText="1"/>
    </xf>
    <xf numFmtId="0" fontId="0" fillId="0" borderId="1" xfId="0" applyBorder="1" applyAlignment="1">
      <alignment wrapText="1"/>
    </xf>
    <xf numFmtId="0" fontId="3" fillId="0" borderId="74" xfId="2" applyFont="1" applyBorder="1" applyAlignment="1">
      <alignment horizontal="center"/>
    </xf>
    <xf numFmtId="0" fontId="3" fillId="0" borderId="76" xfId="2" applyFont="1" applyBorder="1" applyAlignment="1">
      <alignment horizontal="left"/>
    </xf>
    <xf numFmtId="0" fontId="0" fillId="0" borderId="77" xfId="0" applyBorder="1" applyAlignment="1">
      <alignment horizontal="left"/>
    </xf>
    <xf numFmtId="0" fontId="3" fillId="0" borderId="0" xfId="0" applyFont="1" applyAlignment="1">
      <alignment wrapText="1"/>
    </xf>
    <xf numFmtId="0" fontId="0" fillId="0" borderId="27" xfId="0" applyBorder="1" applyAlignment="1">
      <alignment horizontal="center" vertical="center" wrapText="1"/>
    </xf>
    <xf numFmtId="0" fontId="43" fillId="0" borderId="0" xfId="2" applyFont="1"/>
    <xf numFmtId="0" fontId="9" fillId="0" borderId="0" xfId="2"/>
    <xf numFmtId="0" fontId="62" fillId="0" borderId="0" xfId="2" applyFont="1" applyAlignment="1">
      <alignment horizontal="center" wrapText="1"/>
    </xf>
    <xf numFmtId="0" fontId="61" fillId="0" borderId="0" xfId="0" applyFont="1" applyAlignment="1">
      <alignment horizontal="center" wrapText="1"/>
    </xf>
    <xf numFmtId="0" fontId="6" fillId="0" borderId="0" xfId="0" applyFont="1" applyAlignment="1">
      <alignment horizontal="right"/>
    </xf>
    <xf numFmtId="0" fontId="6" fillId="0" borderId="0" xfId="0" applyFont="1"/>
    <xf numFmtId="0" fontId="46" fillId="0" borderId="0" xfId="2" applyFont="1" applyAlignment="1">
      <alignment horizontal="center"/>
    </xf>
    <xf numFmtId="0" fontId="41" fillId="0" borderId="17" xfId="2" applyFont="1" applyBorder="1" applyAlignment="1">
      <alignment horizontal="center" vertical="center"/>
    </xf>
    <xf numFmtId="0" fontId="36" fillId="0" borderId="30" xfId="2" applyFont="1" applyBorder="1" applyAlignment="1">
      <alignment horizontal="center" vertical="center"/>
    </xf>
    <xf numFmtId="0" fontId="36" fillId="0" borderId="70" xfId="2" applyFont="1" applyBorder="1" applyAlignment="1">
      <alignment horizontal="center" vertical="center"/>
    </xf>
    <xf numFmtId="0" fontId="42" fillId="0" borderId="17" xfId="2" applyFont="1" applyBorder="1" applyAlignment="1">
      <alignment horizontal="center" vertical="center"/>
    </xf>
    <xf numFmtId="0" fontId="42" fillId="0" borderId="30" xfId="2" applyFont="1" applyBorder="1" applyAlignment="1">
      <alignment horizontal="center" vertical="center"/>
    </xf>
    <xf numFmtId="0" fontId="42" fillId="0" borderId="70" xfId="2" applyFont="1" applyBorder="1" applyAlignment="1">
      <alignment horizontal="center" vertical="center"/>
    </xf>
    <xf numFmtId="0" fontId="41" fillId="0" borderId="17" xfId="2" applyFont="1" applyBorder="1" applyAlignment="1">
      <alignment horizontal="center" vertical="center" wrapText="1"/>
    </xf>
    <xf numFmtId="0" fontId="36" fillId="0" borderId="30" xfId="2" applyFont="1" applyBorder="1" applyAlignment="1">
      <alignment horizontal="center" vertical="center" wrapText="1"/>
    </xf>
    <xf numFmtId="0" fontId="36" fillId="0" borderId="70" xfId="2" applyFont="1" applyBorder="1" applyAlignment="1">
      <alignment horizontal="center" vertical="center" wrapText="1"/>
    </xf>
    <xf numFmtId="0" fontId="42" fillId="0" borderId="17" xfId="2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6" fillId="16" borderId="0" xfId="0" applyFont="1" applyFill="1"/>
    <xf numFmtId="0" fontId="50" fillId="0" borderId="0" xfId="0" applyFont="1" applyAlignment="1">
      <alignment horizontal="center"/>
    </xf>
    <xf numFmtId="0" fontId="52" fillId="0" borderId="0" xfId="0" applyFont="1" applyAlignment="1">
      <alignment horizontal="center"/>
    </xf>
    <xf numFmtId="0" fontId="47" fillId="0" borderId="0" xfId="0" applyFont="1" applyAlignment="1">
      <alignment horizontal="center"/>
    </xf>
    <xf numFmtId="0" fontId="49" fillId="0" borderId="0" xfId="0" applyFont="1" applyAlignment="1">
      <alignment horizontal="center"/>
    </xf>
    <xf numFmtId="0" fontId="0" fillId="0" borderId="18" xfId="0" applyBorder="1"/>
    <xf numFmtId="0" fontId="3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1" fontId="78" fillId="0" borderId="9" xfId="0" applyNumberFormat="1" applyFont="1" applyBorder="1" applyAlignment="1">
      <alignment horizontal="left" vertical="center"/>
    </xf>
    <xf numFmtId="0" fontId="1" fillId="0" borderId="78" xfId="0" applyFont="1" applyBorder="1" applyAlignment="1">
      <alignment vertical="center"/>
    </xf>
    <xf numFmtId="0" fontId="1" fillId="0" borderId="116" xfId="0" applyFont="1" applyBorder="1" applyAlignment="1">
      <alignment vertical="center"/>
    </xf>
    <xf numFmtId="1" fontId="65" fillId="0" borderId="13" xfId="0" applyNumberFormat="1" applyFont="1" applyBorder="1" applyAlignment="1">
      <alignment horizontal="left"/>
    </xf>
    <xf numFmtId="0" fontId="65" fillId="0" borderId="14" xfId="0" applyFont="1" applyBorder="1" applyAlignment="1">
      <alignment horizontal="left"/>
    </xf>
    <xf numFmtId="0" fontId="55" fillId="0" borderId="114" xfId="0" applyFont="1" applyBorder="1" applyAlignment="1">
      <alignment horizontal="left" vertical="center" wrapText="1"/>
    </xf>
    <xf numFmtId="0" fontId="1" fillId="0" borderId="123" xfId="0" applyFont="1" applyBorder="1" applyAlignment="1">
      <alignment horizontal="left" vertical="center"/>
    </xf>
    <xf numFmtId="0" fontId="1" fillId="0" borderId="100" xfId="0" applyFont="1" applyBorder="1" applyAlignment="1">
      <alignment horizontal="left" vertical="center"/>
    </xf>
  </cellXfs>
  <cellStyles count="8">
    <cellStyle name="Hypertextový odkaz" xfId="1" builtinId="8"/>
    <cellStyle name="Normální" xfId="0" builtinId="0"/>
    <cellStyle name="Normální 2" xfId="2" xr:uid="{00000000-0005-0000-0000-000002000000}"/>
    <cellStyle name="Normální 3" xfId="7" xr:uid="{00000000-0005-0000-0000-000003000000}"/>
    <cellStyle name="normální_3. Odpisový plán - příloha" xfId="3" xr:uid="{00000000-0005-0000-0000-000004000000}"/>
    <cellStyle name="normální_3. Odpisový plán - příloha_List1" xfId="4" xr:uid="{00000000-0005-0000-0000-000005000000}"/>
    <cellStyle name="normální_List1" xfId="5" xr:uid="{00000000-0005-0000-0000-000006000000}"/>
    <cellStyle name="normální_směrnice 10-tabulky" xfId="6" xr:uid="{00000000-0005-0000-0000-000007000000}"/>
  </cellStyles>
  <dxfs count="0"/>
  <tableStyles count="0" defaultTableStyle="TableStyleMedium9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2" tint="-0.249977111117893"/>
    <pageSetUpPr fitToPage="1"/>
  </sheetPr>
  <dimension ref="A1:F173"/>
  <sheetViews>
    <sheetView showGridLines="0" topLeftCell="A78" workbookViewId="0">
      <selection activeCell="D112" sqref="D112"/>
    </sheetView>
  </sheetViews>
  <sheetFormatPr defaultRowHeight="12.75" x14ac:dyDescent="0.2"/>
  <cols>
    <col min="1" max="1" width="30.5703125" customWidth="1"/>
    <col min="2" max="2" width="19.28515625" customWidth="1"/>
    <col min="3" max="3" width="23.7109375" customWidth="1"/>
    <col min="4" max="4" width="31.28515625" customWidth="1"/>
    <col min="5" max="5" width="21.42578125" customWidth="1"/>
  </cols>
  <sheetData>
    <row r="1" spans="1:5" ht="26.25" x14ac:dyDescent="0.4">
      <c r="A1" s="19" t="s">
        <v>457</v>
      </c>
      <c r="B1" s="19"/>
      <c r="E1" s="433" t="s">
        <v>286</v>
      </c>
    </row>
    <row r="2" spans="1:5" ht="26.25" x14ac:dyDescent="0.4">
      <c r="A2" s="19"/>
      <c r="B2" s="19"/>
      <c r="C2" s="108"/>
      <c r="D2" s="93" t="s">
        <v>535</v>
      </c>
      <c r="E2" s="434" t="s">
        <v>285</v>
      </c>
    </row>
    <row r="3" spans="1:5" ht="69.75" customHeight="1" x14ac:dyDescent="0.25">
      <c r="A3" s="93" t="s">
        <v>74</v>
      </c>
      <c r="C3" s="898"/>
      <c r="D3" s="899"/>
      <c r="E3" s="435" t="s">
        <v>287</v>
      </c>
    </row>
    <row r="4" spans="1:5" ht="14.25" customHeight="1" x14ac:dyDescent="0.25">
      <c r="A4" s="93"/>
    </row>
    <row r="5" spans="1:5" ht="17.25" customHeight="1" x14ac:dyDescent="0.2">
      <c r="A5" s="98" t="s">
        <v>175</v>
      </c>
      <c r="B5" s="219" t="s">
        <v>179</v>
      </c>
      <c r="C5" s="220"/>
    </row>
    <row r="6" spans="1:5" ht="17.25" customHeight="1" x14ac:dyDescent="0.2">
      <c r="A6" s="2"/>
      <c r="B6" s="222" t="s">
        <v>83</v>
      </c>
      <c r="C6" s="222" t="s">
        <v>84</v>
      </c>
      <c r="D6" s="222" t="s">
        <v>85</v>
      </c>
    </row>
    <row r="7" spans="1:5" ht="18" customHeight="1" x14ac:dyDescent="0.2">
      <c r="A7" s="221" t="s">
        <v>176</v>
      </c>
      <c r="B7" s="13">
        <v>0</v>
      </c>
      <c r="C7" s="13">
        <v>0</v>
      </c>
      <c r="D7" s="13">
        <f>B7-C7</f>
        <v>0</v>
      </c>
    </row>
    <row r="8" spans="1:5" ht="18" customHeight="1" x14ac:dyDescent="0.2">
      <c r="A8" s="221" t="s">
        <v>177</v>
      </c>
      <c r="B8" s="13">
        <v>0</v>
      </c>
      <c r="C8" s="429" t="s">
        <v>58</v>
      </c>
      <c r="D8" s="429" t="s">
        <v>58</v>
      </c>
    </row>
    <row r="9" spans="1:5" ht="18" customHeight="1" x14ac:dyDescent="0.2">
      <c r="A9" s="221" t="s">
        <v>178</v>
      </c>
      <c r="B9" s="13">
        <v>0</v>
      </c>
      <c r="C9" s="429" t="s">
        <v>58</v>
      </c>
      <c r="D9" s="429" t="s">
        <v>58</v>
      </c>
    </row>
    <row r="10" spans="1:5" ht="17.100000000000001" customHeight="1" x14ac:dyDescent="0.2"/>
    <row r="11" spans="1:5" ht="17.100000000000001" customHeight="1" thickBot="1" x14ac:dyDescent="0.25">
      <c r="A11" s="98" t="s">
        <v>195</v>
      </c>
      <c r="B11" s="98"/>
    </row>
    <row r="12" spans="1:5" ht="17.100000000000001" customHeight="1" thickBot="1" x14ac:dyDescent="0.25">
      <c r="A12" s="20"/>
      <c r="B12" s="80" t="s">
        <v>83</v>
      </c>
      <c r="C12" s="81" t="s">
        <v>84</v>
      </c>
      <c r="D12" s="69" t="s">
        <v>85</v>
      </c>
    </row>
    <row r="13" spans="1:5" ht="18" customHeight="1" x14ac:dyDescent="0.2">
      <c r="A13" s="84" t="s">
        <v>0</v>
      </c>
      <c r="B13" s="85">
        <v>0</v>
      </c>
      <c r="C13" s="86">
        <v>0</v>
      </c>
      <c r="D13" s="56">
        <f>B13-C13</f>
        <v>0</v>
      </c>
    </row>
    <row r="14" spans="1:5" ht="18" customHeight="1" x14ac:dyDescent="0.2">
      <c r="A14" s="26" t="s">
        <v>1</v>
      </c>
      <c r="B14" s="13">
        <v>0</v>
      </c>
      <c r="C14" s="430" t="s">
        <v>58</v>
      </c>
      <c r="D14" s="33">
        <f>B14</f>
        <v>0</v>
      </c>
    </row>
    <row r="15" spans="1:5" ht="18" customHeight="1" x14ac:dyDescent="0.2">
      <c r="A15" s="26" t="s">
        <v>2</v>
      </c>
      <c r="B15" s="13">
        <v>0</v>
      </c>
      <c r="C15" s="362" t="s">
        <v>58</v>
      </c>
      <c r="D15" s="33">
        <f>B15</f>
        <v>0</v>
      </c>
    </row>
    <row r="16" spans="1:5" ht="18" customHeight="1" x14ac:dyDescent="0.2">
      <c r="A16" s="341" t="s">
        <v>266</v>
      </c>
      <c r="B16" s="340">
        <v>0</v>
      </c>
      <c r="C16" s="362" t="s">
        <v>58</v>
      </c>
      <c r="D16" s="33">
        <f>B16</f>
        <v>0</v>
      </c>
    </row>
    <row r="17" spans="1:5" ht="18" customHeight="1" thickBot="1" x14ac:dyDescent="0.25">
      <c r="A17" s="342" t="s">
        <v>267</v>
      </c>
      <c r="B17" s="14">
        <v>0</v>
      </c>
      <c r="C17" s="431" t="s">
        <v>86</v>
      </c>
      <c r="D17" s="83">
        <f>B17</f>
        <v>0</v>
      </c>
    </row>
    <row r="18" spans="1:5" ht="18" customHeight="1" thickBot="1" x14ac:dyDescent="0.25">
      <c r="A18" s="343" t="s">
        <v>268</v>
      </c>
      <c r="B18" s="344">
        <v>0</v>
      </c>
      <c r="C18" s="345" t="s">
        <v>269</v>
      </c>
      <c r="D18" s="3"/>
    </row>
    <row r="19" spans="1:5" ht="17.100000000000001" customHeight="1" x14ac:dyDescent="0.2">
      <c r="B19" s="22"/>
      <c r="C19" s="88"/>
      <c r="D19" s="3"/>
    </row>
    <row r="20" spans="1:5" ht="17.100000000000001" customHeight="1" thickBot="1" x14ac:dyDescent="0.25">
      <c r="A20" s="900" t="s">
        <v>87</v>
      </c>
      <c r="B20" s="901"/>
      <c r="C20" s="901"/>
      <c r="D20" s="901"/>
      <c r="E20" s="107" t="s">
        <v>199</v>
      </c>
    </row>
    <row r="21" spans="1:5" ht="46.5" customHeight="1" thickBot="1" x14ac:dyDescent="0.25">
      <c r="A21" s="11" t="s">
        <v>88</v>
      </c>
      <c r="B21" s="89" t="s">
        <v>89</v>
      </c>
      <c r="C21" s="424" t="s">
        <v>90</v>
      </c>
      <c r="D21" s="426" t="s">
        <v>283</v>
      </c>
      <c r="E21" t="s">
        <v>200</v>
      </c>
    </row>
    <row r="22" spans="1:5" ht="31.5" customHeight="1" x14ac:dyDescent="0.2">
      <c r="A22" s="92"/>
      <c r="B22" s="86">
        <v>0</v>
      </c>
      <c r="C22" s="424"/>
      <c r="D22" s="425"/>
      <c r="E22" s="271">
        <f>(B13-B7+B14-B8+B15-B9)-(B22+B23+B24)+(B17+B18)</f>
        <v>0</v>
      </c>
    </row>
    <row r="23" spans="1:5" ht="31.5" customHeight="1" x14ac:dyDescent="0.2">
      <c r="A23" s="91"/>
      <c r="B23" s="6">
        <v>0</v>
      </c>
      <c r="C23" s="424"/>
      <c r="D23" s="425"/>
    </row>
    <row r="24" spans="1:5" ht="31.5" customHeight="1" thickBot="1" x14ac:dyDescent="0.25">
      <c r="A24" s="90"/>
      <c r="B24" s="82">
        <v>0</v>
      </c>
      <c r="C24" s="424"/>
      <c r="D24" s="425"/>
    </row>
    <row r="25" spans="1:5" ht="17.100000000000001" customHeight="1" x14ac:dyDescent="0.2"/>
    <row r="26" spans="1:5" ht="17.100000000000001" customHeight="1" thickBot="1" x14ac:dyDescent="0.25">
      <c r="A26" s="2" t="s">
        <v>180</v>
      </c>
      <c r="B26" s="356" t="s">
        <v>75</v>
      </c>
    </row>
    <row r="27" spans="1:5" ht="17.100000000000001" customHeight="1" thickBot="1" x14ac:dyDescent="0.25">
      <c r="A27" s="904"/>
      <c r="B27" s="905"/>
      <c r="C27" s="11" t="s">
        <v>8</v>
      </c>
      <c r="D27" s="867" t="s">
        <v>539</v>
      </c>
      <c r="E27" s="868"/>
    </row>
    <row r="28" spans="1:5" ht="17.100000000000001" customHeight="1" x14ac:dyDescent="0.2">
      <c r="A28" s="918" t="s">
        <v>3</v>
      </c>
      <c r="B28" s="919"/>
      <c r="C28" s="346">
        <f>C36-SUM(C29:C35)</f>
        <v>0</v>
      </c>
      <c r="D28" s="10"/>
      <c r="E28" s="3"/>
    </row>
    <row r="29" spans="1:5" ht="17.100000000000001" customHeight="1" x14ac:dyDescent="0.2">
      <c r="A29" s="920" t="s">
        <v>4</v>
      </c>
      <c r="B29" s="915"/>
      <c r="C29" s="335">
        <f>D101</f>
        <v>0</v>
      </c>
      <c r="D29" s="9"/>
      <c r="E29" s="3"/>
    </row>
    <row r="30" spans="1:5" ht="17.100000000000001" customHeight="1" x14ac:dyDescent="0.2">
      <c r="A30" s="920" t="s">
        <v>5</v>
      </c>
      <c r="B30" s="915"/>
      <c r="C30" s="335">
        <f>D119</f>
        <v>0</v>
      </c>
      <c r="D30" s="9"/>
      <c r="E30" s="3"/>
    </row>
    <row r="31" spans="1:5" ht="17.100000000000001" customHeight="1" x14ac:dyDescent="0.2">
      <c r="A31" s="920" t="s">
        <v>6</v>
      </c>
      <c r="B31" s="915"/>
      <c r="C31" s="335">
        <f>D73</f>
        <v>0</v>
      </c>
      <c r="D31" s="9"/>
      <c r="E31" s="3"/>
    </row>
    <row r="32" spans="1:5" ht="17.100000000000001" customHeight="1" x14ac:dyDescent="0.2">
      <c r="A32" s="921" t="s">
        <v>540</v>
      </c>
      <c r="B32" s="913"/>
      <c r="C32" s="337">
        <f>24.245*D32</f>
        <v>0</v>
      </c>
      <c r="D32" s="869"/>
      <c r="E32" s="835" t="s">
        <v>541</v>
      </c>
    </row>
    <row r="33" spans="1:5" ht="17.100000000000001" customHeight="1" x14ac:dyDescent="0.2">
      <c r="A33" s="912" t="s">
        <v>284</v>
      </c>
      <c r="B33" s="913"/>
      <c r="C33" s="6">
        <v>0</v>
      </c>
      <c r="D33" s="9"/>
      <c r="E33" s="3"/>
    </row>
    <row r="34" spans="1:5" ht="17.100000000000001" customHeight="1" x14ac:dyDescent="0.2">
      <c r="A34" s="427" t="s">
        <v>284</v>
      </c>
      <c r="B34" s="428"/>
      <c r="C34" s="6">
        <v>0</v>
      </c>
      <c r="D34" s="9"/>
      <c r="E34" s="3"/>
    </row>
    <row r="35" spans="1:5" ht="17.100000000000001" customHeight="1" thickBot="1" x14ac:dyDescent="0.25">
      <c r="A35" s="914" t="s">
        <v>96</v>
      </c>
      <c r="B35" s="915"/>
      <c r="C35" s="338">
        <f>D84</f>
        <v>0</v>
      </c>
      <c r="D35" s="16"/>
      <c r="E35" s="3"/>
    </row>
    <row r="36" spans="1:5" ht="17.100000000000001" customHeight="1" thickBot="1" x14ac:dyDescent="0.25">
      <c r="A36" s="902" t="s">
        <v>7</v>
      </c>
      <c r="B36" s="903"/>
      <c r="C36" s="273">
        <v>0</v>
      </c>
      <c r="D36" s="836">
        <f>SUM(D28:D35)</f>
        <v>0</v>
      </c>
      <c r="E36" s="3"/>
    </row>
    <row r="37" spans="1:5" ht="17.100000000000001" customHeight="1" thickBot="1" x14ac:dyDescent="0.25">
      <c r="A37" s="27" t="s">
        <v>9</v>
      </c>
      <c r="B37" s="28"/>
      <c r="C37" s="336">
        <f>D83</f>
        <v>0</v>
      </c>
      <c r="D37" s="18"/>
      <c r="E37" s="3"/>
    </row>
    <row r="38" spans="1:5" ht="17.100000000000001" customHeight="1" thickBot="1" x14ac:dyDescent="0.25">
      <c r="A38" s="67" t="s">
        <v>45</v>
      </c>
      <c r="B38" s="28"/>
      <c r="C38" s="17">
        <v>0</v>
      </c>
      <c r="D38" s="18"/>
      <c r="E38" s="3"/>
    </row>
    <row r="39" spans="1:5" ht="17.100000000000001" customHeight="1" thickBot="1" x14ac:dyDescent="0.25">
      <c r="A39" s="67" t="s">
        <v>46</v>
      </c>
      <c r="B39" s="28"/>
      <c r="C39" s="17">
        <v>0</v>
      </c>
      <c r="D39" s="18"/>
      <c r="E39" s="3"/>
    </row>
    <row r="40" spans="1:5" ht="17.100000000000001" customHeight="1" thickBot="1" x14ac:dyDescent="0.25">
      <c r="C40" s="3"/>
    </row>
    <row r="41" spans="1:5" ht="17.100000000000001" customHeight="1" thickBot="1" x14ac:dyDescent="0.25">
      <c r="A41" s="910"/>
      <c r="B41" s="911"/>
      <c r="C41" s="11" t="s">
        <v>11</v>
      </c>
      <c r="D41" s="12" t="s">
        <v>12</v>
      </c>
    </row>
    <row r="42" spans="1:5" ht="17.100000000000001" customHeight="1" x14ac:dyDescent="0.2">
      <c r="A42" s="908" t="s">
        <v>181</v>
      </c>
      <c r="B42" s="909"/>
      <c r="C42" s="8">
        <v>0</v>
      </c>
      <c r="D42" s="888"/>
    </row>
    <row r="43" spans="1:5" ht="17.100000000000001" customHeight="1" x14ac:dyDescent="0.2">
      <c r="A43" s="908" t="s">
        <v>182</v>
      </c>
      <c r="B43" s="909"/>
      <c r="C43" s="337">
        <f>24.245*D43</f>
        <v>0</v>
      </c>
      <c r="D43" s="869">
        <v>0</v>
      </c>
    </row>
    <row r="44" spans="1:5" ht="17.100000000000001" customHeight="1" x14ac:dyDescent="0.2">
      <c r="A44" s="908" t="s">
        <v>265</v>
      </c>
      <c r="B44" s="909"/>
      <c r="C44" s="337">
        <f>D85</f>
        <v>0</v>
      </c>
      <c r="D44" s="866"/>
    </row>
    <row r="45" spans="1:5" ht="17.100000000000001" customHeight="1" x14ac:dyDescent="0.2">
      <c r="A45" s="916" t="s">
        <v>10</v>
      </c>
      <c r="B45" s="917"/>
      <c r="C45" s="337">
        <f>24.245*D45</f>
        <v>0</v>
      </c>
      <c r="D45" s="869">
        <v>0</v>
      </c>
    </row>
    <row r="46" spans="1:5" ht="18" customHeight="1" thickBot="1" x14ac:dyDescent="0.25">
      <c r="A46" s="906" t="s">
        <v>47</v>
      </c>
      <c r="B46" s="907"/>
      <c r="C46" s="889">
        <v>0</v>
      </c>
      <c r="D46" s="890"/>
    </row>
    <row r="47" spans="1:5" ht="17.100000000000001" customHeight="1" x14ac:dyDescent="0.2"/>
    <row r="48" spans="1:5" ht="17.100000000000001" customHeight="1" thickBot="1" x14ac:dyDescent="0.25">
      <c r="A48" s="95" t="s">
        <v>14</v>
      </c>
      <c r="B48" s="29"/>
    </row>
    <row r="49" spans="1:4" ht="17.100000000000001" customHeight="1" thickBot="1" x14ac:dyDescent="0.25">
      <c r="A49" s="21" t="s">
        <v>13</v>
      </c>
      <c r="B49" s="30">
        <f>SUM(B50:B52)</f>
        <v>0</v>
      </c>
    </row>
    <row r="50" spans="1:4" ht="17.100000000000001" customHeight="1" x14ac:dyDescent="0.2">
      <c r="A50" s="70" t="s">
        <v>79</v>
      </c>
      <c r="B50" s="8">
        <v>0</v>
      </c>
    </row>
    <row r="51" spans="1:4" ht="17.100000000000001" customHeight="1" x14ac:dyDescent="0.2">
      <c r="A51" s="71" t="s">
        <v>80</v>
      </c>
      <c r="B51" s="6">
        <v>0</v>
      </c>
    </row>
    <row r="52" spans="1:4" ht="17.100000000000001" customHeight="1" x14ac:dyDescent="0.2">
      <c r="A52" s="71" t="s">
        <v>81</v>
      </c>
      <c r="B52" s="6">
        <v>0</v>
      </c>
    </row>
    <row r="53" spans="1:4" ht="17.100000000000001" customHeight="1" x14ac:dyDescent="0.2"/>
    <row r="54" spans="1:4" ht="17.100000000000001" customHeight="1" x14ac:dyDescent="0.2">
      <c r="A54" s="113" t="s">
        <v>16</v>
      </c>
      <c r="B54" s="5" t="s">
        <v>20</v>
      </c>
      <c r="C54" s="924" t="s">
        <v>461</v>
      </c>
      <c r="D54" s="925"/>
    </row>
    <row r="55" spans="1:4" ht="17.100000000000001" customHeight="1" x14ac:dyDescent="0.2">
      <c r="A55" s="837" t="s">
        <v>462</v>
      </c>
      <c r="B55" s="6">
        <v>0</v>
      </c>
      <c r="C55" s="922"/>
      <c r="D55" s="922"/>
    </row>
    <row r="56" spans="1:4" ht="17.100000000000001" customHeight="1" x14ac:dyDescent="0.2">
      <c r="A56" s="31" t="s">
        <v>17</v>
      </c>
      <c r="B56" s="6">
        <v>0</v>
      </c>
      <c r="C56" s="922"/>
      <c r="D56" s="922"/>
    </row>
    <row r="57" spans="1:4" ht="17.100000000000001" customHeight="1" x14ac:dyDescent="0.2">
      <c r="A57" s="31" t="s">
        <v>59</v>
      </c>
      <c r="B57" s="6">
        <v>0</v>
      </c>
      <c r="C57" s="922"/>
      <c r="D57" s="922"/>
    </row>
    <row r="58" spans="1:4" ht="17.100000000000001" customHeight="1" x14ac:dyDescent="0.2">
      <c r="A58" s="31" t="s">
        <v>18</v>
      </c>
      <c r="B58" s="6">
        <v>0</v>
      </c>
      <c r="C58" s="922"/>
      <c r="D58" s="922"/>
    </row>
    <row r="59" spans="1:4" ht="17.100000000000001" customHeight="1" x14ac:dyDescent="0.2">
      <c r="A59" s="31" t="s">
        <v>19</v>
      </c>
      <c r="B59" s="272">
        <f>SUM(B60:B61)</f>
        <v>0</v>
      </c>
      <c r="C59" s="922"/>
      <c r="D59" s="922"/>
    </row>
    <row r="60" spans="1:4" ht="17.100000000000001" customHeight="1" x14ac:dyDescent="0.2">
      <c r="A60" s="4" t="s">
        <v>73</v>
      </c>
      <c r="B60" s="337">
        <f>Transfery!C48</f>
        <v>0</v>
      </c>
      <c r="C60" s="923" t="s">
        <v>97</v>
      </c>
      <c r="D60" s="922"/>
    </row>
    <row r="61" spans="1:4" ht="17.100000000000001" customHeight="1" x14ac:dyDescent="0.2">
      <c r="A61" s="4" t="s">
        <v>22</v>
      </c>
      <c r="B61" s="6">
        <v>0</v>
      </c>
      <c r="C61" s="922"/>
      <c r="D61" s="922"/>
    </row>
    <row r="62" spans="1:4" ht="17.100000000000001" customHeight="1" x14ac:dyDescent="0.2">
      <c r="A62" s="31" t="s">
        <v>21</v>
      </c>
      <c r="B62" s="6">
        <v>0</v>
      </c>
      <c r="C62" s="922"/>
      <c r="D62" s="922"/>
    </row>
    <row r="63" spans="1:4" ht="17.100000000000001" customHeight="1" x14ac:dyDescent="0.2">
      <c r="B63" s="3"/>
      <c r="C63" s="32"/>
      <c r="D63" s="32"/>
    </row>
    <row r="64" spans="1:4" ht="17.100000000000001" customHeight="1" x14ac:dyDescent="0.2">
      <c r="A64" s="2" t="s">
        <v>24</v>
      </c>
    </row>
    <row r="65" spans="1:4" ht="17.100000000000001" customHeight="1" x14ac:dyDescent="0.2">
      <c r="A65" s="5"/>
      <c r="B65" s="5" t="s">
        <v>20</v>
      </c>
      <c r="C65" s="838" t="s">
        <v>463</v>
      </c>
      <c r="D65" s="5"/>
    </row>
    <row r="66" spans="1:4" ht="17.100000000000001" customHeight="1" x14ac:dyDescent="0.2">
      <c r="A66" s="31" t="s">
        <v>27</v>
      </c>
      <c r="B66" s="6">
        <v>0</v>
      </c>
      <c r="C66" s="922"/>
      <c r="D66" s="922"/>
    </row>
    <row r="67" spans="1:4" ht="17.100000000000001" customHeight="1" x14ac:dyDescent="0.2">
      <c r="A67" s="31" t="s">
        <v>28</v>
      </c>
      <c r="B67" s="6">
        <v>0</v>
      </c>
      <c r="C67" s="922"/>
      <c r="D67" s="922"/>
    </row>
    <row r="68" spans="1:4" ht="17.100000000000001" customHeight="1" x14ac:dyDescent="0.2">
      <c r="A68" s="31" t="s">
        <v>25</v>
      </c>
      <c r="B68" s="6">
        <v>0</v>
      </c>
      <c r="C68" s="922"/>
      <c r="D68" s="922"/>
    </row>
    <row r="69" spans="1:4" ht="17.100000000000001" customHeight="1" x14ac:dyDescent="0.2">
      <c r="A69" s="31" t="s">
        <v>26</v>
      </c>
      <c r="B69" s="6">
        <v>0</v>
      </c>
      <c r="C69" s="922"/>
      <c r="D69" s="922"/>
    </row>
    <row r="70" spans="1:4" ht="17.100000000000001" customHeight="1" x14ac:dyDescent="0.2">
      <c r="B70" s="3"/>
      <c r="C70" s="32"/>
      <c r="D70" s="32"/>
    </row>
    <row r="71" spans="1:4" ht="17.100000000000001" customHeight="1" thickBot="1" x14ac:dyDescent="0.25">
      <c r="A71" s="2" t="s">
        <v>29</v>
      </c>
    </row>
    <row r="72" spans="1:4" ht="17.100000000000001" customHeight="1" thickBot="1" x14ac:dyDescent="0.25">
      <c r="A72" s="97" t="s">
        <v>30</v>
      </c>
      <c r="B72" s="38" t="s">
        <v>20</v>
      </c>
      <c r="C72" s="11" t="s">
        <v>32</v>
      </c>
      <c r="D72" s="38" t="s">
        <v>20</v>
      </c>
    </row>
    <row r="73" spans="1:4" ht="18" customHeight="1" x14ac:dyDescent="0.2">
      <c r="A73" s="699" t="s">
        <v>458</v>
      </c>
      <c r="B73" s="36">
        <v>0</v>
      </c>
      <c r="C73" s="72" t="s">
        <v>82</v>
      </c>
      <c r="D73" s="37">
        <v>0</v>
      </c>
    </row>
    <row r="74" spans="1:4" ht="17.100000000000001" customHeight="1" x14ac:dyDescent="0.2">
      <c r="A74" s="7" t="s">
        <v>31</v>
      </c>
      <c r="B74" s="33">
        <v>0</v>
      </c>
      <c r="C74" s="34" t="s">
        <v>34</v>
      </c>
      <c r="D74" s="35">
        <v>0</v>
      </c>
    </row>
    <row r="75" spans="1:4" ht="17.100000000000001" customHeight="1" x14ac:dyDescent="0.2">
      <c r="A75" s="7" t="s">
        <v>44</v>
      </c>
      <c r="B75" s="48">
        <v>0</v>
      </c>
      <c r="C75" s="34" t="s">
        <v>35</v>
      </c>
      <c r="D75" s="35">
        <v>0</v>
      </c>
    </row>
    <row r="76" spans="1:4" ht="17.100000000000001" customHeight="1" x14ac:dyDescent="0.2">
      <c r="A76" s="7" t="s">
        <v>23</v>
      </c>
      <c r="B76" s="48">
        <v>0</v>
      </c>
      <c r="C76" s="34" t="s">
        <v>23</v>
      </c>
      <c r="D76" s="35">
        <v>0</v>
      </c>
    </row>
    <row r="77" spans="1:4" ht="17.100000000000001" customHeight="1" x14ac:dyDescent="0.2">
      <c r="A77" s="7" t="s">
        <v>23</v>
      </c>
      <c r="B77" s="48">
        <v>0</v>
      </c>
      <c r="C77" s="34" t="s">
        <v>23</v>
      </c>
      <c r="D77" s="35">
        <v>0</v>
      </c>
    </row>
    <row r="78" spans="1:4" ht="17.100000000000001" customHeight="1" thickBot="1" x14ac:dyDescent="0.25">
      <c r="A78" s="15" t="s">
        <v>23</v>
      </c>
      <c r="B78" s="49">
        <v>0</v>
      </c>
      <c r="C78" s="40" t="s">
        <v>23</v>
      </c>
      <c r="D78" s="41">
        <v>0</v>
      </c>
    </row>
    <row r="79" spans="1:4" ht="17.100000000000001" customHeight="1" thickBot="1" x14ac:dyDescent="0.25">
      <c r="A79" s="700" t="s">
        <v>459</v>
      </c>
      <c r="B79" s="25">
        <f>B73+B74-B75-B76-B77-B78</f>
        <v>0</v>
      </c>
      <c r="C79" s="42" t="s">
        <v>36</v>
      </c>
      <c r="D79" s="25">
        <f>SUM(D73:D78)</f>
        <v>0</v>
      </c>
    </row>
    <row r="80" spans="1:4" ht="36" customHeight="1" thickBot="1" x14ac:dyDescent="0.25">
      <c r="A80" s="585" t="s">
        <v>460</v>
      </c>
      <c r="B80" s="932"/>
      <c r="C80" s="932"/>
      <c r="D80" s="933"/>
    </row>
    <row r="81" spans="1:5" ht="17.100000000000001" customHeight="1" thickBot="1" x14ac:dyDescent="0.25"/>
    <row r="82" spans="1:5" ht="33" customHeight="1" thickBot="1" x14ac:dyDescent="0.25">
      <c r="A82" s="99" t="s">
        <v>464</v>
      </c>
      <c r="B82" s="38" t="s">
        <v>20</v>
      </c>
      <c r="C82" s="42" t="s">
        <v>32</v>
      </c>
      <c r="D82" s="38" t="s">
        <v>20</v>
      </c>
    </row>
    <row r="83" spans="1:5" ht="17.100000000000001" customHeight="1" x14ac:dyDescent="0.2">
      <c r="A83" s="699" t="s">
        <v>458</v>
      </c>
      <c r="B83" s="52">
        <v>0</v>
      </c>
      <c r="C83" s="55" t="s">
        <v>37</v>
      </c>
      <c r="D83" s="56">
        <v>0</v>
      </c>
    </row>
    <row r="84" spans="1:5" ht="17.100000000000001" customHeight="1" x14ac:dyDescent="0.2">
      <c r="A84" s="567" t="s">
        <v>445</v>
      </c>
      <c r="B84" s="53">
        <v>0</v>
      </c>
      <c r="C84" s="567" t="s">
        <v>72</v>
      </c>
      <c r="D84" s="33">
        <v>0</v>
      </c>
    </row>
    <row r="85" spans="1:5" ht="17.100000000000001" customHeight="1" x14ac:dyDescent="0.2">
      <c r="A85" s="111" t="s">
        <v>348</v>
      </c>
      <c r="B85" s="53">
        <v>0</v>
      </c>
      <c r="C85" s="34" t="s">
        <v>34</v>
      </c>
      <c r="D85" s="33">
        <v>0</v>
      </c>
    </row>
    <row r="86" spans="1:5" ht="17.100000000000001" customHeight="1" x14ac:dyDescent="0.2">
      <c r="A86" s="111" t="s">
        <v>349</v>
      </c>
      <c r="B86" s="51">
        <v>0</v>
      </c>
      <c r="C86" s="34" t="s">
        <v>35</v>
      </c>
      <c r="D86" s="33">
        <v>0</v>
      </c>
    </row>
    <row r="87" spans="1:5" ht="17.100000000000001" customHeight="1" x14ac:dyDescent="0.2">
      <c r="A87" s="111" t="s">
        <v>350</v>
      </c>
      <c r="B87" s="51">
        <v>0</v>
      </c>
      <c r="C87" s="34"/>
      <c r="D87" s="50">
        <v>0</v>
      </c>
    </row>
    <row r="88" spans="1:5" ht="17.100000000000001" customHeight="1" x14ac:dyDescent="0.2">
      <c r="A88" s="111" t="s">
        <v>351</v>
      </c>
      <c r="B88" s="51">
        <v>0</v>
      </c>
      <c r="C88" s="34" t="s">
        <v>38</v>
      </c>
      <c r="D88" s="48">
        <v>0</v>
      </c>
    </row>
    <row r="89" spans="1:5" ht="17.100000000000001" customHeight="1" x14ac:dyDescent="0.2">
      <c r="A89" s="111" t="s">
        <v>352</v>
      </c>
      <c r="B89" s="51">
        <v>0</v>
      </c>
      <c r="C89" s="7" t="s">
        <v>23</v>
      </c>
      <c r="D89" s="48">
        <v>0</v>
      </c>
    </row>
    <row r="90" spans="1:5" ht="17.100000000000001" customHeight="1" x14ac:dyDescent="0.2">
      <c r="A90" s="111" t="s">
        <v>353</v>
      </c>
      <c r="B90" s="51">
        <v>0</v>
      </c>
      <c r="C90" s="7" t="s">
        <v>23</v>
      </c>
      <c r="D90" s="48">
        <v>0</v>
      </c>
    </row>
    <row r="91" spans="1:5" ht="17.100000000000001" customHeight="1" x14ac:dyDescent="0.2">
      <c r="A91" s="111" t="s">
        <v>354</v>
      </c>
      <c r="B91" s="51">
        <v>0</v>
      </c>
      <c r="C91" s="40" t="s">
        <v>23</v>
      </c>
      <c r="D91" s="48">
        <v>0</v>
      </c>
    </row>
    <row r="92" spans="1:5" ht="17.100000000000001" customHeight="1" x14ac:dyDescent="0.2">
      <c r="A92" s="111" t="s">
        <v>355</v>
      </c>
      <c r="B92" s="51">
        <v>0</v>
      </c>
      <c r="C92" s="40" t="s">
        <v>23</v>
      </c>
      <c r="D92" s="48">
        <v>0</v>
      </c>
    </row>
    <row r="93" spans="1:5" ht="17.100000000000001" customHeight="1" x14ac:dyDescent="0.2">
      <c r="A93" s="111" t="s">
        <v>356</v>
      </c>
      <c r="B93" s="51">
        <v>0</v>
      </c>
      <c r="C93" s="40" t="s">
        <v>23</v>
      </c>
      <c r="D93" s="48">
        <v>0</v>
      </c>
    </row>
    <row r="94" spans="1:5" ht="26.25" customHeight="1" x14ac:dyDescent="0.2">
      <c r="A94" s="605" t="s">
        <v>357</v>
      </c>
      <c r="B94" s="51">
        <v>0</v>
      </c>
      <c r="C94" s="40" t="s">
        <v>23</v>
      </c>
      <c r="D94" s="48">
        <v>0</v>
      </c>
    </row>
    <row r="95" spans="1:5" ht="17.100000000000001" customHeight="1" x14ac:dyDescent="0.2">
      <c r="A95" s="842" t="s">
        <v>542</v>
      </c>
      <c r="B95" s="51">
        <v>0</v>
      </c>
      <c r="C95" s="40" t="s">
        <v>23</v>
      </c>
      <c r="D95" s="48">
        <v>0</v>
      </c>
      <c r="E95" s="706"/>
    </row>
    <row r="96" spans="1:5" ht="18" customHeight="1" thickBot="1" x14ac:dyDescent="0.25">
      <c r="A96" s="111" t="s">
        <v>358</v>
      </c>
      <c r="B96" s="54">
        <v>0</v>
      </c>
      <c r="C96" s="57" t="s">
        <v>23</v>
      </c>
      <c r="D96" s="58">
        <v>0</v>
      </c>
    </row>
    <row r="97" spans="1:4" ht="17.100000000000001" customHeight="1" thickBot="1" x14ac:dyDescent="0.25">
      <c r="A97" s="700" t="s">
        <v>459</v>
      </c>
      <c r="B97" s="25">
        <f>B83+B84+B85-B86-B87-B88-B89-B90-B91-B92-B93-B94-B95-B96</f>
        <v>0</v>
      </c>
      <c r="C97" s="42" t="s">
        <v>39</v>
      </c>
      <c r="D97" s="25">
        <f>D83+D84+D85+D86+D87-D88-D89-D90-D91-D92-D93-D94-D95-D96</f>
        <v>0</v>
      </c>
    </row>
    <row r="98" spans="1:4" ht="40.5" customHeight="1" thickBot="1" x14ac:dyDescent="0.25">
      <c r="A98" s="585" t="s">
        <v>362</v>
      </c>
      <c r="B98" s="934"/>
      <c r="C98" s="932"/>
      <c r="D98" s="933"/>
    </row>
    <row r="99" spans="1:4" ht="17.100000000000001" customHeight="1" thickBot="1" x14ac:dyDescent="0.25">
      <c r="B99" s="3"/>
      <c r="C99" s="47"/>
      <c r="D99" s="3"/>
    </row>
    <row r="100" spans="1:4" ht="17.100000000000001" customHeight="1" thickBot="1" x14ac:dyDescent="0.25">
      <c r="A100" s="97" t="s">
        <v>447</v>
      </c>
      <c r="B100" s="38" t="s">
        <v>20</v>
      </c>
      <c r="C100" s="42" t="s">
        <v>32</v>
      </c>
      <c r="D100" s="74" t="s">
        <v>20</v>
      </c>
    </row>
    <row r="101" spans="1:4" ht="17.100000000000001" customHeight="1" x14ac:dyDescent="0.2">
      <c r="A101" s="699" t="s">
        <v>458</v>
      </c>
      <c r="B101" s="36">
        <v>0</v>
      </c>
      <c r="C101" s="43" t="s">
        <v>33</v>
      </c>
      <c r="D101" s="75">
        <v>0</v>
      </c>
    </row>
    <row r="102" spans="1:4" ht="17.100000000000001" customHeight="1" x14ac:dyDescent="0.2">
      <c r="A102" s="7" t="s">
        <v>40</v>
      </c>
      <c r="B102" s="33">
        <v>0</v>
      </c>
      <c r="C102" s="34" t="s">
        <v>34</v>
      </c>
      <c r="D102" s="73">
        <v>0</v>
      </c>
    </row>
    <row r="103" spans="1:4" ht="17.100000000000001" customHeight="1" x14ac:dyDescent="0.2">
      <c r="A103" s="7" t="s">
        <v>42</v>
      </c>
      <c r="B103" s="33">
        <v>0</v>
      </c>
      <c r="C103" s="34" t="s">
        <v>35</v>
      </c>
      <c r="D103" s="73">
        <v>0</v>
      </c>
    </row>
    <row r="104" spans="1:4" ht="25.5" customHeight="1" x14ac:dyDescent="0.2">
      <c r="A104" s="841" t="s">
        <v>471</v>
      </c>
      <c r="B104" s="33">
        <v>0</v>
      </c>
      <c r="C104" s="34" t="s">
        <v>23</v>
      </c>
      <c r="D104" s="73">
        <v>0</v>
      </c>
    </row>
    <row r="105" spans="1:4" ht="17.100000000000001" customHeight="1" x14ac:dyDescent="0.2">
      <c r="A105" s="7" t="s">
        <v>122</v>
      </c>
      <c r="B105" s="33"/>
      <c r="C105" s="34" t="s">
        <v>23</v>
      </c>
      <c r="D105" s="73">
        <v>0</v>
      </c>
    </row>
    <row r="106" spans="1:4" ht="17.100000000000001" customHeight="1" x14ac:dyDescent="0.2">
      <c r="A106" s="7" t="s">
        <v>55</v>
      </c>
      <c r="B106" s="48">
        <v>0</v>
      </c>
      <c r="C106" s="34" t="s">
        <v>23</v>
      </c>
      <c r="D106" s="73">
        <v>0</v>
      </c>
    </row>
    <row r="107" spans="1:4" ht="17.100000000000001" customHeight="1" x14ac:dyDescent="0.2">
      <c r="A107" s="7" t="s">
        <v>41</v>
      </c>
      <c r="B107" s="48">
        <v>0</v>
      </c>
      <c r="C107" s="34" t="s">
        <v>23</v>
      </c>
      <c r="D107" s="73">
        <v>0</v>
      </c>
    </row>
    <row r="108" spans="1:4" ht="17.100000000000001" customHeight="1" x14ac:dyDescent="0.2">
      <c r="A108" s="567" t="s">
        <v>551</v>
      </c>
      <c r="B108" s="48">
        <v>0</v>
      </c>
      <c r="C108" s="34" t="s">
        <v>23</v>
      </c>
      <c r="D108" s="33">
        <v>0</v>
      </c>
    </row>
    <row r="109" spans="1:4" ht="17.100000000000001" customHeight="1" x14ac:dyDescent="0.2">
      <c r="A109" s="607" t="s">
        <v>359</v>
      </c>
      <c r="B109" s="48">
        <v>0</v>
      </c>
      <c r="C109" s="40"/>
      <c r="D109" s="33">
        <v>0</v>
      </c>
    </row>
    <row r="110" spans="1:4" ht="15.75" customHeight="1" x14ac:dyDescent="0.2">
      <c r="A110" s="607" t="s">
        <v>360</v>
      </c>
      <c r="B110" s="48">
        <v>0</v>
      </c>
      <c r="C110" s="40"/>
      <c r="D110" s="33">
        <v>0</v>
      </c>
    </row>
    <row r="111" spans="1:4" ht="15" customHeight="1" x14ac:dyDescent="0.2">
      <c r="A111" s="607" t="s">
        <v>465</v>
      </c>
      <c r="B111" s="48">
        <v>0</v>
      </c>
      <c r="C111" s="40"/>
      <c r="D111" s="33">
        <v>0</v>
      </c>
    </row>
    <row r="112" spans="1:4" ht="26.45" customHeight="1" x14ac:dyDescent="0.2">
      <c r="A112" s="839" t="s">
        <v>466</v>
      </c>
      <c r="B112" s="48">
        <v>0</v>
      </c>
      <c r="C112" s="40"/>
      <c r="D112" s="33">
        <v>0</v>
      </c>
    </row>
    <row r="113" spans="1:4" ht="17.100000000000001" customHeight="1" x14ac:dyDescent="0.2">
      <c r="A113" s="607" t="s">
        <v>361</v>
      </c>
      <c r="B113" s="48">
        <v>0</v>
      </c>
      <c r="C113" s="40"/>
      <c r="D113" s="33">
        <v>0</v>
      </c>
    </row>
    <row r="114" spans="1:4" ht="40.5" customHeight="1" thickBot="1" x14ac:dyDescent="0.25">
      <c r="A114" s="839" t="s">
        <v>472</v>
      </c>
      <c r="B114" s="48">
        <v>0</v>
      </c>
      <c r="C114" s="40" t="s">
        <v>23</v>
      </c>
      <c r="D114" s="33">
        <v>0</v>
      </c>
    </row>
    <row r="115" spans="1:4" ht="17.100000000000001" customHeight="1" thickBot="1" x14ac:dyDescent="0.25">
      <c r="A115" s="700" t="s">
        <v>459</v>
      </c>
      <c r="B115" s="25">
        <f>B101+B102+B103+B104+B105-B106-B107-B108-B109-B110-B111-B112-B113-B114</f>
        <v>0</v>
      </c>
      <c r="C115" s="42" t="s">
        <v>43</v>
      </c>
      <c r="D115" s="76">
        <f>SUM(D101:D114)</f>
        <v>0</v>
      </c>
    </row>
    <row r="116" spans="1:4" ht="39.75" customHeight="1" thickBot="1" x14ac:dyDescent="0.25">
      <c r="A116" s="585" t="s">
        <v>362</v>
      </c>
      <c r="B116" s="935"/>
      <c r="C116" s="932"/>
      <c r="D116" s="933"/>
    </row>
    <row r="117" spans="1:4" ht="17.100000000000001" customHeight="1" thickBot="1" x14ac:dyDescent="0.25">
      <c r="B117" s="3"/>
      <c r="C117" s="47"/>
      <c r="D117" s="77"/>
    </row>
    <row r="118" spans="1:4" ht="17.100000000000001" customHeight="1" thickBot="1" x14ac:dyDescent="0.25">
      <c r="A118" s="97" t="s">
        <v>314</v>
      </c>
      <c r="B118" s="38" t="s">
        <v>20</v>
      </c>
      <c r="C118" s="42" t="s">
        <v>32</v>
      </c>
      <c r="D118" s="38" t="s">
        <v>20</v>
      </c>
    </row>
    <row r="119" spans="1:4" ht="17.100000000000001" customHeight="1" x14ac:dyDescent="0.2">
      <c r="A119" s="699" t="s">
        <v>458</v>
      </c>
      <c r="B119" s="36">
        <v>0</v>
      </c>
      <c r="C119" s="43" t="s">
        <v>33</v>
      </c>
      <c r="D119" s="36">
        <v>0</v>
      </c>
    </row>
    <row r="120" spans="1:4" ht="17.100000000000001" customHeight="1" x14ac:dyDescent="0.2">
      <c r="A120" s="7" t="s">
        <v>48</v>
      </c>
      <c r="B120" s="33">
        <v>0</v>
      </c>
      <c r="C120" s="34" t="s">
        <v>34</v>
      </c>
      <c r="D120" s="33">
        <v>0</v>
      </c>
    </row>
    <row r="121" spans="1:4" ht="17.100000000000001" customHeight="1" x14ac:dyDescent="0.2">
      <c r="A121" s="7" t="s">
        <v>49</v>
      </c>
      <c r="B121" s="348">
        <f>D148-B149+D150-B151</f>
        <v>0</v>
      </c>
      <c r="C121" s="34" t="s">
        <v>35</v>
      </c>
      <c r="D121" s="33">
        <v>0</v>
      </c>
    </row>
    <row r="122" spans="1:4" ht="25.5" customHeight="1" x14ac:dyDescent="0.2">
      <c r="A122" s="608" t="s">
        <v>50</v>
      </c>
      <c r="B122" s="33">
        <v>0</v>
      </c>
      <c r="C122" s="7" t="s">
        <v>23</v>
      </c>
      <c r="D122" s="33">
        <v>0</v>
      </c>
    </row>
    <row r="123" spans="1:4" ht="19.5" customHeight="1" x14ac:dyDescent="0.2">
      <c r="A123" s="605" t="s">
        <v>363</v>
      </c>
      <c r="B123" s="636">
        <f>B154+B155</f>
        <v>0</v>
      </c>
      <c r="C123" s="7" t="s">
        <v>23</v>
      </c>
      <c r="D123" s="33">
        <v>0</v>
      </c>
    </row>
    <row r="124" spans="1:4" ht="17.100000000000001" customHeight="1" x14ac:dyDescent="0.2">
      <c r="A124" s="111" t="s">
        <v>364</v>
      </c>
      <c r="B124" s="33">
        <v>0</v>
      </c>
      <c r="C124" s="7" t="s">
        <v>23</v>
      </c>
      <c r="D124" s="33">
        <v>0</v>
      </c>
    </row>
    <row r="125" spans="1:4" ht="19.5" customHeight="1" x14ac:dyDescent="0.2">
      <c r="A125" s="608" t="s">
        <v>51</v>
      </c>
      <c r="B125" s="33">
        <v>0</v>
      </c>
      <c r="C125" s="7" t="s">
        <v>23</v>
      </c>
      <c r="D125" s="33">
        <v>0</v>
      </c>
    </row>
    <row r="126" spans="1:4" ht="17.100000000000001" customHeight="1" x14ac:dyDescent="0.2">
      <c r="A126" s="608" t="s">
        <v>54</v>
      </c>
      <c r="B126" s="651">
        <v>0</v>
      </c>
      <c r="C126" s="7" t="s">
        <v>23</v>
      </c>
      <c r="D126" s="33">
        <v>0</v>
      </c>
    </row>
    <row r="127" spans="1:4" ht="16.5" customHeight="1" x14ac:dyDescent="0.2">
      <c r="A127" s="608" t="s">
        <v>53</v>
      </c>
      <c r="B127" s="48">
        <v>0</v>
      </c>
      <c r="C127" s="7" t="s">
        <v>23</v>
      </c>
      <c r="D127" s="33">
        <v>0</v>
      </c>
    </row>
    <row r="128" spans="1:4" ht="17.45" customHeight="1" x14ac:dyDescent="0.2">
      <c r="A128" s="606" t="s">
        <v>98</v>
      </c>
      <c r="B128" s="48">
        <v>0</v>
      </c>
      <c r="C128" s="7" t="s">
        <v>23</v>
      </c>
      <c r="D128" s="33">
        <v>0</v>
      </c>
    </row>
    <row r="129" spans="1:6" ht="17.45" customHeight="1" x14ac:dyDescent="0.2">
      <c r="A129" s="839" t="s">
        <v>467</v>
      </c>
      <c r="B129" s="48">
        <v>0</v>
      </c>
      <c r="C129" s="7"/>
      <c r="D129" s="33">
        <v>0</v>
      </c>
    </row>
    <row r="130" spans="1:6" ht="26.45" customHeight="1" x14ac:dyDescent="0.2">
      <c r="A130" s="839" t="s">
        <v>473</v>
      </c>
      <c r="B130" s="48">
        <v>0</v>
      </c>
      <c r="C130" s="7" t="s">
        <v>23</v>
      </c>
      <c r="D130" s="33">
        <v>0</v>
      </c>
    </row>
    <row r="131" spans="1:6" ht="17.100000000000001" customHeight="1" x14ac:dyDescent="0.2">
      <c r="A131" s="608" t="s">
        <v>52</v>
      </c>
      <c r="B131" s="48">
        <v>0</v>
      </c>
      <c r="C131" s="7" t="s">
        <v>23</v>
      </c>
      <c r="D131" s="33">
        <v>0</v>
      </c>
    </row>
    <row r="132" spans="1:6" ht="30" customHeight="1" thickBot="1" x14ac:dyDescent="0.25">
      <c r="A132" s="839" t="s">
        <v>474</v>
      </c>
      <c r="B132" s="48">
        <v>0</v>
      </c>
      <c r="C132" s="15"/>
      <c r="D132" s="33">
        <v>0</v>
      </c>
    </row>
    <row r="133" spans="1:6" ht="17.100000000000001" customHeight="1" thickBot="1" x14ac:dyDescent="0.25">
      <c r="A133" s="701" t="s">
        <v>459</v>
      </c>
      <c r="B133" s="25">
        <f>B119+B120+B121+B122+B123+B124+B125-B126-B127-B128-B130-B131-B132</f>
        <v>0</v>
      </c>
      <c r="C133" s="700" t="s">
        <v>468</v>
      </c>
      <c r="D133" s="25">
        <f>SUM(D119:D132)</f>
        <v>0</v>
      </c>
    </row>
    <row r="134" spans="1:6" ht="49.5" customHeight="1" thickBot="1" x14ac:dyDescent="0.25">
      <c r="A134" s="585" t="s">
        <v>362</v>
      </c>
      <c r="B134" s="931"/>
      <c r="C134" s="932"/>
      <c r="D134" s="933"/>
    </row>
    <row r="135" spans="1:6" ht="17.100000000000001" customHeight="1" x14ac:dyDescent="0.2">
      <c r="A135" s="1"/>
      <c r="B135" s="22"/>
      <c r="C135" s="1"/>
      <c r="D135" s="1"/>
    </row>
    <row r="136" spans="1:6" ht="42.95" customHeight="1" x14ac:dyDescent="0.2">
      <c r="A136" s="95" t="s">
        <v>64</v>
      </c>
      <c r="B136" s="659" t="s">
        <v>91</v>
      </c>
      <c r="C136" s="659" t="s">
        <v>92</v>
      </c>
      <c r="D136" s="894" t="s">
        <v>554</v>
      </c>
      <c r="E136" s="706"/>
      <c r="F136" s="706"/>
    </row>
    <row r="137" spans="1:6" ht="15" customHeight="1" x14ac:dyDescent="0.2">
      <c r="A137" s="131" t="s">
        <v>365</v>
      </c>
      <c r="B137" s="6">
        <v>0</v>
      </c>
      <c r="C137" s="6">
        <v>0</v>
      </c>
      <c r="D137" s="895" t="s">
        <v>450</v>
      </c>
    </row>
    <row r="138" spans="1:6" ht="15" customHeight="1" x14ac:dyDescent="0.2">
      <c r="A138" s="131" t="s">
        <v>366</v>
      </c>
      <c r="B138" s="6">
        <v>0</v>
      </c>
      <c r="C138" s="6">
        <v>0</v>
      </c>
      <c r="D138" s="895" t="s">
        <v>450</v>
      </c>
    </row>
    <row r="139" spans="1:6" ht="15" customHeight="1" x14ac:dyDescent="0.2">
      <c r="A139" s="131" t="s">
        <v>367</v>
      </c>
      <c r="B139" s="6">
        <v>0</v>
      </c>
      <c r="C139" s="6">
        <v>0</v>
      </c>
      <c r="D139" s="895" t="s">
        <v>451</v>
      </c>
    </row>
    <row r="140" spans="1:6" ht="30" customHeight="1" x14ac:dyDescent="0.2">
      <c r="A140" s="130" t="s">
        <v>368</v>
      </c>
      <c r="B140" s="6">
        <v>0</v>
      </c>
      <c r="C140" s="6">
        <v>0</v>
      </c>
      <c r="D140" s="896" t="s">
        <v>58</v>
      </c>
    </row>
    <row r="141" spans="1:6" ht="17.45" customHeight="1" x14ac:dyDescent="0.2">
      <c r="A141" s="130" t="s">
        <v>13</v>
      </c>
      <c r="B141" s="6">
        <f>SUM(B137:B140)</f>
        <v>0</v>
      </c>
      <c r="C141" s="6">
        <f>SUM(C137:C140)</f>
        <v>0</v>
      </c>
      <c r="D141" s="609"/>
    </row>
    <row r="142" spans="1:6" ht="17.45" customHeight="1" x14ac:dyDescent="0.2">
      <c r="A142" s="180"/>
      <c r="B142" s="3"/>
      <c r="C142" s="3"/>
      <c r="D142" s="609"/>
    </row>
    <row r="143" spans="1:6" ht="27" customHeight="1" x14ac:dyDescent="0.2">
      <c r="A143" s="96" t="s">
        <v>369</v>
      </c>
      <c r="B143" s="78" t="s">
        <v>15</v>
      </c>
      <c r="D143" s="561"/>
    </row>
    <row r="144" spans="1:6" ht="17.100000000000001" customHeight="1" x14ac:dyDescent="0.2">
      <c r="A144" s="718" t="s">
        <v>446</v>
      </c>
      <c r="B144" s="6">
        <v>0</v>
      </c>
      <c r="D144" s="697"/>
    </row>
    <row r="145" spans="1:5" ht="26.1" customHeight="1" x14ac:dyDescent="0.2">
      <c r="A145" s="718" t="s">
        <v>543</v>
      </c>
      <c r="B145" s="6">
        <v>0</v>
      </c>
      <c r="C145" s="706"/>
      <c r="D145" s="561"/>
    </row>
    <row r="146" spans="1:5" ht="17.100000000000001" customHeight="1" x14ac:dyDescent="0.2"/>
    <row r="147" spans="1:5" ht="42" customHeight="1" x14ac:dyDescent="0.2">
      <c r="A147" s="95" t="s">
        <v>62</v>
      </c>
      <c r="B147" s="426" t="s">
        <v>93</v>
      </c>
      <c r="C147" s="658" t="s">
        <v>63</v>
      </c>
      <c r="D147" s="658" t="s">
        <v>13</v>
      </c>
    </row>
    <row r="148" spans="1:5" ht="17.100000000000001" customHeight="1" x14ac:dyDescent="0.2">
      <c r="A148" s="5" t="s">
        <v>91</v>
      </c>
      <c r="B148" s="6">
        <v>0</v>
      </c>
      <c r="C148" s="6">
        <v>0</v>
      </c>
      <c r="D148" s="274">
        <f>B148+C148</f>
        <v>0</v>
      </c>
    </row>
    <row r="149" spans="1:5" ht="17.100000000000001" customHeight="1" x14ac:dyDescent="0.2">
      <c r="A149" s="5" t="s">
        <v>196</v>
      </c>
      <c r="B149" s="928">
        <f>'Transferové odpisy'!H23</f>
        <v>0</v>
      </c>
      <c r="C149" s="929"/>
      <c r="D149" s="930"/>
      <c r="E149" s="3"/>
    </row>
    <row r="150" spans="1:5" ht="17.100000000000001" customHeight="1" x14ac:dyDescent="0.2">
      <c r="A150" s="5" t="s">
        <v>92</v>
      </c>
      <c r="B150" s="6">
        <v>0</v>
      </c>
      <c r="C150" s="6">
        <v>0</v>
      </c>
      <c r="D150" s="274">
        <f>B150+C150</f>
        <v>0</v>
      </c>
    </row>
    <row r="151" spans="1:5" ht="17.100000000000001" customHeight="1" x14ac:dyDescent="0.2">
      <c r="A151" s="5" t="s">
        <v>196</v>
      </c>
      <c r="B151" s="928">
        <f>'Transferové odpisy'!I23</f>
        <v>0</v>
      </c>
      <c r="C151" s="929">
        <v>0</v>
      </c>
      <c r="D151" s="930">
        <f>B151+C151</f>
        <v>0</v>
      </c>
      <c r="E151" s="3"/>
    </row>
    <row r="152" spans="1:5" ht="17.100000000000001" customHeight="1" x14ac:dyDescent="0.2">
      <c r="A152" s="180"/>
      <c r="B152" s="3"/>
      <c r="C152" s="3"/>
      <c r="D152" s="609"/>
    </row>
    <row r="153" spans="1:5" ht="30" customHeight="1" x14ac:dyDescent="0.2">
      <c r="A153" s="613" t="s">
        <v>436</v>
      </c>
      <c r="B153" s="840" t="s">
        <v>469</v>
      </c>
      <c r="C153" s="614" t="s">
        <v>370</v>
      </c>
    </row>
    <row r="154" spans="1:5" ht="15" customHeight="1" x14ac:dyDescent="0.2">
      <c r="A154" s="131" t="s">
        <v>197</v>
      </c>
      <c r="B154" s="6">
        <v>0</v>
      </c>
      <c r="C154" s="6">
        <v>0</v>
      </c>
    </row>
    <row r="155" spans="1:5" ht="15" customHeight="1" x14ac:dyDescent="0.2">
      <c r="A155" s="131" t="s">
        <v>198</v>
      </c>
      <c r="B155" s="6">
        <v>0</v>
      </c>
      <c r="C155" s="6">
        <v>0</v>
      </c>
    </row>
    <row r="156" spans="1:5" ht="17.45" customHeight="1" x14ac:dyDescent="0.2">
      <c r="A156" s="180"/>
      <c r="B156" s="3"/>
      <c r="C156" s="3"/>
      <c r="D156" s="609"/>
    </row>
    <row r="157" spans="1:5" ht="15" customHeight="1" x14ac:dyDescent="0.2">
      <c r="A157" s="94" t="s">
        <v>437</v>
      </c>
      <c r="B157" s="108" t="s">
        <v>15</v>
      </c>
    </row>
    <row r="158" spans="1:5" ht="15" customHeight="1" x14ac:dyDescent="0.2">
      <c r="A158" s="5" t="s">
        <v>78</v>
      </c>
      <c r="B158" s="337">
        <f>B75</f>
        <v>0</v>
      </c>
      <c r="C158" s="107" t="s">
        <v>65</v>
      </c>
    </row>
    <row r="159" spans="1:5" ht="15" customHeight="1" x14ac:dyDescent="0.2">
      <c r="A159" s="838" t="s">
        <v>470</v>
      </c>
      <c r="B159" s="337">
        <f>B95</f>
        <v>0</v>
      </c>
      <c r="C159" s="132"/>
    </row>
    <row r="160" spans="1:5" ht="15" customHeight="1" x14ac:dyDescent="0.2">
      <c r="A160" s="5" t="s">
        <v>76</v>
      </c>
      <c r="B160" s="926">
        <f>B107+B109+B110+B112+B113</f>
        <v>0</v>
      </c>
    </row>
    <row r="161" spans="1:4" ht="15" customHeight="1" x14ac:dyDescent="0.2">
      <c r="A161" s="5" t="s">
        <v>77</v>
      </c>
      <c r="B161" s="927"/>
    </row>
    <row r="162" spans="1:4" ht="15" customHeight="1" thickBot="1" x14ac:dyDescent="0.25">
      <c r="A162" s="5" t="s">
        <v>318</v>
      </c>
      <c r="B162" s="337">
        <f>B131</f>
        <v>0</v>
      </c>
    </row>
    <row r="163" spans="1:4" ht="15" customHeight="1" thickBot="1" x14ac:dyDescent="0.25">
      <c r="A163" s="133" t="s">
        <v>13</v>
      </c>
      <c r="B163" s="339">
        <f>SUM(B158:B162)</f>
        <v>0</v>
      </c>
    </row>
    <row r="164" spans="1:4" ht="15" customHeight="1" x14ac:dyDescent="0.2">
      <c r="A164" s="66"/>
      <c r="B164" s="3"/>
    </row>
    <row r="165" spans="1:4" ht="19.5" customHeight="1" x14ac:dyDescent="0.2">
      <c r="A165" s="108" t="s">
        <v>205</v>
      </c>
      <c r="B165" s="278">
        <f ca="1">TODAY()</f>
        <v>46035</v>
      </c>
    </row>
    <row r="166" spans="1:4" ht="19.5" customHeight="1" x14ac:dyDescent="0.2">
      <c r="A166" s="108" t="s">
        <v>99</v>
      </c>
      <c r="B166" s="706"/>
      <c r="C166" s="108" t="s">
        <v>95</v>
      </c>
      <c r="D166" s="107" t="s">
        <v>100</v>
      </c>
    </row>
    <row r="167" spans="1:4" ht="19.5" customHeight="1" x14ac:dyDescent="0.2">
      <c r="A167" s="108" t="s">
        <v>101</v>
      </c>
      <c r="B167" s="116"/>
    </row>
    <row r="168" spans="1:4" ht="19.5" customHeight="1" x14ac:dyDescent="0.2">
      <c r="A168" s="108" t="s">
        <v>102</v>
      </c>
      <c r="B168" s="706"/>
      <c r="C168" s="108" t="s">
        <v>95</v>
      </c>
      <c r="D168" s="107" t="s">
        <v>100</v>
      </c>
    </row>
    <row r="171" spans="1:4" ht="20.100000000000001" customHeight="1" x14ac:dyDescent="0.2"/>
    <row r="172" spans="1:4" ht="20.100000000000001" customHeight="1" x14ac:dyDescent="0.2">
      <c r="A172" s="108"/>
      <c r="B172" s="107"/>
    </row>
    <row r="173" spans="1:4" ht="20.100000000000001" customHeight="1" x14ac:dyDescent="0.2">
      <c r="D173" s="107"/>
    </row>
  </sheetData>
  <mergeCells count="37">
    <mergeCell ref="B160:B161"/>
    <mergeCell ref="B149:D149"/>
    <mergeCell ref="B151:D151"/>
    <mergeCell ref="C62:D62"/>
    <mergeCell ref="C68:D68"/>
    <mergeCell ref="B134:D134"/>
    <mergeCell ref="B80:D80"/>
    <mergeCell ref="B98:D98"/>
    <mergeCell ref="B116:D116"/>
    <mergeCell ref="C69:D69"/>
    <mergeCell ref="C66:D66"/>
    <mergeCell ref="C55:D55"/>
    <mergeCell ref="C56:D56"/>
    <mergeCell ref="C57:D57"/>
    <mergeCell ref="A42:B42"/>
    <mergeCell ref="C67:D67"/>
    <mergeCell ref="C58:D58"/>
    <mergeCell ref="C59:D59"/>
    <mergeCell ref="C60:D60"/>
    <mergeCell ref="C61:D61"/>
    <mergeCell ref="C54:D54"/>
    <mergeCell ref="C3:D3"/>
    <mergeCell ref="A20:D20"/>
    <mergeCell ref="A36:B36"/>
    <mergeCell ref="A27:B27"/>
    <mergeCell ref="A46:B46"/>
    <mergeCell ref="A44:B44"/>
    <mergeCell ref="A43:B43"/>
    <mergeCell ref="A41:B41"/>
    <mergeCell ref="A33:B33"/>
    <mergeCell ref="A35:B35"/>
    <mergeCell ref="A45:B45"/>
    <mergeCell ref="A28:B28"/>
    <mergeCell ref="A29:B29"/>
    <mergeCell ref="A30:B30"/>
    <mergeCell ref="A31:B31"/>
    <mergeCell ref="A32:B32"/>
  </mergeCells>
  <phoneticPr fontId="2" type="noConversion"/>
  <pageMargins left="0.19685039370078741" right="0.19685039370078741" top="0.39370078740157483" bottom="0.19685039370078741" header="0.51181102362204722" footer="0.51181102362204722"/>
  <pageSetup paperSize="9" scale="97" fitToHeight="0" orientation="portrait" r:id="rId1"/>
  <headerFooter alignWithMargins="0"/>
  <rowBreaks count="4" manualBreakCount="4">
    <brk id="25" max="16383" man="1"/>
    <brk id="63" max="16383" man="1"/>
    <brk id="98" max="16383" man="1"/>
    <brk id="134" max="16383" man="1"/>
  </rowBreaks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6" tint="0.39997558519241921"/>
    <pageSetUpPr fitToPage="1"/>
  </sheetPr>
  <dimension ref="A1:G68"/>
  <sheetViews>
    <sheetView showGridLines="0" topLeftCell="A2" zoomScale="75" zoomScaleNormal="75" workbookViewId="0">
      <selection activeCell="G22" sqref="G22"/>
    </sheetView>
  </sheetViews>
  <sheetFormatPr defaultColWidth="9.140625" defaultRowHeight="15" x14ac:dyDescent="0.2"/>
  <cols>
    <col min="1" max="1" width="99.140625" style="223" customWidth="1"/>
    <col min="2" max="2" width="11" style="223" customWidth="1"/>
    <col min="3" max="3" width="17.7109375" style="223" customWidth="1"/>
    <col min="4" max="4" width="25" style="223" customWidth="1"/>
    <col min="5" max="5" width="32" style="223" customWidth="1"/>
    <col min="6" max="7" width="17.7109375" style="223" customWidth="1"/>
    <col min="8" max="16384" width="9.140625" style="223"/>
  </cols>
  <sheetData>
    <row r="1" spans="1:7" ht="26.25" x14ac:dyDescent="0.4">
      <c r="A1" s="1075" t="s">
        <v>515</v>
      </c>
      <c r="B1" s="1075"/>
      <c r="C1" s="1075"/>
      <c r="D1" s="1075"/>
      <c r="E1" s="1075"/>
      <c r="F1" s="1075"/>
      <c r="G1" s="1075"/>
    </row>
    <row r="2" spans="1:7" ht="34.5" customHeight="1" x14ac:dyDescent="0.35">
      <c r="A2" s="225"/>
      <c r="B2" s="225"/>
      <c r="C2" s="225"/>
      <c r="D2" s="225"/>
      <c r="E2" s="1073" t="str">
        <f>'Popis SÚ a nákl.účtů'!D2</f>
        <v>číslo org.: 14xx</v>
      </c>
      <c r="F2" s="1074"/>
      <c r="G2" s="174"/>
    </row>
    <row r="3" spans="1:7" ht="48.75" customHeight="1" x14ac:dyDescent="0.25">
      <c r="A3" s="224" t="s">
        <v>183</v>
      </c>
      <c r="B3" s="1071">
        <f>'Popis SÚ a nákl.účtů'!C3</f>
        <v>0</v>
      </c>
      <c r="C3" s="1072"/>
      <c r="D3" s="1072"/>
      <c r="E3" s="1072"/>
      <c r="F3" s="1072"/>
      <c r="G3" s="1072"/>
    </row>
    <row r="4" spans="1:7" ht="15.75" thickBot="1" x14ac:dyDescent="0.25">
      <c r="G4" s="226" t="s">
        <v>125</v>
      </c>
    </row>
    <row r="5" spans="1:7" ht="12.75" customHeight="1" x14ac:dyDescent="0.2">
      <c r="A5" s="1076" t="s">
        <v>184</v>
      </c>
      <c r="B5" s="1079" t="s">
        <v>185</v>
      </c>
      <c r="C5" s="1082" t="s">
        <v>516</v>
      </c>
      <c r="D5" s="1085" t="s">
        <v>306</v>
      </c>
      <c r="E5" s="1085" t="s">
        <v>186</v>
      </c>
      <c r="F5" s="1082" t="s">
        <v>517</v>
      </c>
      <c r="G5" s="1082" t="s">
        <v>187</v>
      </c>
    </row>
    <row r="6" spans="1:7" x14ac:dyDescent="0.2">
      <c r="A6" s="1077"/>
      <c r="B6" s="1080"/>
      <c r="C6" s="1083"/>
      <c r="D6" s="1083"/>
      <c r="E6" s="1083"/>
      <c r="F6" s="1083"/>
      <c r="G6" s="1083"/>
    </row>
    <row r="7" spans="1:7" x14ac:dyDescent="0.2">
      <c r="A7" s="1077"/>
      <c r="B7" s="1080"/>
      <c r="C7" s="1083"/>
      <c r="D7" s="1083"/>
      <c r="E7" s="1083"/>
      <c r="F7" s="1083"/>
      <c r="G7" s="1083"/>
    </row>
    <row r="8" spans="1:7" x14ac:dyDescent="0.2">
      <c r="A8" s="1077"/>
      <c r="B8" s="1080"/>
      <c r="C8" s="1083"/>
      <c r="D8" s="1083"/>
      <c r="E8" s="1083"/>
      <c r="F8" s="1083"/>
      <c r="G8" s="1083"/>
    </row>
    <row r="9" spans="1:7" x14ac:dyDescent="0.2">
      <c r="A9" s="1077"/>
      <c r="B9" s="1080"/>
      <c r="C9" s="1083"/>
      <c r="D9" s="1083"/>
      <c r="E9" s="1083"/>
      <c r="F9" s="1083"/>
      <c r="G9" s="1083"/>
    </row>
    <row r="10" spans="1:7" x14ac:dyDescent="0.2">
      <c r="A10" s="1077"/>
      <c r="B10" s="1080"/>
      <c r="C10" s="1083"/>
      <c r="D10" s="1083"/>
      <c r="E10" s="1083"/>
      <c r="F10" s="1083"/>
      <c r="G10" s="1083"/>
    </row>
    <row r="11" spans="1:7" ht="16.5" customHeight="1" thickBot="1" x14ac:dyDescent="0.25">
      <c r="A11" s="1078"/>
      <c r="B11" s="1081"/>
      <c r="C11" s="1084"/>
      <c r="D11" s="1084"/>
      <c r="E11" s="1084"/>
      <c r="F11" s="1084"/>
      <c r="G11" s="1084"/>
    </row>
    <row r="12" spans="1:7" ht="16.5" thickBot="1" x14ac:dyDescent="0.3">
      <c r="A12" s="227"/>
      <c r="B12" s="228"/>
      <c r="C12" s="229" t="s">
        <v>188</v>
      </c>
      <c r="D12" s="228" t="s">
        <v>189</v>
      </c>
      <c r="E12" s="228" t="s">
        <v>190</v>
      </c>
      <c r="F12" s="229" t="s">
        <v>191</v>
      </c>
      <c r="G12" s="229" t="s">
        <v>192</v>
      </c>
    </row>
    <row r="13" spans="1:7" ht="22.5" customHeight="1" x14ac:dyDescent="0.25">
      <c r="A13" s="230" t="s">
        <v>443</v>
      </c>
      <c r="B13" s="231"/>
      <c r="C13" s="232">
        <f>SUM(C15:C21)</f>
        <v>0</v>
      </c>
      <c r="D13" s="232">
        <f>SUM(D15:D21)</f>
        <v>0</v>
      </c>
      <c r="E13" s="233" t="s">
        <v>193</v>
      </c>
      <c r="F13" s="232">
        <f>SUM(F15:F21)</f>
        <v>0</v>
      </c>
      <c r="G13" s="232">
        <f>SUM(G15:G21)</f>
        <v>0</v>
      </c>
    </row>
    <row r="14" spans="1:7" ht="22.5" customHeight="1" x14ac:dyDescent="0.2">
      <c r="A14" s="234" t="s">
        <v>294</v>
      </c>
      <c r="B14" s="235"/>
      <c r="C14" s="237"/>
      <c r="D14" s="236"/>
      <c r="E14" s="234"/>
      <c r="F14" s="237"/>
      <c r="G14" s="237"/>
    </row>
    <row r="15" spans="1:7" ht="22.5" customHeight="1" x14ac:dyDescent="0.2">
      <c r="A15" s="241" t="str">
        <f>Transfery!B6</f>
        <v xml:space="preserve">Provozní příspěvek - provoz </v>
      </c>
      <c r="B15" s="235"/>
      <c r="C15" s="330">
        <f>Transfery!E6</f>
        <v>0</v>
      </c>
      <c r="D15" s="236"/>
      <c r="E15" s="234"/>
      <c r="F15" s="330">
        <f>Transfery!K6</f>
        <v>0</v>
      </c>
      <c r="G15" s="237">
        <f>C15--D15-F15</f>
        <v>0</v>
      </c>
    </row>
    <row r="16" spans="1:7" ht="22.5" customHeight="1" x14ac:dyDescent="0.2">
      <c r="A16" s="241" t="str">
        <f>Transfery!B7</f>
        <v>Provozní příspěvek - odpisy</v>
      </c>
      <c r="B16" s="235"/>
      <c r="C16" s="330">
        <f>Transfery!E7</f>
        <v>0</v>
      </c>
      <c r="D16" s="236"/>
      <c r="E16" s="234"/>
      <c r="F16" s="330">
        <f>Transfery!K7</f>
        <v>0</v>
      </c>
      <c r="G16" s="237">
        <f t="shared" ref="G16:G21" si="0">C16--D16-F16</f>
        <v>0</v>
      </c>
    </row>
    <row r="17" spans="1:7" ht="22.5" customHeight="1" x14ac:dyDescent="0.2">
      <c r="A17" s="238" t="str">
        <f>Transfery!B8</f>
        <v>Provozní příspěvek - elektřina</v>
      </c>
      <c r="B17" s="239"/>
      <c r="C17" s="330">
        <f>Transfery!E8</f>
        <v>0</v>
      </c>
      <c r="D17" s="237"/>
      <c r="E17" s="240"/>
      <c r="F17" s="330">
        <f>Transfery!K8</f>
        <v>0</v>
      </c>
      <c r="G17" s="237">
        <f t="shared" si="0"/>
        <v>0</v>
      </c>
    </row>
    <row r="18" spans="1:7" ht="22.5" customHeight="1" x14ac:dyDescent="0.2">
      <c r="A18" s="238" t="str">
        <f>Transfery!B9</f>
        <v>Provozní příspěvek - plyn</v>
      </c>
      <c r="B18" s="239"/>
      <c r="C18" s="330">
        <f>Transfery!E9</f>
        <v>0</v>
      </c>
      <c r="D18" s="237"/>
      <c r="E18" s="240"/>
      <c r="F18" s="330">
        <f>Transfery!K9</f>
        <v>0</v>
      </c>
      <c r="G18" s="237">
        <f t="shared" si="0"/>
        <v>0</v>
      </c>
    </row>
    <row r="19" spans="1:7" ht="22.5" customHeight="1" x14ac:dyDescent="0.2">
      <c r="A19" s="238" t="str">
        <f>Transfery!B10</f>
        <v>Provozní příspěvek - pára</v>
      </c>
      <c r="B19" s="239"/>
      <c r="C19" s="330">
        <f>Transfery!E10</f>
        <v>0</v>
      </c>
      <c r="D19" s="237"/>
      <c r="E19" s="240"/>
      <c r="F19" s="330">
        <f>Transfery!K10</f>
        <v>0</v>
      </c>
      <c r="G19" s="237">
        <f t="shared" si="0"/>
        <v>0</v>
      </c>
    </row>
    <row r="20" spans="1:7" ht="22.5" customHeight="1" x14ac:dyDescent="0.2">
      <c r="A20" s="530" t="str">
        <f>Transfery!B11</f>
        <v>*</v>
      </c>
      <c r="B20" s="239"/>
      <c r="C20" s="330">
        <f>Transfery!E11</f>
        <v>0</v>
      </c>
      <c r="D20" s="237"/>
      <c r="E20" s="240"/>
      <c r="F20" s="330">
        <f>Transfery!K11</f>
        <v>0</v>
      </c>
      <c r="G20" s="237">
        <f t="shared" si="0"/>
        <v>0</v>
      </c>
    </row>
    <row r="21" spans="1:7" ht="22.5" customHeight="1" thickBot="1" x14ac:dyDescent="0.25">
      <c r="A21" s="530" t="str">
        <f>Transfery!B12</f>
        <v>*</v>
      </c>
      <c r="B21" s="531"/>
      <c r="C21" s="529">
        <f>Transfery!E12</f>
        <v>0</v>
      </c>
      <c r="D21" s="532"/>
      <c r="E21" s="533"/>
      <c r="F21" s="529">
        <f>Transfery!K12</f>
        <v>0</v>
      </c>
      <c r="G21" s="237">
        <f t="shared" si="0"/>
        <v>0</v>
      </c>
    </row>
    <row r="22" spans="1:7" ht="22.5" customHeight="1" x14ac:dyDescent="0.25">
      <c r="A22" s="230" t="s">
        <v>444</v>
      </c>
      <c r="B22" s="231"/>
      <c r="C22" s="540">
        <f>SUM(C24:C29)</f>
        <v>0</v>
      </c>
      <c r="D22" s="232">
        <f>SUM(D24:D29)</f>
        <v>0</v>
      </c>
      <c r="E22" s="543"/>
      <c r="F22" s="232">
        <f>SUM(F24:F29)</f>
        <v>0</v>
      </c>
      <c r="G22" s="540">
        <f>SUM(G24:G29)</f>
        <v>0</v>
      </c>
    </row>
    <row r="23" spans="1:7" ht="22.5" customHeight="1" x14ac:dyDescent="0.25">
      <c r="A23" s="260" t="s">
        <v>294</v>
      </c>
      <c r="B23" s="239"/>
      <c r="C23" s="541"/>
      <c r="D23" s="539"/>
      <c r="E23" s="544"/>
      <c r="F23" s="547"/>
      <c r="G23" s="541"/>
    </row>
    <row r="24" spans="1:7" ht="22.5" customHeight="1" x14ac:dyDescent="0.2">
      <c r="A24" s="238" t="str">
        <f>Transfery!B13</f>
        <v>Stipendia   2024/2025</v>
      </c>
      <c r="B24" s="239"/>
      <c r="C24" s="542">
        <f>Transfery!E13</f>
        <v>0</v>
      </c>
      <c r="D24" s="237"/>
      <c r="E24" s="545"/>
      <c r="F24" s="330">
        <f>Transfery!K13</f>
        <v>0</v>
      </c>
      <c r="G24" s="546"/>
    </row>
    <row r="25" spans="1:7" ht="22.5" customHeight="1" x14ac:dyDescent="0.2">
      <c r="A25" s="238" t="str">
        <f>Transfery!B14</f>
        <v>Stipendia   2025/2026</v>
      </c>
      <c r="B25" s="239"/>
      <c r="C25" s="542">
        <f>Transfery!E14</f>
        <v>0</v>
      </c>
      <c r="D25" s="237"/>
      <c r="E25" s="545"/>
      <c r="F25" s="330">
        <f>Transfery!K14</f>
        <v>0</v>
      </c>
      <c r="G25" s="546"/>
    </row>
    <row r="26" spans="1:7" ht="22.5" customHeight="1" x14ac:dyDescent="0.2">
      <c r="A26" s="530" t="str">
        <f>Transfery!B15</f>
        <v>*</v>
      </c>
      <c r="B26" s="239"/>
      <c r="C26" s="542">
        <f>Transfery!E15</f>
        <v>0</v>
      </c>
      <c r="D26" s="237"/>
      <c r="E26" s="545"/>
      <c r="F26" s="330">
        <f>Transfery!K15</f>
        <v>0</v>
      </c>
      <c r="G26" s="546"/>
    </row>
    <row r="27" spans="1:7" ht="22.5" customHeight="1" x14ac:dyDescent="0.2">
      <c r="A27" s="530" t="str">
        <f>Transfery!B16</f>
        <v>*</v>
      </c>
      <c r="B27" s="239"/>
      <c r="C27" s="542">
        <f>Transfery!E16</f>
        <v>0</v>
      </c>
      <c r="D27" s="237"/>
      <c r="E27" s="545"/>
      <c r="F27" s="330">
        <f>Transfery!K16</f>
        <v>0</v>
      </c>
      <c r="G27" s="546"/>
    </row>
    <row r="28" spans="1:7" ht="22.5" customHeight="1" x14ac:dyDescent="0.2">
      <c r="A28" s="530" t="str">
        <f>Transfery!B17</f>
        <v>*</v>
      </c>
      <c r="B28" s="239"/>
      <c r="C28" s="542">
        <f>Transfery!E17</f>
        <v>0</v>
      </c>
      <c r="D28" s="237"/>
      <c r="E28" s="545"/>
      <c r="F28" s="330">
        <f>Transfery!K17</f>
        <v>0</v>
      </c>
      <c r="G28" s="546"/>
    </row>
    <row r="29" spans="1:7" ht="22.5" customHeight="1" thickBot="1" x14ac:dyDescent="0.25">
      <c r="A29" s="530" t="str">
        <f>Transfery!B18</f>
        <v>*</v>
      </c>
      <c r="B29" s="239"/>
      <c r="C29" s="542">
        <f>Transfery!E18</f>
        <v>0</v>
      </c>
      <c r="D29" s="237"/>
      <c r="E29" s="545"/>
      <c r="F29" s="330">
        <f>Transfery!K18</f>
        <v>0</v>
      </c>
      <c r="G29" s="546"/>
    </row>
    <row r="30" spans="1:7" ht="22.5" customHeight="1" x14ac:dyDescent="0.2">
      <c r="A30" s="230" t="s">
        <v>298</v>
      </c>
      <c r="B30" s="247"/>
      <c r="C30" s="537">
        <f>SUM(C32:C35)</f>
        <v>0</v>
      </c>
      <c r="D30" s="537">
        <f>SUM(D32:D35)</f>
        <v>0</v>
      </c>
      <c r="E30" s="538" t="s">
        <v>193</v>
      </c>
      <c r="F30" s="537">
        <f>SUM(F32:F35)</f>
        <v>0</v>
      </c>
      <c r="G30" s="537">
        <f>SUM(G32:G35)</f>
        <v>0</v>
      </c>
    </row>
    <row r="31" spans="1:7" ht="22.5" customHeight="1" x14ac:dyDescent="0.2">
      <c r="A31" s="238" t="s">
        <v>194</v>
      </c>
      <c r="B31" s="239"/>
      <c r="C31" s="237"/>
      <c r="D31" s="237"/>
      <c r="E31" s="240"/>
      <c r="F31" s="237"/>
      <c r="G31" s="237"/>
    </row>
    <row r="32" spans="1:7" ht="22.5" customHeight="1" x14ac:dyDescent="0.2">
      <c r="A32" s="238" t="s">
        <v>307</v>
      </c>
      <c r="B32" s="239"/>
      <c r="C32" s="237">
        <f>Transfery!E23</f>
        <v>0</v>
      </c>
      <c r="D32" s="237"/>
      <c r="E32" s="240"/>
      <c r="F32" s="237">
        <f>Transfery!K23</f>
        <v>0</v>
      </c>
      <c r="G32" s="237"/>
    </row>
    <row r="33" spans="1:7" ht="22.5" customHeight="1" x14ac:dyDescent="0.2">
      <c r="A33" s="238"/>
      <c r="B33" s="239"/>
      <c r="C33" s="237"/>
      <c r="D33" s="237"/>
      <c r="E33" s="240"/>
      <c r="F33" s="237"/>
      <c r="G33" s="237"/>
    </row>
    <row r="34" spans="1:7" ht="22.5" customHeight="1" x14ac:dyDescent="0.2">
      <c r="A34" s="238" t="s">
        <v>308</v>
      </c>
      <c r="B34" s="239"/>
      <c r="C34" s="237"/>
      <c r="D34" s="237"/>
      <c r="E34" s="240"/>
      <c r="F34" s="237"/>
      <c r="G34" s="237"/>
    </row>
    <row r="35" spans="1:7" ht="22.5" customHeight="1" x14ac:dyDescent="0.2">
      <c r="A35" s="238"/>
      <c r="B35" s="242"/>
      <c r="C35" s="237"/>
      <c r="D35" s="237"/>
      <c r="E35" s="240"/>
      <c r="F35" s="237"/>
      <c r="G35" s="237"/>
    </row>
    <row r="36" spans="1:7" ht="22.5" customHeight="1" x14ac:dyDescent="0.25">
      <c r="A36" s="243" t="s">
        <v>297</v>
      </c>
      <c r="B36" s="244"/>
      <c r="C36" s="245">
        <f>SUM(C38:C42)</f>
        <v>0</v>
      </c>
      <c r="D36" s="245">
        <f>SUM(D38:D42)</f>
        <v>0</v>
      </c>
      <c r="E36" s="246" t="s">
        <v>193</v>
      </c>
      <c r="F36" s="245">
        <f>SUM(F38:F42)</f>
        <v>0</v>
      </c>
      <c r="G36" s="245">
        <f>SUM(G38:G42)</f>
        <v>0</v>
      </c>
    </row>
    <row r="37" spans="1:7" ht="22.5" customHeight="1" x14ac:dyDescent="0.2">
      <c r="A37" s="234" t="s">
        <v>296</v>
      </c>
      <c r="B37" s="239"/>
      <c r="C37" s="237"/>
      <c r="D37" s="237"/>
      <c r="E37" s="240"/>
      <c r="F37" s="237"/>
      <c r="G37" s="237"/>
    </row>
    <row r="38" spans="1:7" ht="22.5" customHeight="1" x14ac:dyDescent="0.2">
      <c r="A38" s="238" t="s">
        <v>396</v>
      </c>
      <c r="B38" s="239"/>
      <c r="C38" s="330">
        <f>Transfery!N19+Transfery!N20</f>
        <v>0</v>
      </c>
      <c r="D38" s="237"/>
      <c r="E38" s="240"/>
      <c r="F38" s="237"/>
      <c r="G38" s="237"/>
    </row>
    <row r="39" spans="1:7" ht="22.5" customHeight="1" x14ac:dyDescent="0.2">
      <c r="A39" s="238" t="s">
        <v>309</v>
      </c>
      <c r="B39" s="247"/>
      <c r="C39" s="237">
        <f>Transfery!E24</f>
        <v>0</v>
      </c>
      <c r="D39" s="237"/>
      <c r="E39" s="240"/>
      <c r="F39" s="237">
        <f>Transfery!K24</f>
        <v>0</v>
      </c>
      <c r="G39" s="237"/>
    </row>
    <row r="40" spans="1:7" ht="22.5" customHeight="1" x14ac:dyDescent="0.2">
      <c r="A40" s="238"/>
      <c r="B40" s="247"/>
      <c r="C40" s="237"/>
      <c r="D40" s="237"/>
      <c r="E40" s="240"/>
      <c r="F40" s="237"/>
      <c r="G40" s="237"/>
    </row>
    <row r="41" spans="1:7" ht="22.5" customHeight="1" x14ac:dyDescent="0.2">
      <c r="A41" s="238" t="s">
        <v>310</v>
      </c>
      <c r="B41" s="247"/>
      <c r="C41" s="237"/>
      <c r="D41" s="237"/>
      <c r="E41" s="240"/>
      <c r="F41" s="237"/>
      <c r="G41" s="237"/>
    </row>
    <row r="42" spans="1:7" ht="22.5" customHeight="1" x14ac:dyDescent="0.2">
      <c r="A42" s="238"/>
      <c r="B42" s="247"/>
      <c r="C42" s="248"/>
      <c r="D42" s="248"/>
      <c r="E42" s="249"/>
      <c r="F42" s="237"/>
      <c r="G42" s="237"/>
    </row>
    <row r="43" spans="1:7" ht="22.5" customHeight="1" thickBot="1" x14ac:dyDescent="0.3">
      <c r="A43" s="250" t="s">
        <v>295</v>
      </c>
      <c r="B43" s="251" t="s">
        <v>193</v>
      </c>
      <c r="C43" s="252">
        <f>+C13+C22+C30+C36</f>
        <v>0</v>
      </c>
      <c r="D43" s="252">
        <f>+D13+D22+D30+D36</f>
        <v>0</v>
      </c>
      <c r="E43" s="548" t="s">
        <v>193</v>
      </c>
      <c r="F43" s="252">
        <f>+F13+F22+F30+F36</f>
        <v>0</v>
      </c>
      <c r="G43" s="252">
        <f>+G13+G22+G30+G36</f>
        <v>0</v>
      </c>
    </row>
    <row r="44" spans="1:7" ht="22.5" customHeight="1" x14ac:dyDescent="0.25">
      <c r="A44" s="253" t="s">
        <v>299</v>
      </c>
      <c r="B44" s="254"/>
      <c r="C44" s="255">
        <f>SUM(C45:C48)</f>
        <v>0</v>
      </c>
      <c r="D44" s="255">
        <f>SUM(D45:D48)</f>
        <v>0</v>
      </c>
      <c r="E44" s="255">
        <f>SUM(E45:E48)</f>
        <v>0</v>
      </c>
      <c r="F44" s="255">
        <f>SUM(F45:F48)</f>
        <v>0</v>
      </c>
      <c r="G44" s="255">
        <f>SUM(G45:G48)</f>
        <v>0</v>
      </c>
    </row>
    <row r="45" spans="1:7" ht="22.5" customHeight="1" x14ac:dyDescent="0.2">
      <c r="A45" s="798"/>
      <c r="B45" s="247"/>
      <c r="C45" s="248">
        <f>Transfery!E34</f>
        <v>0</v>
      </c>
      <c r="D45" s="248"/>
      <c r="E45" s="248"/>
      <c r="F45" s="248">
        <f>Transfery!K34</f>
        <v>0</v>
      </c>
      <c r="G45" s="248"/>
    </row>
    <row r="46" spans="1:7" ht="22.5" customHeight="1" x14ac:dyDescent="0.2">
      <c r="A46" s="798"/>
      <c r="B46" s="247"/>
      <c r="C46" s="248">
        <f>Transfery!E35</f>
        <v>0</v>
      </c>
      <c r="D46" s="248"/>
      <c r="E46" s="248"/>
      <c r="F46" s="248">
        <f>Transfery!K35</f>
        <v>0</v>
      </c>
      <c r="G46" s="248"/>
    </row>
    <row r="47" spans="1:7" ht="22.5" customHeight="1" x14ac:dyDescent="0.2">
      <c r="A47" s="240" t="str">
        <f>Transfery!B37</f>
        <v>*</v>
      </c>
      <c r="B47" s="256"/>
      <c r="C47" s="237">
        <f>Transfery!E37</f>
        <v>0</v>
      </c>
      <c r="D47" s="237"/>
      <c r="E47" s="240"/>
      <c r="F47" s="237">
        <f>Transfery!K37</f>
        <v>0</v>
      </c>
      <c r="G47" s="237"/>
    </row>
    <row r="48" spans="1:7" ht="22.5" customHeight="1" x14ac:dyDescent="0.2">
      <c r="A48" s="240" t="str">
        <f>Transfery!B38</f>
        <v>*</v>
      </c>
      <c r="B48" s="256"/>
      <c r="C48" s="237">
        <f>Transfery!E38</f>
        <v>0</v>
      </c>
      <c r="D48" s="237"/>
      <c r="E48" s="240"/>
      <c r="F48" s="237">
        <f>Transfery!K38</f>
        <v>0</v>
      </c>
      <c r="G48" s="237"/>
    </row>
    <row r="49" spans="1:7" ht="22.5" customHeight="1" x14ac:dyDescent="0.25">
      <c r="A49" s="257" t="s">
        <v>300</v>
      </c>
      <c r="B49" s="239"/>
      <c r="C49" s="258">
        <f>SUM(C50:C51)</f>
        <v>0</v>
      </c>
      <c r="D49" s="258">
        <f>SUM(D50:D51)</f>
        <v>0</v>
      </c>
      <c r="E49" s="259" t="s">
        <v>193</v>
      </c>
      <c r="F49" s="258">
        <f>SUM(F50:F51)</f>
        <v>0</v>
      </c>
      <c r="G49" s="258">
        <f>SUM(G50:G51)</f>
        <v>0</v>
      </c>
    </row>
    <row r="50" spans="1:7" ht="22.5" customHeight="1" x14ac:dyDescent="0.2">
      <c r="A50" s="260"/>
      <c r="B50" s="256"/>
      <c r="C50" s="237"/>
      <c r="D50" s="237"/>
      <c r="E50" s="240"/>
      <c r="F50" s="237"/>
      <c r="G50" s="237"/>
    </row>
    <row r="51" spans="1:7" ht="22.5" customHeight="1" thickBot="1" x14ac:dyDescent="0.25">
      <c r="A51" s="260"/>
      <c r="B51" s="256"/>
      <c r="C51" s="237"/>
      <c r="D51" s="237"/>
      <c r="E51" s="240"/>
      <c r="F51" s="237"/>
      <c r="G51" s="237"/>
    </row>
    <row r="52" spans="1:7" ht="22.5" customHeight="1" thickBot="1" x14ac:dyDescent="0.3">
      <c r="A52" s="261" t="s">
        <v>301</v>
      </c>
      <c r="B52" s="262" t="s">
        <v>193</v>
      </c>
      <c r="C52" s="263">
        <f>+C44+C49</f>
        <v>0</v>
      </c>
      <c r="D52" s="263">
        <f>+D44+D49</f>
        <v>0</v>
      </c>
      <c r="E52" s="262" t="s">
        <v>193</v>
      </c>
      <c r="F52" s="263">
        <f>+F44+F49</f>
        <v>0</v>
      </c>
      <c r="G52" s="263">
        <f>+G44+G49</f>
        <v>0</v>
      </c>
    </row>
    <row r="53" spans="1:7" ht="22.5" customHeight="1" thickBot="1" x14ac:dyDescent="0.3">
      <c r="A53" s="261" t="s">
        <v>302</v>
      </c>
      <c r="B53" s="262" t="s">
        <v>193</v>
      </c>
      <c r="C53" s="264">
        <f>+C43+C52</f>
        <v>0</v>
      </c>
      <c r="D53" s="264">
        <f>+D43+D52</f>
        <v>0</v>
      </c>
      <c r="E53" s="265" t="s">
        <v>193</v>
      </c>
      <c r="F53" s="264">
        <f>+F43+F52</f>
        <v>0</v>
      </c>
      <c r="G53" s="264">
        <f>+G43+G52</f>
        <v>0</v>
      </c>
    </row>
    <row r="54" spans="1:7" ht="18" customHeight="1" x14ac:dyDescent="0.25">
      <c r="A54" s="266"/>
    </row>
    <row r="55" spans="1:7" ht="15.75" x14ac:dyDescent="0.25">
      <c r="A55" s="267" t="s">
        <v>519</v>
      </c>
      <c r="B55" s="268"/>
      <c r="C55" s="268"/>
      <c r="D55" s="268"/>
      <c r="E55" s="268"/>
    </row>
    <row r="56" spans="1:7" x14ac:dyDescent="0.2">
      <c r="A56" s="175"/>
      <c r="B56" s="268"/>
      <c r="D56" s="268"/>
      <c r="E56" s="268"/>
      <c r="F56" s="1069"/>
      <c r="G56" s="1070"/>
    </row>
    <row r="57" spans="1:7" x14ac:dyDescent="0.2">
      <c r="A57" s="175"/>
      <c r="B57" s="268"/>
      <c r="D57" s="268"/>
      <c r="E57" s="268"/>
      <c r="F57" s="268"/>
      <c r="G57" s="292"/>
    </row>
    <row r="58" spans="1:7" ht="19.5" customHeight="1" x14ac:dyDescent="0.2">
      <c r="A58" s="268"/>
      <c r="B58" s="108"/>
      <c r="C58" s="279" t="s">
        <v>205</v>
      </c>
      <c r="D58" s="684">
        <f ca="1">'Popis SÚ a nákl.účtů'!B165</f>
        <v>46035</v>
      </c>
      <c r="E58" s="108"/>
      <c r="F58" s="1069"/>
      <c r="G58" s="1070"/>
    </row>
    <row r="59" spans="1:7" ht="19.5" customHeight="1" x14ac:dyDescent="0.2">
      <c r="B59" s="108"/>
      <c r="C59" s="279" t="s">
        <v>99</v>
      </c>
      <c r="D59" s="352">
        <f>'Popis SÚ a nákl.účtů'!B166</f>
        <v>0</v>
      </c>
      <c r="E59" s="279" t="s">
        <v>95</v>
      </c>
      <c r="F59" s="223" t="s">
        <v>207</v>
      </c>
    </row>
    <row r="60" spans="1:7" ht="19.5" customHeight="1" x14ac:dyDescent="0.2">
      <c r="B60" s="108"/>
      <c r="C60" s="279" t="s">
        <v>101</v>
      </c>
      <c r="D60" s="352">
        <f>'Popis SÚ a nákl.účtů'!B167</f>
        <v>0</v>
      </c>
      <c r="E60" s="279"/>
    </row>
    <row r="61" spans="1:7" ht="19.5" customHeight="1" x14ac:dyDescent="0.2">
      <c r="B61" s="108"/>
      <c r="C61" s="279" t="s">
        <v>102</v>
      </c>
      <c r="D61" s="352">
        <f>'Popis SÚ a nákl.účtů'!B168</f>
        <v>0</v>
      </c>
      <c r="E61" s="279" t="s">
        <v>95</v>
      </c>
      <c r="F61" s="223" t="s">
        <v>208</v>
      </c>
    </row>
    <row r="62" spans="1:7" x14ac:dyDescent="0.2">
      <c r="A62" s="268"/>
      <c r="B62" s="268"/>
      <c r="C62" s="268"/>
      <c r="D62" s="268"/>
      <c r="E62" s="268"/>
    </row>
    <row r="63" spans="1:7" x14ac:dyDescent="0.2">
      <c r="A63" s="269"/>
      <c r="B63" s="268"/>
      <c r="C63" s="268"/>
      <c r="D63" s="268"/>
      <c r="E63" s="268"/>
    </row>
    <row r="65" spans="1:5" x14ac:dyDescent="0.2">
      <c r="A65" s="268"/>
      <c r="B65" s="268"/>
      <c r="C65" s="268"/>
      <c r="D65" s="268"/>
      <c r="E65" s="268"/>
    </row>
    <row r="66" spans="1:5" x14ac:dyDescent="0.2">
      <c r="A66" s="268"/>
      <c r="B66" s="268"/>
      <c r="C66" s="268"/>
      <c r="D66" s="268"/>
      <c r="E66" s="268"/>
    </row>
    <row r="68" spans="1:5" ht="13.5" customHeight="1" x14ac:dyDescent="0.2"/>
  </sheetData>
  <mergeCells count="12">
    <mergeCell ref="F56:G56"/>
    <mergeCell ref="F58:G58"/>
    <mergeCell ref="B3:G3"/>
    <mergeCell ref="E2:F2"/>
    <mergeCell ref="A1:G1"/>
    <mergeCell ref="A5:A11"/>
    <mergeCell ref="B5:B11"/>
    <mergeCell ref="C5:C11"/>
    <mergeCell ref="D5:D11"/>
    <mergeCell ref="E5:E11"/>
    <mergeCell ref="F5:F11"/>
    <mergeCell ref="G5:G11"/>
  </mergeCells>
  <pageMargins left="0.25" right="0.25" top="0.75" bottom="0.75" header="0.3" footer="0.3"/>
  <pageSetup paperSize="9" scale="45" orientation="portrait" r:id="rId1"/>
  <headerFooter alignWithMargins="0"/>
  <rowBreaks count="1" manualBreakCount="1">
    <brk id="59" max="6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6" tint="0.39997558519241921"/>
    <pageSetUpPr fitToPage="1"/>
  </sheetPr>
  <dimension ref="A1:G66"/>
  <sheetViews>
    <sheetView topLeftCell="A19" workbookViewId="0">
      <selection activeCell="G9" sqref="G9"/>
    </sheetView>
  </sheetViews>
  <sheetFormatPr defaultRowHeight="12.75" x14ac:dyDescent="0.2"/>
  <cols>
    <col min="1" max="1" width="11.28515625" customWidth="1"/>
    <col min="2" max="2" width="10" customWidth="1"/>
    <col min="3" max="3" width="35.42578125" customWidth="1"/>
    <col min="4" max="4" width="28.140625" customWidth="1"/>
  </cols>
  <sheetData>
    <row r="1" spans="1:4" ht="18" x14ac:dyDescent="0.25">
      <c r="A1" s="93" t="s">
        <v>518</v>
      </c>
      <c r="C1" s="107"/>
    </row>
    <row r="2" spans="1:4" ht="18" x14ac:dyDescent="0.25">
      <c r="A2" s="93"/>
      <c r="C2" s="107"/>
      <c r="D2" s="2" t="str">
        <f>'Popis SÚ a nákl.účtů'!D2</f>
        <v>číslo org.: 14xx</v>
      </c>
    </row>
    <row r="3" spans="1:4" ht="18" x14ac:dyDescent="0.25">
      <c r="A3" s="1087" t="s">
        <v>315</v>
      </c>
      <c r="B3" s="1018"/>
      <c r="C3" s="1018"/>
      <c r="D3" s="1018"/>
    </row>
    <row r="4" spans="1:4" ht="33" customHeight="1" x14ac:dyDescent="0.2">
      <c r="A4" s="968">
        <f>'Popis SÚ a nákl.účtů'!C3</f>
        <v>0</v>
      </c>
      <c r="B4" s="1086"/>
      <c r="C4" s="1086"/>
      <c r="D4" s="1086"/>
    </row>
    <row r="5" spans="1:4" ht="13.5" thickBot="1" x14ac:dyDescent="0.25"/>
    <row r="6" spans="1:4" ht="21" thickBot="1" x14ac:dyDescent="0.35">
      <c r="A6" s="314" t="s">
        <v>264</v>
      </c>
      <c r="C6" s="107"/>
      <c r="D6" s="331">
        <f>Transfery!K6</f>
        <v>0</v>
      </c>
    </row>
    <row r="7" spans="1:4" ht="21" thickBot="1" x14ac:dyDescent="0.35">
      <c r="A7" s="314" t="s">
        <v>290</v>
      </c>
      <c r="B7" s="314"/>
      <c r="D7" s="315"/>
    </row>
    <row r="8" spans="1:4" ht="21" thickBot="1" x14ac:dyDescent="0.35">
      <c r="A8" s="314"/>
      <c r="C8" s="107"/>
      <c r="D8" s="316">
        <f>SUM(D11:D59)</f>
        <v>0</v>
      </c>
    </row>
    <row r="9" spans="1:4" ht="26.25" thickBot="1" x14ac:dyDescent="0.25">
      <c r="B9" s="325" t="s">
        <v>248</v>
      </c>
      <c r="C9" s="326" t="s">
        <v>250</v>
      </c>
      <c r="D9" s="327" t="s">
        <v>249</v>
      </c>
    </row>
    <row r="10" spans="1:4" x14ac:dyDescent="0.2">
      <c r="B10" s="318" t="s">
        <v>251</v>
      </c>
      <c r="C10" s="319" t="s">
        <v>252</v>
      </c>
      <c r="D10" s="320" t="s">
        <v>193</v>
      </c>
    </row>
    <row r="11" spans="1:4" x14ac:dyDescent="0.2">
      <c r="B11" s="321">
        <v>501</v>
      </c>
      <c r="C11" s="222"/>
      <c r="D11" s="33">
        <v>0</v>
      </c>
    </row>
    <row r="12" spans="1:4" x14ac:dyDescent="0.2">
      <c r="B12" s="321">
        <v>502</v>
      </c>
      <c r="C12" s="222"/>
      <c r="D12" s="33">
        <v>0</v>
      </c>
    </row>
    <row r="13" spans="1:4" x14ac:dyDescent="0.2">
      <c r="B13" s="321">
        <v>503</v>
      </c>
      <c r="C13" s="222"/>
      <c r="D13" s="33">
        <v>0</v>
      </c>
    </row>
    <row r="14" spans="1:4" x14ac:dyDescent="0.2">
      <c r="B14" s="321">
        <v>504</v>
      </c>
      <c r="C14" s="222"/>
      <c r="D14" s="33">
        <v>0</v>
      </c>
    </row>
    <row r="15" spans="1:4" x14ac:dyDescent="0.2">
      <c r="B15" s="321">
        <v>506</v>
      </c>
      <c r="C15" s="222"/>
      <c r="D15" s="33">
        <v>0</v>
      </c>
    </row>
    <row r="16" spans="1:4" x14ac:dyDescent="0.2">
      <c r="B16" s="321">
        <v>507</v>
      </c>
      <c r="C16" s="222"/>
      <c r="D16" s="33">
        <v>0</v>
      </c>
    </row>
    <row r="17" spans="2:4" x14ac:dyDescent="0.2">
      <c r="B17" s="321">
        <v>508</v>
      </c>
      <c r="C17" s="222"/>
      <c r="D17" s="33">
        <v>0</v>
      </c>
    </row>
    <row r="18" spans="2:4" x14ac:dyDescent="0.2">
      <c r="B18" s="322" t="s">
        <v>253</v>
      </c>
      <c r="C18" s="317" t="s">
        <v>254</v>
      </c>
      <c r="D18" s="323" t="s">
        <v>193</v>
      </c>
    </row>
    <row r="19" spans="2:4" x14ac:dyDescent="0.2">
      <c r="B19" s="321">
        <v>511</v>
      </c>
      <c r="C19" s="222"/>
      <c r="D19" s="33">
        <v>0</v>
      </c>
    </row>
    <row r="20" spans="2:4" x14ac:dyDescent="0.2">
      <c r="B20" s="321">
        <v>512</v>
      </c>
      <c r="C20" s="222"/>
      <c r="D20" s="33">
        <v>0</v>
      </c>
    </row>
    <row r="21" spans="2:4" x14ac:dyDescent="0.2">
      <c r="B21" s="321">
        <v>513</v>
      </c>
      <c r="C21" s="222"/>
      <c r="D21" s="348">
        <f>'Popis SÚ a nákl.účtů'!B144</f>
        <v>0</v>
      </c>
    </row>
    <row r="22" spans="2:4" x14ac:dyDescent="0.2">
      <c r="B22" s="321">
        <v>516</v>
      </c>
      <c r="C22" s="222"/>
      <c r="D22" s="33">
        <v>0</v>
      </c>
    </row>
    <row r="23" spans="2:4" x14ac:dyDescent="0.2">
      <c r="B23" s="321">
        <v>518</v>
      </c>
      <c r="C23" s="222"/>
      <c r="D23" s="33">
        <v>0</v>
      </c>
    </row>
    <row r="24" spans="2:4" x14ac:dyDescent="0.2">
      <c r="B24" s="322" t="s">
        <v>255</v>
      </c>
      <c r="C24" s="317" t="s">
        <v>256</v>
      </c>
      <c r="D24" s="323" t="s">
        <v>193</v>
      </c>
    </row>
    <row r="25" spans="2:4" x14ac:dyDescent="0.2">
      <c r="B25" s="321">
        <v>521</v>
      </c>
      <c r="C25" s="222"/>
      <c r="D25" s="33">
        <v>0</v>
      </c>
    </row>
    <row r="26" spans="2:4" x14ac:dyDescent="0.2">
      <c r="B26" s="321">
        <v>524</v>
      </c>
      <c r="C26" s="222"/>
      <c r="D26" s="33">
        <v>0</v>
      </c>
    </row>
    <row r="27" spans="2:4" x14ac:dyDescent="0.2">
      <c r="B27" s="321">
        <v>525</v>
      </c>
      <c r="C27" s="222"/>
      <c r="D27" s="33">
        <v>0</v>
      </c>
    </row>
    <row r="28" spans="2:4" x14ac:dyDescent="0.2">
      <c r="B28" s="321">
        <v>527</v>
      </c>
      <c r="C28" s="222"/>
      <c r="D28" s="33">
        <v>0</v>
      </c>
    </row>
    <row r="29" spans="2:4" x14ac:dyDescent="0.2">
      <c r="B29" s="321">
        <v>528</v>
      </c>
      <c r="C29" s="222"/>
      <c r="D29" s="33">
        <v>0</v>
      </c>
    </row>
    <row r="30" spans="2:4" x14ac:dyDescent="0.2">
      <c r="B30" s="322" t="s">
        <v>257</v>
      </c>
      <c r="C30" s="317" t="s">
        <v>258</v>
      </c>
      <c r="D30" s="323" t="s">
        <v>193</v>
      </c>
    </row>
    <row r="31" spans="2:4" x14ac:dyDescent="0.2">
      <c r="B31" s="321">
        <v>531</v>
      </c>
      <c r="C31" s="222"/>
      <c r="D31" s="33">
        <v>0</v>
      </c>
    </row>
    <row r="32" spans="2:4" x14ac:dyDescent="0.2">
      <c r="B32" s="321">
        <v>532</v>
      </c>
      <c r="C32" s="222"/>
      <c r="D32" s="33">
        <v>0</v>
      </c>
    </row>
    <row r="33" spans="2:4" x14ac:dyDescent="0.2">
      <c r="B33" s="321">
        <v>538</v>
      </c>
      <c r="C33" s="222"/>
      <c r="D33" s="33">
        <v>0</v>
      </c>
    </row>
    <row r="34" spans="2:4" x14ac:dyDescent="0.2">
      <c r="B34" s="321">
        <v>539</v>
      </c>
      <c r="C34" s="222"/>
      <c r="D34" s="33">
        <v>0</v>
      </c>
    </row>
    <row r="35" spans="2:4" x14ac:dyDescent="0.2">
      <c r="B35" s="322" t="s">
        <v>259</v>
      </c>
      <c r="C35" s="317" t="s">
        <v>260</v>
      </c>
      <c r="D35" s="323" t="s">
        <v>193</v>
      </c>
    </row>
    <row r="36" spans="2:4" x14ac:dyDescent="0.2">
      <c r="B36" s="321">
        <v>541</v>
      </c>
      <c r="C36" s="222"/>
      <c r="D36" s="33">
        <v>0</v>
      </c>
    </row>
    <row r="37" spans="2:4" x14ac:dyDescent="0.2">
      <c r="B37" s="321">
        <v>542</v>
      </c>
      <c r="C37" s="5"/>
      <c r="D37" s="33">
        <v>0</v>
      </c>
    </row>
    <row r="38" spans="2:4" x14ac:dyDescent="0.2">
      <c r="B38" s="321">
        <v>543</v>
      </c>
      <c r="C38" s="5"/>
      <c r="D38" s="33">
        <v>0</v>
      </c>
    </row>
    <row r="39" spans="2:4" x14ac:dyDescent="0.2">
      <c r="B39" s="321">
        <v>544</v>
      </c>
      <c r="C39" s="5"/>
      <c r="D39" s="33">
        <v>0</v>
      </c>
    </row>
    <row r="40" spans="2:4" x14ac:dyDescent="0.2">
      <c r="B40" s="321">
        <v>547</v>
      </c>
      <c r="C40" s="5"/>
      <c r="D40" s="33">
        <v>0</v>
      </c>
    </row>
    <row r="41" spans="2:4" x14ac:dyDescent="0.2">
      <c r="B41" s="321">
        <v>548</v>
      </c>
      <c r="C41" s="5"/>
      <c r="D41" s="33">
        <v>0</v>
      </c>
    </row>
    <row r="42" spans="2:4" x14ac:dyDescent="0.2">
      <c r="B42" s="321">
        <v>549</v>
      </c>
      <c r="C42" s="5"/>
      <c r="D42" s="33">
        <v>0</v>
      </c>
    </row>
    <row r="43" spans="2:4" x14ac:dyDescent="0.2">
      <c r="B43" s="322" t="s">
        <v>261</v>
      </c>
      <c r="C43" s="317" t="s">
        <v>316</v>
      </c>
      <c r="D43" s="323" t="s">
        <v>193</v>
      </c>
    </row>
    <row r="44" spans="2:4" x14ac:dyDescent="0.2">
      <c r="B44" s="321">
        <v>551</v>
      </c>
      <c r="C44" s="5"/>
      <c r="D44" s="33">
        <v>0</v>
      </c>
    </row>
    <row r="45" spans="2:4" x14ac:dyDescent="0.2">
      <c r="B45" s="321">
        <v>552</v>
      </c>
      <c r="C45" s="5"/>
      <c r="D45" s="33">
        <v>0</v>
      </c>
    </row>
    <row r="46" spans="2:4" x14ac:dyDescent="0.2">
      <c r="B46" s="321">
        <v>553</v>
      </c>
      <c r="C46" s="5"/>
      <c r="D46" s="33">
        <v>0</v>
      </c>
    </row>
    <row r="47" spans="2:4" x14ac:dyDescent="0.2">
      <c r="B47" s="321">
        <v>554</v>
      </c>
      <c r="C47" s="5"/>
      <c r="D47" s="33">
        <v>0</v>
      </c>
    </row>
    <row r="48" spans="2:4" x14ac:dyDescent="0.2">
      <c r="B48" s="321">
        <v>555</v>
      </c>
      <c r="C48" s="5"/>
      <c r="D48" s="33">
        <v>0</v>
      </c>
    </row>
    <row r="49" spans="1:7" x14ac:dyDescent="0.2">
      <c r="B49" s="321">
        <v>556</v>
      </c>
      <c r="C49" s="5"/>
      <c r="D49" s="33">
        <v>0</v>
      </c>
    </row>
    <row r="50" spans="1:7" x14ac:dyDescent="0.2">
      <c r="B50" s="321">
        <v>557</v>
      </c>
      <c r="C50" s="5"/>
      <c r="D50" s="33">
        <v>0</v>
      </c>
    </row>
    <row r="51" spans="1:7" x14ac:dyDescent="0.2">
      <c r="B51" s="321">
        <v>558</v>
      </c>
      <c r="C51" s="5"/>
      <c r="D51" s="33">
        <v>0</v>
      </c>
    </row>
    <row r="52" spans="1:7" x14ac:dyDescent="0.2">
      <c r="B52" s="322" t="s">
        <v>262</v>
      </c>
      <c r="C52" s="317" t="s">
        <v>263</v>
      </c>
      <c r="D52" s="323" t="s">
        <v>193</v>
      </c>
    </row>
    <row r="53" spans="1:7" x14ac:dyDescent="0.2">
      <c r="B53" s="321">
        <v>561</v>
      </c>
      <c r="C53" s="5"/>
      <c r="D53" s="33">
        <v>0</v>
      </c>
    </row>
    <row r="54" spans="1:7" x14ac:dyDescent="0.2">
      <c r="B54" s="321">
        <v>562</v>
      </c>
      <c r="C54" s="5"/>
      <c r="D54" s="33">
        <v>0</v>
      </c>
    </row>
    <row r="55" spans="1:7" x14ac:dyDescent="0.2">
      <c r="B55" s="321">
        <v>563</v>
      </c>
      <c r="C55" s="5"/>
      <c r="D55" s="33">
        <v>0</v>
      </c>
    </row>
    <row r="56" spans="1:7" x14ac:dyDescent="0.2">
      <c r="B56" s="321">
        <v>564</v>
      </c>
      <c r="C56" s="5"/>
      <c r="D56" s="33">
        <v>0</v>
      </c>
    </row>
    <row r="57" spans="1:7" x14ac:dyDescent="0.2">
      <c r="B57" s="551">
        <v>569</v>
      </c>
      <c r="C57" s="552"/>
      <c r="D57" s="33">
        <v>0</v>
      </c>
    </row>
    <row r="58" spans="1:7" x14ac:dyDescent="0.2">
      <c r="B58" s="553" t="s">
        <v>305</v>
      </c>
      <c r="C58" s="317" t="s">
        <v>317</v>
      </c>
      <c r="D58" s="323" t="s">
        <v>193</v>
      </c>
    </row>
    <row r="59" spans="1:7" ht="13.5" thickBot="1" x14ac:dyDescent="0.25">
      <c r="B59" s="324">
        <v>591</v>
      </c>
      <c r="C59" s="122"/>
      <c r="D59" s="83">
        <v>0</v>
      </c>
    </row>
    <row r="60" spans="1:7" x14ac:dyDescent="0.2">
      <c r="B60" s="136"/>
      <c r="C60" s="136"/>
      <c r="D60" s="3"/>
    </row>
    <row r="62" spans="1:7" ht="19.5" customHeight="1" x14ac:dyDescent="0.2">
      <c r="A62" s="555"/>
      <c r="B62" s="173" t="s">
        <v>205</v>
      </c>
      <c r="C62" s="685">
        <f ca="1">'Popis SÚ a nákl.účtů'!B165</f>
        <v>46035</v>
      </c>
      <c r="D62" s="555"/>
      <c r="E62" s="108"/>
      <c r="F62" s="1069"/>
      <c r="G62" s="1070"/>
    </row>
    <row r="63" spans="1:7" ht="19.5" customHeight="1" x14ac:dyDescent="0.2">
      <c r="A63" s="555"/>
      <c r="B63" s="173" t="s">
        <v>99</v>
      </c>
      <c r="C63" s="556">
        <f>'Popis SÚ a nákl.účtů'!B166</f>
        <v>0</v>
      </c>
      <c r="D63" s="557" t="s">
        <v>95</v>
      </c>
      <c r="E63" s="223"/>
      <c r="G63" s="223"/>
    </row>
    <row r="64" spans="1:7" ht="19.5" customHeight="1" x14ac:dyDescent="0.2">
      <c r="A64" s="555"/>
      <c r="B64" s="173" t="s">
        <v>101</v>
      </c>
      <c r="C64" s="556">
        <f>'Popis SÚ a nákl.účtů'!B167</f>
        <v>0</v>
      </c>
      <c r="D64" s="557"/>
      <c r="E64" s="223"/>
      <c r="G64" s="223"/>
    </row>
    <row r="65" spans="1:7" ht="19.5" customHeight="1" x14ac:dyDescent="0.2">
      <c r="A65" s="555"/>
      <c r="B65" s="173" t="s">
        <v>102</v>
      </c>
      <c r="C65" s="556">
        <f>'Popis SÚ a nákl.účtů'!B168</f>
        <v>0</v>
      </c>
      <c r="D65" s="557" t="s">
        <v>95</v>
      </c>
      <c r="E65" s="223"/>
      <c r="G65" s="223"/>
    </row>
    <row r="66" spans="1:7" ht="15" x14ac:dyDescent="0.2">
      <c r="B66" s="268"/>
      <c r="C66" s="268"/>
      <c r="D66" s="268"/>
      <c r="E66" s="268"/>
      <c r="F66" s="223"/>
      <c r="G66" s="223"/>
    </row>
  </sheetData>
  <mergeCells count="3">
    <mergeCell ref="F62:G62"/>
    <mergeCell ref="A4:D4"/>
    <mergeCell ref="A3:D3"/>
  </mergeCells>
  <pageMargins left="0.7" right="0.7" top="0.78740157499999996" bottom="0.78740157499999996" header="0.3" footer="0.3"/>
  <pageSetup paperSize="9" scale="7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0B70C0-B86F-47BF-9010-755531921433}">
  <sheetPr>
    <tabColor rgb="FF00B0F0"/>
  </sheetPr>
  <dimension ref="A1:G95"/>
  <sheetViews>
    <sheetView topLeftCell="A13" zoomScaleNormal="100" zoomScaleSheetLayoutView="100" workbookViewId="0">
      <selection activeCell="J44" sqref="J44"/>
    </sheetView>
  </sheetViews>
  <sheetFormatPr defaultRowHeight="12.75" x14ac:dyDescent="0.2"/>
  <cols>
    <col min="1" max="1" width="5.7109375" customWidth="1"/>
    <col min="2" max="2" width="16" customWidth="1"/>
    <col min="3" max="3" width="5.140625" style="32" customWidth="1"/>
    <col min="4" max="4" width="17.28515625" customWidth="1"/>
    <col min="5" max="5" width="13.7109375" customWidth="1"/>
    <col min="6" max="6" width="17.7109375" customWidth="1"/>
    <col min="7" max="7" width="18.42578125" customWidth="1"/>
  </cols>
  <sheetData>
    <row r="1" spans="1:7" ht="14.25" x14ac:dyDescent="0.2">
      <c r="A1" s="1090"/>
      <c r="B1" s="1090"/>
      <c r="C1" s="1090"/>
      <c r="D1" s="1090"/>
      <c r="E1" s="1090"/>
      <c r="F1" s="1090"/>
      <c r="G1" s="1090"/>
    </row>
    <row r="2" spans="1:7" ht="14.25" x14ac:dyDescent="0.2">
      <c r="A2" s="293"/>
      <c r="D2" s="1091"/>
      <c r="E2" s="1091"/>
      <c r="F2" s="1091"/>
      <c r="G2" s="491" t="str">
        <f>'Popis SÚ a nákl.účtů'!D2</f>
        <v>číslo org.: 14xx</v>
      </c>
    </row>
    <row r="3" spans="1:7" ht="14.25" x14ac:dyDescent="0.2">
      <c r="A3" s="294"/>
    </row>
    <row r="4" spans="1:7" x14ac:dyDescent="0.2">
      <c r="A4" s="313"/>
    </row>
    <row r="5" spans="1:7" ht="15.75" x14ac:dyDescent="0.25">
      <c r="A5" s="313"/>
      <c r="D5" s="295"/>
      <c r="E5" s="295" t="s">
        <v>218</v>
      </c>
    </row>
    <row r="6" spans="1:7" ht="14.25" x14ac:dyDescent="0.2">
      <c r="A6" s="1088" t="s">
        <v>529</v>
      </c>
      <c r="B6" s="1088"/>
      <c r="C6" s="1088"/>
      <c r="D6" s="1088"/>
      <c r="E6" s="1088"/>
      <c r="F6" s="1088"/>
      <c r="G6" s="1088"/>
    </row>
    <row r="7" spans="1:7" ht="13.5" thickBot="1" x14ac:dyDescent="0.25">
      <c r="A7" s="313"/>
    </row>
    <row r="8" spans="1:7" ht="26.25" thickBot="1" x14ac:dyDescent="0.25">
      <c r="A8" s="297" t="s">
        <v>221</v>
      </c>
      <c r="B8" s="298" t="s">
        <v>219</v>
      </c>
      <c r="C8" s="299" t="s">
        <v>220</v>
      </c>
      <c r="D8" s="298" t="s">
        <v>531</v>
      </c>
      <c r="E8" s="298" t="s">
        <v>532</v>
      </c>
      <c r="F8" s="298" t="s">
        <v>533</v>
      </c>
      <c r="G8" s="298" t="s">
        <v>534</v>
      </c>
    </row>
    <row r="9" spans="1:7" ht="15" customHeight="1" x14ac:dyDescent="0.2">
      <c r="A9" s="300" t="s">
        <v>213</v>
      </c>
      <c r="B9" s="301" t="s">
        <v>222</v>
      </c>
      <c r="C9" s="302" t="s">
        <v>223</v>
      </c>
      <c r="D9" s="303"/>
      <c r="E9" s="303"/>
      <c r="F9" s="303">
        <f t="shared" ref="F9:F18" si="0">+D9-E9</f>
        <v>0</v>
      </c>
      <c r="G9" s="304"/>
    </row>
    <row r="10" spans="1:7" ht="15" customHeight="1" x14ac:dyDescent="0.2">
      <c r="A10" s="305" t="s">
        <v>214</v>
      </c>
      <c r="B10" s="306" t="s">
        <v>224</v>
      </c>
      <c r="C10" s="307" t="s">
        <v>225</v>
      </c>
      <c r="D10" s="308"/>
      <c r="E10" s="308"/>
      <c r="F10" s="308">
        <f t="shared" si="0"/>
        <v>0</v>
      </c>
      <c r="G10" s="309"/>
    </row>
    <row r="11" spans="1:7" ht="15" customHeight="1" x14ac:dyDescent="0.2">
      <c r="A11" s="305" t="s">
        <v>215</v>
      </c>
      <c r="B11" s="306" t="s">
        <v>226</v>
      </c>
      <c r="C11" s="307" t="s">
        <v>227</v>
      </c>
      <c r="D11" s="308"/>
      <c r="E11" s="308"/>
      <c r="F11" s="308">
        <f t="shared" si="0"/>
        <v>0</v>
      </c>
      <c r="G11" s="309"/>
    </row>
    <row r="12" spans="1:7" ht="15" customHeight="1" x14ac:dyDescent="0.2">
      <c r="A12" s="305" t="s">
        <v>216</v>
      </c>
      <c r="B12" s="306" t="s">
        <v>176</v>
      </c>
      <c r="C12" s="307" t="s">
        <v>228</v>
      </c>
      <c r="D12" s="308"/>
      <c r="E12" s="308"/>
      <c r="F12" s="308">
        <f t="shared" si="0"/>
        <v>0</v>
      </c>
      <c r="G12" s="309"/>
    </row>
    <row r="13" spans="1:7" ht="15" customHeight="1" x14ac:dyDescent="0.2">
      <c r="A13" s="305" t="s">
        <v>217</v>
      </c>
      <c r="B13" s="848" t="s">
        <v>527</v>
      </c>
      <c r="C13" s="307" t="s">
        <v>229</v>
      </c>
      <c r="D13" s="308"/>
      <c r="E13" s="308"/>
      <c r="F13" s="308">
        <f t="shared" si="0"/>
        <v>0</v>
      </c>
      <c r="G13" s="309"/>
    </row>
    <row r="14" spans="1:7" ht="15" customHeight="1" x14ac:dyDescent="0.2">
      <c r="A14" s="305" t="s">
        <v>230</v>
      </c>
      <c r="B14" s="306" t="s">
        <v>231</v>
      </c>
      <c r="C14" s="307" t="s">
        <v>232</v>
      </c>
      <c r="D14" s="308"/>
      <c r="E14" s="308"/>
      <c r="F14" s="308">
        <f t="shared" si="0"/>
        <v>0</v>
      </c>
      <c r="G14" s="309"/>
    </row>
    <row r="15" spans="1:7" ht="15" customHeight="1" x14ac:dyDescent="0.2">
      <c r="A15" s="305" t="s">
        <v>233</v>
      </c>
      <c r="B15" s="306" t="s">
        <v>234</v>
      </c>
      <c r="C15" s="307" t="s">
        <v>235</v>
      </c>
      <c r="D15" s="308"/>
      <c r="E15" s="308"/>
      <c r="F15" s="308">
        <f t="shared" si="0"/>
        <v>0</v>
      </c>
      <c r="G15" s="309"/>
    </row>
    <row r="16" spans="1:7" ht="15" customHeight="1" x14ac:dyDescent="0.2">
      <c r="A16" s="305" t="s">
        <v>236</v>
      </c>
      <c r="B16" s="306" t="s">
        <v>237</v>
      </c>
      <c r="C16" s="307" t="s">
        <v>238</v>
      </c>
      <c r="D16" s="308"/>
      <c r="E16" s="308"/>
      <c r="F16" s="308">
        <f t="shared" si="0"/>
        <v>0</v>
      </c>
      <c r="G16" s="309"/>
    </row>
    <row r="17" spans="1:7" ht="15" customHeight="1" x14ac:dyDescent="0.2">
      <c r="A17" s="305" t="s">
        <v>239</v>
      </c>
      <c r="B17" s="306" t="s">
        <v>240</v>
      </c>
      <c r="C17" s="307" t="s">
        <v>241</v>
      </c>
      <c r="D17" s="308"/>
      <c r="E17" s="308"/>
      <c r="F17" s="308">
        <f t="shared" si="0"/>
        <v>0</v>
      </c>
      <c r="G17" s="862" t="s">
        <v>193</v>
      </c>
    </row>
    <row r="18" spans="1:7" ht="15" customHeight="1" thickBot="1" x14ac:dyDescent="0.25">
      <c r="A18" s="310" t="s">
        <v>242</v>
      </c>
      <c r="B18" s="849" t="s">
        <v>178</v>
      </c>
      <c r="C18" s="311" t="s">
        <v>243</v>
      </c>
      <c r="D18" s="312"/>
      <c r="E18" s="312"/>
      <c r="F18" s="312">
        <f t="shared" si="0"/>
        <v>0</v>
      </c>
      <c r="G18" s="863" t="s">
        <v>193</v>
      </c>
    </row>
    <row r="19" spans="1:7" x14ac:dyDescent="0.2">
      <c r="A19" s="313"/>
    </row>
    <row r="20" spans="1:7" ht="15.75" x14ac:dyDescent="0.25">
      <c r="A20" s="295"/>
      <c r="E20" s="295" t="s">
        <v>218</v>
      </c>
    </row>
    <row r="21" spans="1:7" ht="14.25" x14ac:dyDescent="0.2">
      <c r="A21" s="1088" t="s">
        <v>530</v>
      </c>
      <c r="B21" s="1088"/>
      <c r="C21" s="1088"/>
      <c r="D21" s="1088"/>
      <c r="E21" s="1088"/>
      <c r="F21" s="1088"/>
      <c r="G21" s="1088"/>
    </row>
    <row r="22" spans="1:7" ht="13.5" thickBot="1" x14ac:dyDescent="0.25">
      <c r="A22" s="1089"/>
      <c r="B22" s="1089"/>
      <c r="C22" s="1089"/>
      <c r="D22" s="1089"/>
      <c r="E22" s="1089"/>
      <c r="F22" s="1089"/>
      <c r="G22" s="1089"/>
    </row>
    <row r="23" spans="1:7" ht="26.25" thickBot="1" x14ac:dyDescent="0.25">
      <c r="A23" s="297" t="s">
        <v>221</v>
      </c>
      <c r="B23" s="298" t="s">
        <v>219</v>
      </c>
      <c r="C23" s="299" t="s">
        <v>220</v>
      </c>
      <c r="D23" s="298" t="s">
        <v>531</v>
      </c>
      <c r="E23" s="298" t="s">
        <v>532</v>
      </c>
      <c r="F23" s="298" t="s">
        <v>533</v>
      </c>
      <c r="G23" s="298" t="s">
        <v>534</v>
      </c>
    </row>
    <row r="24" spans="1:7" ht="15" customHeight="1" x14ac:dyDescent="0.2">
      <c r="A24" s="300" t="s">
        <v>213</v>
      </c>
      <c r="B24" s="301" t="s">
        <v>222</v>
      </c>
      <c r="C24" s="302" t="s">
        <v>223</v>
      </c>
      <c r="D24" s="303"/>
      <c r="E24" s="303"/>
      <c r="F24" s="303">
        <f t="shared" ref="F24:F33" si="1">+D24-E24</f>
        <v>0</v>
      </c>
      <c r="G24" s="304"/>
    </row>
    <row r="25" spans="1:7" ht="15" customHeight="1" x14ac:dyDescent="0.2">
      <c r="A25" s="305" t="s">
        <v>214</v>
      </c>
      <c r="B25" s="306" t="s">
        <v>224</v>
      </c>
      <c r="C25" s="307" t="s">
        <v>225</v>
      </c>
      <c r="D25" s="308"/>
      <c r="E25" s="308"/>
      <c r="F25" s="308">
        <f t="shared" si="1"/>
        <v>0</v>
      </c>
      <c r="G25" s="309"/>
    </row>
    <row r="26" spans="1:7" ht="15" customHeight="1" x14ac:dyDescent="0.2">
      <c r="A26" s="305" t="s">
        <v>215</v>
      </c>
      <c r="B26" s="306" t="s">
        <v>226</v>
      </c>
      <c r="C26" s="307" t="s">
        <v>227</v>
      </c>
      <c r="D26" s="308"/>
      <c r="E26" s="308"/>
      <c r="F26" s="308">
        <f t="shared" si="1"/>
        <v>0</v>
      </c>
      <c r="G26" s="309"/>
    </row>
    <row r="27" spans="1:7" ht="15" customHeight="1" x14ac:dyDescent="0.2">
      <c r="A27" s="305" t="s">
        <v>216</v>
      </c>
      <c r="B27" s="306" t="s">
        <v>176</v>
      </c>
      <c r="C27" s="307" t="s">
        <v>228</v>
      </c>
      <c r="D27" s="308"/>
      <c r="E27" s="308"/>
      <c r="F27" s="308">
        <f t="shared" si="1"/>
        <v>0</v>
      </c>
      <c r="G27" s="309"/>
    </row>
    <row r="28" spans="1:7" ht="15" customHeight="1" x14ac:dyDescent="0.2">
      <c r="A28" s="305" t="s">
        <v>217</v>
      </c>
      <c r="B28" s="848" t="s">
        <v>527</v>
      </c>
      <c r="C28" s="307" t="s">
        <v>229</v>
      </c>
      <c r="D28" s="308"/>
      <c r="E28" s="308"/>
      <c r="F28" s="308">
        <f t="shared" si="1"/>
        <v>0</v>
      </c>
      <c r="G28" s="309"/>
    </row>
    <row r="29" spans="1:7" ht="15" customHeight="1" x14ac:dyDescent="0.2">
      <c r="A29" s="305" t="s">
        <v>230</v>
      </c>
      <c r="B29" s="306" t="s">
        <v>231</v>
      </c>
      <c r="C29" s="307" t="s">
        <v>232</v>
      </c>
      <c r="D29" s="308"/>
      <c r="E29" s="308"/>
      <c r="F29" s="308">
        <f t="shared" si="1"/>
        <v>0</v>
      </c>
      <c r="G29" s="309"/>
    </row>
    <row r="30" spans="1:7" ht="15" customHeight="1" x14ac:dyDescent="0.2">
      <c r="A30" s="305" t="s">
        <v>233</v>
      </c>
      <c r="B30" s="306" t="s">
        <v>234</v>
      </c>
      <c r="C30" s="307" t="s">
        <v>235</v>
      </c>
      <c r="D30" s="308"/>
      <c r="E30" s="308"/>
      <c r="F30" s="308">
        <f t="shared" si="1"/>
        <v>0</v>
      </c>
      <c r="G30" s="309"/>
    </row>
    <row r="31" spans="1:7" ht="15" customHeight="1" x14ac:dyDescent="0.2">
      <c r="A31" s="305" t="s">
        <v>236</v>
      </c>
      <c r="B31" s="306" t="s">
        <v>237</v>
      </c>
      <c r="C31" s="307" t="s">
        <v>238</v>
      </c>
      <c r="D31" s="308"/>
      <c r="E31" s="308"/>
      <c r="F31" s="308">
        <f t="shared" si="1"/>
        <v>0</v>
      </c>
      <c r="G31" s="309"/>
    </row>
    <row r="32" spans="1:7" ht="15" customHeight="1" x14ac:dyDescent="0.2">
      <c r="A32" s="305" t="s">
        <v>239</v>
      </c>
      <c r="B32" s="306" t="s">
        <v>240</v>
      </c>
      <c r="C32" s="307" t="s">
        <v>241</v>
      </c>
      <c r="D32" s="308"/>
      <c r="E32" s="308"/>
      <c r="F32" s="308">
        <f t="shared" si="1"/>
        <v>0</v>
      </c>
      <c r="G32" s="862" t="s">
        <v>193</v>
      </c>
    </row>
    <row r="33" spans="1:7" ht="15" customHeight="1" thickBot="1" x14ac:dyDescent="0.25">
      <c r="A33" s="310" t="s">
        <v>242</v>
      </c>
      <c r="B33" s="849" t="s">
        <v>178</v>
      </c>
      <c r="C33" s="311" t="s">
        <v>243</v>
      </c>
      <c r="D33" s="312"/>
      <c r="E33" s="312"/>
      <c r="F33" s="312">
        <f t="shared" si="1"/>
        <v>0</v>
      </c>
      <c r="G33" s="863" t="s">
        <v>193</v>
      </c>
    </row>
    <row r="35" spans="1:7" x14ac:dyDescent="0.2">
      <c r="A35" s="313"/>
    </row>
    <row r="36" spans="1:7" ht="15.75" x14ac:dyDescent="0.25">
      <c r="A36" s="295"/>
      <c r="E36" s="295" t="s">
        <v>218</v>
      </c>
    </row>
    <row r="37" spans="1:7" ht="14.25" x14ac:dyDescent="0.2">
      <c r="A37" s="1088" t="s">
        <v>247</v>
      </c>
      <c r="B37" s="1088"/>
      <c r="C37" s="1088"/>
      <c r="D37" s="1088"/>
      <c r="E37" s="1088"/>
      <c r="F37" s="1088"/>
      <c r="G37" s="1088"/>
    </row>
    <row r="38" spans="1:7" ht="14.25" x14ac:dyDescent="0.2">
      <c r="A38" s="834"/>
      <c r="B38" s="834"/>
      <c r="C38" s="834"/>
      <c r="D38" s="834"/>
      <c r="E38" s="858" t="s">
        <v>397</v>
      </c>
      <c r="F38" s="834"/>
      <c r="G38" s="834"/>
    </row>
    <row r="39" spans="1:7" ht="14.25" x14ac:dyDescent="0.2">
      <c r="A39" s="834"/>
      <c r="B39" s="834"/>
      <c r="C39" s="834"/>
      <c r="D39" s="834"/>
      <c r="E39" s="834" t="s">
        <v>528</v>
      </c>
      <c r="F39" s="834"/>
      <c r="G39" s="834"/>
    </row>
    <row r="40" spans="1:7" ht="13.5" thickBot="1" x14ac:dyDescent="0.25">
      <c r="A40" s="296"/>
    </row>
    <row r="41" spans="1:7" ht="26.25" thickBot="1" x14ac:dyDescent="0.25">
      <c r="A41" s="850" t="s">
        <v>221</v>
      </c>
      <c r="B41" s="851" t="s">
        <v>219</v>
      </c>
      <c r="C41" s="852" t="s">
        <v>220</v>
      </c>
      <c r="D41" s="851" t="s">
        <v>531</v>
      </c>
      <c r="E41" s="851" t="s">
        <v>532</v>
      </c>
      <c r="F41" s="851" t="s">
        <v>533</v>
      </c>
      <c r="G41" s="853" t="s">
        <v>534</v>
      </c>
    </row>
    <row r="42" spans="1:7" x14ac:dyDescent="0.2">
      <c r="A42" s="854" t="s">
        <v>213</v>
      </c>
      <c r="B42" s="855" t="s">
        <v>222</v>
      </c>
      <c r="C42" s="856" t="s">
        <v>223</v>
      </c>
      <c r="D42" s="859">
        <f t="shared" ref="D42:E51" si="2">D9+D24</f>
        <v>0</v>
      </c>
      <c r="E42" s="859">
        <f t="shared" si="2"/>
        <v>0</v>
      </c>
      <c r="F42" s="857">
        <f t="shared" ref="F42:F51" si="3">D42-E42</f>
        <v>0</v>
      </c>
      <c r="G42" s="860">
        <f t="shared" ref="G42:G49" si="4">G9+G24</f>
        <v>0</v>
      </c>
    </row>
    <row r="43" spans="1:7" x14ac:dyDescent="0.2">
      <c r="A43" s="305" t="s">
        <v>214</v>
      </c>
      <c r="B43" s="306" t="s">
        <v>224</v>
      </c>
      <c r="C43" s="307" t="s">
        <v>225</v>
      </c>
      <c r="D43" s="328">
        <f t="shared" si="2"/>
        <v>0</v>
      </c>
      <c r="E43" s="328">
        <f t="shared" si="2"/>
        <v>0</v>
      </c>
      <c r="F43" s="308">
        <f t="shared" si="3"/>
        <v>0</v>
      </c>
      <c r="G43" s="329">
        <f t="shared" si="4"/>
        <v>0</v>
      </c>
    </row>
    <row r="44" spans="1:7" x14ac:dyDescent="0.2">
      <c r="A44" s="305" t="s">
        <v>215</v>
      </c>
      <c r="B44" s="306" t="s">
        <v>226</v>
      </c>
      <c r="C44" s="307" t="s">
        <v>227</v>
      </c>
      <c r="D44" s="328">
        <f t="shared" si="2"/>
        <v>0</v>
      </c>
      <c r="E44" s="328">
        <f t="shared" si="2"/>
        <v>0</v>
      </c>
      <c r="F44" s="308">
        <f t="shared" si="3"/>
        <v>0</v>
      </c>
      <c r="G44" s="329">
        <f t="shared" si="4"/>
        <v>0</v>
      </c>
    </row>
    <row r="45" spans="1:7" x14ac:dyDescent="0.2">
      <c r="A45" s="305" t="s">
        <v>216</v>
      </c>
      <c r="B45" s="306" t="s">
        <v>176</v>
      </c>
      <c r="C45" s="307" t="s">
        <v>228</v>
      </c>
      <c r="D45" s="328">
        <f t="shared" si="2"/>
        <v>0</v>
      </c>
      <c r="E45" s="328">
        <f t="shared" si="2"/>
        <v>0</v>
      </c>
      <c r="F45" s="308">
        <f t="shared" si="3"/>
        <v>0</v>
      </c>
      <c r="G45" s="329">
        <f t="shared" si="4"/>
        <v>0</v>
      </c>
    </row>
    <row r="46" spans="1:7" x14ac:dyDescent="0.2">
      <c r="A46" s="305" t="s">
        <v>217</v>
      </c>
      <c r="B46" s="848" t="s">
        <v>527</v>
      </c>
      <c r="C46" s="307" t="s">
        <v>229</v>
      </c>
      <c r="D46" s="328">
        <f t="shared" si="2"/>
        <v>0</v>
      </c>
      <c r="E46" s="328">
        <f t="shared" si="2"/>
        <v>0</v>
      </c>
      <c r="F46" s="308">
        <f t="shared" si="3"/>
        <v>0</v>
      </c>
      <c r="G46" s="329">
        <f t="shared" si="4"/>
        <v>0</v>
      </c>
    </row>
    <row r="47" spans="1:7" ht="25.5" x14ac:dyDescent="0.2">
      <c r="A47" s="305" t="s">
        <v>230</v>
      </c>
      <c r="B47" s="306" t="s">
        <v>231</v>
      </c>
      <c r="C47" s="307" t="s">
        <v>232</v>
      </c>
      <c r="D47" s="328">
        <f t="shared" si="2"/>
        <v>0</v>
      </c>
      <c r="E47" s="328">
        <f t="shared" si="2"/>
        <v>0</v>
      </c>
      <c r="F47" s="308">
        <f t="shared" si="3"/>
        <v>0</v>
      </c>
      <c r="G47" s="329">
        <f t="shared" si="4"/>
        <v>0</v>
      </c>
    </row>
    <row r="48" spans="1:7" x14ac:dyDescent="0.2">
      <c r="A48" s="305" t="s">
        <v>233</v>
      </c>
      <c r="B48" s="306" t="s">
        <v>234</v>
      </c>
      <c r="C48" s="307" t="s">
        <v>235</v>
      </c>
      <c r="D48" s="328">
        <f t="shared" si="2"/>
        <v>0</v>
      </c>
      <c r="E48" s="328">
        <f t="shared" si="2"/>
        <v>0</v>
      </c>
      <c r="F48" s="308">
        <f t="shared" si="3"/>
        <v>0</v>
      </c>
      <c r="G48" s="329">
        <f t="shared" si="4"/>
        <v>0</v>
      </c>
    </row>
    <row r="49" spans="1:7" x14ac:dyDescent="0.2">
      <c r="A49" s="305" t="s">
        <v>236</v>
      </c>
      <c r="B49" s="306" t="s">
        <v>237</v>
      </c>
      <c r="C49" s="307" t="s">
        <v>238</v>
      </c>
      <c r="D49" s="328">
        <f t="shared" si="2"/>
        <v>0</v>
      </c>
      <c r="E49" s="328">
        <f t="shared" si="2"/>
        <v>0</v>
      </c>
      <c r="F49" s="308">
        <f t="shared" si="3"/>
        <v>0</v>
      </c>
      <c r="G49" s="329">
        <f t="shared" si="4"/>
        <v>0</v>
      </c>
    </row>
    <row r="50" spans="1:7" x14ac:dyDescent="0.2">
      <c r="A50" s="305" t="s">
        <v>239</v>
      </c>
      <c r="B50" s="306" t="s">
        <v>240</v>
      </c>
      <c r="C50" s="307" t="s">
        <v>241</v>
      </c>
      <c r="D50" s="328">
        <f t="shared" si="2"/>
        <v>0</v>
      </c>
      <c r="E50" s="328">
        <f t="shared" si="2"/>
        <v>0</v>
      </c>
      <c r="F50" s="308">
        <f t="shared" si="3"/>
        <v>0</v>
      </c>
      <c r="G50" s="864" t="s">
        <v>193</v>
      </c>
    </row>
    <row r="51" spans="1:7" ht="13.5" thickBot="1" x14ac:dyDescent="0.25">
      <c r="A51" s="310" t="s">
        <v>242</v>
      </c>
      <c r="B51" s="849" t="s">
        <v>178</v>
      </c>
      <c r="C51" s="311" t="s">
        <v>243</v>
      </c>
      <c r="D51" s="861">
        <f t="shared" si="2"/>
        <v>0</v>
      </c>
      <c r="E51" s="861">
        <f t="shared" si="2"/>
        <v>0</v>
      </c>
      <c r="F51" s="312">
        <f t="shared" si="3"/>
        <v>0</v>
      </c>
      <c r="G51" s="865" t="s">
        <v>193</v>
      </c>
    </row>
    <row r="53" spans="1:7" x14ac:dyDescent="0.2">
      <c r="A53" s="313" t="s">
        <v>244</v>
      </c>
    </row>
    <row r="54" spans="1:7" x14ac:dyDescent="0.2">
      <c r="A54" s="313"/>
    </row>
    <row r="55" spans="1:7" x14ac:dyDescent="0.2">
      <c r="A55" s="313"/>
    </row>
    <row r="56" spans="1:7" x14ac:dyDescent="0.2">
      <c r="A56" s="313" t="s">
        <v>245</v>
      </c>
    </row>
    <row r="57" spans="1:7" x14ac:dyDescent="0.2">
      <c r="A57" s="313"/>
    </row>
    <row r="58" spans="1:7" x14ac:dyDescent="0.2">
      <c r="A58" s="313"/>
    </row>
    <row r="59" spans="1:7" x14ac:dyDescent="0.2">
      <c r="A59" s="313" t="s">
        <v>246</v>
      </c>
    </row>
    <row r="73" spans="1:4" x14ac:dyDescent="0.2">
      <c r="A73" s="313"/>
      <c r="D73" s="278"/>
    </row>
    <row r="74" spans="1:4" x14ac:dyDescent="0.2">
      <c r="A74" s="313"/>
    </row>
    <row r="75" spans="1:4" x14ac:dyDescent="0.2">
      <c r="A75" s="313"/>
    </row>
    <row r="76" spans="1:4" x14ac:dyDescent="0.2">
      <c r="A76" s="313"/>
    </row>
    <row r="77" spans="1:4" x14ac:dyDescent="0.2">
      <c r="A77" s="313"/>
      <c r="D77" s="66"/>
    </row>
    <row r="78" spans="1:4" x14ac:dyDescent="0.2">
      <c r="A78" s="313"/>
      <c r="D78" s="66"/>
    </row>
    <row r="79" spans="1:4" x14ac:dyDescent="0.2">
      <c r="A79" s="313"/>
      <c r="D79" s="66"/>
    </row>
    <row r="80" spans="1:4" x14ac:dyDescent="0.2">
      <c r="A80" s="313"/>
      <c r="D80" s="66"/>
    </row>
    <row r="81" spans="1:4" x14ac:dyDescent="0.2">
      <c r="A81" s="313"/>
      <c r="D81" s="66"/>
    </row>
    <row r="82" spans="1:4" x14ac:dyDescent="0.2">
      <c r="A82" s="313"/>
    </row>
    <row r="89" spans="1:4" x14ac:dyDescent="0.2">
      <c r="A89" s="313"/>
    </row>
    <row r="90" spans="1:4" x14ac:dyDescent="0.2">
      <c r="A90" s="313"/>
    </row>
    <row r="91" spans="1:4" x14ac:dyDescent="0.2">
      <c r="A91" s="313"/>
    </row>
    <row r="92" spans="1:4" x14ac:dyDescent="0.2">
      <c r="A92" s="313"/>
    </row>
    <row r="93" spans="1:4" x14ac:dyDescent="0.2">
      <c r="A93" s="313"/>
    </row>
    <row r="94" spans="1:4" x14ac:dyDescent="0.2">
      <c r="A94" s="313"/>
    </row>
    <row r="95" spans="1:4" x14ac:dyDescent="0.2">
      <c r="A95" s="313"/>
    </row>
  </sheetData>
  <mergeCells count="6">
    <mergeCell ref="A37:G37"/>
    <mergeCell ref="A6:G6"/>
    <mergeCell ref="A21:G21"/>
    <mergeCell ref="A22:G22"/>
    <mergeCell ref="A1:G1"/>
    <mergeCell ref="D2:F2"/>
  </mergeCells>
  <pageMargins left="0.78740157480314965" right="0.78740157480314965" top="0.98425196850393704" bottom="0.98425196850393704" header="0.51181102362204722" footer="0.51181102362204722"/>
  <pageSetup paperSize="9" scale="80" orientation="portrait" r:id="rId1"/>
  <headerFooter alignWithMargins="0">
    <oddFooter>&amp;C3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H20"/>
  <sheetViews>
    <sheetView topLeftCell="A6" workbookViewId="0">
      <selection activeCell="C12" sqref="C12"/>
    </sheetView>
  </sheetViews>
  <sheetFormatPr defaultRowHeight="12.75" x14ac:dyDescent="0.2"/>
  <cols>
    <col min="1" max="1" width="47.5703125" customWidth="1"/>
    <col min="2" max="2" width="30.28515625" customWidth="1"/>
    <col min="3" max="3" width="31.28515625" customWidth="1"/>
    <col min="4" max="4" width="17.7109375" customWidth="1"/>
    <col min="5" max="5" width="3.85546875" customWidth="1"/>
    <col min="6" max="6" width="24" customWidth="1"/>
    <col min="7" max="7" width="19.28515625" customWidth="1"/>
    <col min="8" max="8" width="46.28515625" customWidth="1"/>
  </cols>
  <sheetData>
    <row r="1" spans="1:8" ht="26.25" x14ac:dyDescent="0.4">
      <c r="A1" s="314" t="s">
        <v>385</v>
      </c>
      <c r="B1" s="19"/>
      <c r="D1" s="275" t="str">
        <f>'Popis SÚ a nákl.účtů'!D2</f>
        <v>číslo org.: 14xx</v>
      </c>
    </row>
    <row r="2" spans="1:8" ht="54.6" customHeight="1" x14ac:dyDescent="0.25">
      <c r="A2" t="s">
        <v>431</v>
      </c>
      <c r="B2" s="1093">
        <f>'Popis SÚ a nákl.účtů'!C3</f>
        <v>0</v>
      </c>
      <c r="C2" s="1094"/>
      <c r="D2" s="604"/>
      <c r="E2" s="604"/>
      <c r="F2" s="604"/>
      <c r="G2" s="604"/>
      <c r="H2" s="604"/>
    </row>
    <row r="4" spans="1:8" ht="13.5" thickBot="1" x14ac:dyDescent="0.25"/>
    <row r="5" spans="1:8" ht="39" customHeight="1" thickBot="1" x14ac:dyDescent="0.25">
      <c r="A5" s="554"/>
      <c r="B5" s="778" t="s">
        <v>521</v>
      </c>
      <c r="C5" s="779" t="s">
        <v>526</v>
      </c>
      <c r="E5" s="686"/>
      <c r="F5" s="686"/>
      <c r="G5" s="686"/>
      <c r="H5" s="1"/>
    </row>
    <row r="6" spans="1:8" ht="51" customHeight="1" thickBot="1" x14ac:dyDescent="0.25">
      <c r="A6" s="691" t="s">
        <v>387</v>
      </c>
      <c r="B6" s="6">
        <f>C12/0.21</f>
        <v>0</v>
      </c>
      <c r="C6" s="33">
        <v>0</v>
      </c>
      <c r="E6" s="686"/>
      <c r="F6" s="686"/>
      <c r="G6" s="686"/>
      <c r="H6" s="1"/>
    </row>
    <row r="7" spans="1:8" ht="51" customHeight="1" thickBot="1" x14ac:dyDescent="0.25">
      <c r="A7" s="691" t="s">
        <v>386</v>
      </c>
      <c r="B7" s="6">
        <v>0</v>
      </c>
      <c r="C7" s="33">
        <v>0</v>
      </c>
      <c r="D7" s="3"/>
      <c r="E7" s="687"/>
      <c r="F7" s="3"/>
      <c r="G7" s="3"/>
      <c r="H7" s="688"/>
    </row>
    <row r="8" spans="1:8" ht="51" customHeight="1" thickBot="1" x14ac:dyDescent="0.25">
      <c r="A8" s="693" t="s">
        <v>435</v>
      </c>
      <c r="B8" s="690">
        <f>(B7)*0.21</f>
        <v>0</v>
      </c>
      <c r="C8" s="39">
        <f>C7*0.21</f>
        <v>0</v>
      </c>
      <c r="D8" s="3"/>
      <c r="E8" s="687"/>
      <c r="F8" s="3"/>
      <c r="G8" s="3"/>
      <c r="H8" s="688"/>
    </row>
    <row r="9" spans="1:8" ht="49.5" customHeight="1" thickBot="1" x14ac:dyDescent="0.25">
      <c r="A9" s="785" t="s">
        <v>520</v>
      </c>
      <c r="B9" s="1092"/>
      <c r="C9" s="905"/>
      <c r="D9" s="3"/>
      <c r="E9" s="687"/>
      <c r="F9" s="3"/>
      <c r="G9" s="3"/>
      <c r="H9" s="688"/>
    </row>
    <row r="10" spans="1:8" ht="51" customHeight="1" x14ac:dyDescent="0.2">
      <c r="A10" s="694" t="s">
        <v>388</v>
      </c>
      <c r="B10" s="695" t="s">
        <v>193</v>
      </c>
      <c r="C10" s="696">
        <v>0</v>
      </c>
      <c r="D10" s="3"/>
      <c r="E10" s="687"/>
      <c r="F10" s="3"/>
      <c r="G10" s="3"/>
      <c r="H10" s="688"/>
    </row>
    <row r="11" spans="1:8" ht="51" customHeight="1" x14ac:dyDescent="0.2">
      <c r="A11" s="120" t="s">
        <v>390</v>
      </c>
      <c r="B11" s="689" t="s">
        <v>193</v>
      </c>
      <c r="C11" s="33">
        <v>0</v>
      </c>
    </row>
    <row r="12" spans="1:8" ht="51" customHeight="1" thickBot="1" x14ac:dyDescent="0.25">
      <c r="A12" s="121" t="s">
        <v>389</v>
      </c>
      <c r="B12" s="692" t="s">
        <v>193</v>
      </c>
      <c r="C12" s="83">
        <f>C8-C10-C11</f>
        <v>0</v>
      </c>
    </row>
    <row r="17" spans="1:4" ht="19.5" customHeight="1" x14ac:dyDescent="0.2">
      <c r="A17" s="108" t="s">
        <v>205</v>
      </c>
      <c r="B17" s="350">
        <f ca="1">'Popis SÚ a nákl.účtů'!B165</f>
        <v>46035</v>
      </c>
    </row>
    <row r="18" spans="1:4" ht="19.5" customHeight="1" x14ac:dyDescent="0.2">
      <c r="A18" s="108" t="s">
        <v>99</v>
      </c>
      <c r="B18" s="351">
        <f>'Popis SÚ a nákl.účtů'!B166</f>
        <v>0</v>
      </c>
      <c r="C18" s="108" t="s">
        <v>95</v>
      </c>
      <c r="D18" s="107" t="s">
        <v>206</v>
      </c>
    </row>
    <row r="19" spans="1:4" ht="19.5" customHeight="1" x14ac:dyDescent="0.2">
      <c r="A19" s="108" t="s">
        <v>101</v>
      </c>
      <c r="B19" s="351">
        <f>'Popis SÚ a nákl.účtů'!B167</f>
        <v>0</v>
      </c>
    </row>
    <row r="20" spans="1:4" ht="19.5" customHeight="1" x14ac:dyDescent="0.2">
      <c r="A20" s="108" t="s">
        <v>102</v>
      </c>
      <c r="B20" s="351">
        <f>'Popis SÚ a nákl.účtů'!B168</f>
        <v>0</v>
      </c>
      <c r="C20" s="108" t="s">
        <v>95</v>
      </c>
      <c r="D20" s="107" t="s">
        <v>206</v>
      </c>
    </row>
  </sheetData>
  <mergeCells count="2">
    <mergeCell ref="B9:C9"/>
    <mergeCell ref="B2:C2"/>
  </mergeCells>
  <pageMargins left="0.70866141732283472" right="0.70866141732283472" top="0.78740157480314965" bottom="0.78740157480314965" header="0.31496062992125984" footer="0.31496062992125984"/>
  <pageSetup paperSize="9" scale="78" orientation="landscape"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G35"/>
  <sheetViews>
    <sheetView topLeftCell="A3" workbookViewId="0">
      <selection activeCell="A20" sqref="A20:B20"/>
    </sheetView>
  </sheetViews>
  <sheetFormatPr defaultColWidth="8.7109375" defaultRowHeight="12.75" x14ac:dyDescent="0.2"/>
  <cols>
    <col min="1" max="1" width="39.140625" customWidth="1"/>
    <col min="2" max="2" width="42.5703125" customWidth="1"/>
    <col min="3" max="3" width="30.28515625" style="3" customWidth="1"/>
    <col min="4" max="4" width="3.85546875" customWidth="1"/>
    <col min="5" max="5" width="24" customWidth="1"/>
    <col min="6" max="6" width="19.28515625" customWidth="1"/>
    <col min="7" max="7" width="46.28515625" customWidth="1"/>
  </cols>
  <sheetData>
    <row r="1" spans="1:7" ht="20.25" x14ac:dyDescent="0.3">
      <c r="A1" s="314" t="s">
        <v>522</v>
      </c>
    </row>
    <row r="2" spans="1:7" ht="21.75" customHeight="1" x14ac:dyDescent="0.4">
      <c r="A2" s="19"/>
      <c r="B2" s="19"/>
      <c r="C2" s="760" t="str">
        <f>'Popis SÚ a nákl.účtů'!D2</f>
        <v>číslo org.: 14xx</v>
      </c>
    </row>
    <row r="3" spans="1:7" ht="54.6" customHeight="1" x14ac:dyDescent="0.25">
      <c r="A3" s="218" t="s">
        <v>183</v>
      </c>
      <c r="B3" s="698">
        <f>'Popis SÚ a nákl.účtů'!C3</f>
        <v>0</v>
      </c>
      <c r="C3" s="710"/>
      <c r="D3" s="604"/>
      <c r="E3" s="604"/>
      <c r="F3" s="604"/>
      <c r="G3" s="604"/>
    </row>
    <row r="5" spans="1:7" s="708" customFormat="1" ht="24" thickBot="1" x14ac:dyDescent="0.4">
      <c r="A5" s="766" t="s">
        <v>392</v>
      </c>
      <c r="B5" s="720"/>
      <c r="C5" s="711"/>
      <c r="D5" s="707"/>
    </row>
    <row r="6" spans="1:7" s="708" customFormat="1" ht="18" customHeight="1" thickBot="1" x14ac:dyDescent="0.25">
      <c r="A6" s="1098" t="s">
        <v>523</v>
      </c>
      <c r="B6" s="1099"/>
      <c r="C6" s="768">
        <f>'Popis SÚ a nákl.účtů'!B115</f>
        <v>0</v>
      </c>
      <c r="D6" s="707"/>
    </row>
    <row r="7" spans="1:7" s="708" customFormat="1" ht="18" customHeight="1" x14ac:dyDescent="0.2">
      <c r="A7" s="1100" t="s">
        <v>415</v>
      </c>
      <c r="B7" s="769" t="s">
        <v>393</v>
      </c>
      <c r="C7" s="770" t="s">
        <v>394</v>
      </c>
      <c r="D7" s="707"/>
    </row>
    <row r="8" spans="1:7" s="708" customFormat="1" ht="18" customHeight="1" x14ac:dyDescent="0.2">
      <c r="A8" s="1101"/>
      <c r="B8" s="771"/>
      <c r="C8" s="772"/>
      <c r="D8" s="707"/>
    </row>
    <row r="9" spans="1:7" s="708" customFormat="1" ht="18" customHeight="1" x14ac:dyDescent="0.2">
      <c r="A9" s="1101"/>
      <c r="B9" s="769"/>
      <c r="C9" s="772"/>
      <c r="D9" s="707"/>
    </row>
    <row r="10" spans="1:7" s="708" customFormat="1" ht="18" customHeight="1" x14ac:dyDescent="0.2">
      <c r="A10" s="1102"/>
      <c r="B10" s="771"/>
      <c r="C10" s="772"/>
    </row>
    <row r="11" spans="1:7" s="708" customFormat="1" ht="36" customHeight="1" x14ac:dyDescent="0.2">
      <c r="A11" s="796" t="s">
        <v>524</v>
      </c>
      <c r="B11" s="797" t="s">
        <v>58</v>
      </c>
      <c r="C11" s="772"/>
      <c r="D11" s="707"/>
    </row>
    <row r="12" spans="1:7" s="708" customFormat="1" ht="18" customHeight="1" x14ac:dyDescent="0.2">
      <c r="A12" s="1095" t="s">
        <v>416</v>
      </c>
      <c r="B12" s="769"/>
      <c r="C12" s="773"/>
      <c r="D12" s="707"/>
    </row>
    <row r="13" spans="1:7" s="708" customFormat="1" ht="18" customHeight="1" x14ac:dyDescent="0.2">
      <c r="A13" s="1096"/>
      <c r="B13" s="769"/>
      <c r="C13" s="772"/>
      <c r="D13" s="707"/>
    </row>
    <row r="14" spans="1:7" s="708" customFormat="1" ht="18" customHeight="1" x14ac:dyDescent="0.2">
      <c r="A14" s="1096"/>
      <c r="B14" s="771"/>
      <c r="C14" s="774"/>
      <c r="D14" s="707"/>
    </row>
    <row r="15" spans="1:7" s="708" customFormat="1" ht="18" customHeight="1" thickBot="1" x14ac:dyDescent="0.25">
      <c r="A15" s="1097"/>
      <c r="B15" s="775"/>
      <c r="C15" s="776"/>
      <c r="D15" s="707"/>
    </row>
    <row r="16" spans="1:7" s="708" customFormat="1" ht="30.6" customHeight="1" thickBot="1" x14ac:dyDescent="0.25">
      <c r="A16" s="794" t="s">
        <v>434</v>
      </c>
      <c r="B16" s="795" t="s">
        <v>58</v>
      </c>
      <c r="C16" s="777">
        <f>C6-SUM(C7:C15)</f>
        <v>0</v>
      </c>
      <c r="D16" s="707"/>
    </row>
    <row r="17" spans="1:5" s="708" customFormat="1" x14ac:dyDescent="0.2">
      <c r="A17" s="713"/>
      <c r="B17" s="709"/>
      <c r="C17" s="712"/>
      <c r="D17" s="707"/>
    </row>
    <row r="18" spans="1:5" s="708" customFormat="1" x14ac:dyDescent="0.2">
      <c r="A18" s="713"/>
      <c r="B18" s="709"/>
      <c r="C18" s="712"/>
      <c r="D18" s="707"/>
    </row>
    <row r="19" spans="1:5" s="708" customFormat="1" ht="24" thickBot="1" x14ac:dyDescent="0.4">
      <c r="A19" s="767" t="s">
        <v>318</v>
      </c>
      <c r="B19" s="721"/>
      <c r="C19" s="711"/>
      <c r="D19" s="707"/>
    </row>
    <row r="20" spans="1:5" s="708" customFormat="1" ht="18" customHeight="1" thickBot="1" x14ac:dyDescent="0.25">
      <c r="A20" s="1098" t="s">
        <v>525</v>
      </c>
      <c r="B20" s="1099"/>
      <c r="C20" s="768">
        <f>'Popis SÚ a nákl.účtů'!B133</f>
        <v>0</v>
      </c>
      <c r="D20" s="707"/>
    </row>
    <row r="21" spans="1:5" s="708" customFormat="1" ht="18" customHeight="1" x14ac:dyDescent="0.2">
      <c r="A21" s="1100" t="s">
        <v>452</v>
      </c>
      <c r="B21" s="769"/>
      <c r="C21" s="770"/>
      <c r="D21" s="707"/>
    </row>
    <row r="22" spans="1:5" s="708" customFormat="1" ht="18" customHeight="1" x14ac:dyDescent="0.2">
      <c r="A22" s="1101"/>
      <c r="B22" s="771"/>
      <c r="C22" s="772"/>
      <c r="D22" s="707"/>
    </row>
    <row r="23" spans="1:5" s="708" customFormat="1" ht="18" customHeight="1" x14ac:dyDescent="0.2">
      <c r="A23" s="1101"/>
      <c r="B23" s="769"/>
      <c r="C23" s="772"/>
      <c r="D23" s="707"/>
    </row>
    <row r="24" spans="1:5" s="708" customFormat="1" ht="18" customHeight="1" x14ac:dyDescent="0.2">
      <c r="A24" s="1102"/>
      <c r="B24" s="771"/>
      <c r="C24" s="772"/>
    </row>
    <row r="25" spans="1:5" s="708" customFormat="1" ht="18" customHeight="1" x14ac:dyDescent="0.2">
      <c r="A25" s="1095" t="s">
        <v>417</v>
      </c>
      <c r="B25" s="769"/>
      <c r="C25" s="773"/>
      <c r="D25" s="707"/>
    </row>
    <row r="26" spans="1:5" s="708" customFormat="1" ht="18" customHeight="1" x14ac:dyDescent="0.2">
      <c r="A26" s="1096"/>
      <c r="B26" s="769"/>
      <c r="C26" s="772"/>
      <c r="D26" s="707"/>
    </row>
    <row r="27" spans="1:5" s="708" customFormat="1" ht="18" customHeight="1" x14ac:dyDescent="0.2">
      <c r="A27" s="1096"/>
      <c r="B27" s="771"/>
      <c r="C27" s="774"/>
      <c r="D27" s="707"/>
    </row>
    <row r="28" spans="1:5" s="708" customFormat="1" ht="18" customHeight="1" thickBot="1" x14ac:dyDescent="0.25">
      <c r="A28" s="1097"/>
      <c r="B28" s="775"/>
      <c r="C28" s="776"/>
      <c r="D28" s="707"/>
    </row>
    <row r="29" spans="1:5" s="708" customFormat="1" ht="30.95" customHeight="1" thickBot="1" x14ac:dyDescent="0.25">
      <c r="A29" s="794" t="s">
        <v>433</v>
      </c>
      <c r="B29" s="795" t="s">
        <v>58</v>
      </c>
      <c r="C29" s="777">
        <f>C20-SUM(C21:C28)</f>
        <v>0</v>
      </c>
      <c r="D29" s="707"/>
      <c r="E29" s="707"/>
    </row>
    <row r="30" spans="1:5" x14ac:dyDescent="0.2">
      <c r="A30" s="713"/>
      <c r="B30" s="709"/>
      <c r="C30" s="712"/>
    </row>
    <row r="32" spans="1:5" ht="19.5" customHeight="1" x14ac:dyDescent="0.2">
      <c r="A32" s="108" t="s">
        <v>205</v>
      </c>
      <c r="B32" s="350">
        <f ca="1">'Popis SÚ a nákl.účtů'!B165</f>
        <v>46035</v>
      </c>
      <c r="C32"/>
    </row>
    <row r="33" spans="1:4" ht="19.5" customHeight="1" x14ac:dyDescent="0.2">
      <c r="A33" s="108" t="s">
        <v>99</v>
      </c>
      <c r="B33" s="351">
        <f>'Popis SÚ a nákl.účtů'!B166</f>
        <v>0</v>
      </c>
      <c r="C33" s="108" t="s">
        <v>95</v>
      </c>
      <c r="D33" s="107" t="s">
        <v>206</v>
      </c>
    </row>
    <row r="34" spans="1:4" ht="19.5" customHeight="1" x14ac:dyDescent="0.2">
      <c r="A34" s="108" t="s">
        <v>101</v>
      </c>
      <c r="B34" s="351">
        <f>'Popis SÚ a nákl.účtů'!B167</f>
        <v>0</v>
      </c>
      <c r="C34"/>
    </row>
    <row r="35" spans="1:4" ht="19.5" customHeight="1" x14ac:dyDescent="0.2">
      <c r="A35" s="108" t="s">
        <v>102</v>
      </c>
      <c r="B35" s="351">
        <f>'Popis SÚ a nákl.účtů'!B168</f>
        <v>0</v>
      </c>
      <c r="C35" s="108" t="s">
        <v>95</v>
      </c>
      <c r="D35" s="107" t="s">
        <v>206</v>
      </c>
    </row>
  </sheetData>
  <mergeCells count="6">
    <mergeCell ref="A25:A28"/>
    <mergeCell ref="A6:B6"/>
    <mergeCell ref="A20:B20"/>
    <mergeCell ref="A7:A10"/>
    <mergeCell ref="A12:A15"/>
    <mergeCell ref="A21:A24"/>
  </mergeCells>
  <pageMargins left="0.70866141732283472" right="0.70866141732283472" top="0.78740157480314965" bottom="0.78740157480314965" header="0.31496062992125984" footer="0.31496062992125984"/>
  <pageSetup paperSize="9" scale="63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-0.249977111117893"/>
    <pageSetUpPr fitToPage="1"/>
  </sheetPr>
  <dimension ref="A1:N53"/>
  <sheetViews>
    <sheetView showGridLines="0" tabSelected="1" view="pageBreakPreview" zoomScaleNormal="100" zoomScaleSheetLayoutView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K24" sqref="K24"/>
    </sheetView>
  </sheetViews>
  <sheetFormatPr defaultRowHeight="12.75" x14ac:dyDescent="0.2"/>
  <cols>
    <col min="1" max="1" width="7.85546875" style="136" customWidth="1"/>
    <col min="2" max="2" width="40" customWidth="1"/>
    <col min="3" max="3" width="17.7109375" customWidth="1"/>
    <col min="4" max="4" width="21.85546875" customWidth="1"/>
    <col min="5" max="6" width="17.7109375" customWidth="1"/>
    <col min="7" max="7" width="20.42578125" customWidth="1"/>
    <col min="8" max="13" width="17.7109375" customWidth="1"/>
    <col min="14" max="14" width="18.28515625" customWidth="1"/>
  </cols>
  <sheetData>
    <row r="1" spans="1:14" ht="26.25" x14ac:dyDescent="0.4">
      <c r="B1" s="19" t="s">
        <v>475</v>
      </c>
      <c r="J1" s="108"/>
      <c r="K1" s="93" t="str">
        <f>'Popis SÚ a nákl.účtů'!D2</f>
        <v>číslo org.: 14xx</v>
      </c>
    </row>
    <row r="2" spans="1:14" ht="41.25" customHeight="1" x14ac:dyDescent="0.25">
      <c r="B2" s="93" t="s">
        <v>74</v>
      </c>
      <c r="D2" s="898">
        <f>'Popis SÚ a nákl.účtů'!C3</f>
        <v>0</v>
      </c>
      <c r="E2" s="898"/>
      <c r="F2" s="898"/>
      <c r="G2" s="898"/>
      <c r="H2" s="898"/>
      <c r="I2" s="898"/>
      <c r="J2" s="898"/>
    </row>
    <row r="3" spans="1:14" ht="13.5" thickBot="1" x14ac:dyDescent="0.25">
      <c r="B3" s="356" t="s">
        <v>271</v>
      </c>
    </row>
    <row r="4" spans="1:14" ht="17.100000000000001" customHeight="1" thickBot="1" x14ac:dyDescent="0.25">
      <c r="A4" s="946" t="s">
        <v>211</v>
      </c>
      <c r="B4" s="44"/>
      <c r="C4" s="938" t="s">
        <v>70</v>
      </c>
      <c r="D4" s="944"/>
      <c r="E4" s="944"/>
      <c r="F4" s="944"/>
      <c r="G4" s="945"/>
      <c r="H4" s="938" t="s">
        <v>56</v>
      </c>
      <c r="I4" s="939"/>
      <c r="J4" s="940"/>
      <c r="K4" s="941" t="s">
        <v>57</v>
      </c>
      <c r="L4" s="942"/>
      <c r="M4" s="943"/>
      <c r="N4" s="936" t="s">
        <v>482</v>
      </c>
    </row>
    <row r="5" spans="1:14" s="681" customFormat="1" ht="52.5" customHeight="1" thickBot="1" x14ac:dyDescent="0.25">
      <c r="A5" s="947"/>
      <c r="B5" s="616" t="s">
        <v>66</v>
      </c>
      <c r="C5" s="615" t="s">
        <v>476</v>
      </c>
      <c r="D5" s="616" t="s">
        <v>477</v>
      </c>
      <c r="E5" s="615" t="s">
        <v>478</v>
      </c>
      <c r="F5" s="716" t="s">
        <v>479</v>
      </c>
      <c r="G5" s="616" t="s">
        <v>480</v>
      </c>
      <c r="H5" s="617" t="s">
        <v>481</v>
      </c>
      <c r="I5" s="618" t="s">
        <v>483</v>
      </c>
      <c r="J5" s="619" t="s">
        <v>210</v>
      </c>
      <c r="K5" s="620" t="s">
        <v>67</v>
      </c>
      <c r="L5" s="620" t="s">
        <v>209</v>
      </c>
      <c r="M5" s="620" t="s">
        <v>121</v>
      </c>
      <c r="N5" s="937"/>
    </row>
    <row r="6" spans="1:14" ht="17.100000000000001" customHeight="1" x14ac:dyDescent="0.2">
      <c r="A6" s="952" t="s">
        <v>273</v>
      </c>
      <c r="B6" s="354" t="s">
        <v>270</v>
      </c>
      <c r="C6" s="363"/>
      <c r="D6" s="290" t="s">
        <v>193</v>
      </c>
      <c r="E6" s="125"/>
      <c r="F6" s="126"/>
      <c r="G6" s="290" t="s">
        <v>193</v>
      </c>
      <c r="H6" s="492" t="s">
        <v>193</v>
      </c>
      <c r="I6" s="125"/>
      <c r="J6" s="128"/>
      <c r="K6" s="363"/>
      <c r="L6" s="290" t="s">
        <v>193</v>
      </c>
      <c r="M6" s="290" t="s">
        <v>193</v>
      </c>
      <c r="N6" s="500" t="s">
        <v>193</v>
      </c>
    </row>
    <row r="7" spans="1:14" ht="17.100000000000001" customHeight="1" x14ac:dyDescent="0.2">
      <c r="A7" s="953"/>
      <c r="B7" s="355" t="s">
        <v>212</v>
      </c>
      <c r="C7" s="59"/>
      <c r="D7" s="287" t="s">
        <v>193</v>
      </c>
      <c r="E7" s="23"/>
      <c r="F7" s="124"/>
      <c r="G7" s="287" t="s">
        <v>193</v>
      </c>
      <c r="H7" s="288" t="s">
        <v>193</v>
      </c>
      <c r="I7" s="23"/>
      <c r="J7" s="102"/>
      <c r="K7" s="59"/>
      <c r="L7" s="287" t="s">
        <v>193</v>
      </c>
      <c r="M7" s="287" t="s">
        <v>193</v>
      </c>
      <c r="N7" s="289" t="s">
        <v>193</v>
      </c>
    </row>
    <row r="8" spans="1:14" ht="17.100000000000001" customHeight="1" x14ac:dyDescent="0.2">
      <c r="A8" s="953"/>
      <c r="B8" s="780" t="s">
        <v>422</v>
      </c>
      <c r="C8" s="59"/>
      <c r="D8" s="287" t="s">
        <v>193</v>
      </c>
      <c r="E8" s="23"/>
      <c r="F8" s="124"/>
      <c r="G8" s="287" t="s">
        <v>193</v>
      </c>
      <c r="H8" s="288" t="s">
        <v>193</v>
      </c>
      <c r="I8" s="23"/>
      <c r="J8" s="102"/>
      <c r="K8" s="59"/>
      <c r="L8" s="287" t="s">
        <v>193</v>
      </c>
      <c r="M8" s="287" t="s">
        <v>193</v>
      </c>
      <c r="N8" s="289" t="s">
        <v>193</v>
      </c>
    </row>
    <row r="9" spans="1:14" ht="17.100000000000001" customHeight="1" x14ac:dyDescent="0.2">
      <c r="A9" s="953"/>
      <c r="B9" s="780" t="s">
        <v>423</v>
      </c>
      <c r="C9" s="59"/>
      <c r="D9" s="287" t="s">
        <v>193</v>
      </c>
      <c r="E9" s="23"/>
      <c r="F9" s="124"/>
      <c r="G9" s="287" t="s">
        <v>193</v>
      </c>
      <c r="H9" s="288" t="s">
        <v>193</v>
      </c>
      <c r="I9" s="23"/>
      <c r="J9" s="102"/>
      <c r="K9" s="59"/>
      <c r="L9" s="287" t="s">
        <v>193</v>
      </c>
      <c r="M9" s="287" t="s">
        <v>193</v>
      </c>
      <c r="N9" s="289" t="s">
        <v>193</v>
      </c>
    </row>
    <row r="10" spans="1:14" ht="17.100000000000001" customHeight="1" x14ac:dyDescent="0.2">
      <c r="A10" s="953"/>
      <c r="B10" s="780" t="s">
        <v>424</v>
      </c>
      <c r="C10" s="59"/>
      <c r="D10" s="287" t="s">
        <v>193</v>
      </c>
      <c r="E10" s="23"/>
      <c r="F10" s="124"/>
      <c r="G10" s="287" t="s">
        <v>193</v>
      </c>
      <c r="H10" s="288" t="s">
        <v>193</v>
      </c>
      <c r="I10" s="23"/>
      <c r="J10" s="102"/>
      <c r="K10" s="59"/>
      <c r="L10" s="287" t="s">
        <v>193</v>
      </c>
      <c r="M10" s="287" t="s">
        <v>193</v>
      </c>
      <c r="N10" s="289" t="s">
        <v>193</v>
      </c>
    </row>
    <row r="11" spans="1:14" ht="17.100000000000001" customHeight="1" x14ac:dyDescent="0.2">
      <c r="A11" s="953"/>
      <c r="B11" s="357" t="s">
        <v>23</v>
      </c>
      <c r="C11" s="59"/>
      <c r="D11" s="287" t="s">
        <v>193</v>
      </c>
      <c r="E11" s="23"/>
      <c r="F11" s="124"/>
      <c r="G11" s="287" t="s">
        <v>193</v>
      </c>
      <c r="H11" s="288" t="s">
        <v>193</v>
      </c>
      <c r="I11" s="23"/>
      <c r="J11" s="102"/>
      <c r="K11" s="59"/>
      <c r="L11" s="287" t="s">
        <v>193</v>
      </c>
      <c r="M11" s="287" t="s">
        <v>193</v>
      </c>
      <c r="N11" s="289" t="s">
        <v>193</v>
      </c>
    </row>
    <row r="12" spans="1:14" ht="17.100000000000001" customHeight="1" thickBot="1" x14ac:dyDescent="0.25">
      <c r="A12" s="954"/>
      <c r="B12" s="358" t="s">
        <v>23</v>
      </c>
      <c r="C12" s="510"/>
      <c r="D12" s="503" t="s">
        <v>193</v>
      </c>
      <c r="E12" s="24"/>
      <c r="F12" s="509"/>
      <c r="G12" s="503" t="s">
        <v>193</v>
      </c>
      <c r="H12" s="505" t="s">
        <v>193</v>
      </c>
      <c r="I12" s="24"/>
      <c r="J12" s="507"/>
      <c r="K12" s="510"/>
      <c r="L12" s="503" t="s">
        <v>193</v>
      </c>
      <c r="M12" s="503" t="s">
        <v>193</v>
      </c>
      <c r="N12" s="506" t="s">
        <v>193</v>
      </c>
    </row>
    <row r="13" spans="1:14" ht="17.100000000000001" customHeight="1" x14ac:dyDescent="0.2">
      <c r="A13" s="952" t="s">
        <v>272</v>
      </c>
      <c r="B13" s="811" t="s">
        <v>448</v>
      </c>
      <c r="C13" s="363"/>
      <c r="D13" s="290" t="s">
        <v>193</v>
      </c>
      <c r="E13" s="68"/>
      <c r="F13" s="508"/>
      <c r="G13" s="290" t="s">
        <v>193</v>
      </c>
      <c r="H13" s="787"/>
      <c r="I13" s="68"/>
      <c r="J13" s="501"/>
      <c r="K13" s="363"/>
      <c r="L13" s="290" t="s">
        <v>193</v>
      </c>
      <c r="M13" s="290" t="s">
        <v>193</v>
      </c>
      <c r="N13" s="500" t="s">
        <v>193</v>
      </c>
    </row>
    <row r="14" spans="1:14" ht="17.100000000000001" customHeight="1" x14ac:dyDescent="0.2">
      <c r="A14" s="955"/>
      <c r="B14" s="813" t="s">
        <v>488</v>
      </c>
      <c r="C14" s="511"/>
      <c r="D14" s="494" t="s">
        <v>193</v>
      </c>
      <c r="E14" s="496"/>
      <c r="F14" s="512"/>
      <c r="G14" s="494" t="s">
        <v>193</v>
      </c>
      <c r="H14" s="814" t="s">
        <v>193</v>
      </c>
      <c r="I14" s="496"/>
      <c r="J14" s="514"/>
      <c r="K14" s="511"/>
      <c r="L14" s="494"/>
      <c r="M14" s="494"/>
      <c r="N14" s="495"/>
    </row>
    <row r="15" spans="1:14" ht="17.100000000000001" customHeight="1" x14ac:dyDescent="0.2">
      <c r="A15" s="953"/>
      <c r="B15" s="360" t="s">
        <v>23</v>
      </c>
      <c r="C15" s="59"/>
      <c r="D15" s="287" t="s">
        <v>193</v>
      </c>
      <c r="E15" s="23"/>
      <c r="F15" s="60"/>
      <c r="G15" s="287" t="s">
        <v>193</v>
      </c>
      <c r="H15" s="493" t="s">
        <v>193</v>
      </c>
      <c r="I15" s="23"/>
      <c r="J15" s="102"/>
      <c r="K15" s="59"/>
      <c r="L15" s="287" t="s">
        <v>193</v>
      </c>
      <c r="M15" s="287" t="s">
        <v>193</v>
      </c>
      <c r="N15" s="289" t="s">
        <v>193</v>
      </c>
    </row>
    <row r="16" spans="1:14" ht="17.100000000000001" customHeight="1" x14ac:dyDescent="0.2">
      <c r="A16" s="953"/>
      <c r="B16" s="360" t="s">
        <v>23</v>
      </c>
      <c r="C16" s="59"/>
      <c r="D16" s="287" t="s">
        <v>193</v>
      </c>
      <c r="E16" s="23"/>
      <c r="F16" s="60"/>
      <c r="G16" s="287" t="s">
        <v>193</v>
      </c>
      <c r="H16" s="493" t="s">
        <v>193</v>
      </c>
      <c r="I16" s="23"/>
      <c r="J16" s="102"/>
      <c r="K16" s="59"/>
      <c r="L16" s="287" t="s">
        <v>193</v>
      </c>
      <c r="M16" s="287" t="s">
        <v>193</v>
      </c>
      <c r="N16" s="289" t="s">
        <v>193</v>
      </c>
    </row>
    <row r="17" spans="1:14" ht="17.100000000000001" customHeight="1" x14ac:dyDescent="0.2">
      <c r="A17" s="953"/>
      <c r="B17" s="360" t="s">
        <v>23</v>
      </c>
      <c r="C17" s="59"/>
      <c r="D17" s="287" t="s">
        <v>193</v>
      </c>
      <c r="E17" s="23"/>
      <c r="F17" s="60"/>
      <c r="G17" s="287" t="s">
        <v>193</v>
      </c>
      <c r="H17" s="493" t="s">
        <v>193</v>
      </c>
      <c r="I17" s="23"/>
      <c r="J17" s="102"/>
      <c r="K17" s="59"/>
      <c r="L17" s="287" t="s">
        <v>193</v>
      </c>
      <c r="M17" s="287" t="s">
        <v>193</v>
      </c>
      <c r="N17" s="289" t="s">
        <v>193</v>
      </c>
    </row>
    <row r="18" spans="1:14" ht="17.100000000000001" customHeight="1" thickBot="1" x14ac:dyDescent="0.25">
      <c r="A18" s="953"/>
      <c r="B18" s="360" t="s">
        <v>23</v>
      </c>
      <c r="C18" s="59"/>
      <c r="D18" s="287" t="s">
        <v>193</v>
      </c>
      <c r="E18" s="23"/>
      <c r="F18" s="60"/>
      <c r="G18" s="287" t="s">
        <v>193</v>
      </c>
      <c r="H18" s="493" t="s">
        <v>193</v>
      </c>
      <c r="I18" s="23"/>
      <c r="J18" s="102"/>
      <c r="K18" s="59"/>
      <c r="L18" s="287" t="s">
        <v>193</v>
      </c>
      <c r="M18" s="287" t="s">
        <v>193</v>
      </c>
      <c r="N18" s="289" t="s">
        <v>193</v>
      </c>
    </row>
    <row r="19" spans="1:14" ht="17.100000000000001" customHeight="1" x14ac:dyDescent="0.2">
      <c r="A19" s="952" t="s">
        <v>274</v>
      </c>
      <c r="B19" s="359" t="s">
        <v>23</v>
      </c>
      <c r="C19" s="497" t="s">
        <v>193</v>
      </c>
      <c r="D19" s="290" t="s">
        <v>193</v>
      </c>
      <c r="E19" s="290" t="s">
        <v>193</v>
      </c>
      <c r="F19" s="498" t="s">
        <v>193</v>
      </c>
      <c r="G19" s="290" t="s">
        <v>193</v>
      </c>
      <c r="H19" s="499" t="s">
        <v>193</v>
      </c>
      <c r="I19" s="290" t="s">
        <v>193</v>
      </c>
      <c r="J19" s="500" t="s">
        <v>193</v>
      </c>
      <c r="K19" s="497" t="s">
        <v>193</v>
      </c>
      <c r="L19" s="290" t="s">
        <v>193</v>
      </c>
      <c r="M19" s="290" t="s">
        <v>193</v>
      </c>
      <c r="N19" s="501"/>
    </row>
    <row r="20" spans="1:14" ht="17.100000000000001" customHeight="1" thickBot="1" x14ac:dyDescent="0.25">
      <c r="A20" s="954"/>
      <c r="B20" s="361" t="s">
        <v>23</v>
      </c>
      <c r="C20" s="502" t="s">
        <v>193</v>
      </c>
      <c r="D20" s="503" t="s">
        <v>193</v>
      </c>
      <c r="E20" s="503" t="s">
        <v>193</v>
      </c>
      <c r="F20" s="504" t="s">
        <v>193</v>
      </c>
      <c r="G20" s="503" t="s">
        <v>193</v>
      </c>
      <c r="H20" s="505" t="s">
        <v>193</v>
      </c>
      <c r="I20" s="503" t="s">
        <v>193</v>
      </c>
      <c r="J20" s="506" t="s">
        <v>193</v>
      </c>
      <c r="K20" s="502" t="s">
        <v>193</v>
      </c>
      <c r="L20" s="503" t="s">
        <v>193</v>
      </c>
      <c r="M20" s="503" t="s">
        <v>193</v>
      </c>
      <c r="N20" s="507"/>
    </row>
    <row r="21" spans="1:14" ht="18" customHeight="1" x14ac:dyDescent="0.2">
      <c r="A21" s="956">
        <v>92304</v>
      </c>
      <c r="B21" s="810" t="s">
        <v>484</v>
      </c>
      <c r="C21" s="363"/>
      <c r="D21" s="68"/>
      <c r="E21" s="68"/>
      <c r="F21" s="508"/>
      <c r="G21" s="508"/>
      <c r="H21" s="104"/>
      <c r="I21" s="68"/>
      <c r="J21" s="501"/>
      <c r="K21" s="363"/>
      <c r="L21" s="516" t="s">
        <v>193</v>
      </c>
      <c r="M21" s="290" t="s">
        <v>193</v>
      </c>
      <c r="N21" s="500" t="s">
        <v>193</v>
      </c>
    </row>
    <row r="22" spans="1:14" ht="17.25" customHeight="1" x14ac:dyDescent="0.2">
      <c r="A22" s="953"/>
      <c r="B22" s="812" t="s">
        <v>485</v>
      </c>
      <c r="C22" s="105"/>
      <c r="D22" s="496"/>
      <c r="E22" s="496"/>
      <c r="F22" s="512"/>
      <c r="G22" s="512"/>
      <c r="H22" s="513"/>
      <c r="I22" s="496"/>
      <c r="J22" s="514"/>
      <c r="K22" s="511"/>
      <c r="L22" s="843" t="s">
        <v>193</v>
      </c>
      <c r="M22" s="844" t="s">
        <v>193</v>
      </c>
      <c r="N22" s="845" t="s">
        <v>193</v>
      </c>
    </row>
    <row r="23" spans="1:14" ht="17.100000000000001" customHeight="1" x14ac:dyDescent="0.2">
      <c r="A23" s="953"/>
      <c r="B23" s="786" t="s">
        <v>486</v>
      </c>
      <c r="C23" s="105"/>
      <c r="D23" s="496"/>
      <c r="E23" s="496"/>
      <c r="F23" s="512"/>
      <c r="G23" s="512"/>
      <c r="H23" s="513"/>
      <c r="I23" s="496"/>
      <c r="J23" s="514"/>
      <c r="K23" s="511"/>
      <c r="L23" s="843" t="s">
        <v>193</v>
      </c>
      <c r="M23" s="844" t="s">
        <v>193</v>
      </c>
      <c r="N23" s="845" t="s">
        <v>193</v>
      </c>
    </row>
    <row r="24" spans="1:14" ht="17.100000000000001" customHeight="1" thickBot="1" x14ac:dyDescent="0.25">
      <c r="A24" s="957"/>
      <c r="B24" s="833" t="s">
        <v>487</v>
      </c>
      <c r="C24" s="105"/>
      <c r="D24" s="23"/>
      <c r="E24" s="23"/>
      <c r="F24" s="60"/>
      <c r="G24" s="60"/>
      <c r="H24" s="105"/>
      <c r="I24" s="23"/>
      <c r="J24" s="102"/>
      <c r="K24" s="59"/>
      <c r="L24" s="62"/>
      <c r="M24" s="23"/>
      <c r="N24" s="102"/>
    </row>
    <row r="25" spans="1:14" ht="17.100000000000001" customHeight="1" x14ac:dyDescent="0.2">
      <c r="A25" s="958">
        <v>91604</v>
      </c>
      <c r="B25" s="706" t="s">
        <v>303</v>
      </c>
      <c r="C25" s="787"/>
      <c r="D25" s="702" t="s">
        <v>193</v>
      </c>
      <c r="E25" s="517"/>
      <c r="F25" s="126"/>
      <c r="G25" s="702" t="s">
        <v>193</v>
      </c>
      <c r="H25" s="703" t="s">
        <v>193</v>
      </c>
      <c r="I25" s="517"/>
      <c r="J25" s="518"/>
      <c r="K25" s="519"/>
      <c r="L25" s="515" t="s">
        <v>193</v>
      </c>
      <c r="M25" s="515" t="s">
        <v>193</v>
      </c>
      <c r="N25" s="520" t="s">
        <v>193</v>
      </c>
    </row>
    <row r="26" spans="1:14" ht="17.100000000000001" customHeight="1" x14ac:dyDescent="0.2">
      <c r="A26" s="959"/>
      <c r="B26" s="786" t="s">
        <v>395</v>
      </c>
      <c r="C26" s="105"/>
      <c r="D26" s="287" t="s">
        <v>193</v>
      </c>
      <c r="E26" s="23"/>
      <c r="F26" s="60"/>
      <c r="G26" s="287" t="s">
        <v>193</v>
      </c>
      <c r="H26" s="288" t="s">
        <v>193</v>
      </c>
      <c r="I26" s="23"/>
      <c r="J26" s="102"/>
      <c r="K26" s="59"/>
      <c r="L26" s="287" t="s">
        <v>193</v>
      </c>
      <c r="M26" s="287" t="s">
        <v>193</v>
      </c>
      <c r="N26" s="289" t="s">
        <v>193</v>
      </c>
    </row>
    <row r="27" spans="1:14" ht="17.100000000000001" customHeight="1" x14ac:dyDescent="0.2">
      <c r="A27" s="959"/>
      <c r="B27" s="786" t="s">
        <v>425</v>
      </c>
      <c r="C27" s="105"/>
      <c r="D27" s="287" t="s">
        <v>193</v>
      </c>
      <c r="E27" s="23"/>
      <c r="F27" s="60"/>
      <c r="G27" s="287" t="s">
        <v>193</v>
      </c>
      <c r="H27" s="288" t="s">
        <v>193</v>
      </c>
      <c r="I27" s="23"/>
      <c r="J27" s="102"/>
      <c r="K27" s="59"/>
      <c r="L27" s="287" t="s">
        <v>193</v>
      </c>
      <c r="M27" s="287" t="s">
        <v>193</v>
      </c>
      <c r="N27" s="289" t="s">
        <v>193</v>
      </c>
    </row>
    <row r="28" spans="1:14" ht="17.100000000000001" customHeight="1" x14ac:dyDescent="0.2">
      <c r="A28" s="959"/>
      <c r="B28" s="786" t="s">
        <v>419</v>
      </c>
      <c r="C28" s="127"/>
      <c r="D28" s="846"/>
      <c r="E28" s="23"/>
      <c r="F28" s="60"/>
      <c r="G28" s="846"/>
      <c r="H28" s="105"/>
      <c r="I28" s="23"/>
      <c r="J28" s="102"/>
      <c r="K28" s="59"/>
      <c r="L28" s="291" t="s">
        <v>193</v>
      </c>
      <c r="M28" s="291" t="s">
        <v>193</v>
      </c>
      <c r="N28" s="521" t="s">
        <v>193</v>
      </c>
    </row>
    <row r="29" spans="1:14" ht="17.100000000000001" customHeight="1" x14ac:dyDescent="0.2">
      <c r="A29" s="959"/>
      <c r="B29" s="786" t="s">
        <v>420</v>
      </c>
      <c r="C29" s="127"/>
      <c r="D29" s="846"/>
      <c r="E29" s="23"/>
      <c r="F29" s="60"/>
      <c r="G29" s="846"/>
      <c r="H29" s="105"/>
      <c r="I29" s="23"/>
      <c r="J29" s="102"/>
      <c r="K29" s="59"/>
      <c r="L29" s="291" t="s">
        <v>193</v>
      </c>
      <c r="M29" s="291" t="s">
        <v>193</v>
      </c>
      <c r="N29" s="521" t="s">
        <v>193</v>
      </c>
    </row>
    <row r="30" spans="1:14" ht="17.100000000000001" customHeight="1" x14ac:dyDescent="0.2">
      <c r="A30" s="959"/>
      <c r="B30" s="786" t="s">
        <v>544</v>
      </c>
      <c r="C30" s="105"/>
      <c r="D30" s="23"/>
      <c r="E30" s="23"/>
      <c r="F30" s="60"/>
      <c r="G30" s="23"/>
      <c r="H30" s="105"/>
      <c r="I30" s="23"/>
      <c r="J30" s="102"/>
      <c r="K30" s="59"/>
      <c r="L30" s="287" t="s">
        <v>193</v>
      </c>
      <c r="M30" s="287" t="s">
        <v>193</v>
      </c>
      <c r="N30" s="289" t="s">
        <v>193</v>
      </c>
    </row>
    <row r="31" spans="1:14" ht="17.100000000000001" customHeight="1" x14ac:dyDescent="0.2">
      <c r="A31" s="959"/>
      <c r="B31" s="786" t="s">
        <v>421</v>
      </c>
      <c r="C31" s="127"/>
      <c r="D31" s="846"/>
      <c r="E31" s="87"/>
      <c r="F31" s="100"/>
      <c r="G31" s="846"/>
      <c r="H31" s="127"/>
      <c r="I31" s="87"/>
      <c r="J31" s="103"/>
      <c r="K31" s="101"/>
      <c r="L31" s="291" t="s">
        <v>193</v>
      </c>
      <c r="M31" s="291" t="s">
        <v>193</v>
      </c>
      <c r="N31" s="521" t="s">
        <v>193</v>
      </c>
    </row>
    <row r="32" spans="1:14" ht="17.100000000000001" customHeight="1" x14ac:dyDescent="0.2">
      <c r="A32" s="959"/>
      <c r="B32" s="549"/>
      <c r="C32" s="286"/>
      <c r="D32" s="23"/>
      <c r="E32" s="280"/>
      <c r="F32" s="281"/>
      <c r="G32" s="23"/>
      <c r="H32" s="105"/>
      <c r="I32" s="280"/>
      <c r="J32" s="283"/>
      <c r="K32" s="286"/>
      <c r="L32" s="362" t="s">
        <v>193</v>
      </c>
      <c r="M32" s="362" t="s">
        <v>193</v>
      </c>
      <c r="N32" s="333" t="s">
        <v>193</v>
      </c>
    </row>
    <row r="33" spans="1:14" ht="17.100000000000001" customHeight="1" thickBot="1" x14ac:dyDescent="0.25">
      <c r="A33" s="960"/>
      <c r="B33" s="550"/>
      <c r="C33" s="510"/>
      <c r="D33" s="24"/>
      <c r="E33" s="24"/>
      <c r="F33" s="509"/>
      <c r="G33" s="24"/>
      <c r="H33" s="897"/>
      <c r="I33" s="24"/>
      <c r="J33" s="507"/>
      <c r="K33" s="510"/>
      <c r="L33" s="503" t="s">
        <v>193</v>
      </c>
      <c r="M33" s="503" t="s">
        <v>193</v>
      </c>
      <c r="N33" s="506" t="s">
        <v>193</v>
      </c>
    </row>
    <row r="34" spans="1:14" ht="16.5" customHeight="1" x14ac:dyDescent="0.2">
      <c r="A34" s="962" t="s">
        <v>311</v>
      </c>
      <c r="B34" s="807"/>
      <c r="C34" s="559"/>
      <c r="D34" s="558"/>
      <c r="E34" s="558"/>
      <c r="F34" s="525"/>
      <c r="G34" s="525"/>
      <c r="H34" s="559"/>
      <c r="I34" s="558"/>
      <c r="J34" s="560"/>
      <c r="K34" s="363"/>
      <c r="L34" s="526"/>
      <c r="M34" s="508"/>
      <c r="N34" s="527"/>
    </row>
    <row r="35" spans="1:14" ht="16.5" customHeight="1" x14ac:dyDescent="0.2">
      <c r="A35" s="963"/>
      <c r="B35" s="808"/>
      <c r="C35" s="282"/>
      <c r="D35" s="280"/>
      <c r="E35" s="280"/>
      <c r="F35" s="281"/>
      <c r="G35" s="281"/>
      <c r="H35" s="282"/>
      <c r="I35" s="280"/>
      <c r="J35" s="283"/>
      <c r="K35" s="59"/>
      <c r="L35" s="62"/>
      <c r="M35" s="60"/>
      <c r="N35" s="284"/>
    </row>
    <row r="36" spans="1:14" ht="16.5" customHeight="1" x14ac:dyDescent="0.2">
      <c r="A36" s="963"/>
      <c r="B36" s="808"/>
      <c r="C36" s="282"/>
      <c r="D36" s="280"/>
      <c r="E36" s="280"/>
      <c r="F36" s="281"/>
      <c r="G36" s="281"/>
      <c r="H36" s="282"/>
      <c r="I36" s="280"/>
      <c r="J36" s="283"/>
      <c r="K36" s="59"/>
      <c r="L36" s="62"/>
      <c r="M36" s="60"/>
      <c r="N36" s="284"/>
    </row>
    <row r="37" spans="1:14" ht="16.5" customHeight="1" x14ac:dyDescent="0.2">
      <c r="A37" s="963"/>
      <c r="B37" s="809" t="s">
        <v>23</v>
      </c>
      <c r="C37" s="282"/>
      <c r="D37" s="280"/>
      <c r="E37" s="280"/>
      <c r="F37" s="281"/>
      <c r="G37" s="281"/>
      <c r="H37" s="282"/>
      <c r="I37" s="280"/>
      <c r="J37" s="283"/>
      <c r="K37" s="59"/>
      <c r="L37" s="62"/>
      <c r="M37" s="60"/>
      <c r="N37" s="284"/>
    </row>
    <row r="38" spans="1:14" ht="16.5" customHeight="1" thickBot="1" x14ac:dyDescent="0.25">
      <c r="A38" s="963"/>
      <c r="B38" s="809" t="s">
        <v>23</v>
      </c>
      <c r="C38" s="282"/>
      <c r="D38" s="280"/>
      <c r="E38" s="280"/>
      <c r="F38" s="281"/>
      <c r="G38" s="281"/>
      <c r="H38" s="282"/>
      <c r="I38" s="280"/>
      <c r="J38" s="283"/>
      <c r="K38" s="59"/>
      <c r="L38" s="62"/>
      <c r="M38" s="60"/>
      <c r="N38" s="284"/>
    </row>
    <row r="39" spans="1:14" ht="16.5" customHeight="1" x14ac:dyDescent="0.2">
      <c r="A39" s="118" t="s">
        <v>489</v>
      </c>
      <c r="B39" s="370"/>
      <c r="C39" s="559"/>
      <c r="D39" s="558"/>
      <c r="E39" s="558"/>
      <c r="F39" s="560"/>
      <c r="G39" s="559"/>
      <c r="H39" s="558"/>
      <c r="I39" s="525"/>
      <c r="J39" s="560"/>
      <c r="K39" s="104"/>
      <c r="L39" s="526"/>
      <c r="M39" s="501"/>
      <c r="N39" s="630"/>
    </row>
    <row r="40" spans="1:14" ht="16.5" customHeight="1" x14ac:dyDescent="0.2">
      <c r="A40" s="961" t="s">
        <v>490</v>
      </c>
      <c r="B40" s="949"/>
      <c r="C40" s="610" t="s">
        <v>193</v>
      </c>
      <c r="D40" s="362" t="s">
        <v>193</v>
      </c>
      <c r="E40" s="362" t="s">
        <v>193</v>
      </c>
      <c r="F40" s="333" t="s">
        <v>193</v>
      </c>
      <c r="G40" s="610" t="s">
        <v>193</v>
      </c>
      <c r="H40" s="362" t="s">
        <v>193</v>
      </c>
      <c r="I40" s="334" t="s">
        <v>193</v>
      </c>
      <c r="J40" s="333" t="s">
        <v>193</v>
      </c>
      <c r="K40" s="493" t="s">
        <v>193</v>
      </c>
      <c r="L40" s="611" t="s">
        <v>193</v>
      </c>
      <c r="M40" s="634">
        <f>'Transferové odpisy'!D23-'Transferové odpisy'!E23-'Transferové odpisy'!F23</f>
        <v>0</v>
      </c>
      <c r="N40" s="631" t="s">
        <v>193</v>
      </c>
    </row>
    <row r="41" spans="1:14" ht="16.5" customHeight="1" x14ac:dyDescent="0.2">
      <c r="A41" s="948" t="s">
        <v>377</v>
      </c>
      <c r="B41" s="949"/>
      <c r="C41" s="610" t="s">
        <v>193</v>
      </c>
      <c r="D41" s="362" t="s">
        <v>193</v>
      </c>
      <c r="E41" s="362" t="s">
        <v>193</v>
      </c>
      <c r="F41" s="333" t="s">
        <v>193</v>
      </c>
      <c r="G41" s="610" t="s">
        <v>193</v>
      </c>
      <c r="H41" s="362" t="s">
        <v>193</v>
      </c>
      <c r="I41" s="334" t="s">
        <v>193</v>
      </c>
      <c r="J41" s="333" t="s">
        <v>193</v>
      </c>
      <c r="K41" s="493" t="s">
        <v>193</v>
      </c>
      <c r="L41" s="611" t="s">
        <v>193</v>
      </c>
      <c r="M41" s="634">
        <f>'Transferové odpisy'!F23-'Transferové odpisy'!G23</f>
        <v>0</v>
      </c>
      <c r="N41" s="631" t="s">
        <v>193</v>
      </c>
    </row>
    <row r="42" spans="1:14" ht="16.5" customHeight="1" x14ac:dyDescent="0.2">
      <c r="A42" s="948" t="s">
        <v>378</v>
      </c>
      <c r="B42" s="949"/>
      <c r="C42" s="493" t="s">
        <v>193</v>
      </c>
      <c r="D42" s="291" t="s">
        <v>193</v>
      </c>
      <c r="E42" s="291" t="s">
        <v>193</v>
      </c>
      <c r="F42" s="521" t="s">
        <v>193</v>
      </c>
      <c r="G42" s="493" t="s">
        <v>193</v>
      </c>
      <c r="H42" s="291" t="s">
        <v>193</v>
      </c>
      <c r="I42" s="332" t="s">
        <v>193</v>
      </c>
      <c r="J42" s="521" t="s">
        <v>193</v>
      </c>
      <c r="K42" s="633">
        <f>L42</f>
        <v>0</v>
      </c>
      <c r="L42" s="632">
        <f>'Transferové odpisy'!H23+'Transferové odpisy'!I23</f>
        <v>0</v>
      </c>
      <c r="M42" s="521" t="s">
        <v>193</v>
      </c>
      <c r="N42" s="654" t="s">
        <v>193</v>
      </c>
    </row>
    <row r="43" spans="1:14" ht="16.5" customHeight="1" thickBot="1" x14ac:dyDescent="0.25">
      <c r="A43" s="961" t="s">
        <v>427</v>
      </c>
      <c r="B43" s="949"/>
      <c r="C43" s="505" t="s">
        <v>193</v>
      </c>
      <c r="D43" s="612" t="s">
        <v>193</v>
      </c>
      <c r="E43" s="612" t="s">
        <v>193</v>
      </c>
      <c r="F43" s="652" t="s">
        <v>193</v>
      </c>
      <c r="G43" s="610" t="s">
        <v>193</v>
      </c>
      <c r="H43" s="362" t="s">
        <v>193</v>
      </c>
      <c r="I43" s="334" t="s">
        <v>193</v>
      </c>
      <c r="J43" s="333" t="s">
        <v>193</v>
      </c>
      <c r="K43" s="655"/>
      <c r="L43" s="653"/>
      <c r="M43" s="656"/>
      <c r="N43" s="629" t="s">
        <v>193</v>
      </c>
    </row>
    <row r="44" spans="1:14" ht="17.100000000000001" customHeight="1" thickBot="1" x14ac:dyDescent="0.25">
      <c r="A44" s="950" t="s">
        <v>13</v>
      </c>
      <c r="B44" s="951"/>
      <c r="C44" s="106">
        <f t="shared" ref="C44:J44" si="0">SUM(C6:C38)</f>
        <v>0</v>
      </c>
      <c r="D44" s="106">
        <f t="shared" si="0"/>
        <v>0</v>
      </c>
      <c r="E44" s="106">
        <f t="shared" si="0"/>
        <v>0</v>
      </c>
      <c r="F44" s="106">
        <f t="shared" si="0"/>
        <v>0</v>
      </c>
      <c r="G44" s="106">
        <f t="shared" si="0"/>
        <v>0</v>
      </c>
      <c r="H44" s="106">
        <f t="shared" si="0"/>
        <v>0</v>
      </c>
      <c r="I44" s="106">
        <f t="shared" si="0"/>
        <v>0</v>
      </c>
      <c r="J44" s="106">
        <f t="shared" si="0"/>
        <v>0</v>
      </c>
      <c r="K44" s="45">
        <f>SUM(K6:K43)</f>
        <v>0</v>
      </c>
      <c r="L44" s="45">
        <f>SUM(L40:L43)</f>
        <v>0</v>
      </c>
      <c r="M44" s="45">
        <f>SUM(M40:M43)</f>
        <v>0</v>
      </c>
      <c r="N44" s="46">
        <f>SUM(N6:N43)</f>
        <v>0</v>
      </c>
    </row>
    <row r="45" spans="1:14" ht="17.100000000000001" customHeight="1" x14ac:dyDescent="0.2"/>
    <row r="46" spans="1:14" ht="17.100000000000001" customHeight="1" x14ac:dyDescent="0.25">
      <c r="B46" s="63" t="s">
        <v>71</v>
      </c>
      <c r="C46" s="64" t="s">
        <v>94</v>
      </c>
      <c r="E46" s="129" t="s">
        <v>60</v>
      </c>
      <c r="F46" s="129"/>
      <c r="G46" s="285"/>
      <c r="H46" s="2"/>
      <c r="I46" s="2"/>
      <c r="J46" s="2"/>
    </row>
    <row r="47" spans="1:14" ht="17.100000000000001" customHeight="1" x14ac:dyDescent="0.2">
      <c r="B47" s="5" t="s">
        <v>68</v>
      </c>
      <c r="C47" s="347">
        <f>C44+D44+E44-F44-G44</f>
        <v>0</v>
      </c>
      <c r="D47" s="2"/>
      <c r="E47" s="522" t="s">
        <v>61</v>
      </c>
      <c r="F47" s="522"/>
      <c r="G47" s="523"/>
      <c r="H47" s="3"/>
      <c r="I47" s="3"/>
      <c r="J47" s="3"/>
    </row>
    <row r="48" spans="1:14" ht="17.100000000000001" customHeight="1" x14ac:dyDescent="0.2">
      <c r="B48" s="65">
        <v>388</v>
      </c>
      <c r="C48" s="347">
        <f>H44+I44-J44</f>
        <v>0</v>
      </c>
      <c r="D48" s="2"/>
      <c r="E48" s="427" t="s">
        <v>120</v>
      </c>
      <c r="F48" s="428"/>
      <c r="G48" s="524"/>
      <c r="H48" s="3"/>
      <c r="I48" s="3"/>
      <c r="J48" s="3"/>
    </row>
    <row r="49" spans="2:13" ht="17.100000000000001" customHeight="1" x14ac:dyDescent="0.2">
      <c r="B49" s="65">
        <v>672</v>
      </c>
      <c r="C49" s="347">
        <f>K44</f>
        <v>0</v>
      </c>
      <c r="D49" s="3"/>
    </row>
    <row r="50" spans="2:13" ht="17.100000000000001" customHeight="1" x14ac:dyDescent="0.2">
      <c r="B50" s="65">
        <v>403</v>
      </c>
      <c r="C50" s="347">
        <f>M44-L44</f>
        <v>0</v>
      </c>
      <c r="D50" s="3"/>
      <c r="J50" s="108" t="s">
        <v>205</v>
      </c>
      <c r="K50" s="350">
        <f ca="1">'Popis SÚ a nákl.účtů'!B165</f>
        <v>46035</v>
      </c>
    </row>
    <row r="51" spans="2:13" ht="19.5" customHeight="1" x14ac:dyDescent="0.2">
      <c r="C51" s="589"/>
      <c r="D51" s="3"/>
      <c r="J51" s="108" t="s">
        <v>99</v>
      </c>
      <c r="K51" s="349">
        <f>'Popis SÚ a nákl.účtů'!B166</f>
        <v>0</v>
      </c>
      <c r="L51" s="108" t="s">
        <v>95</v>
      </c>
      <c r="M51" s="107" t="s">
        <v>100</v>
      </c>
    </row>
    <row r="52" spans="2:13" ht="19.5" customHeight="1" x14ac:dyDescent="0.2">
      <c r="J52" s="108" t="s">
        <v>101</v>
      </c>
      <c r="K52" s="349">
        <f>'Popis SÚ a nákl.účtů'!B167</f>
        <v>0</v>
      </c>
    </row>
    <row r="53" spans="2:13" ht="19.5" customHeight="1" x14ac:dyDescent="0.2">
      <c r="J53" s="108" t="s">
        <v>102</v>
      </c>
      <c r="K53" s="349">
        <f>'Popis SÚ a nákl.účtů'!B168</f>
        <v>0</v>
      </c>
      <c r="L53" s="108" t="s">
        <v>95</v>
      </c>
      <c r="M53" s="107" t="s">
        <v>100</v>
      </c>
    </row>
  </sheetData>
  <mergeCells count="17">
    <mergeCell ref="A41:B41"/>
    <mergeCell ref="A42:B42"/>
    <mergeCell ref="D2:J2"/>
    <mergeCell ref="A44:B44"/>
    <mergeCell ref="A6:A12"/>
    <mergeCell ref="A13:A18"/>
    <mergeCell ref="A19:A20"/>
    <mergeCell ref="A21:A24"/>
    <mergeCell ref="A25:A33"/>
    <mergeCell ref="A43:B43"/>
    <mergeCell ref="A40:B40"/>
    <mergeCell ref="A34:A38"/>
    <mergeCell ref="N4:N5"/>
    <mergeCell ref="H4:J4"/>
    <mergeCell ref="K4:M4"/>
    <mergeCell ref="C4:G4"/>
    <mergeCell ref="A4:A5"/>
  </mergeCells>
  <phoneticPr fontId="2" type="noConversion"/>
  <printOptions horizontalCentered="1"/>
  <pageMargins left="0.23622047244094491" right="0.23622047244094491" top="0.74803149606299213" bottom="0.74803149606299213" header="0.31496062992125984" footer="0.31496062992125984"/>
  <pageSetup paperSize="8" scale="78" fitToHeight="0" orientation="landscape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29"/>
  <sheetViews>
    <sheetView zoomScaleNormal="100" workbookViewId="0">
      <pane ySplit="5" topLeftCell="A9" activePane="bottomLeft" state="frozen"/>
      <selection pane="bottomLeft" activeCell="I23" sqref="I23"/>
    </sheetView>
  </sheetViews>
  <sheetFormatPr defaultRowHeight="12.75" x14ac:dyDescent="0.2"/>
  <cols>
    <col min="1" max="1" width="10.140625" customWidth="1"/>
    <col min="2" max="2" width="36" customWidth="1"/>
    <col min="3" max="10" width="21.42578125" customWidth="1"/>
  </cols>
  <sheetData>
    <row r="1" spans="1:10" ht="26.25" x14ac:dyDescent="0.4">
      <c r="A1" s="625"/>
      <c r="B1" s="19" t="s">
        <v>491</v>
      </c>
      <c r="J1" s="93" t="str">
        <f>'Popis SÚ a nákl.účtů'!D2</f>
        <v>číslo org.: 14xx</v>
      </c>
    </row>
    <row r="2" spans="1:10" ht="26.25" customHeight="1" x14ac:dyDescent="0.25">
      <c r="A2" s="625"/>
      <c r="B2" s="93" t="s">
        <v>74</v>
      </c>
      <c r="C2" s="968">
        <f>'Popis SÚ a nákl.účtů'!C3:D3</f>
        <v>0</v>
      </c>
      <c r="D2" s="968"/>
      <c r="E2" s="968"/>
      <c r="F2" s="968"/>
      <c r="G2" s="968"/>
      <c r="H2" s="968"/>
      <c r="I2" s="968"/>
    </row>
    <row r="3" spans="1:10" ht="13.5" thickBot="1" x14ac:dyDescent="0.25">
      <c r="A3" s="625"/>
      <c r="B3" s="637"/>
    </row>
    <row r="4" spans="1:10" ht="17.100000000000001" customHeight="1" thickBot="1" x14ac:dyDescent="0.25">
      <c r="A4" s="969" t="s">
        <v>429</v>
      </c>
      <c r="B4" s="964" t="s">
        <v>428</v>
      </c>
      <c r="C4" s="938" t="s">
        <v>371</v>
      </c>
      <c r="D4" s="944"/>
      <c r="E4" s="944"/>
      <c r="F4" s="944"/>
      <c r="G4" s="971"/>
      <c r="H4" s="944"/>
      <c r="I4" s="944"/>
      <c r="J4" s="964" t="s">
        <v>372</v>
      </c>
    </row>
    <row r="5" spans="1:10" s="2" customFormat="1" ht="68.25" customHeight="1" thickBot="1" x14ac:dyDescent="0.25">
      <c r="A5" s="970"/>
      <c r="B5" s="937"/>
      <c r="C5" s="621" t="s">
        <v>373</v>
      </c>
      <c r="D5" s="622" t="s">
        <v>374</v>
      </c>
      <c r="E5" s="635" t="s">
        <v>492</v>
      </c>
      <c r="F5" s="635" t="s">
        <v>493</v>
      </c>
      <c r="G5" s="620" t="s">
        <v>375</v>
      </c>
      <c r="H5" s="635" t="s">
        <v>494</v>
      </c>
      <c r="I5" s="635" t="s">
        <v>495</v>
      </c>
      <c r="J5" s="965"/>
    </row>
    <row r="6" spans="1:10" ht="24" customHeight="1" x14ac:dyDescent="0.2">
      <c r="A6" s="640"/>
      <c r="B6" s="641"/>
      <c r="C6" s="660"/>
      <c r="D6" s="661"/>
      <c r="E6" s="661"/>
      <c r="F6" s="662"/>
      <c r="G6" s="663"/>
      <c r="H6" s="664"/>
      <c r="I6" s="665"/>
      <c r="J6" s="666">
        <f t="shared" ref="J6:J22" si="0">D6-E6-G6-H6-I6</f>
        <v>0</v>
      </c>
    </row>
    <row r="7" spans="1:10" ht="24" customHeight="1" x14ac:dyDescent="0.2">
      <c r="A7" s="642"/>
      <c r="B7" s="643"/>
      <c r="C7" s="667"/>
      <c r="D7" s="668"/>
      <c r="E7" s="668"/>
      <c r="F7" s="669"/>
      <c r="G7" s="670"/>
      <c r="H7" s="671"/>
      <c r="I7" s="672"/>
      <c r="J7" s="666">
        <f t="shared" si="0"/>
        <v>0</v>
      </c>
    </row>
    <row r="8" spans="1:10" ht="24" customHeight="1" x14ac:dyDescent="0.2">
      <c r="A8" s="642"/>
      <c r="B8" s="643"/>
      <c r="C8" s="667"/>
      <c r="D8" s="668"/>
      <c r="E8" s="668"/>
      <c r="F8" s="669"/>
      <c r="G8" s="670"/>
      <c r="H8" s="671"/>
      <c r="I8" s="672"/>
      <c r="J8" s="666">
        <f t="shared" si="0"/>
        <v>0</v>
      </c>
    </row>
    <row r="9" spans="1:10" ht="24" customHeight="1" x14ac:dyDescent="0.2">
      <c r="A9" s="642"/>
      <c r="B9" s="644"/>
      <c r="C9" s="667"/>
      <c r="D9" s="668"/>
      <c r="E9" s="668"/>
      <c r="F9" s="669"/>
      <c r="G9" s="670"/>
      <c r="H9" s="671"/>
      <c r="I9" s="672"/>
      <c r="J9" s="666">
        <f t="shared" si="0"/>
        <v>0</v>
      </c>
    </row>
    <row r="10" spans="1:10" ht="24" customHeight="1" x14ac:dyDescent="0.2">
      <c r="A10" s="642"/>
      <c r="B10" s="645"/>
      <c r="C10" s="667"/>
      <c r="D10" s="668"/>
      <c r="E10" s="668"/>
      <c r="F10" s="669"/>
      <c r="G10" s="670"/>
      <c r="H10" s="671"/>
      <c r="I10" s="672"/>
      <c r="J10" s="666">
        <f t="shared" si="0"/>
        <v>0</v>
      </c>
    </row>
    <row r="11" spans="1:10" ht="24" customHeight="1" x14ac:dyDescent="0.2">
      <c r="A11" s="642"/>
      <c r="B11" s="644"/>
      <c r="C11" s="667"/>
      <c r="D11" s="668"/>
      <c r="E11" s="668"/>
      <c r="F11" s="669"/>
      <c r="G11" s="670"/>
      <c r="H11" s="671"/>
      <c r="I11" s="672"/>
      <c r="J11" s="666">
        <f t="shared" si="0"/>
        <v>0</v>
      </c>
    </row>
    <row r="12" spans="1:10" ht="24" customHeight="1" x14ac:dyDescent="0.2">
      <c r="A12" s="646"/>
      <c r="B12" s="647"/>
      <c r="C12" s="673"/>
      <c r="D12" s="674"/>
      <c r="E12" s="668"/>
      <c r="F12" s="669"/>
      <c r="G12" s="670"/>
      <c r="H12" s="671"/>
      <c r="I12" s="672"/>
      <c r="J12" s="666">
        <f t="shared" si="0"/>
        <v>0</v>
      </c>
    </row>
    <row r="13" spans="1:10" ht="24" customHeight="1" x14ac:dyDescent="0.2">
      <c r="A13" s="642"/>
      <c r="B13" s="647"/>
      <c r="C13" s="673"/>
      <c r="D13" s="668"/>
      <c r="E13" s="668"/>
      <c r="F13" s="669"/>
      <c r="G13" s="670"/>
      <c r="H13" s="671"/>
      <c r="I13" s="672"/>
      <c r="J13" s="666">
        <f t="shared" si="0"/>
        <v>0</v>
      </c>
    </row>
    <row r="14" spans="1:10" ht="24" customHeight="1" x14ac:dyDescent="0.2">
      <c r="A14" s="627"/>
      <c r="B14" s="647"/>
      <c r="C14" s="673"/>
      <c r="D14" s="668"/>
      <c r="E14" s="668"/>
      <c r="F14" s="669"/>
      <c r="G14" s="670"/>
      <c r="H14" s="671"/>
      <c r="I14" s="672"/>
      <c r="J14" s="666">
        <f t="shared" si="0"/>
        <v>0</v>
      </c>
    </row>
    <row r="15" spans="1:10" ht="24" customHeight="1" x14ac:dyDescent="0.2">
      <c r="A15" s="626"/>
      <c r="B15" s="647"/>
      <c r="C15" s="673"/>
      <c r="D15" s="668"/>
      <c r="E15" s="668"/>
      <c r="F15" s="668"/>
      <c r="G15" s="671"/>
      <c r="H15" s="671"/>
      <c r="I15" s="672"/>
      <c r="J15" s="666">
        <f t="shared" si="0"/>
        <v>0</v>
      </c>
    </row>
    <row r="16" spans="1:10" ht="24" customHeight="1" x14ac:dyDescent="0.2">
      <c r="A16" s="627"/>
      <c r="B16" s="647"/>
      <c r="C16" s="673"/>
      <c r="D16" s="668"/>
      <c r="E16" s="668"/>
      <c r="F16" s="668"/>
      <c r="G16" s="671"/>
      <c r="H16" s="671"/>
      <c r="I16" s="672"/>
      <c r="J16" s="666">
        <f t="shared" si="0"/>
        <v>0</v>
      </c>
    </row>
    <row r="17" spans="1:11" ht="24" customHeight="1" x14ac:dyDescent="0.2">
      <c r="A17" s="626"/>
      <c r="B17" s="647"/>
      <c r="C17" s="673"/>
      <c r="D17" s="668"/>
      <c r="E17" s="668"/>
      <c r="F17" s="668"/>
      <c r="G17" s="671"/>
      <c r="H17" s="671"/>
      <c r="I17" s="672"/>
      <c r="J17" s="666">
        <f>D17-E17-G17-H17-I17</f>
        <v>0</v>
      </c>
    </row>
    <row r="18" spans="1:11" ht="24" customHeight="1" x14ac:dyDescent="0.2">
      <c r="A18" s="627"/>
      <c r="B18" s="647"/>
      <c r="C18" s="673"/>
      <c r="D18" s="668"/>
      <c r="E18" s="668"/>
      <c r="F18" s="668"/>
      <c r="G18" s="671"/>
      <c r="H18" s="671"/>
      <c r="I18" s="672"/>
      <c r="J18" s="666">
        <f t="shared" si="0"/>
        <v>0</v>
      </c>
    </row>
    <row r="19" spans="1:11" ht="24" customHeight="1" x14ac:dyDescent="0.2">
      <c r="A19" s="626"/>
      <c r="B19" s="647"/>
      <c r="C19" s="673"/>
      <c r="D19" s="668"/>
      <c r="E19" s="668"/>
      <c r="F19" s="668"/>
      <c r="G19" s="671"/>
      <c r="H19" s="671"/>
      <c r="I19" s="672"/>
      <c r="J19" s="666">
        <f t="shared" si="0"/>
        <v>0</v>
      </c>
    </row>
    <row r="20" spans="1:11" ht="24" customHeight="1" x14ac:dyDescent="0.2">
      <c r="A20" s="627"/>
      <c r="B20" s="647"/>
      <c r="C20" s="673"/>
      <c r="D20" s="668"/>
      <c r="E20" s="668"/>
      <c r="F20" s="668"/>
      <c r="G20" s="671"/>
      <c r="H20" s="671"/>
      <c r="I20" s="672"/>
      <c r="J20" s="666">
        <f t="shared" si="0"/>
        <v>0</v>
      </c>
    </row>
    <row r="21" spans="1:11" ht="24" customHeight="1" x14ac:dyDescent="0.2">
      <c r="A21" s="626"/>
      <c r="B21" s="647"/>
      <c r="C21" s="673"/>
      <c r="D21" s="668"/>
      <c r="E21" s="668"/>
      <c r="F21" s="668"/>
      <c r="G21" s="671"/>
      <c r="H21" s="671"/>
      <c r="I21" s="672"/>
      <c r="J21" s="666">
        <f t="shared" si="0"/>
        <v>0</v>
      </c>
    </row>
    <row r="22" spans="1:11" ht="24" customHeight="1" thickBot="1" x14ac:dyDescent="0.25">
      <c r="A22" s="639"/>
      <c r="B22" s="648"/>
      <c r="C22" s="675"/>
      <c r="D22" s="676"/>
      <c r="E22" s="676"/>
      <c r="F22" s="676"/>
      <c r="G22" s="671"/>
      <c r="H22" s="677"/>
      <c r="I22" s="678"/>
      <c r="J22" s="666">
        <f t="shared" si="0"/>
        <v>0</v>
      </c>
    </row>
    <row r="23" spans="1:11" s="624" customFormat="1" ht="26.25" customHeight="1" thickBot="1" x14ac:dyDescent="0.3">
      <c r="A23" s="638" t="s">
        <v>376</v>
      </c>
      <c r="B23" s="628"/>
      <c r="C23" s="623">
        <f t="shared" ref="C23:H23" si="1">SUM(C6:C22)</f>
        <v>0</v>
      </c>
      <c r="D23" s="623">
        <f t="shared" si="1"/>
        <v>0</v>
      </c>
      <c r="E23" s="623">
        <f t="shared" si="1"/>
        <v>0</v>
      </c>
      <c r="F23" s="649">
        <f t="shared" si="1"/>
        <v>0</v>
      </c>
      <c r="G23" s="623">
        <f t="shared" si="1"/>
        <v>0</v>
      </c>
      <c r="H23" s="650">
        <f t="shared" si="1"/>
        <v>0</v>
      </c>
      <c r="I23" s="650">
        <f t="shared" ref="I23" si="2">SUM(I6:I22)</f>
        <v>0</v>
      </c>
      <c r="J23" s="623">
        <f>SUM(J6:J22)</f>
        <v>0</v>
      </c>
    </row>
    <row r="24" spans="1:11" ht="17.100000000000001" customHeight="1" x14ac:dyDescent="0.2">
      <c r="A24" s="625"/>
      <c r="B24" s="66"/>
      <c r="C24" s="589"/>
      <c r="D24" s="589"/>
      <c r="E24" s="589"/>
      <c r="F24" s="589"/>
      <c r="G24" s="589"/>
      <c r="H24" s="589"/>
      <c r="I24" s="589"/>
    </row>
    <row r="25" spans="1:11" ht="20.100000000000001" customHeight="1" x14ac:dyDescent="0.2">
      <c r="A25" s="679"/>
      <c r="B25" s="680"/>
      <c r="C25" s="589"/>
      <c r="D25" s="589"/>
      <c r="E25" s="589"/>
      <c r="F25" s="589"/>
      <c r="G25" s="589"/>
      <c r="H25" s="589"/>
      <c r="I25" s="589"/>
    </row>
    <row r="26" spans="1:11" ht="20.100000000000001" customHeight="1" x14ac:dyDescent="0.2">
      <c r="A26" s="680"/>
      <c r="B26" s="680"/>
      <c r="D26" s="108" t="s">
        <v>205</v>
      </c>
      <c r="E26" s="966">
        <f ca="1">'Popis SÚ a nákl.účtů'!B165</f>
        <v>46035</v>
      </c>
      <c r="F26" s="967"/>
      <c r="G26" s="682"/>
      <c r="H26" s="682"/>
      <c r="I26" s="682"/>
    </row>
    <row r="27" spans="1:11" ht="20.100000000000001" customHeight="1" x14ac:dyDescent="0.2">
      <c r="A27" s="680"/>
      <c r="B27" s="680"/>
      <c r="D27" s="108" t="s">
        <v>99</v>
      </c>
      <c r="E27" s="657">
        <f>'Popis SÚ a nákl.účtů'!B166</f>
        <v>0</v>
      </c>
      <c r="F27" s="351"/>
      <c r="G27" s="2"/>
      <c r="H27" s="683"/>
      <c r="I27" s="683"/>
      <c r="J27" s="107" t="s">
        <v>100</v>
      </c>
      <c r="K27" s="107"/>
    </row>
    <row r="28" spans="1:11" ht="20.100000000000001" customHeight="1" x14ac:dyDescent="0.2">
      <c r="A28" s="680"/>
      <c r="B28" s="680"/>
      <c r="D28" s="108" t="s">
        <v>101</v>
      </c>
      <c r="E28" s="657">
        <f>'Popis SÚ a nákl.účtů'!B167</f>
        <v>0</v>
      </c>
      <c r="F28" s="657"/>
      <c r="G28" s="2"/>
      <c r="H28" s="683"/>
      <c r="I28" s="683"/>
    </row>
    <row r="29" spans="1:11" ht="20.100000000000001" customHeight="1" x14ac:dyDescent="0.2">
      <c r="A29" s="680"/>
      <c r="B29" s="680"/>
      <c r="D29" s="108" t="s">
        <v>102</v>
      </c>
      <c r="E29" s="657">
        <f>'Popis SÚ a nákl.účtů'!B168</f>
        <v>0</v>
      </c>
      <c r="F29" s="657"/>
      <c r="G29" s="2"/>
      <c r="H29" s="683"/>
      <c r="I29" s="683"/>
      <c r="J29" s="107" t="s">
        <v>100</v>
      </c>
      <c r="K29" s="107"/>
    </row>
  </sheetData>
  <mergeCells count="6">
    <mergeCell ref="J4:J5"/>
    <mergeCell ref="E26:F26"/>
    <mergeCell ref="C2:I2"/>
    <mergeCell ref="A4:A5"/>
    <mergeCell ref="B4:B5"/>
    <mergeCell ref="C4:I4"/>
  </mergeCells>
  <pageMargins left="0.31496062992125984" right="0.31496062992125984" top="0.78740157480314965" bottom="0.78740157480314965" header="0.31496062992125984" footer="0.31496062992125984"/>
  <pageSetup paperSize="8" scale="95" fitToHeight="0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  <pageSetUpPr fitToPage="1"/>
  </sheetPr>
  <dimension ref="A1:H52"/>
  <sheetViews>
    <sheetView showGridLines="0" topLeftCell="A2" workbookViewId="0">
      <selection activeCell="C33" sqref="C33"/>
    </sheetView>
  </sheetViews>
  <sheetFormatPr defaultRowHeight="12.75" x14ac:dyDescent="0.2"/>
  <cols>
    <col min="1" max="1" width="37.5703125" customWidth="1"/>
    <col min="2" max="2" width="7.7109375" customWidth="1"/>
    <col min="3" max="3" width="27" customWidth="1"/>
    <col min="4" max="4" width="18.7109375" customWidth="1"/>
    <col min="5" max="5" width="21.140625" customWidth="1"/>
    <col min="6" max="6" width="2.5703125" customWidth="1"/>
    <col min="7" max="7" width="3.7109375" customWidth="1"/>
  </cols>
  <sheetData>
    <row r="1" spans="1:8" x14ac:dyDescent="0.2">
      <c r="H1" s="108"/>
    </row>
    <row r="2" spans="1:8" ht="26.25" x14ac:dyDescent="0.4">
      <c r="A2" s="19" t="s">
        <v>496</v>
      </c>
      <c r="B2" s="19"/>
      <c r="C2" s="19"/>
      <c r="D2" s="173"/>
      <c r="E2" s="135" t="str">
        <f>'Popis SÚ a nákl.účtů'!D2</f>
        <v>číslo org.: 14xx</v>
      </c>
      <c r="F2" s="135"/>
      <c r="H2" s="174"/>
    </row>
    <row r="3" spans="1:8" ht="15" x14ac:dyDescent="0.2">
      <c r="A3" s="175" t="s">
        <v>123</v>
      </c>
      <c r="B3" s="976">
        <f>'Popis SÚ a nákl.účtů'!C3</f>
        <v>0</v>
      </c>
      <c r="C3" s="976"/>
      <c r="D3" s="976"/>
      <c r="E3" s="976"/>
      <c r="F3" s="976"/>
      <c r="G3" s="976"/>
      <c r="H3" s="976"/>
    </row>
    <row r="4" spans="1:8" ht="27.75" customHeight="1" x14ac:dyDescent="0.2">
      <c r="B4" s="976"/>
      <c r="C4" s="976"/>
      <c r="D4" s="976"/>
      <c r="E4" s="976"/>
      <c r="F4" s="976"/>
      <c r="G4" s="976"/>
      <c r="H4" s="976"/>
    </row>
    <row r="5" spans="1:8" x14ac:dyDescent="0.2">
      <c r="A5" s="107"/>
    </row>
    <row r="6" spans="1:8" ht="15.75" x14ac:dyDescent="0.25">
      <c r="A6" s="176" t="s">
        <v>497</v>
      </c>
      <c r="B6" s="177"/>
    </row>
    <row r="7" spans="1:8" ht="18" x14ac:dyDescent="0.25">
      <c r="A7" s="178" t="s">
        <v>156</v>
      </c>
      <c r="B7" s="107" t="s">
        <v>157</v>
      </c>
      <c r="C7" s="179">
        <v>0</v>
      </c>
      <c r="D7" s="107" t="s">
        <v>158</v>
      </c>
    </row>
    <row r="8" spans="1:8" x14ac:dyDescent="0.2">
      <c r="A8" s="107" t="s">
        <v>159</v>
      </c>
    </row>
    <row r="9" spans="1:8" ht="57" customHeight="1" x14ac:dyDescent="0.2">
      <c r="A9" s="977"/>
      <c r="B9" s="978"/>
      <c r="C9" s="978"/>
      <c r="D9" s="978"/>
      <c r="E9" s="978"/>
      <c r="F9" s="978"/>
      <c r="G9" s="978"/>
      <c r="H9" s="979"/>
    </row>
    <row r="10" spans="1:8" x14ac:dyDescent="0.2">
      <c r="A10" s="180"/>
      <c r="B10" s="1"/>
      <c r="C10" s="1"/>
    </row>
    <row r="11" spans="1:8" ht="18" x14ac:dyDescent="0.25">
      <c r="A11" s="178" t="s">
        <v>160</v>
      </c>
      <c r="B11" s="107" t="s">
        <v>157</v>
      </c>
      <c r="C11" s="277">
        <f>SUM(C13:C17)</f>
        <v>0</v>
      </c>
      <c r="D11" s="107" t="s">
        <v>158</v>
      </c>
    </row>
    <row r="12" spans="1:8" ht="18" x14ac:dyDescent="0.25">
      <c r="A12" s="276" t="s">
        <v>201</v>
      </c>
      <c r="B12" s="107"/>
      <c r="C12" s="270"/>
      <c r="D12" s="107"/>
    </row>
    <row r="13" spans="1:8" ht="18" x14ac:dyDescent="0.25">
      <c r="A13" s="972" t="s">
        <v>23</v>
      </c>
      <c r="B13" s="973"/>
      <c r="C13" s="179"/>
      <c r="D13" s="356" t="s">
        <v>75</v>
      </c>
    </row>
    <row r="14" spans="1:8" ht="18" x14ac:dyDescent="0.25">
      <c r="A14" s="972" t="s">
        <v>23</v>
      </c>
      <c r="B14" s="973"/>
      <c r="C14" s="179"/>
      <c r="D14" s="107"/>
    </row>
    <row r="15" spans="1:8" ht="18" x14ac:dyDescent="0.25">
      <c r="A15" s="972" t="s">
        <v>23</v>
      </c>
      <c r="B15" s="973"/>
      <c r="C15" s="179"/>
      <c r="D15" s="107"/>
    </row>
    <row r="16" spans="1:8" ht="15.75" x14ac:dyDescent="0.25">
      <c r="A16" s="972" t="s">
        <v>23</v>
      </c>
      <c r="B16" s="973"/>
      <c r="C16" s="5"/>
      <c r="D16" s="107"/>
    </row>
    <row r="17" spans="1:8" ht="18" x14ac:dyDescent="0.25">
      <c r="A17" s="972" t="s">
        <v>23</v>
      </c>
      <c r="B17" s="973"/>
      <c r="C17" s="179"/>
      <c r="D17" s="107"/>
    </row>
    <row r="18" spans="1:8" ht="18" x14ac:dyDescent="0.25">
      <c r="A18" s="178"/>
      <c r="B18" s="107"/>
      <c r="C18" s="270"/>
      <c r="D18" s="107"/>
    </row>
    <row r="19" spans="1:8" x14ac:dyDescent="0.2">
      <c r="A19" s="706" t="s">
        <v>500</v>
      </c>
    </row>
    <row r="20" spans="1:8" ht="66" customHeight="1" x14ac:dyDescent="0.2">
      <c r="A20" s="977"/>
      <c r="B20" s="980"/>
      <c r="C20" s="980"/>
      <c r="D20" s="980"/>
      <c r="E20" s="980"/>
      <c r="F20" s="980"/>
      <c r="G20" s="980"/>
      <c r="H20" s="981"/>
    </row>
    <row r="22" spans="1:8" ht="15" x14ac:dyDescent="0.25">
      <c r="A22" s="982" t="s">
        <v>498</v>
      </c>
      <c r="B22" s="983"/>
      <c r="C22" s="181">
        <f>C7+C11</f>
        <v>0</v>
      </c>
      <c r="D22" s="107"/>
    </row>
    <row r="23" spans="1:8" ht="15" x14ac:dyDescent="0.25">
      <c r="A23" s="984" t="s">
        <v>449</v>
      </c>
      <c r="B23" s="985"/>
      <c r="C23" s="182">
        <v>0</v>
      </c>
    </row>
    <row r="24" spans="1:8" ht="20.25" x14ac:dyDescent="0.3">
      <c r="A24" s="986" t="s">
        <v>161</v>
      </c>
      <c r="B24" s="987"/>
      <c r="C24" s="183">
        <f>C22-C23</f>
        <v>0</v>
      </c>
    </row>
    <row r="25" spans="1:8" ht="15.75" x14ac:dyDescent="0.25">
      <c r="A25" s="2"/>
      <c r="B25" s="2"/>
      <c r="C25" s="184"/>
      <c r="D25" s="107"/>
    </row>
    <row r="27" spans="1:8" ht="16.5" thickBot="1" x14ac:dyDescent="0.3">
      <c r="A27" s="185" t="s">
        <v>162</v>
      </c>
      <c r="B27" s="186"/>
      <c r="C27" s="186"/>
      <c r="D27" s="187"/>
      <c r="E27" s="187"/>
    </row>
    <row r="28" spans="1:8" ht="28.5" customHeight="1" thickBot="1" x14ac:dyDescent="0.25">
      <c r="A28" s="188" t="s">
        <v>499</v>
      </c>
      <c r="B28" s="590"/>
      <c r="C28" s="189" t="s">
        <v>501</v>
      </c>
    </row>
    <row r="29" spans="1:8" ht="14.25" x14ac:dyDescent="0.2">
      <c r="A29" s="190" t="s">
        <v>282</v>
      </c>
      <c r="B29" s="191"/>
      <c r="C29" s="192">
        <v>0</v>
      </c>
    </row>
    <row r="30" spans="1:8" ht="14.25" x14ac:dyDescent="0.2">
      <c r="A30" s="134" t="s">
        <v>163</v>
      </c>
      <c r="B30" s="193"/>
      <c r="C30" s="194">
        <v>0</v>
      </c>
    </row>
    <row r="31" spans="1:8" s="218" customFormat="1" ht="14.25" customHeight="1" x14ac:dyDescent="0.2">
      <c r="A31" s="213" t="s">
        <v>164</v>
      </c>
      <c r="B31" s="214"/>
      <c r="C31" s="215">
        <v>0</v>
      </c>
      <c r="D31" s="216"/>
      <c r="E31" s="217"/>
    </row>
    <row r="32" spans="1:8" ht="15" thickBot="1" x14ac:dyDescent="0.25">
      <c r="A32" s="788" t="s">
        <v>165</v>
      </c>
      <c r="B32" s="789"/>
      <c r="C32" s="806" t="s">
        <v>502</v>
      </c>
      <c r="E32" s="195"/>
    </row>
    <row r="33" spans="1:4" x14ac:dyDescent="0.2">
      <c r="B33" s="108" t="s">
        <v>166</v>
      </c>
      <c r="C33" s="196">
        <f>C29+C30+C31</f>
        <v>0</v>
      </c>
    </row>
    <row r="34" spans="1:4" x14ac:dyDescent="0.2">
      <c r="B34" s="108"/>
      <c r="C34" s="79"/>
      <c r="D34" s="197"/>
    </row>
    <row r="35" spans="1:4" ht="15.75" x14ac:dyDescent="0.25">
      <c r="A35" s="185" t="s">
        <v>167</v>
      </c>
      <c r="B35" s="186"/>
      <c r="C35" s="186"/>
      <c r="D35" s="197"/>
    </row>
    <row r="36" spans="1:4" ht="15.75" x14ac:dyDescent="0.25">
      <c r="A36" s="188" t="s">
        <v>503</v>
      </c>
      <c r="B36" s="193"/>
      <c r="C36" s="198">
        <f>C38+C39+C40</f>
        <v>0</v>
      </c>
      <c r="D36" s="197"/>
    </row>
    <row r="37" spans="1:4" ht="14.25" x14ac:dyDescent="0.2">
      <c r="A37" s="974" t="s">
        <v>168</v>
      </c>
      <c r="B37" s="975"/>
      <c r="C37" s="199"/>
      <c r="D37" s="197"/>
    </row>
    <row r="38" spans="1:4" ht="14.25" x14ac:dyDescent="0.2">
      <c r="A38" s="200" t="s">
        <v>169</v>
      </c>
      <c r="B38" s="201"/>
      <c r="C38" s="202">
        <v>0</v>
      </c>
      <c r="D38" s="197"/>
    </row>
    <row r="39" spans="1:4" ht="14.25" x14ac:dyDescent="0.2">
      <c r="A39" s="200" t="s">
        <v>170</v>
      </c>
      <c r="B39" s="201"/>
      <c r="C39" s="202">
        <v>0</v>
      </c>
      <c r="D39" s="197"/>
    </row>
    <row r="40" spans="1:4" ht="14.25" x14ac:dyDescent="0.2">
      <c r="A40" s="847" t="s">
        <v>504</v>
      </c>
      <c r="B40" s="201"/>
      <c r="C40" s="202">
        <v>0</v>
      </c>
      <c r="D40" s="197"/>
    </row>
    <row r="41" spans="1:4" x14ac:dyDescent="0.2">
      <c r="B41" s="108"/>
      <c r="C41" s="79"/>
      <c r="D41" s="197"/>
    </row>
    <row r="42" spans="1:4" ht="16.5" thickBot="1" x14ac:dyDescent="0.3">
      <c r="A42" s="176" t="s">
        <v>171</v>
      </c>
      <c r="B42" s="177"/>
      <c r="C42" s="177"/>
    </row>
    <row r="43" spans="1:4" ht="15" thickBot="1" x14ac:dyDescent="0.25">
      <c r="A43" s="203" t="s">
        <v>293</v>
      </c>
      <c r="B43" s="204"/>
      <c r="C43" s="205">
        <v>0</v>
      </c>
    </row>
    <row r="44" spans="1:4" ht="15" x14ac:dyDescent="0.25">
      <c r="A44" s="206" t="s">
        <v>172</v>
      </c>
      <c r="B44" s="207"/>
      <c r="C44" s="704">
        <f>C45</f>
        <v>0</v>
      </c>
    </row>
    <row r="45" spans="1:4" ht="14.25" x14ac:dyDescent="0.2">
      <c r="A45" s="208" t="s">
        <v>173</v>
      </c>
      <c r="B45" s="209"/>
      <c r="C45" s="210">
        <v>0</v>
      </c>
    </row>
    <row r="46" spans="1:4" ht="15" thickBot="1" x14ac:dyDescent="0.25">
      <c r="A46" s="208" t="s">
        <v>174</v>
      </c>
      <c r="B46" s="790"/>
      <c r="C46" s="791" t="s">
        <v>193</v>
      </c>
      <c r="D46" s="211"/>
    </row>
    <row r="47" spans="1:4" ht="15" thickBot="1" x14ac:dyDescent="0.25">
      <c r="A47" s="203" t="s">
        <v>292</v>
      </c>
      <c r="B47" s="204"/>
      <c r="C47" s="205">
        <f>C43-C44</f>
        <v>0</v>
      </c>
    </row>
    <row r="48" spans="1:4" ht="14.25" x14ac:dyDescent="0.2">
      <c r="A48" s="107"/>
      <c r="C48" s="212"/>
    </row>
    <row r="49" spans="2:5" ht="19.5" customHeight="1" x14ac:dyDescent="0.2">
      <c r="B49" s="108" t="s">
        <v>205</v>
      </c>
      <c r="C49" s="350">
        <f ca="1">'Popis SÚ a nákl.účtů'!B165</f>
        <v>46035</v>
      </c>
      <c r="D49" s="108" t="s">
        <v>95</v>
      </c>
      <c r="E49" s="107" t="s">
        <v>206</v>
      </c>
    </row>
    <row r="50" spans="2:5" ht="19.5" customHeight="1" x14ac:dyDescent="0.2">
      <c r="B50" s="108" t="s">
        <v>99</v>
      </c>
      <c r="C50" s="351">
        <f>'Popis SÚ a nákl.účtů'!B166</f>
        <v>0</v>
      </c>
    </row>
    <row r="51" spans="2:5" ht="19.5" customHeight="1" x14ac:dyDescent="0.2">
      <c r="B51" s="108" t="s">
        <v>101</v>
      </c>
      <c r="C51" s="351">
        <f>'Popis SÚ a nákl.účtů'!B167</f>
        <v>0</v>
      </c>
    </row>
    <row r="52" spans="2:5" ht="19.5" customHeight="1" x14ac:dyDescent="0.2">
      <c r="B52" s="108" t="s">
        <v>102</v>
      </c>
      <c r="C52" s="351">
        <f>'Popis SÚ a nákl.účtů'!B168</f>
        <v>0</v>
      </c>
      <c r="D52" s="108" t="s">
        <v>95</v>
      </c>
      <c r="E52" s="107" t="s">
        <v>206</v>
      </c>
    </row>
  </sheetData>
  <mergeCells count="12">
    <mergeCell ref="A15:B15"/>
    <mergeCell ref="A17:B17"/>
    <mergeCell ref="A37:B37"/>
    <mergeCell ref="B3:H4"/>
    <mergeCell ref="A9:H9"/>
    <mergeCell ref="A20:H20"/>
    <mergeCell ref="A22:B22"/>
    <mergeCell ref="A23:B23"/>
    <mergeCell ref="A24:B24"/>
    <mergeCell ref="A13:B13"/>
    <mergeCell ref="A14:B14"/>
    <mergeCell ref="A16:B16"/>
  </mergeCells>
  <pageMargins left="0.25" right="0.25" top="0.75" bottom="0.75" header="0.3" footer="0.3"/>
  <pageSetup paperSize="9" scale="7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  <pageSetUpPr fitToPage="1"/>
  </sheetPr>
  <dimension ref="A1:Q48"/>
  <sheetViews>
    <sheetView showGridLines="0" topLeftCell="A7" workbookViewId="0">
      <selection activeCell="E39" sqref="E39:F39"/>
    </sheetView>
  </sheetViews>
  <sheetFormatPr defaultRowHeight="12.75" x14ac:dyDescent="0.2"/>
  <cols>
    <col min="1" max="1" width="17.42578125" customWidth="1"/>
    <col min="2" max="2" width="14.140625" customWidth="1"/>
    <col min="3" max="3" width="20.140625" customWidth="1"/>
    <col min="4" max="4" width="18.5703125" customWidth="1"/>
    <col min="5" max="6" width="13.7109375" customWidth="1"/>
    <col min="7" max="13" width="15.7109375" customWidth="1"/>
    <col min="14" max="14" width="18.5703125" customWidth="1"/>
  </cols>
  <sheetData>
    <row r="1" spans="1:14" ht="23.25" x14ac:dyDescent="0.35">
      <c r="A1" s="364" t="s">
        <v>505</v>
      </c>
      <c r="B1" s="107"/>
      <c r="K1" s="365"/>
      <c r="L1" s="436" t="str">
        <f>'Popis SÚ a nákl.účtů'!D2</f>
        <v>číslo org.: 14xx</v>
      </c>
      <c r="N1" s="366"/>
    </row>
    <row r="2" spans="1:14" ht="18" x14ac:dyDescent="0.25">
      <c r="A2" s="135"/>
    </row>
    <row r="3" spans="1:14" ht="15.75" x14ac:dyDescent="0.25">
      <c r="A3" s="367" t="s">
        <v>74</v>
      </c>
      <c r="C3" s="1020">
        <f>'Popis SÚ a nákl.účtů'!C3</f>
        <v>0</v>
      </c>
      <c r="D3" s="1020"/>
      <c r="E3" s="1020"/>
      <c r="F3" s="1020"/>
      <c r="G3" s="1020"/>
      <c r="H3" s="1020"/>
      <c r="I3" s="1020"/>
      <c r="J3" s="1020"/>
      <c r="K3" s="1020"/>
      <c r="L3" s="1020"/>
      <c r="M3" s="1020"/>
      <c r="N3" s="1020"/>
    </row>
    <row r="4" spans="1:14" x14ac:dyDescent="0.2">
      <c r="A4" s="136"/>
      <c r="L4" s="2"/>
    </row>
    <row r="5" spans="1:14" ht="26.25" x14ac:dyDescent="0.4">
      <c r="A5" s="135" t="s">
        <v>124</v>
      </c>
      <c r="G5" s="108"/>
      <c r="I5" s="107"/>
      <c r="N5" s="108" t="s">
        <v>125</v>
      </c>
    </row>
    <row r="6" spans="1:14" ht="13.5" thickBot="1" x14ac:dyDescent="0.25">
      <c r="A6" s="136"/>
      <c r="B6" s="61"/>
      <c r="C6" s="61"/>
    </row>
    <row r="7" spans="1:14" ht="15" customHeight="1" x14ac:dyDescent="0.25">
      <c r="A7" s="1010" t="s">
        <v>126</v>
      </c>
      <c r="B7" s="1013" t="s">
        <v>127</v>
      </c>
      <c r="C7" s="1014"/>
      <c r="D7" s="1017" t="s">
        <v>275</v>
      </c>
      <c r="E7" s="353"/>
      <c r="F7" s="368"/>
      <c r="G7" s="369" t="s">
        <v>276</v>
      </c>
      <c r="H7" s="368"/>
      <c r="I7" s="370"/>
      <c r="J7" s="368"/>
      <c r="K7" s="368"/>
      <c r="L7" s="370"/>
      <c r="M7" s="371"/>
      <c r="N7" s="1026" t="s">
        <v>441</v>
      </c>
    </row>
    <row r="8" spans="1:14" ht="15.75" customHeight="1" x14ac:dyDescent="0.2">
      <c r="A8" s="1011"/>
      <c r="B8" s="1015"/>
      <c r="C8" s="1016"/>
      <c r="D8" s="1018"/>
      <c r="E8" s="137"/>
      <c r="F8" s="138"/>
      <c r="G8" s="138"/>
      <c r="H8" s="139" t="s">
        <v>130</v>
      </c>
      <c r="I8" s="140"/>
      <c r="J8" s="140"/>
      <c r="K8" s="372" t="s">
        <v>131</v>
      </c>
      <c r="L8" s="139"/>
      <c r="M8" s="373"/>
      <c r="N8" s="1027"/>
    </row>
    <row r="9" spans="1:14" ht="74.25" customHeight="1" thickBot="1" x14ac:dyDescent="0.25">
      <c r="A9" s="1012"/>
      <c r="B9" s="374" t="s">
        <v>132</v>
      </c>
      <c r="C9" s="375"/>
      <c r="D9" s="1019"/>
      <c r="E9" s="141" t="s">
        <v>133</v>
      </c>
      <c r="F9" s="142" t="s">
        <v>134</v>
      </c>
      <c r="G9" s="376" t="s">
        <v>135</v>
      </c>
      <c r="H9" s="377" t="s">
        <v>312</v>
      </c>
      <c r="I9" s="378" t="s">
        <v>137</v>
      </c>
      <c r="J9" s="801" t="s">
        <v>438</v>
      </c>
      <c r="K9" s="802" t="s">
        <v>439</v>
      </c>
      <c r="L9" s="377" t="s">
        <v>313</v>
      </c>
      <c r="M9" s="803" t="s">
        <v>440</v>
      </c>
      <c r="N9" s="937"/>
    </row>
    <row r="10" spans="1:14" x14ac:dyDescent="0.2">
      <c r="A10" s="143">
        <v>1</v>
      </c>
      <c r="B10" s="144">
        <v>0</v>
      </c>
      <c r="C10" s="379"/>
      <c r="D10" s="145">
        <v>0</v>
      </c>
      <c r="E10" s="380"/>
      <c r="F10" s="146">
        <v>10</v>
      </c>
      <c r="G10" s="437">
        <v>0</v>
      </c>
      <c r="H10" s="438">
        <v>0</v>
      </c>
      <c r="I10" s="439">
        <v>0</v>
      </c>
      <c r="J10" s="440">
        <f>SUM(G10:I10)</f>
        <v>0</v>
      </c>
      <c r="K10" s="460">
        <v>0</v>
      </c>
      <c r="L10" s="461">
        <v>0</v>
      </c>
      <c r="M10" s="462">
        <f t="shared" ref="M10:M21" si="0">K10+L10</f>
        <v>0</v>
      </c>
      <c r="N10" s="381">
        <f>B10-D10-J10-M10</f>
        <v>0</v>
      </c>
    </row>
    <row r="11" spans="1:14" x14ac:dyDescent="0.2">
      <c r="A11" s="147">
        <v>2</v>
      </c>
      <c r="B11" s="148">
        <v>0</v>
      </c>
      <c r="C11" s="382"/>
      <c r="D11" s="149">
        <v>0</v>
      </c>
      <c r="E11" s="383"/>
      <c r="F11" s="150">
        <v>10</v>
      </c>
      <c r="G11" s="441">
        <v>0</v>
      </c>
      <c r="H11" s="442">
        <v>0</v>
      </c>
      <c r="I11" s="443">
        <v>0</v>
      </c>
      <c r="J11" s="440">
        <f t="shared" ref="J11:J16" si="1">SUM(G11:I11)</f>
        <v>0</v>
      </c>
      <c r="K11" s="463">
        <v>0</v>
      </c>
      <c r="L11" s="464">
        <v>0</v>
      </c>
      <c r="M11" s="465">
        <f t="shared" si="0"/>
        <v>0</v>
      </c>
      <c r="N11" s="381">
        <f t="shared" ref="N11:N22" si="2">B11-D11-J11-M11</f>
        <v>0</v>
      </c>
    </row>
    <row r="12" spans="1:14" x14ac:dyDescent="0.2">
      <c r="A12" s="147">
        <v>3</v>
      </c>
      <c r="B12" s="148">
        <v>0</v>
      </c>
      <c r="C12" s="382"/>
      <c r="D12" s="149">
        <v>0</v>
      </c>
      <c r="E12" s="383"/>
      <c r="F12" s="150">
        <v>15</v>
      </c>
      <c r="G12" s="441">
        <v>0</v>
      </c>
      <c r="H12" s="442">
        <v>0</v>
      </c>
      <c r="I12" s="443">
        <v>0</v>
      </c>
      <c r="J12" s="440">
        <f t="shared" si="1"/>
        <v>0</v>
      </c>
      <c r="K12" s="463">
        <v>0</v>
      </c>
      <c r="L12" s="464">
        <v>0</v>
      </c>
      <c r="M12" s="465">
        <f t="shared" si="0"/>
        <v>0</v>
      </c>
      <c r="N12" s="381">
        <f t="shared" si="2"/>
        <v>0</v>
      </c>
    </row>
    <row r="13" spans="1:14" x14ac:dyDescent="0.2">
      <c r="A13" s="147">
        <v>4</v>
      </c>
      <c r="B13" s="148">
        <v>0</v>
      </c>
      <c r="C13" s="382"/>
      <c r="D13" s="149">
        <v>0</v>
      </c>
      <c r="E13" s="383"/>
      <c r="F13" s="150">
        <v>20</v>
      </c>
      <c r="G13" s="441">
        <v>0</v>
      </c>
      <c r="H13" s="442">
        <v>0</v>
      </c>
      <c r="I13" s="443">
        <v>0</v>
      </c>
      <c r="J13" s="440">
        <f t="shared" si="1"/>
        <v>0</v>
      </c>
      <c r="K13" s="463">
        <v>0</v>
      </c>
      <c r="L13" s="464">
        <v>0</v>
      </c>
      <c r="M13" s="465">
        <f t="shared" si="0"/>
        <v>0</v>
      </c>
      <c r="N13" s="381">
        <f t="shared" si="2"/>
        <v>0</v>
      </c>
    </row>
    <row r="14" spans="1:14" x14ac:dyDescent="0.2">
      <c r="A14" s="151" t="s">
        <v>139</v>
      </c>
      <c r="B14" s="148">
        <v>0</v>
      </c>
      <c r="C14" s="382"/>
      <c r="D14" s="149">
        <v>0</v>
      </c>
      <c r="E14" s="383"/>
      <c r="F14" s="150">
        <v>10</v>
      </c>
      <c r="G14" s="441">
        <v>0</v>
      </c>
      <c r="H14" s="442">
        <v>0</v>
      </c>
      <c r="I14" s="443">
        <v>0</v>
      </c>
      <c r="J14" s="440">
        <f t="shared" si="1"/>
        <v>0</v>
      </c>
      <c r="K14" s="463">
        <v>0</v>
      </c>
      <c r="L14" s="464">
        <v>0</v>
      </c>
      <c r="M14" s="465">
        <f t="shared" si="0"/>
        <v>0</v>
      </c>
      <c r="N14" s="381">
        <f t="shared" si="2"/>
        <v>0</v>
      </c>
    </row>
    <row r="15" spans="1:14" x14ac:dyDescent="0.2">
      <c r="A15" s="147">
        <v>5</v>
      </c>
      <c r="B15" s="148">
        <v>0</v>
      </c>
      <c r="C15" s="382"/>
      <c r="D15" s="149">
        <v>0</v>
      </c>
      <c r="E15" s="383"/>
      <c r="F15" s="150">
        <v>30</v>
      </c>
      <c r="G15" s="441">
        <v>0</v>
      </c>
      <c r="H15" s="442">
        <v>0</v>
      </c>
      <c r="I15" s="443">
        <v>0</v>
      </c>
      <c r="J15" s="440">
        <f t="shared" si="1"/>
        <v>0</v>
      </c>
      <c r="K15" s="463">
        <v>0</v>
      </c>
      <c r="L15" s="464">
        <v>0</v>
      </c>
      <c r="M15" s="465">
        <f t="shared" si="0"/>
        <v>0</v>
      </c>
      <c r="N15" s="381">
        <f t="shared" si="2"/>
        <v>0</v>
      </c>
    </row>
    <row r="16" spans="1:14" ht="13.5" thickBot="1" x14ac:dyDescent="0.25">
      <c r="A16" s="152">
        <v>6</v>
      </c>
      <c r="B16" s="153">
        <v>0</v>
      </c>
      <c r="C16" s="384"/>
      <c r="D16" s="154">
        <v>0</v>
      </c>
      <c r="E16" s="385"/>
      <c r="F16" s="155">
        <v>50</v>
      </c>
      <c r="G16" s="444">
        <v>0</v>
      </c>
      <c r="H16" s="445">
        <v>0</v>
      </c>
      <c r="I16" s="446">
        <v>0</v>
      </c>
      <c r="J16" s="440">
        <f t="shared" si="1"/>
        <v>0</v>
      </c>
      <c r="K16" s="466">
        <v>0</v>
      </c>
      <c r="L16" s="467">
        <v>0</v>
      </c>
      <c r="M16" s="465">
        <f t="shared" si="0"/>
        <v>0</v>
      </c>
      <c r="N16" s="381">
        <f t="shared" si="2"/>
        <v>0</v>
      </c>
    </row>
    <row r="17" spans="1:14" ht="13.5" thickBot="1" x14ac:dyDescent="0.25">
      <c r="A17" s="156" t="s">
        <v>140</v>
      </c>
      <c r="B17" s="157">
        <f>B10+B11+B12+B13+B14+B15+B16</f>
        <v>0</v>
      </c>
      <c r="C17" s="386"/>
      <c r="D17" s="158">
        <f>D10+D11+D12+D13+D14+D15+D16</f>
        <v>0</v>
      </c>
      <c r="E17" s="387"/>
      <c r="F17" s="388"/>
      <c r="G17" s="447">
        <f t="shared" ref="G17" si="3">G10+G11+G12+G13+G14+G15+G16</f>
        <v>0</v>
      </c>
      <c r="H17" s="448">
        <f>SUM(H10:H16)</f>
        <v>0</v>
      </c>
      <c r="I17" s="470">
        <f>SUM(I10:I16)</f>
        <v>0</v>
      </c>
      <c r="J17" s="792">
        <f>SUM(J10:J16)</f>
        <v>0</v>
      </c>
      <c r="K17" s="157">
        <f>SUM(K10:K16)</f>
        <v>0</v>
      </c>
      <c r="L17" s="157">
        <f>SUM(L10:L16)</f>
        <v>0</v>
      </c>
      <c r="M17" s="468">
        <f t="shared" si="0"/>
        <v>0</v>
      </c>
      <c r="N17" s="159">
        <f t="shared" si="2"/>
        <v>0</v>
      </c>
    </row>
    <row r="18" spans="1:14" x14ac:dyDescent="0.2">
      <c r="A18" s="143">
        <v>6</v>
      </c>
      <c r="B18" s="144">
        <v>0</v>
      </c>
      <c r="C18" s="389"/>
      <c r="D18" s="145">
        <v>0</v>
      </c>
      <c r="E18" s="380"/>
      <c r="F18" s="146">
        <v>50</v>
      </c>
      <c r="G18" s="145">
        <v>0</v>
      </c>
      <c r="H18" s="450">
        <v>0</v>
      </c>
      <c r="I18" s="451">
        <v>0</v>
      </c>
      <c r="J18" s="440">
        <f>SUM(G18:I18)</f>
        <v>0</v>
      </c>
      <c r="K18" s="460">
        <v>0</v>
      </c>
      <c r="L18" s="461">
        <v>0</v>
      </c>
      <c r="M18" s="462">
        <f t="shared" si="0"/>
        <v>0</v>
      </c>
      <c r="N18" s="390">
        <f>B18-D18-J18-M18</f>
        <v>0</v>
      </c>
    </row>
    <row r="19" spans="1:14" x14ac:dyDescent="0.2">
      <c r="A19" s="160">
        <v>7</v>
      </c>
      <c r="B19" s="148">
        <v>0</v>
      </c>
      <c r="C19" s="382"/>
      <c r="D19" s="149">
        <v>0</v>
      </c>
      <c r="E19" s="391"/>
      <c r="F19" s="161">
        <v>150</v>
      </c>
      <c r="G19" s="149">
        <v>0</v>
      </c>
      <c r="H19" s="452">
        <v>0</v>
      </c>
      <c r="I19" s="453">
        <v>0</v>
      </c>
      <c r="J19" s="440">
        <f t="shared" ref="J19:J20" si="4">SUM(G19:I19)</f>
        <v>0</v>
      </c>
      <c r="K19" s="463">
        <v>0</v>
      </c>
      <c r="L19" s="464">
        <v>0</v>
      </c>
      <c r="M19" s="465">
        <f t="shared" si="0"/>
        <v>0</v>
      </c>
      <c r="N19" s="392">
        <f>B19-D19-J19-M19</f>
        <v>0</v>
      </c>
    </row>
    <row r="20" spans="1:14" ht="13.5" thickBot="1" x14ac:dyDescent="0.25">
      <c r="A20" s="393">
        <v>7</v>
      </c>
      <c r="B20" s="153">
        <v>0</v>
      </c>
      <c r="C20" s="384"/>
      <c r="D20" s="154">
        <v>0</v>
      </c>
      <c r="E20" s="394"/>
      <c r="F20" s="395" t="s">
        <v>141</v>
      </c>
      <c r="G20" s="154">
        <v>0</v>
      </c>
      <c r="H20" s="454">
        <v>0</v>
      </c>
      <c r="I20" s="455">
        <v>0</v>
      </c>
      <c r="J20" s="440">
        <f t="shared" si="4"/>
        <v>0</v>
      </c>
      <c r="K20" s="466">
        <v>0</v>
      </c>
      <c r="L20" s="469">
        <v>0</v>
      </c>
      <c r="M20" s="465">
        <f t="shared" si="0"/>
        <v>0</v>
      </c>
      <c r="N20" s="381">
        <f>B20-D20-J20-M20</f>
        <v>0</v>
      </c>
    </row>
    <row r="21" spans="1:14" ht="13.5" thickBot="1" x14ac:dyDescent="0.25">
      <c r="A21" s="162" t="s">
        <v>142</v>
      </c>
      <c r="B21" s="157">
        <f>B18+B19+B20</f>
        <v>0</v>
      </c>
      <c r="C21" s="386"/>
      <c r="D21" s="158">
        <f>D18+D19+D20</f>
        <v>0</v>
      </c>
      <c r="E21" s="396"/>
      <c r="F21" s="388"/>
      <c r="G21" s="447">
        <f t="shared" ref="G21" si="5">G18+G19+G20</f>
        <v>0</v>
      </c>
      <c r="H21" s="448">
        <f>SUM(H18:H20)</f>
        <v>0</v>
      </c>
      <c r="I21" s="449">
        <f>SUM(I18:I20)</f>
        <v>0</v>
      </c>
      <c r="J21" s="449">
        <f>SUM(J18:J20)</f>
        <v>0</v>
      </c>
      <c r="K21" s="157">
        <f>SUM(K18:K20)</f>
        <v>0</v>
      </c>
      <c r="L21" s="157">
        <f>SUM(L18:L20)</f>
        <v>0</v>
      </c>
      <c r="M21" s="470">
        <f t="shared" si="0"/>
        <v>0</v>
      </c>
      <c r="N21" s="159">
        <f t="shared" si="2"/>
        <v>0</v>
      </c>
    </row>
    <row r="22" spans="1:14" ht="15.75" thickBot="1" x14ac:dyDescent="0.3">
      <c r="A22" s="397" t="s">
        <v>143</v>
      </c>
      <c r="B22" s="398">
        <f>B17+B21</f>
        <v>0</v>
      </c>
      <c r="C22" s="399"/>
      <c r="D22" s="163">
        <f>D17+D21</f>
        <v>0</v>
      </c>
      <c r="E22" s="400"/>
      <c r="F22" s="401"/>
      <c r="G22" s="456">
        <f>G17+G21</f>
        <v>0</v>
      </c>
      <c r="H22" s="457">
        <f>H17+H21</f>
        <v>0</v>
      </c>
      <c r="I22" s="458">
        <f>I17+I21</f>
        <v>0</v>
      </c>
      <c r="J22" s="459">
        <f>J17+J21</f>
        <v>0</v>
      </c>
      <c r="K22" s="432">
        <f t="shared" ref="K22:M22" si="6">K17+K21</f>
        <v>0</v>
      </c>
      <c r="L22" s="471">
        <f t="shared" si="6"/>
        <v>0</v>
      </c>
      <c r="M22" s="471">
        <f t="shared" si="6"/>
        <v>0</v>
      </c>
      <c r="N22" s="164">
        <f t="shared" si="2"/>
        <v>0</v>
      </c>
    </row>
    <row r="23" spans="1:14" x14ac:dyDescent="0.2">
      <c r="A23" s="165"/>
      <c r="B23" s="166"/>
      <c r="C23" s="166"/>
      <c r="D23" s="166"/>
      <c r="E23" s="165"/>
      <c r="F23" s="165"/>
      <c r="G23" s="166"/>
      <c r="H23" s="166"/>
      <c r="I23" s="166"/>
      <c r="J23" s="166"/>
      <c r="K23" s="166"/>
      <c r="L23" s="166"/>
      <c r="M23" s="166"/>
      <c r="N23" s="167"/>
    </row>
    <row r="24" spans="1:14" x14ac:dyDescent="0.2">
      <c r="A24" s="165"/>
      <c r="B24" s="165"/>
      <c r="C24" s="165"/>
      <c r="D24" s="165"/>
      <c r="E24" s="165"/>
      <c r="F24" s="165"/>
      <c r="G24" s="165"/>
      <c r="H24" s="166"/>
      <c r="I24" s="166"/>
      <c r="J24" s="166"/>
      <c r="K24" s="166"/>
      <c r="L24" s="166"/>
      <c r="M24" s="166"/>
      <c r="N24" s="167"/>
    </row>
    <row r="25" spans="1:14" ht="26.25" thickBot="1" x14ac:dyDescent="0.4">
      <c r="A25" s="93" t="s">
        <v>144</v>
      </c>
      <c r="L25" s="108" t="s">
        <v>125</v>
      </c>
    </row>
    <row r="26" spans="1:14" ht="15.75" customHeight="1" thickBot="1" x14ac:dyDescent="0.3">
      <c r="A26" s="136"/>
      <c r="E26" s="1021" t="s">
        <v>130</v>
      </c>
      <c r="F26" s="942"/>
      <c r="G26" s="943"/>
      <c r="H26" s="1022" t="s">
        <v>131</v>
      </c>
      <c r="I26" s="939"/>
      <c r="J26" s="940"/>
      <c r="K26" s="1023" t="s">
        <v>129</v>
      </c>
      <c r="L26" s="911"/>
    </row>
    <row r="27" spans="1:14" ht="39" thickBot="1" x14ac:dyDescent="0.25">
      <c r="A27" s="168" t="s">
        <v>145</v>
      </c>
      <c r="B27" s="169" t="s">
        <v>146</v>
      </c>
      <c r="C27" s="170" t="s">
        <v>147</v>
      </c>
      <c r="D27" s="171" t="s">
        <v>128</v>
      </c>
      <c r="E27" s="402" t="s">
        <v>148</v>
      </c>
      <c r="F27" s="378" t="s">
        <v>149</v>
      </c>
      <c r="G27" s="804" t="s">
        <v>438</v>
      </c>
      <c r="H27" s="403" t="s">
        <v>138</v>
      </c>
      <c r="I27" s="377" t="s">
        <v>136</v>
      </c>
      <c r="J27" s="803" t="s">
        <v>440</v>
      </c>
      <c r="K27" s="1024"/>
      <c r="L27" s="1025"/>
      <c r="N27" s="172"/>
    </row>
    <row r="28" spans="1:14" x14ac:dyDescent="0.2">
      <c r="A28" s="143">
        <v>1</v>
      </c>
      <c r="B28" s="404">
        <v>10</v>
      </c>
      <c r="C28" s="405">
        <v>0</v>
      </c>
      <c r="D28" s="406">
        <v>0</v>
      </c>
      <c r="E28" s="472">
        <v>0</v>
      </c>
      <c r="F28" s="473">
        <v>0</v>
      </c>
      <c r="G28" s="474">
        <v>0</v>
      </c>
      <c r="H28" s="437">
        <v>0</v>
      </c>
      <c r="I28" s="475">
        <v>0</v>
      </c>
      <c r="J28" s="474">
        <v>0</v>
      </c>
      <c r="K28" s="992">
        <f>C28-D28-G28-J28</f>
        <v>0</v>
      </c>
      <c r="L28" s="993"/>
    </row>
    <row r="29" spans="1:14" x14ac:dyDescent="0.2">
      <c r="A29" s="147">
        <v>2</v>
      </c>
      <c r="B29" s="407">
        <v>10</v>
      </c>
      <c r="C29" s="408">
        <v>0</v>
      </c>
      <c r="D29" s="409">
        <v>0</v>
      </c>
      <c r="E29" s="476">
        <v>0</v>
      </c>
      <c r="F29" s="477">
        <v>0</v>
      </c>
      <c r="G29" s="474">
        <f t="shared" ref="G29:G34" si="7">E29+F29</f>
        <v>0</v>
      </c>
      <c r="H29" s="441">
        <v>0</v>
      </c>
      <c r="I29" s="478">
        <v>0</v>
      </c>
      <c r="J29" s="474">
        <f t="shared" ref="J29:J34" si="8">H29+I29</f>
        <v>0</v>
      </c>
      <c r="K29" s="992">
        <f t="shared" ref="K29:K34" si="9">C29-D29-G29-J29</f>
        <v>0</v>
      </c>
      <c r="L29" s="993"/>
    </row>
    <row r="30" spans="1:14" x14ac:dyDescent="0.2">
      <c r="A30" s="147">
        <v>3</v>
      </c>
      <c r="B30" s="407">
        <v>15</v>
      </c>
      <c r="C30" s="408">
        <v>0</v>
      </c>
      <c r="D30" s="409">
        <v>0</v>
      </c>
      <c r="E30" s="476">
        <v>0</v>
      </c>
      <c r="F30" s="477">
        <v>0</v>
      </c>
      <c r="G30" s="474">
        <v>0</v>
      </c>
      <c r="H30" s="441">
        <v>0</v>
      </c>
      <c r="I30" s="478">
        <v>0</v>
      </c>
      <c r="J30" s="474">
        <f t="shared" si="8"/>
        <v>0</v>
      </c>
      <c r="K30" s="992">
        <f t="shared" si="9"/>
        <v>0</v>
      </c>
      <c r="L30" s="993"/>
    </row>
    <row r="31" spans="1:14" x14ac:dyDescent="0.2">
      <c r="A31" s="147">
        <v>4</v>
      </c>
      <c r="B31" s="407">
        <v>20</v>
      </c>
      <c r="C31" s="408">
        <v>0</v>
      </c>
      <c r="D31" s="409">
        <v>0</v>
      </c>
      <c r="E31" s="476">
        <v>0</v>
      </c>
      <c r="F31" s="477">
        <v>0</v>
      </c>
      <c r="G31" s="474">
        <v>0</v>
      </c>
      <c r="H31" s="441">
        <v>0</v>
      </c>
      <c r="I31" s="478">
        <v>0</v>
      </c>
      <c r="J31" s="474">
        <f t="shared" si="8"/>
        <v>0</v>
      </c>
      <c r="K31" s="992">
        <f t="shared" si="9"/>
        <v>0</v>
      </c>
      <c r="L31" s="993"/>
    </row>
    <row r="32" spans="1:14" x14ac:dyDescent="0.2">
      <c r="A32" s="147">
        <v>5</v>
      </c>
      <c r="B32" s="407">
        <v>30</v>
      </c>
      <c r="C32" s="408">
        <v>0</v>
      </c>
      <c r="D32" s="409">
        <v>0</v>
      </c>
      <c r="E32" s="476">
        <v>0</v>
      </c>
      <c r="F32" s="477">
        <v>0</v>
      </c>
      <c r="G32" s="474">
        <f t="shared" si="7"/>
        <v>0</v>
      </c>
      <c r="H32" s="441">
        <v>0</v>
      </c>
      <c r="I32" s="478">
        <v>0</v>
      </c>
      <c r="J32" s="474">
        <f t="shared" si="8"/>
        <v>0</v>
      </c>
      <c r="K32" s="992">
        <f t="shared" si="9"/>
        <v>0</v>
      </c>
      <c r="L32" s="993"/>
    </row>
    <row r="33" spans="1:17" x14ac:dyDescent="0.2">
      <c r="A33" s="147">
        <v>6</v>
      </c>
      <c r="B33" s="407">
        <v>50</v>
      </c>
      <c r="C33" s="408">
        <v>0</v>
      </c>
      <c r="D33" s="409">
        <v>0</v>
      </c>
      <c r="E33" s="476">
        <v>0</v>
      </c>
      <c r="F33" s="477">
        <v>0</v>
      </c>
      <c r="G33" s="474">
        <f t="shared" si="7"/>
        <v>0</v>
      </c>
      <c r="H33" s="441">
        <v>0</v>
      </c>
      <c r="I33" s="478">
        <v>0</v>
      </c>
      <c r="J33" s="474">
        <f t="shared" si="8"/>
        <v>0</v>
      </c>
      <c r="K33" s="992">
        <f t="shared" si="9"/>
        <v>0</v>
      </c>
      <c r="L33" s="993"/>
    </row>
    <row r="34" spans="1:17" ht="13.5" thickBot="1" x14ac:dyDescent="0.25">
      <c r="A34" s="152">
        <v>7</v>
      </c>
      <c r="B34" s="410">
        <v>150</v>
      </c>
      <c r="C34" s="411">
        <v>0</v>
      </c>
      <c r="D34" s="412">
        <v>0</v>
      </c>
      <c r="E34" s="479">
        <v>0</v>
      </c>
      <c r="F34" s="480">
        <v>0</v>
      </c>
      <c r="G34" s="474">
        <f t="shared" si="7"/>
        <v>0</v>
      </c>
      <c r="H34" s="444">
        <v>0</v>
      </c>
      <c r="I34" s="481">
        <v>0</v>
      </c>
      <c r="J34" s="474">
        <f t="shared" si="8"/>
        <v>0</v>
      </c>
      <c r="K34" s="992">
        <f t="shared" si="9"/>
        <v>0</v>
      </c>
      <c r="L34" s="993"/>
    </row>
    <row r="35" spans="1:17" ht="15.75" thickBot="1" x14ac:dyDescent="0.3">
      <c r="A35" s="413" t="s">
        <v>150</v>
      </c>
      <c r="B35" s="414"/>
      <c r="C35" s="415">
        <f t="shared" ref="C35:J35" si="10">SUM(C28:C34)</f>
        <v>0</v>
      </c>
      <c r="D35" s="416">
        <f t="shared" si="10"/>
        <v>0</v>
      </c>
      <c r="E35" s="482">
        <f t="shared" si="10"/>
        <v>0</v>
      </c>
      <c r="F35" s="483">
        <f t="shared" si="10"/>
        <v>0</v>
      </c>
      <c r="G35" s="484">
        <f t="shared" si="10"/>
        <v>0</v>
      </c>
      <c r="H35" s="485">
        <f t="shared" si="10"/>
        <v>0</v>
      </c>
      <c r="I35" s="483">
        <f t="shared" si="10"/>
        <v>0</v>
      </c>
      <c r="J35" s="483">
        <f t="shared" si="10"/>
        <v>0</v>
      </c>
      <c r="K35" s="1004">
        <f>SUM(K28:L34)</f>
        <v>0</v>
      </c>
      <c r="L35" s="1005"/>
      <c r="M35" s="367"/>
      <c r="N35" s="367"/>
    </row>
    <row r="36" spans="1:17" x14ac:dyDescent="0.2">
      <c r="A36" s="136"/>
      <c r="J36" s="108" t="s">
        <v>125</v>
      </c>
    </row>
    <row r="37" spans="1:17" ht="33.75" customHeight="1" x14ac:dyDescent="0.25">
      <c r="A37" s="996" t="s">
        <v>151</v>
      </c>
      <c r="B37" s="997"/>
      <c r="C37" s="998" t="s">
        <v>152</v>
      </c>
      <c r="D37" s="999"/>
      <c r="E37" s="1000" t="s">
        <v>291</v>
      </c>
      <c r="F37" s="1001"/>
      <c r="G37" s="1000" t="s">
        <v>69</v>
      </c>
      <c r="H37" s="1001"/>
      <c r="I37" s="1006" t="s">
        <v>288</v>
      </c>
      <c r="J37" s="1006" t="s">
        <v>430</v>
      </c>
      <c r="K37" s="1008"/>
    </row>
    <row r="38" spans="1:17" ht="30" customHeight="1" x14ac:dyDescent="0.2">
      <c r="A38" s="568"/>
      <c r="B38" s="569"/>
      <c r="C38" s="130" t="s">
        <v>153</v>
      </c>
      <c r="D38" s="130" t="s">
        <v>154</v>
      </c>
      <c r="E38" s="1002"/>
      <c r="F38" s="1003"/>
      <c r="G38" s="1002"/>
      <c r="H38" s="1003"/>
      <c r="I38" s="1007"/>
      <c r="J38" s="1007"/>
      <c r="K38" s="1009"/>
    </row>
    <row r="39" spans="1:17" ht="32.25" customHeight="1" thickBot="1" x14ac:dyDescent="0.3">
      <c r="A39" s="988" t="s">
        <v>155</v>
      </c>
      <c r="B39" s="989"/>
      <c r="C39" s="486">
        <f>G35+J22</f>
        <v>0</v>
      </c>
      <c r="D39" s="486">
        <f>J35+M22</f>
        <v>0</v>
      </c>
      <c r="E39" s="994">
        <f>H22+L22+F35+I35</f>
        <v>0</v>
      </c>
      <c r="F39" s="995"/>
      <c r="G39" s="990">
        <f>Transfery!E7</f>
        <v>0</v>
      </c>
      <c r="H39" s="991"/>
      <c r="I39" s="487">
        <f>IF(G39-G22&gt;0,G39-G22,0)</f>
        <v>0</v>
      </c>
      <c r="J39" s="487">
        <f>IF(G22-G39&gt;0,G22-G39,0)</f>
        <v>0</v>
      </c>
      <c r="K39" s="528"/>
      <c r="L39" s="2"/>
      <c r="M39" s="2"/>
      <c r="N39" s="2"/>
      <c r="O39" s="2"/>
      <c r="P39" s="2"/>
      <c r="Q39" s="2"/>
    </row>
    <row r="40" spans="1:17" x14ac:dyDescent="0.2">
      <c r="A40" s="136"/>
      <c r="L40" s="417" t="s">
        <v>277</v>
      </c>
      <c r="M40" s="422"/>
      <c r="N40" s="131" t="s">
        <v>278</v>
      </c>
      <c r="O40" s="5"/>
    </row>
    <row r="41" spans="1:17" x14ac:dyDescent="0.2">
      <c r="A41" s="136"/>
      <c r="L41" s="418"/>
      <c r="M41" s="423"/>
      <c r="N41" s="131" t="s">
        <v>279</v>
      </c>
      <c r="O41" s="5"/>
    </row>
    <row r="42" spans="1:17" ht="11.25" customHeight="1" x14ac:dyDescent="0.2">
      <c r="A42" s="592" t="s">
        <v>99</v>
      </c>
      <c r="B42" s="534">
        <f>'Popis SÚ a nákl.účtů'!B166</f>
        <v>0</v>
      </c>
      <c r="C42" s="591" t="s">
        <v>304</v>
      </c>
      <c r="D42" s="536">
        <f>'Popis SÚ a nákl.účtů'!B167</f>
        <v>0</v>
      </c>
      <c r="E42" s="591" t="s">
        <v>280</v>
      </c>
      <c r="F42" s="593">
        <f ca="1">'Popis SÚ a nákl.účtů'!B165</f>
        <v>46035</v>
      </c>
      <c r="G42" s="488"/>
      <c r="H42" s="420" t="s">
        <v>289</v>
      </c>
      <c r="I42" s="490"/>
      <c r="J42" s="61"/>
      <c r="L42" s="421"/>
      <c r="M42" s="131" t="s">
        <v>281</v>
      </c>
      <c r="N42" s="5"/>
      <c r="O42" s="5"/>
    </row>
    <row r="43" spans="1:17" ht="25.5" customHeight="1" x14ac:dyDescent="0.2">
      <c r="A43" s="592" t="s">
        <v>102</v>
      </c>
      <c r="B43" s="535">
        <f>'Popis SÚ a nákl.účtů'!B168</f>
        <v>0</v>
      </c>
      <c r="C43" s="419"/>
      <c r="D43" s="66"/>
      <c r="F43" s="419"/>
      <c r="G43" s="489"/>
      <c r="H43" s="420" t="s">
        <v>289</v>
      </c>
      <c r="I43" s="490"/>
      <c r="J43" s="61"/>
    </row>
    <row r="44" spans="1:17" x14ac:dyDescent="0.2">
      <c r="A44" s="107"/>
      <c r="K44" s="116"/>
    </row>
    <row r="45" spans="1:17" x14ac:dyDescent="0.2">
      <c r="K45" s="116"/>
    </row>
    <row r="46" spans="1:17" x14ac:dyDescent="0.2">
      <c r="D46" s="2"/>
      <c r="E46" s="108"/>
      <c r="F46" s="107"/>
      <c r="H46" s="108"/>
      <c r="I46" s="107"/>
      <c r="K46" s="116"/>
    </row>
    <row r="47" spans="1:17" x14ac:dyDescent="0.2">
      <c r="F47" s="107"/>
      <c r="K47" s="116"/>
    </row>
    <row r="48" spans="1:17" x14ac:dyDescent="0.2">
      <c r="A48" s="136"/>
    </row>
  </sheetData>
  <mergeCells count="25">
    <mergeCell ref="K33:L33"/>
    <mergeCell ref="A7:A9"/>
    <mergeCell ref="B7:C8"/>
    <mergeCell ref="D7:D9"/>
    <mergeCell ref="C3:N3"/>
    <mergeCell ref="E26:G26"/>
    <mergeCell ref="H26:J26"/>
    <mergeCell ref="K26:L27"/>
    <mergeCell ref="N7:N9"/>
    <mergeCell ref="A39:B39"/>
    <mergeCell ref="G39:H39"/>
    <mergeCell ref="K34:L34"/>
    <mergeCell ref="K28:L28"/>
    <mergeCell ref="K30:L30"/>
    <mergeCell ref="E39:F39"/>
    <mergeCell ref="A37:B37"/>
    <mergeCell ref="C37:D37"/>
    <mergeCell ref="K29:L29"/>
    <mergeCell ref="K31:L31"/>
    <mergeCell ref="K32:L32"/>
    <mergeCell ref="E37:F38"/>
    <mergeCell ref="K35:L35"/>
    <mergeCell ref="G37:H38"/>
    <mergeCell ref="I37:I38"/>
    <mergeCell ref="J37:K38"/>
  </mergeCells>
  <pageMargins left="0.25" right="0.25" top="0.75" bottom="0.75" header="0.3" footer="0.3"/>
  <pageSetup paperSize="9" scale="61" orientation="landscape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7" tint="0.59999389629810485"/>
    <pageSetUpPr fitToPage="1"/>
  </sheetPr>
  <dimension ref="A1:H26"/>
  <sheetViews>
    <sheetView topLeftCell="A2" zoomScaleNormal="100" workbookViewId="0">
      <selection activeCell="H21" sqref="H21"/>
    </sheetView>
  </sheetViews>
  <sheetFormatPr defaultColWidth="9.140625" defaultRowHeight="12.75" x14ac:dyDescent="0.2"/>
  <cols>
    <col min="1" max="1" width="3.42578125" style="292" customWidth="1"/>
    <col min="2" max="2" width="27.5703125" style="292" customWidth="1"/>
    <col min="3" max="7" width="20.7109375" style="292" customWidth="1"/>
    <col min="8" max="8" width="26.7109375" style="292" customWidth="1"/>
    <col min="9" max="9" width="18" style="292" customWidth="1"/>
    <col min="10" max="16384" width="9.140625" style="292"/>
  </cols>
  <sheetData>
    <row r="1" spans="1:8" ht="20.25" customHeight="1" x14ac:dyDescent="0.25">
      <c r="B1" s="570" t="s">
        <v>319</v>
      </c>
      <c r="G1" s="758" t="str">
        <f>Transfery!K1</f>
        <v>číslo org.: 14xx</v>
      </c>
    </row>
    <row r="2" spans="1:8" ht="30.75" customHeight="1" x14ac:dyDescent="0.2">
      <c r="B2" s="1028">
        <f>Transfery!D2</f>
        <v>0</v>
      </c>
      <c r="C2" s="1028"/>
      <c r="D2" s="1028"/>
      <c r="E2" s="1028"/>
      <c r="F2" s="1028"/>
      <c r="G2" s="1028"/>
    </row>
    <row r="4" spans="1:8" ht="20.25" x14ac:dyDescent="0.3">
      <c r="B4" s="799" t="s">
        <v>506</v>
      </c>
    </row>
    <row r="5" spans="1:8" ht="18.75" thickBot="1" x14ac:dyDescent="0.3">
      <c r="B5" s="800"/>
      <c r="E5" s="719"/>
    </row>
    <row r="6" spans="1:8" ht="18.75" thickBot="1" x14ac:dyDescent="0.3">
      <c r="B6" s="800"/>
      <c r="E6" s="719"/>
      <c r="F6" s="1031" t="s">
        <v>318</v>
      </c>
      <c r="G6" s="1032"/>
    </row>
    <row r="7" spans="1:8" ht="39" thickBot="1" x14ac:dyDescent="0.25">
      <c r="B7" s="725" t="s">
        <v>453</v>
      </c>
      <c r="C7" s="726" t="s">
        <v>507</v>
      </c>
      <c r="D7" s="726" t="s">
        <v>454</v>
      </c>
      <c r="E7" s="874" t="s">
        <v>455</v>
      </c>
      <c r="F7" s="725" t="s">
        <v>538</v>
      </c>
      <c r="G7" s="817" t="s">
        <v>456</v>
      </c>
      <c r="H7" s="817" t="s">
        <v>553</v>
      </c>
    </row>
    <row r="8" spans="1:8" ht="18" customHeight="1" x14ac:dyDescent="0.2">
      <c r="A8" s="1029" t="s">
        <v>545</v>
      </c>
      <c r="B8" s="870"/>
      <c r="C8" s="818"/>
      <c r="D8" s="823" t="s">
        <v>58</v>
      </c>
      <c r="E8" s="875" t="s">
        <v>58</v>
      </c>
      <c r="F8" s="882"/>
      <c r="G8" s="727"/>
      <c r="H8" s="727"/>
    </row>
    <row r="9" spans="1:8" ht="18" customHeight="1" x14ac:dyDescent="0.2">
      <c r="A9" s="1030"/>
      <c r="B9" s="871"/>
      <c r="C9" s="600"/>
      <c r="D9" s="824" t="s">
        <v>58</v>
      </c>
      <c r="E9" s="876" t="s">
        <v>58</v>
      </c>
      <c r="F9" s="883"/>
      <c r="G9" s="831"/>
      <c r="H9" s="831"/>
    </row>
    <row r="10" spans="1:8" ht="18" customHeight="1" thickBot="1" x14ac:dyDescent="0.25">
      <c r="A10" s="1030"/>
      <c r="B10" s="872"/>
      <c r="C10" s="588"/>
      <c r="D10" s="825" t="s">
        <v>58</v>
      </c>
      <c r="E10" s="877" t="s">
        <v>58</v>
      </c>
      <c r="F10" s="884"/>
      <c r="G10" s="729"/>
      <c r="H10" s="729"/>
    </row>
    <row r="11" spans="1:8" ht="18" customHeight="1" x14ac:dyDescent="0.2">
      <c r="A11" s="1029" t="s">
        <v>546</v>
      </c>
      <c r="B11" s="887" t="s">
        <v>547</v>
      </c>
      <c r="C11" s="824" t="s">
        <v>58</v>
      </c>
      <c r="D11" s="600"/>
      <c r="E11" s="878"/>
      <c r="F11" s="883"/>
      <c r="G11" s="831"/>
      <c r="H11" s="831"/>
    </row>
    <row r="12" spans="1:8" ht="18" customHeight="1" x14ac:dyDescent="0.2">
      <c r="A12" s="1030"/>
      <c r="B12" s="873"/>
      <c r="C12" s="826" t="s">
        <v>58</v>
      </c>
      <c r="D12" s="586"/>
      <c r="E12" s="879"/>
      <c r="F12" s="885"/>
      <c r="G12" s="728"/>
      <c r="H12" s="728"/>
    </row>
    <row r="13" spans="1:8" ht="18" customHeight="1" x14ac:dyDescent="0.2">
      <c r="A13" s="1030"/>
      <c r="B13" s="873"/>
      <c r="C13" s="826" t="s">
        <v>58</v>
      </c>
      <c r="D13" s="586"/>
      <c r="E13" s="879"/>
      <c r="F13" s="885"/>
      <c r="G13" s="728"/>
      <c r="H13" s="728"/>
    </row>
    <row r="14" spans="1:8" ht="18" customHeight="1" x14ac:dyDescent="0.2">
      <c r="A14" s="1030"/>
      <c r="B14" s="873"/>
      <c r="C14" s="826" t="s">
        <v>58</v>
      </c>
      <c r="D14" s="586"/>
      <c r="E14" s="879"/>
      <c r="F14" s="885"/>
      <c r="G14" s="728"/>
      <c r="H14" s="728"/>
    </row>
    <row r="15" spans="1:8" ht="18" customHeight="1" x14ac:dyDescent="0.2">
      <c r="A15" s="1030"/>
      <c r="B15" s="873"/>
      <c r="C15" s="826" t="s">
        <v>58</v>
      </c>
      <c r="D15" s="586"/>
      <c r="E15" s="879"/>
      <c r="F15" s="885"/>
      <c r="G15" s="728"/>
      <c r="H15" s="728"/>
    </row>
    <row r="16" spans="1:8" ht="18" customHeight="1" x14ac:dyDescent="0.2">
      <c r="A16" s="1030"/>
      <c r="B16" s="873"/>
      <c r="C16" s="826" t="s">
        <v>58</v>
      </c>
      <c r="D16" s="586"/>
      <c r="E16" s="879"/>
      <c r="F16" s="885"/>
      <c r="G16" s="728"/>
      <c r="H16" s="728"/>
    </row>
    <row r="17" spans="1:8" ht="18" customHeight="1" thickBot="1" x14ac:dyDescent="0.25">
      <c r="A17" s="1030"/>
      <c r="B17" s="872"/>
      <c r="C17" s="825" t="s">
        <v>58</v>
      </c>
      <c r="D17" s="588"/>
      <c r="E17" s="880"/>
      <c r="F17" s="884"/>
      <c r="G17" s="729"/>
      <c r="H17" s="729"/>
    </row>
    <row r="18" spans="1:8" ht="18" customHeight="1" thickBot="1" x14ac:dyDescent="0.25">
      <c r="B18" s="815" t="s">
        <v>397</v>
      </c>
      <c r="C18" s="816">
        <f>SUM(C8:C10)</f>
        <v>0</v>
      </c>
      <c r="D18" s="816">
        <f>SUM(D11:D17)</f>
        <v>0</v>
      </c>
      <c r="E18" s="881">
        <f>SUM(E11:E17)</f>
        <v>0</v>
      </c>
      <c r="F18" s="886" t="s">
        <v>58</v>
      </c>
      <c r="G18" s="832">
        <f>SUM(G11:G17)</f>
        <v>0</v>
      </c>
      <c r="H18" s="832">
        <f>SUM(H11:H17)</f>
        <v>0</v>
      </c>
    </row>
    <row r="19" spans="1:8" ht="13.5" thickBot="1" x14ac:dyDescent="0.25">
      <c r="B19" s="819"/>
      <c r="C19" s="820"/>
      <c r="D19" s="820"/>
      <c r="E19" s="820"/>
      <c r="F19" s="821"/>
      <c r="G19" s="563"/>
    </row>
    <row r="20" spans="1:8" ht="39" thickBot="1" x14ac:dyDescent="0.25">
      <c r="B20" s="827" t="s">
        <v>508</v>
      </c>
      <c r="C20" s="822">
        <f>C18+D18-E18</f>
        <v>0</v>
      </c>
      <c r="D20" s="820"/>
      <c r="E20" s="828" t="s">
        <v>536</v>
      </c>
      <c r="F20" s="830">
        <f>G18-'Popis SÚ a nákl.účtů'!B126+'Popis SÚ a nákl.účtů'!B127</f>
        <v>0</v>
      </c>
      <c r="G20" s="829" t="s">
        <v>398</v>
      </c>
    </row>
    <row r="21" spans="1:8" ht="23.45" customHeight="1" x14ac:dyDescent="0.3">
      <c r="B21" s="723"/>
      <c r="E21" s="719"/>
    </row>
    <row r="22" spans="1:8" ht="18" customHeight="1" x14ac:dyDescent="0.2">
      <c r="B22" s="891" t="s">
        <v>552</v>
      </c>
      <c r="C22" s="892"/>
      <c r="D22" s="893"/>
    </row>
    <row r="23" spans="1:8" ht="19.5" customHeight="1" x14ac:dyDescent="0.2">
      <c r="A23" s="108"/>
      <c r="B23" s="108" t="s">
        <v>205</v>
      </c>
      <c r="C23" s="761">
        <f ca="1">'Popis SÚ a nákl.účtů'!B165</f>
        <v>46035</v>
      </c>
      <c r="D23"/>
    </row>
    <row r="24" spans="1:8" ht="19.5" customHeight="1" x14ac:dyDescent="0.2">
      <c r="A24" s="108"/>
      <c r="B24" s="108" t="s">
        <v>99</v>
      </c>
      <c r="C24" s="763">
        <f>'Popis SÚ a nákl.účtů'!B166</f>
        <v>0</v>
      </c>
      <c r="D24" s="108" t="s">
        <v>95</v>
      </c>
    </row>
    <row r="25" spans="1:8" ht="19.5" customHeight="1" x14ac:dyDescent="0.2">
      <c r="A25" s="108"/>
      <c r="B25" s="108"/>
      <c r="C25" s="763"/>
      <c r="D25"/>
    </row>
    <row r="26" spans="1:8" ht="19.5" customHeight="1" x14ac:dyDescent="0.2">
      <c r="A26" s="108"/>
      <c r="B26" s="108" t="s">
        <v>102</v>
      </c>
      <c r="C26" s="763">
        <f>'Popis SÚ a nákl.účtů'!B168</f>
        <v>0</v>
      </c>
      <c r="D26" s="108" t="s">
        <v>95</v>
      </c>
    </row>
  </sheetData>
  <mergeCells count="4">
    <mergeCell ref="B2:G2"/>
    <mergeCell ref="A8:A10"/>
    <mergeCell ref="A11:A17"/>
    <mergeCell ref="F6:G6"/>
  </mergeCells>
  <pageMargins left="0.25" right="0.25" top="0.75" bottom="0.75" header="0.3" footer="0.3"/>
  <pageSetup paperSize="9" scale="92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8" tint="0.59999389629810485"/>
    <pageSetUpPr fitToPage="1"/>
  </sheetPr>
  <dimension ref="A1:H61"/>
  <sheetViews>
    <sheetView zoomScaleNormal="100" workbookViewId="0">
      <selection activeCell="F12" sqref="F12:G12"/>
    </sheetView>
  </sheetViews>
  <sheetFormatPr defaultColWidth="9.140625" defaultRowHeight="12.75" x14ac:dyDescent="0.2"/>
  <cols>
    <col min="1" max="1" width="27.85546875" style="292" customWidth="1"/>
    <col min="2" max="2" width="19.85546875" style="292" customWidth="1"/>
    <col min="3" max="3" width="14.28515625" style="292" customWidth="1"/>
    <col min="4" max="4" width="20.140625" style="292" customWidth="1"/>
    <col min="5" max="8" width="18.7109375" style="292" customWidth="1"/>
    <col min="9" max="16384" width="9.140625" style="292"/>
  </cols>
  <sheetData>
    <row r="1" spans="1:8" ht="18" x14ac:dyDescent="0.25">
      <c r="A1" s="574" t="s">
        <v>320</v>
      </c>
      <c r="D1" s="562"/>
      <c r="E1" s="572" t="s">
        <v>65</v>
      </c>
      <c r="G1" s="759" t="str">
        <f>'Popis SÚ a nákl.účtů'!D2</f>
        <v>číslo org.: 14xx</v>
      </c>
    </row>
    <row r="2" spans="1:8" ht="38.25" customHeight="1" x14ac:dyDescent="0.2">
      <c r="A2" s="1043">
        <f>Transfery!D2</f>
        <v>0</v>
      </c>
      <c r="B2" s="1028"/>
      <c r="C2" s="1028"/>
      <c r="D2" s="1028"/>
      <c r="E2" s="1028"/>
    </row>
    <row r="3" spans="1:8" ht="26.25" x14ac:dyDescent="0.4">
      <c r="A3" s="799" t="s">
        <v>509</v>
      </c>
      <c r="B3" s="722"/>
      <c r="C3" s="722"/>
      <c r="D3" s="722"/>
      <c r="E3" s="722"/>
    </row>
    <row r="4" spans="1:8" ht="13.5" thickBot="1" x14ac:dyDescent="0.25">
      <c r="A4" s="1044"/>
      <c r="B4" s="1044"/>
      <c r="C4" s="1044"/>
      <c r="D4" s="1044"/>
      <c r="E4" s="1044"/>
    </row>
    <row r="5" spans="1:8" ht="26.25" customHeight="1" thickBot="1" x14ac:dyDescent="0.25">
      <c r="A5" s="730" t="s">
        <v>404</v>
      </c>
      <c r="B5" s="1045" t="s">
        <v>323</v>
      </c>
      <c r="C5" s="1047" t="s">
        <v>405</v>
      </c>
      <c r="D5" s="717"/>
      <c r="E5" s="717"/>
    </row>
    <row r="6" spans="1:8" ht="27" customHeight="1" thickBot="1" x14ac:dyDescent="0.25">
      <c r="A6" s="739" t="s">
        <v>406</v>
      </c>
      <c r="B6" s="1046"/>
      <c r="C6" s="1048"/>
      <c r="D6" s="717"/>
      <c r="E6" s="717"/>
    </row>
    <row r="7" spans="1:8" ht="18" customHeight="1" x14ac:dyDescent="0.2">
      <c r="A7" s="724"/>
      <c r="B7" s="754"/>
      <c r="C7" s="755"/>
      <c r="D7" s="717"/>
      <c r="E7" s="717"/>
    </row>
    <row r="8" spans="1:8" ht="18" customHeight="1" x14ac:dyDescent="0.2">
      <c r="A8" s="564"/>
      <c r="B8" s="565"/>
      <c r="C8" s="756"/>
      <c r="D8" s="717"/>
      <c r="E8" s="717"/>
    </row>
    <row r="9" spans="1:8" ht="18" customHeight="1" x14ac:dyDescent="0.2">
      <c r="A9" s="564"/>
      <c r="B9" s="565"/>
      <c r="C9" s="756"/>
      <c r="D9" s="717"/>
      <c r="E9" s="717"/>
    </row>
    <row r="10" spans="1:8" ht="18" customHeight="1" thickBot="1" x14ac:dyDescent="0.25">
      <c r="A10" s="578"/>
      <c r="B10" s="566"/>
      <c r="C10" s="757"/>
      <c r="D10" s="717"/>
      <c r="E10" s="717"/>
    </row>
    <row r="11" spans="1:8" ht="18" customHeight="1" thickBot="1" x14ac:dyDescent="0.25">
      <c r="A11" s="717"/>
      <c r="B11" s="717"/>
      <c r="C11" s="717"/>
      <c r="D11" s="717"/>
      <c r="E11" s="717"/>
    </row>
    <row r="12" spans="1:8" ht="21.75" customHeight="1" thickBot="1" x14ac:dyDescent="0.25">
      <c r="A12" s="730" t="s">
        <v>407</v>
      </c>
      <c r="B12" s="1035" t="s">
        <v>409</v>
      </c>
      <c r="C12" s="1049" t="s">
        <v>410</v>
      </c>
      <c r="D12" s="1039" t="s">
        <v>408</v>
      </c>
      <c r="E12" s="1039" t="s">
        <v>411</v>
      </c>
      <c r="F12" s="1041" t="s">
        <v>510</v>
      </c>
      <c r="G12" s="1042"/>
      <c r="H12" s="1033" t="s">
        <v>442</v>
      </c>
    </row>
    <row r="13" spans="1:8" ht="28.5" customHeight="1" thickBot="1" x14ac:dyDescent="0.25">
      <c r="A13" s="793" t="s">
        <v>401</v>
      </c>
      <c r="B13" s="1036"/>
      <c r="C13" s="1050"/>
      <c r="D13" s="1040"/>
      <c r="E13" s="1040"/>
      <c r="F13" s="765" t="s">
        <v>432</v>
      </c>
      <c r="G13" s="765" t="s">
        <v>414</v>
      </c>
      <c r="H13" s="1034"/>
    </row>
    <row r="14" spans="1:8" ht="18" customHeight="1" x14ac:dyDescent="0.2">
      <c r="A14" s="724"/>
      <c r="B14" s="743"/>
      <c r="C14" s="744"/>
      <c r="D14" s="745"/>
      <c r="E14" s="746"/>
      <c r="F14" s="747"/>
      <c r="G14" s="747"/>
      <c r="H14" s="748"/>
    </row>
    <row r="15" spans="1:8" ht="18" customHeight="1" x14ac:dyDescent="0.2">
      <c r="A15" s="564"/>
      <c r="B15" s="565"/>
      <c r="C15" s="597"/>
      <c r="D15" s="740"/>
      <c r="E15" s="741"/>
      <c r="F15" s="742"/>
      <c r="G15" s="742"/>
      <c r="H15" s="749"/>
    </row>
    <row r="16" spans="1:8" ht="18" customHeight="1" x14ac:dyDescent="0.2">
      <c r="A16" s="564"/>
      <c r="B16" s="565"/>
      <c r="C16" s="597"/>
      <c r="D16" s="740"/>
      <c r="E16" s="741"/>
      <c r="F16" s="742"/>
      <c r="G16" s="742"/>
      <c r="H16" s="749"/>
    </row>
    <row r="17" spans="1:8" ht="18" customHeight="1" thickBot="1" x14ac:dyDescent="0.25">
      <c r="A17" s="578"/>
      <c r="B17" s="566"/>
      <c r="C17" s="598"/>
      <c r="D17" s="750"/>
      <c r="E17" s="751"/>
      <c r="F17" s="752"/>
      <c r="G17" s="752"/>
      <c r="H17" s="753"/>
    </row>
    <row r="18" spans="1:8" ht="18" customHeight="1" thickBot="1" x14ac:dyDescent="0.25">
      <c r="A18" s="717"/>
      <c r="B18" s="717"/>
      <c r="C18" s="717"/>
      <c r="D18" s="717"/>
      <c r="E18" s="717"/>
    </row>
    <row r="19" spans="1:8" ht="22.5" customHeight="1" thickBot="1" x14ac:dyDescent="0.25">
      <c r="A19" s="730" t="s">
        <v>412</v>
      </c>
      <c r="B19" s="1035" t="s">
        <v>409</v>
      </c>
      <c r="C19" s="1037" t="s">
        <v>410</v>
      </c>
      <c r="D19" s="1039" t="s">
        <v>408</v>
      </c>
      <c r="E19" s="1039" t="s">
        <v>413</v>
      </c>
      <c r="F19" s="1051"/>
      <c r="G19" s="1051"/>
      <c r="H19" s="1052"/>
    </row>
    <row r="20" spans="1:8" ht="13.5" thickBot="1" x14ac:dyDescent="0.25">
      <c r="A20" s="739" t="s">
        <v>401</v>
      </c>
      <c r="B20" s="1036"/>
      <c r="C20" s="1038"/>
      <c r="D20" s="1040"/>
      <c r="E20" s="1040"/>
      <c r="F20" s="1053"/>
      <c r="G20" s="1053"/>
      <c r="H20" s="1054"/>
    </row>
    <row r="21" spans="1:8" ht="18" customHeight="1" x14ac:dyDescent="0.2">
      <c r="A21" s="724"/>
      <c r="B21" s="743"/>
      <c r="C21" s="744"/>
      <c r="D21" s="745"/>
      <c r="E21" s="1055"/>
      <c r="F21" s="1056"/>
      <c r="G21" s="1056"/>
      <c r="H21" s="1052"/>
    </row>
    <row r="22" spans="1:8" ht="18.600000000000001" customHeight="1" x14ac:dyDescent="0.2">
      <c r="A22" s="564"/>
      <c r="B22" s="565"/>
      <c r="C22" s="597"/>
      <c r="D22" s="740"/>
      <c r="E22" s="1057"/>
      <c r="F22" s="1058"/>
      <c r="G22" s="1058"/>
      <c r="H22" s="1059"/>
    </row>
    <row r="23" spans="1:8" ht="18" customHeight="1" x14ac:dyDescent="0.2">
      <c r="A23" s="564"/>
      <c r="B23" s="565"/>
      <c r="C23" s="597"/>
      <c r="D23" s="740"/>
      <c r="E23" s="1057"/>
      <c r="F23" s="1058"/>
      <c r="G23" s="1058"/>
      <c r="H23" s="1059"/>
    </row>
    <row r="24" spans="1:8" ht="18" customHeight="1" thickBot="1" x14ac:dyDescent="0.25">
      <c r="A24" s="578"/>
      <c r="B24" s="566"/>
      <c r="C24" s="598"/>
      <c r="D24" s="750"/>
      <c r="E24" s="1060"/>
      <c r="F24" s="1061"/>
      <c r="G24" s="1061"/>
      <c r="H24" s="1054"/>
    </row>
    <row r="25" spans="1:8" x14ac:dyDescent="0.2">
      <c r="A25" s="717"/>
      <c r="B25" s="717"/>
      <c r="C25" s="717"/>
      <c r="D25" s="717"/>
      <c r="E25" s="717"/>
    </row>
    <row r="27" spans="1:8" ht="19.5" customHeight="1" x14ac:dyDescent="0.2">
      <c r="A27" s="108" t="s">
        <v>205</v>
      </c>
      <c r="B27" s="764">
        <f ca="1">'Popis SÚ a nákl.účtů'!B165</f>
        <v>46035</v>
      </c>
      <c r="C27"/>
      <c r="D27"/>
    </row>
    <row r="28" spans="1:8" ht="19.5" customHeight="1" x14ac:dyDescent="0.2">
      <c r="A28" s="108" t="s">
        <v>99</v>
      </c>
      <c r="B28" s="762">
        <f>'Popis SÚ a nákl.účtů'!B166</f>
        <v>0</v>
      </c>
      <c r="C28" s="108" t="s">
        <v>95</v>
      </c>
      <c r="D28" s="107" t="s">
        <v>100</v>
      </c>
    </row>
    <row r="29" spans="1:8" ht="19.5" customHeight="1" x14ac:dyDescent="0.2">
      <c r="A29" s="108"/>
      <c r="B29" s="763"/>
      <c r="C29"/>
      <c r="D29"/>
    </row>
    <row r="30" spans="1:8" ht="19.5" customHeight="1" x14ac:dyDescent="0.2">
      <c r="A30" s="108" t="s">
        <v>102</v>
      </c>
      <c r="B30" s="762">
        <f>'Popis SÚ a nákl.účtů'!B168</f>
        <v>0</v>
      </c>
      <c r="C30" s="108" t="s">
        <v>95</v>
      </c>
      <c r="D30" s="107" t="s">
        <v>100</v>
      </c>
    </row>
    <row r="61" spans="1:5" x14ac:dyDescent="0.2">
      <c r="A61" s="562"/>
      <c r="B61" s="562"/>
      <c r="C61" s="562"/>
      <c r="D61" s="562"/>
      <c r="E61" s="562"/>
    </row>
  </sheetData>
  <mergeCells count="18">
    <mergeCell ref="E21:H21"/>
    <mergeCell ref="E22:H22"/>
    <mergeCell ref="E23:H23"/>
    <mergeCell ref="E24:H24"/>
    <mergeCell ref="A2:E2"/>
    <mergeCell ref="A4:E4"/>
    <mergeCell ref="B5:B6"/>
    <mergeCell ref="C5:C6"/>
    <mergeCell ref="B12:B13"/>
    <mergeCell ref="C12:C13"/>
    <mergeCell ref="D12:D13"/>
    <mergeCell ref="E12:E13"/>
    <mergeCell ref="H12:H13"/>
    <mergeCell ref="B19:B20"/>
    <mergeCell ref="C19:C20"/>
    <mergeCell ref="D19:D20"/>
    <mergeCell ref="F12:G12"/>
    <mergeCell ref="E19:H20"/>
  </mergeCells>
  <pageMargins left="0.39370078740157483" right="0.39370078740157483" top="0.39370078740157483" bottom="0.39370078740157483" header="0.51181102362204722" footer="0.51181102362204722"/>
  <pageSetup paperSize="9" scale="90" fitToHeight="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9" tint="0.59999389629810485"/>
    <pageSetUpPr fitToPage="1"/>
  </sheetPr>
  <dimension ref="A1:G44"/>
  <sheetViews>
    <sheetView topLeftCell="A10" zoomScaleNormal="100" workbookViewId="0">
      <selection activeCell="A4" sqref="A4"/>
    </sheetView>
  </sheetViews>
  <sheetFormatPr defaultColWidth="9.140625" defaultRowHeight="12.75" x14ac:dyDescent="0.2"/>
  <cols>
    <col min="1" max="1" width="24.7109375" style="292" customWidth="1"/>
    <col min="2" max="2" width="25.7109375" style="292" customWidth="1"/>
    <col min="3" max="3" width="69" style="292" customWidth="1"/>
    <col min="4" max="16384" width="9.140625" style="292"/>
  </cols>
  <sheetData>
    <row r="1" spans="1:7" ht="18" x14ac:dyDescent="0.25">
      <c r="A1" s="574" t="s">
        <v>341</v>
      </c>
      <c r="C1" s="758" t="str">
        <f>'Popis SÚ a nákl.účtů'!D2</f>
        <v>číslo org.: 14xx</v>
      </c>
      <c r="D1" s="562"/>
      <c r="E1" s="572" t="s">
        <v>65</v>
      </c>
    </row>
    <row r="2" spans="1:7" ht="32.25" customHeight="1" x14ac:dyDescent="0.2">
      <c r="A2" s="1043">
        <f>Transfery!D2</f>
        <v>0</v>
      </c>
      <c r="B2" s="1028"/>
      <c r="C2" s="1028"/>
    </row>
    <row r="4" spans="1:7" ht="20.25" x14ac:dyDescent="0.3">
      <c r="A4" s="799" t="s">
        <v>511</v>
      </c>
      <c r="C4" s="563"/>
      <c r="D4" s="563"/>
      <c r="E4" s="563"/>
      <c r="G4" s="563"/>
    </row>
    <row r="5" spans="1:7" ht="13.5" thickBot="1" x14ac:dyDescent="0.25"/>
    <row r="6" spans="1:7" ht="39" customHeight="1" thickBot="1" x14ac:dyDescent="0.25">
      <c r="A6" s="730" t="s">
        <v>322</v>
      </c>
      <c r="B6" s="576" t="s">
        <v>323</v>
      </c>
      <c r="C6" s="596" t="s">
        <v>324</v>
      </c>
    </row>
    <row r="7" spans="1:7" ht="20.100000000000001" customHeight="1" thickBot="1" x14ac:dyDescent="0.25">
      <c r="A7" s="603" t="s">
        <v>325</v>
      </c>
      <c r="B7" s="734">
        <f>SUM(B8:B12)</f>
        <v>0</v>
      </c>
      <c r="C7" s="731"/>
    </row>
    <row r="8" spans="1:7" ht="18" customHeight="1" x14ac:dyDescent="0.2">
      <c r="A8" s="577" t="s">
        <v>326</v>
      </c>
      <c r="B8" s="602"/>
      <c r="C8" s="597"/>
    </row>
    <row r="9" spans="1:7" ht="18" customHeight="1" x14ac:dyDescent="0.2">
      <c r="A9" s="564" t="s">
        <v>327</v>
      </c>
      <c r="B9" s="565"/>
      <c r="C9" s="805" t="s">
        <v>65</v>
      </c>
    </row>
    <row r="10" spans="1:7" ht="18" customHeight="1" x14ac:dyDescent="0.2">
      <c r="A10" s="564" t="s">
        <v>328</v>
      </c>
      <c r="B10" s="565"/>
      <c r="C10" s="597"/>
    </row>
    <row r="11" spans="1:7" ht="18" customHeight="1" x14ac:dyDescent="0.2">
      <c r="A11" s="564" t="s">
        <v>329</v>
      </c>
      <c r="B11" s="565"/>
      <c r="C11" s="597"/>
    </row>
    <row r="12" spans="1:7" ht="18" customHeight="1" thickBot="1" x14ac:dyDescent="0.25">
      <c r="A12" s="578" t="s">
        <v>330</v>
      </c>
      <c r="B12" s="566"/>
      <c r="C12" s="598"/>
    </row>
    <row r="13" spans="1:7" ht="20.100000000000001" customHeight="1" thickBot="1" x14ac:dyDescent="0.25"/>
    <row r="14" spans="1:7" ht="39.75" customHeight="1" thickBot="1" x14ac:dyDescent="0.25">
      <c r="A14" s="730" t="s">
        <v>331</v>
      </c>
      <c r="B14" s="576" t="s">
        <v>89</v>
      </c>
      <c r="C14" s="576" t="s">
        <v>332</v>
      </c>
    </row>
    <row r="15" spans="1:7" ht="39.75" customHeight="1" thickBot="1" x14ac:dyDescent="0.25">
      <c r="A15" s="599" t="s">
        <v>333</v>
      </c>
      <c r="B15" s="735">
        <f>SUM(B16:B23)</f>
        <v>0</v>
      </c>
      <c r="C15" s="733"/>
    </row>
    <row r="16" spans="1:7" ht="18" customHeight="1" x14ac:dyDescent="0.2">
      <c r="A16" s="579" t="s">
        <v>326</v>
      </c>
      <c r="B16" s="600"/>
      <c r="C16" s="571"/>
    </row>
    <row r="17" spans="1:3" ht="18" customHeight="1" x14ac:dyDescent="0.2">
      <c r="A17" s="564" t="s">
        <v>327</v>
      </c>
      <c r="B17" s="586"/>
      <c r="C17" s="571"/>
    </row>
    <row r="18" spans="1:3" ht="18" customHeight="1" x14ac:dyDescent="0.2">
      <c r="A18" s="564" t="s">
        <v>334</v>
      </c>
      <c r="B18" s="586"/>
      <c r="C18" s="571"/>
    </row>
    <row r="19" spans="1:3" ht="18" customHeight="1" x14ac:dyDescent="0.2">
      <c r="A19" s="564" t="s">
        <v>328</v>
      </c>
      <c r="B19" s="586"/>
      <c r="C19" s="571"/>
    </row>
    <row r="20" spans="1:3" ht="18" customHeight="1" x14ac:dyDescent="0.2">
      <c r="A20" s="564" t="s">
        <v>329</v>
      </c>
      <c r="B20" s="586"/>
      <c r="C20" s="571"/>
    </row>
    <row r="21" spans="1:3" ht="18" customHeight="1" x14ac:dyDescent="0.2">
      <c r="A21" s="564" t="s">
        <v>335</v>
      </c>
      <c r="B21" s="586"/>
      <c r="C21" s="571"/>
    </row>
    <row r="22" spans="1:3" ht="18" customHeight="1" x14ac:dyDescent="0.2">
      <c r="A22" s="564" t="s">
        <v>336</v>
      </c>
      <c r="B22" s="586"/>
      <c r="C22" s="571"/>
    </row>
    <row r="23" spans="1:3" ht="18" customHeight="1" thickBot="1" x14ac:dyDescent="0.25">
      <c r="A23" s="580" t="s">
        <v>337</v>
      </c>
      <c r="B23" s="587"/>
      <c r="C23" s="595"/>
    </row>
    <row r="24" spans="1:3" ht="39" customHeight="1" thickBot="1" x14ac:dyDescent="0.25">
      <c r="A24" s="599" t="s">
        <v>338</v>
      </c>
      <c r="B24" s="735">
        <v>0</v>
      </c>
      <c r="C24" s="732"/>
    </row>
    <row r="25" spans="1:3" ht="18" customHeight="1" x14ac:dyDescent="0.2">
      <c r="A25" s="581" t="s">
        <v>339</v>
      </c>
      <c r="B25" s="601"/>
      <c r="C25" s="595"/>
    </row>
    <row r="26" spans="1:3" ht="18" customHeight="1" thickBot="1" x14ac:dyDescent="0.25">
      <c r="A26" s="578" t="s">
        <v>340</v>
      </c>
      <c r="B26" s="588"/>
      <c r="C26" s="594"/>
    </row>
    <row r="27" spans="1:3" ht="20.25" customHeight="1" x14ac:dyDescent="0.2">
      <c r="A27" s="582"/>
      <c r="B27" s="583"/>
      <c r="C27" s="582"/>
    </row>
    <row r="28" spans="1:3" ht="19.5" customHeight="1" x14ac:dyDescent="0.2">
      <c r="A28" s="292" t="s">
        <v>321</v>
      </c>
    </row>
    <row r="29" spans="1:3" ht="18" customHeight="1" x14ac:dyDescent="0.2">
      <c r="A29" s="575" t="s">
        <v>342</v>
      </c>
      <c r="B29" s="1062"/>
      <c r="C29" s="1063"/>
    </row>
    <row r="30" spans="1:3" ht="18" customHeight="1" x14ac:dyDescent="0.2">
      <c r="A30" s="575" t="s">
        <v>343</v>
      </c>
      <c r="B30" s="1062"/>
      <c r="C30" s="1063"/>
    </row>
    <row r="31" spans="1:3" ht="13.5" thickBot="1" x14ac:dyDescent="0.25">
      <c r="A31" s="573"/>
      <c r="B31" s="573"/>
      <c r="C31" s="584"/>
    </row>
    <row r="32" spans="1:3" ht="37.5" customHeight="1" thickBot="1" x14ac:dyDescent="0.25">
      <c r="A32" s="730" t="s">
        <v>399</v>
      </c>
      <c r="B32" s="1064" t="s">
        <v>323</v>
      </c>
      <c r="C32" s="1065" t="s">
        <v>400</v>
      </c>
    </row>
    <row r="33" spans="1:4" ht="18" customHeight="1" thickBot="1" x14ac:dyDescent="0.25">
      <c r="A33" s="738" t="s">
        <v>401</v>
      </c>
      <c r="B33" s="1012"/>
      <c r="C33" s="1066"/>
    </row>
    <row r="34" spans="1:4" ht="18" customHeight="1" x14ac:dyDescent="0.2">
      <c r="A34" s="736"/>
      <c r="B34" s="602"/>
      <c r="C34" s="737"/>
    </row>
    <row r="35" spans="1:4" ht="18" customHeight="1" x14ac:dyDescent="0.2">
      <c r="A35" s="564"/>
      <c r="B35" s="565"/>
      <c r="C35" s="597"/>
    </row>
    <row r="36" spans="1:4" ht="18" customHeight="1" x14ac:dyDescent="0.2">
      <c r="A36" s="564"/>
      <c r="B36" s="565"/>
      <c r="C36" s="597"/>
    </row>
    <row r="37" spans="1:4" ht="18" customHeight="1" thickBot="1" x14ac:dyDescent="0.25">
      <c r="A37" s="578"/>
      <c r="B37" s="566"/>
      <c r="C37" s="598"/>
    </row>
    <row r="38" spans="1:4" x14ac:dyDescent="0.2">
      <c r="A38" s="573"/>
      <c r="B38" s="573"/>
      <c r="C38" s="584"/>
    </row>
    <row r="41" spans="1:4" ht="19.5" customHeight="1" x14ac:dyDescent="0.2">
      <c r="A41" s="108" t="s">
        <v>205</v>
      </c>
      <c r="B41" s="761">
        <f ca="1">'Popis SÚ a nákl.účtů'!B165</f>
        <v>46035</v>
      </c>
      <c r="C41"/>
      <c r="D41"/>
    </row>
    <row r="42" spans="1:4" ht="19.5" customHeight="1" x14ac:dyDescent="0.2">
      <c r="A42" s="108" t="s">
        <v>99</v>
      </c>
      <c r="B42" s="762">
        <f>'Popis SÚ a nákl.účtů'!B166</f>
        <v>0</v>
      </c>
      <c r="C42" s="561" t="s">
        <v>344</v>
      </c>
      <c r="D42" s="107"/>
    </row>
    <row r="43" spans="1:4" ht="19.5" customHeight="1" x14ac:dyDescent="0.2">
      <c r="A43" s="108"/>
      <c r="B43" s="763"/>
      <c r="C43" s="136"/>
      <c r="D43"/>
    </row>
    <row r="44" spans="1:4" ht="19.5" customHeight="1" x14ac:dyDescent="0.2">
      <c r="A44" s="108" t="s">
        <v>102</v>
      </c>
      <c r="B44" s="762">
        <f>'Popis SÚ a nákl.účtů'!B168</f>
        <v>0</v>
      </c>
      <c r="C44" s="561" t="s">
        <v>345</v>
      </c>
      <c r="D44" s="107"/>
    </row>
  </sheetData>
  <mergeCells count="5">
    <mergeCell ref="A2:C2"/>
    <mergeCell ref="B29:C29"/>
    <mergeCell ref="B30:C30"/>
    <mergeCell ref="B32:B33"/>
    <mergeCell ref="C32:C33"/>
  </mergeCells>
  <pageMargins left="0.51181102362204722" right="0.51181102362204722" top="0.74803149606299213" bottom="0.74803149606299213" header="0.31496062992125984" footer="0.31496062992125984"/>
  <pageSetup paperSize="9" scale="78" fitToWidth="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70C0"/>
    <pageSetUpPr fitToPage="1"/>
  </sheetPr>
  <dimension ref="A1:L57"/>
  <sheetViews>
    <sheetView showGridLines="0" topLeftCell="A23" workbookViewId="0">
      <selection activeCell="C7" sqref="C7"/>
    </sheetView>
  </sheetViews>
  <sheetFormatPr defaultRowHeight="12.75" x14ac:dyDescent="0.2"/>
  <cols>
    <col min="1" max="1" width="52.140625" customWidth="1"/>
    <col min="2" max="2" width="8.42578125" customWidth="1"/>
    <col min="3" max="3" width="37.28515625" customWidth="1"/>
    <col min="4" max="4" width="13.7109375" customWidth="1"/>
    <col min="5" max="5" width="37" customWidth="1"/>
  </cols>
  <sheetData>
    <row r="1" spans="1:5" ht="24.75" customHeight="1" x14ac:dyDescent="0.4">
      <c r="A1" s="110" t="s">
        <v>512</v>
      </c>
      <c r="D1" s="108"/>
      <c r="E1" s="275" t="str">
        <f>'Popis SÚ a nákl.účtů'!D2</f>
        <v>číslo org.: 14xx</v>
      </c>
    </row>
    <row r="2" spans="1:5" ht="33" customHeight="1" x14ac:dyDescent="0.25">
      <c r="A2" s="93" t="s">
        <v>74</v>
      </c>
      <c r="C2" s="898">
        <f>'Popis SÚ a nákl.účtů'!C3</f>
        <v>0</v>
      </c>
      <c r="D2" s="1068"/>
      <c r="E2" s="1068"/>
    </row>
    <row r="3" spans="1:5" ht="7.5" customHeight="1" x14ac:dyDescent="0.25">
      <c r="A3" s="93"/>
    </row>
    <row r="4" spans="1:5" ht="31.5" customHeight="1" x14ac:dyDescent="0.2">
      <c r="A4" s="1067" t="s">
        <v>513</v>
      </c>
      <c r="B4" s="1018"/>
      <c r="C4" s="1018"/>
      <c r="D4" s="1018"/>
      <c r="E4" s="1018"/>
    </row>
    <row r="5" spans="1:5" ht="12" customHeight="1" x14ac:dyDescent="0.25">
      <c r="A5" s="93"/>
    </row>
    <row r="6" spans="1:5" ht="17.100000000000001" customHeight="1" thickBot="1" x14ac:dyDescent="0.3">
      <c r="A6" s="112" t="s">
        <v>108</v>
      </c>
    </row>
    <row r="7" spans="1:5" ht="45.75" customHeight="1" thickBot="1" x14ac:dyDescent="0.25">
      <c r="A7" s="109" t="s">
        <v>110</v>
      </c>
      <c r="B7" s="781" t="s">
        <v>426</v>
      </c>
      <c r="C7" s="705" t="s">
        <v>555</v>
      </c>
    </row>
    <row r="8" spans="1:5" ht="15" customHeight="1" x14ac:dyDescent="0.2">
      <c r="A8" s="118" t="s">
        <v>104</v>
      </c>
      <c r="B8" s="782"/>
      <c r="C8" s="715" t="s">
        <v>193</v>
      </c>
    </row>
    <row r="9" spans="1:5" ht="15" customHeight="1" x14ac:dyDescent="0.2">
      <c r="A9" s="111" t="s">
        <v>105</v>
      </c>
      <c r="B9" s="783"/>
      <c r="C9" s="119" t="s">
        <v>109</v>
      </c>
    </row>
    <row r="10" spans="1:5" ht="15" customHeight="1" x14ac:dyDescent="0.2">
      <c r="A10" s="111" t="s">
        <v>106</v>
      </c>
      <c r="B10" s="783"/>
      <c r="C10" s="119" t="s">
        <v>109</v>
      </c>
    </row>
    <row r="11" spans="1:5" ht="15" customHeight="1" x14ac:dyDescent="0.2">
      <c r="A11" s="111" t="s">
        <v>107</v>
      </c>
      <c r="B11" s="783"/>
      <c r="C11" s="119" t="s">
        <v>114</v>
      </c>
    </row>
    <row r="12" spans="1:5" ht="15" customHeight="1" x14ac:dyDescent="0.2">
      <c r="A12" s="120" t="s">
        <v>103</v>
      </c>
      <c r="B12" s="783"/>
      <c r="C12" s="714" t="s">
        <v>193</v>
      </c>
    </row>
    <row r="13" spans="1:5" ht="15" customHeight="1" x14ac:dyDescent="0.2">
      <c r="A13" s="111" t="s">
        <v>112</v>
      </c>
      <c r="B13" s="783"/>
      <c r="C13" s="119" t="s">
        <v>114</v>
      </c>
    </row>
    <row r="14" spans="1:5" ht="15" customHeight="1" x14ac:dyDescent="0.2">
      <c r="A14" s="111" t="s">
        <v>113</v>
      </c>
      <c r="B14" s="783"/>
      <c r="C14" s="119" t="s">
        <v>114</v>
      </c>
    </row>
    <row r="15" spans="1:5" ht="15" customHeight="1" x14ac:dyDescent="0.2">
      <c r="A15" s="111" t="s">
        <v>380</v>
      </c>
      <c r="B15" s="783"/>
      <c r="C15" s="119" t="s">
        <v>114</v>
      </c>
    </row>
    <row r="16" spans="1:5" ht="15" customHeight="1" x14ac:dyDescent="0.2">
      <c r="A16" s="111" t="s">
        <v>381</v>
      </c>
      <c r="B16" s="783"/>
      <c r="C16" s="119" t="s">
        <v>114</v>
      </c>
    </row>
    <row r="17" spans="1:12" ht="15" customHeight="1" x14ac:dyDescent="0.2">
      <c r="A17" s="111" t="s">
        <v>382</v>
      </c>
      <c r="B17" s="783"/>
      <c r="C17" s="119" t="s">
        <v>114</v>
      </c>
    </row>
    <row r="18" spans="1:12" ht="15" customHeight="1" x14ac:dyDescent="0.2">
      <c r="A18" s="567" t="s">
        <v>402</v>
      </c>
      <c r="B18" s="783"/>
      <c r="C18" s="119" t="s">
        <v>114</v>
      </c>
    </row>
    <row r="19" spans="1:12" ht="15" customHeight="1" x14ac:dyDescent="0.2">
      <c r="A19" s="567" t="s">
        <v>403</v>
      </c>
      <c r="B19" s="783"/>
      <c r="C19" s="119" t="s">
        <v>114</v>
      </c>
    </row>
    <row r="20" spans="1:12" ht="15" customHeight="1" x14ac:dyDescent="0.2">
      <c r="A20" s="567" t="s">
        <v>418</v>
      </c>
      <c r="B20" s="783"/>
      <c r="C20" s="119" t="s">
        <v>114</v>
      </c>
    </row>
    <row r="21" spans="1:12" ht="15" customHeight="1" x14ac:dyDescent="0.2">
      <c r="A21" s="111" t="s">
        <v>383</v>
      </c>
      <c r="B21" s="783"/>
      <c r="C21" s="119" t="s">
        <v>114</v>
      </c>
    </row>
    <row r="22" spans="1:12" ht="15" customHeight="1" x14ac:dyDescent="0.2">
      <c r="A22" s="111" t="s">
        <v>384</v>
      </c>
      <c r="B22" s="783"/>
      <c r="C22" s="119" t="s">
        <v>114</v>
      </c>
    </row>
    <row r="23" spans="1:12" ht="15" customHeight="1" x14ac:dyDescent="0.2">
      <c r="A23" s="567" t="s">
        <v>548</v>
      </c>
      <c r="B23" s="783"/>
      <c r="C23" s="119" t="s">
        <v>114</v>
      </c>
    </row>
    <row r="24" spans="1:12" ht="15" customHeight="1" x14ac:dyDescent="0.2">
      <c r="A24" s="567" t="s">
        <v>549</v>
      </c>
      <c r="B24" s="783"/>
      <c r="C24" s="119" t="s">
        <v>114</v>
      </c>
    </row>
    <row r="25" spans="1:12" ht="15" customHeight="1" x14ac:dyDescent="0.2">
      <c r="A25" s="567" t="s">
        <v>550</v>
      </c>
      <c r="B25" s="783"/>
      <c r="C25" s="119" t="s">
        <v>114</v>
      </c>
      <c r="L25" s="107"/>
    </row>
    <row r="26" spans="1:12" ht="15" customHeight="1" x14ac:dyDescent="0.2">
      <c r="A26" s="120" t="s">
        <v>514</v>
      </c>
      <c r="B26" s="783"/>
      <c r="C26" s="119" t="s">
        <v>115</v>
      </c>
      <c r="L26" s="107"/>
    </row>
    <row r="27" spans="1:12" ht="15" customHeight="1" x14ac:dyDescent="0.2">
      <c r="A27" s="120" t="s">
        <v>391</v>
      </c>
      <c r="B27" s="783"/>
      <c r="C27" s="119" t="s">
        <v>115</v>
      </c>
      <c r="L27" s="107"/>
    </row>
    <row r="28" spans="1:12" ht="15" customHeight="1" x14ac:dyDescent="0.2">
      <c r="A28" s="120" t="s">
        <v>379</v>
      </c>
      <c r="B28" s="783"/>
      <c r="C28" s="119" t="s">
        <v>115</v>
      </c>
      <c r="L28" s="107"/>
    </row>
    <row r="29" spans="1:12" ht="15" customHeight="1" x14ac:dyDescent="0.2">
      <c r="A29" s="120" t="s">
        <v>346</v>
      </c>
      <c r="B29" s="783"/>
      <c r="C29" s="119" t="s">
        <v>115</v>
      </c>
      <c r="L29" s="107"/>
    </row>
    <row r="30" spans="1:12" ht="15" customHeight="1" x14ac:dyDescent="0.2">
      <c r="A30" s="120" t="s">
        <v>537</v>
      </c>
      <c r="B30" s="783"/>
      <c r="C30" s="119" t="s">
        <v>115</v>
      </c>
    </row>
    <row r="31" spans="1:12" ht="15" customHeight="1" thickBot="1" x14ac:dyDescent="0.25">
      <c r="A31" s="121" t="s">
        <v>347</v>
      </c>
      <c r="B31" s="784"/>
      <c r="C31" s="123" t="s">
        <v>115</v>
      </c>
    </row>
    <row r="32" spans="1:12" ht="18" customHeight="1" x14ac:dyDescent="0.2">
      <c r="A32" s="107"/>
    </row>
    <row r="33" spans="1:5" ht="26.25" customHeight="1" x14ac:dyDescent="0.2">
      <c r="A33" s="113" t="s">
        <v>117</v>
      </c>
      <c r="B33" s="117" t="s">
        <v>111</v>
      </c>
      <c r="C33" s="114" t="s">
        <v>118</v>
      </c>
      <c r="D33" s="115" t="s">
        <v>116</v>
      </c>
      <c r="E33" s="114" t="s">
        <v>119</v>
      </c>
    </row>
    <row r="34" spans="1:5" ht="15" customHeight="1" x14ac:dyDescent="0.2">
      <c r="A34" s="5"/>
      <c r="B34" s="5"/>
      <c r="C34" s="5"/>
      <c r="D34" s="5"/>
      <c r="E34" s="5"/>
    </row>
    <row r="35" spans="1:5" ht="15" customHeight="1" x14ac:dyDescent="0.2">
      <c r="A35" s="5"/>
      <c r="B35" s="5"/>
      <c r="C35" s="5"/>
      <c r="D35" s="5"/>
      <c r="E35" s="5"/>
    </row>
    <row r="36" spans="1:5" ht="15" customHeight="1" x14ac:dyDescent="0.2">
      <c r="A36" s="5"/>
      <c r="B36" s="5"/>
      <c r="C36" s="5"/>
      <c r="D36" s="5"/>
      <c r="E36" s="5"/>
    </row>
    <row r="37" spans="1:5" ht="15" customHeight="1" x14ac:dyDescent="0.2">
      <c r="A37" s="5"/>
      <c r="B37" s="5"/>
      <c r="C37" s="5"/>
      <c r="D37" s="5"/>
      <c r="E37" s="5"/>
    </row>
    <row r="38" spans="1:5" ht="15" customHeight="1" x14ac:dyDescent="0.2">
      <c r="A38" s="5"/>
      <c r="B38" s="5"/>
      <c r="C38" s="5"/>
      <c r="D38" s="5"/>
      <c r="E38" s="5"/>
    </row>
    <row r="39" spans="1:5" ht="17.100000000000001" customHeight="1" x14ac:dyDescent="0.2">
      <c r="B39" s="108" t="s">
        <v>205</v>
      </c>
      <c r="C39" s="350">
        <f ca="1">'Popis SÚ a nákl.účtů'!B165</f>
        <v>46035</v>
      </c>
    </row>
    <row r="40" spans="1:5" ht="17.100000000000001" customHeight="1" x14ac:dyDescent="0.2">
      <c r="B40" s="108" t="s">
        <v>202</v>
      </c>
      <c r="C40" s="351">
        <f>'Popis SÚ a nákl.účtů'!B166</f>
        <v>0</v>
      </c>
      <c r="D40" s="108" t="s">
        <v>95</v>
      </c>
      <c r="E40" s="107" t="s">
        <v>204</v>
      </c>
    </row>
    <row r="41" spans="1:5" ht="17.100000000000001" customHeight="1" x14ac:dyDescent="0.2">
      <c r="B41" s="108" t="s">
        <v>203</v>
      </c>
      <c r="C41" s="351">
        <f>'Popis SÚ a nákl.účtů'!B167</f>
        <v>0</v>
      </c>
    </row>
    <row r="42" spans="1:5" ht="17.100000000000001" customHeight="1" x14ac:dyDescent="0.2">
      <c r="B42" s="108" t="s">
        <v>102</v>
      </c>
      <c r="C42" s="351">
        <f>'Popis SÚ a nákl.účtů'!B168</f>
        <v>0</v>
      </c>
      <c r="D42" s="108" t="s">
        <v>95</v>
      </c>
      <c r="E42" s="107" t="s">
        <v>204</v>
      </c>
    </row>
    <row r="43" spans="1:5" ht="17.100000000000001" customHeight="1" x14ac:dyDescent="0.2"/>
    <row r="44" spans="1:5" ht="17.100000000000001" customHeight="1" x14ac:dyDescent="0.2"/>
    <row r="45" spans="1:5" ht="17.100000000000001" customHeight="1" x14ac:dyDescent="0.2"/>
    <row r="46" spans="1:5" ht="17.100000000000001" customHeight="1" x14ac:dyDescent="0.2"/>
    <row r="47" spans="1:5" ht="17.100000000000001" customHeight="1" x14ac:dyDescent="0.2"/>
    <row r="48" spans="1:5" ht="17.100000000000001" customHeight="1" x14ac:dyDescent="0.2"/>
    <row r="49" ht="17.100000000000001" customHeight="1" x14ac:dyDescent="0.2"/>
    <row r="50" ht="17.100000000000001" customHeight="1" x14ac:dyDescent="0.2"/>
    <row r="51" ht="17.100000000000001" customHeight="1" x14ac:dyDescent="0.2"/>
    <row r="52" ht="17.100000000000001" customHeight="1" x14ac:dyDescent="0.2"/>
    <row r="53" ht="17.100000000000001" customHeight="1" x14ac:dyDescent="0.2"/>
    <row r="54" ht="17.100000000000001" customHeight="1" x14ac:dyDescent="0.2"/>
    <row r="55" ht="17.100000000000001" customHeight="1" x14ac:dyDescent="0.2"/>
    <row r="56" ht="17.100000000000001" customHeight="1" x14ac:dyDescent="0.2"/>
    <row r="57" ht="17.100000000000001" customHeight="1" x14ac:dyDescent="0.2"/>
  </sheetData>
  <mergeCells count="2">
    <mergeCell ref="A4:E4"/>
    <mergeCell ref="C2:E2"/>
  </mergeCells>
  <pageMargins left="0.23622047244094491" right="0.23622047244094491" top="0.19685039370078741" bottom="0.19685039370078741" header="0.31496062992125984" footer="0.31496062992125984"/>
  <pageSetup paperSize="9" scale="78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14</vt:i4>
      </vt:variant>
      <vt:variant>
        <vt:lpstr>Pojmenované oblasti</vt:lpstr>
      </vt:variant>
      <vt:variant>
        <vt:i4>5</vt:i4>
      </vt:variant>
    </vt:vector>
  </HeadingPairs>
  <TitlesOfParts>
    <vt:vector size="19" baseType="lpstr">
      <vt:lpstr>Popis SÚ a nákl.účtů</vt:lpstr>
      <vt:lpstr>Transfery</vt:lpstr>
      <vt:lpstr>Transferové odpisy</vt:lpstr>
      <vt:lpstr>Rozdělení HV</vt:lpstr>
      <vt:lpstr>Odpisy</vt:lpstr>
      <vt:lpstr>Pořizovaný DHM</vt:lpstr>
      <vt:lpstr>Přehled darů</vt:lpstr>
      <vt:lpstr>Stav pohledávek</vt:lpstr>
      <vt:lpstr>Schvalování účetní závěrky</vt:lpstr>
      <vt:lpstr>Finanční vypořádání dotací</vt:lpstr>
      <vt:lpstr>Vyúčtování provozního příspěvku</vt:lpstr>
      <vt:lpstr>Majetek předaný a vlastní</vt:lpstr>
      <vt:lpstr>Daňová úspora</vt:lpstr>
      <vt:lpstr>Rozpis kon. stavů fondů</vt:lpstr>
      <vt:lpstr>'Transferové odpisy'!Názvy_tisku</vt:lpstr>
      <vt:lpstr>Transfery!Názvy_tisku</vt:lpstr>
      <vt:lpstr>'Popis SÚ a nákl.účtů'!Oblast_tisku</vt:lpstr>
      <vt:lpstr>'Pořizovaný DHM'!Oblast_tisku</vt:lpstr>
      <vt:lpstr>'Stav pohledávek'!Oblast_tisku</vt:lpstr>
    </vt:vector>
  </TitlesOfParts>
  <Company>kulk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machovap</dc:creator>
  <cp:lastModifiedBy>Trpkošová Eva</cp:lastModifiedBy>
  <cp:lastPrinted>2026-01-07T13:58:50Z</cp:lastPrinted>
  <dcterms:created xsi:type="dcterms:W3CDTF">2011-11-14T09:06:15Z</dcterms:created>
  <dcterms:modified xsi:type="dcterms:W3CDTF">2026-01-13T12:22:54Z</dcterms:modified>
</cp:coreProperties>
</file>