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OČET/05_ŘÍJEN/"/>
    </mc:Choice>
  </mc:AlternateContent>
  <xr:revisionPtr revIDLastSave="600" documentId="8_{860BC3B7-C959-4966-A5CB-E8140AA51E8C}" xr6:coauthVersionLast="47" xr6:coauthVersionMax="47" xr10:uidLastSave="{598C2A6F-4390-4D77-80F9-FD5789B789B6}"/>
  <bookViews>
    <workbookView xWindow="-120" yWindow="-120" windowWidth="29040" windowHeight="15840" activeTab="2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OON!$A$6:$EV$282</definedName>
    <definedName name="_xlnm._FilterDatabase" localSheetId="0" hidden="1">ÚPRAVA!$A$6:$BD$280</definedName>
    <definedName name="_xlnm.Print_Area" localSheetId="1">OON!$A$1:$AV$280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71" i="10" l="1"/>
  <c r="CG71" i="10"/>
  <c r="BY71" i="10" s="1"/>
  <c r="W59" i="11"/>
  <c r="W66" i="11"/>
  <c r="W62" i="11"/>
  <c r="W54" i="11"/>
  <c r="W51" i="11"/>
  <c r="W47" i="11"/>
  <c r="AB71" i="11" l="1"/>
  <c r="AX71" i="11" s="1"/>
  <c r="AS71" i="11"/>
  <c r="AT71" i="11"/>
  <c r="BD71" i="11" s="1"/>
  <c r="AI71" i="11"/>
  <c r="BA71" i="11" s="1"/>
  <c r="R72" i="11"/>
  <c r="S72" i="11"/>
  <c r="T72" i="11"/>
  <c r="U72" i="11"/>
  <c r="V72" i="11"/>
  <c r="W72" i="11"/>
  <c r="Y72" i="11"/>
  <c r="Z72" i="11"/>
  <c r="AA72" i="11"/>
  <c r="AF72" i="11"/>
  <c r="AG72" i="11"/>
  <c r="AH72" i="11"/>
  <c r="AJ72" i="11"/>
  <c r="AK72" i="11"/>
  <c r="AL72" i="11"/>
  <c r="AM72" i="11"/>
  <c r="AN72" i="11"/>
  <c r="AO72" i="11"/>
  <c r="AP72" i="11"/>
  <c r="AQ72" i="11"/>
  <c r="AR72" i="11"/>
  <c r="Q72" i="11"/>
  <c r="X71" i="11"/>
  <c r="AC71" i="11" s="1"/>
  <c r="AW71" i="11" l="1"/>
  <c r="AV71" i="11" s="1"/>
  <c r="AU71" i="11"/>
  <c r="AE71" i="11"/>
  <c r="AZ71" i="11" s="1"/>
  <c r="AD71" i="11"/>
  <c r="AY71" i="11" s="1"/>
  <c r="BC71" i="11"/>
  <c r="BB71" i="11" l="1"/>
  <c r="CQ277" i="10" l="1"/>
  <c r="CQ272" i="10"/>
  <c r="CQ268" i="10"/>
  <c r="CQ265" i="10"/>
  <c r="CQ262" i="10"/>
  <c r="CQ258" i="10"/>
  <c r="CQ255" i="10"/>
  <c r="CQ251" i="10"/>
  <c r="CQ247" i="10"/>
  <c r="CQ243" i="10"/>
  <c r="CQ239" i="10"/>
  <c r="CQ235" i="10"/>
  <c r="CQ229" i="10"/>
  <c r="CQ222" i="10"/>
  <c r="CQ214" i="10"/>
  <c r="CQ208" i="10"/>
  <c r="CQ202" i="10"/>
  <c r="CQ198" i="10"/>
  <c r="CQ189" i="10"/>
  <c r="CQ179" i="10"/>
  <c r="CQ168" i="10"/>
  <c r="CQ159" i="10"/>
  <c r="CQ153" i="10"/>
  <c r="CQ146" i="10"/>
  <c r="CQ140" i="10"/>
  <c r="CQ137" i="10"/>
  <c r="CQ133" i="10"/>
  <c r="CQ130" i="10"/>
  <c r="CQ127" i="10"/>
  <c r="CQ122" i="10"/>
  <c r="CQ117" i="10"/>
  <c r="CQ112" i="10"/>
  <c r="CQ108" i="10"/>
  <c r="CQ102" i="10"/>
  <c r="CQ93" i="10"/>
  <c r="CQ88" i="10"/>
  <c r="CQ83" i="10"/>
  <c r="CQ79" i="10"/>
  <c r="CQ74" i="10"/>
  <c r="CQ68" i="10"/>
  <c r="CQ64" i="10"/>
  <c r="CQ61" i="10"/>
  <c r="CQ56" i="10"/>
  <c r="CQ53" i="10"/>
  <c r="CQ49" i="10"/>
  <c r="CQ46" i="10"/>
  <c r="CQ43" i="10"/>
  <c r="CQ39" i="10"/>
  <c r="CQ36" i="10"/>
  <c r="CQ32" i="10"/>
  <c r="CQ28" i="10"/>
  <c r="CQ25" i="10"/>
  <c r="CQ22" i="10"/>
  <c r="CQ19" i="10"/>
  <c r="CQ16" i="10"/>
  <c r="CQ12" i="10"/>
  <c r="CQ8" i="10"/>
  <c r="CN278" i="10" l="1"/>
  <c r="CM278" i="10"/>
  <c r="CN273" i="10"/>
  <c r="CM273" i="10"/>
  <c r="CN269" i="10"/>
  <c r="CM269" i="10"/>
  <c r="CN266" i="10"/>
  <c r="CM266" i="10"/>
  <c r="CN263" i="10"/>
  <c r="CM263" i="10"/>
  <c r="CN260" i="10"/>
  <c r="CM260" i="10"/>
  <c r="CN256" i="10"/>
  <c r="CM256" i="10"/>
  <c r="CN253" i="10"/>
  <c r="CM253" i="10"/>
  <c r="CN249" i="10"/>
  <c r="CM249" i="10"/>
  <c r="CN245" i="10"/>
  <c r="CM245" i="10"/>
  <c r="CN241" i="10"/>
  <c r="CM241" i="10"/>
  <c r="CN237" i="10"/>
  <c r="CM237" i="10"/>
  <c r="CN233" i="10"/>
  <c r="CM233" i="10"/>
  <c r="CN226" i="10"/>
  <c r="CM226" i="10"/>
  <c r="CN218" i="10"/>
  <c r="CM218" i="10"/>
  <c r="CN211" i="10"/>
  <c r="CM211" i="10"/>
  <c r="CN204" i="10"/>
  <c r="CM204" i="10"/>
  <c r="CN199" i="10"/>
  <c r="CM199" i="10"/>
  <c r="CN195" i="10"/>
  <c r="CM195" i="10"/>
  <c r="CN186" i="10"/>
  <c r="CM186" i="10"/>
  <c r="CN174" i="10"/>
  <c r="CM174" i="10"/>
  <c r="CN163" i="10"/>
  <c r="CM163" i="10"/>
  <c r="CN157" i="10"/>
  <c r="CM157" i="10"/>
  <c r="CN150" i="10"/>
  <c r="CM150" i="10"/>
  <c r="CN144" i="10"/>
  <c r="CM144" i="10"/>
  <c r="CN138" i="10"/>
  <c r="CM138" i="10"/>
  <c r="CN135" i="10"/>
  <c r="CM135" i="10"/>
  <c r="CN131" i="10"/>
  <c r="CM131" i="10"/>
  <c r="CN128" i="10"/>
  <c r="CM128" i="10"/>
  <c r="CN125" i="10"/>
  <c r="CM125" i="10"/>
  <c r="CN120" i="10"/>
  <c r="CM120" i="10"/>
  <c r="CN115" i="10"/>
  <c r="CM115" i="10"/>
  <c r="CN110" i="10"/>
  <c r="CM110" i="10"/>
  <c r="CN105" i="10"/>
  <c r="CM105" i="10"/>
  <c r="CN100" i="10"/>
  <c r="CM100" i="10"/>
  <c r="CN91" i="10"/>
  <c r="CM91" i="10"/>
  <c r="CN86" i="10"/>
  <c r="CM86" i="10"/>
  <c r="CN81" i="10"/>
  <c r="CM81" i="10"/>
  <c r="CN77" i="10"/>
  <c r="CM77" i="10"/>
  <c r="CN72" i="10"/>
  <c r="CM72" i="10"/>
  <c r="CN66" i="10"/>
  <c r="CM66" i="10"/>
  <c r="CN62" i="10"/>
  <c r="CM62" i="10"/>
  <c r="CN59" i="10"/>
  <c r="CM59" i="10"/>
  <c r="CN54" i="10"/>
  <c r="CM54" i="10"/>
  <c r="CN51" i="10"/>
  <c r="CM51" i="10"/>
  <c r="CN47" i="10"/>
  <c r="CM47" i="10"/>
  <c r="CN44" i="10"/>
  <c r="CM44" i="10"/>
  <c r="CN41" i="10"/>
  <c r="CM41" i="10"/>
  <c r="CN37" i="10"/>
  <c r="CM37" i="10"/>
  <c r="CN34" i="10"/>
  <c r="CM34" i="10"/>
  <c r="CN30" i="10"/>
  <c r="CM30" i="10"/>
  <c r="CN26" i="10"/>
  <c r="CM26" i="10"/>
  <c r="CN23" i="10"/>
  <c r="CM23" i="10"/>
  <c r="CN20" i="10"/>
  <c r="CM20" i="10"/>
  <c r="CN17" i="10"/>
  <c r="CM17" i="10"/>
  <c r="CN14" i="10"/>
  <c r="CM14" i="10"/>
  <c r="CN10" i="10"/>
  <c r="CM10" i="10"/>
  <c r="CH238" i="10"/>
  <c r="CC238" i="10"/>
  <c r="K285" i="11" l="1"/>
  <c r="K284" i="11"/>
  <c r="N299" i="11"/>
  <c r="P301" i="11"/>
  <c r="O301" i="11"/>
  <c r="N301" i="11"/>
  <c r="M301" i="11"/>
  <c r="L301" i="11"/>
  <c r="K301" i="11"/>
  <c r="J301" i="11"/>
  <c r="I301" i="11"/>
  <c r="H301" i="11"/>
  <c r="P300" i="11"/>
  <c r="O300" i="11"/>
  <c r="N300" i="11"/>
  <c r="M300" i="11"/>
  <c r="L300" i="11"/>
  <c r="K300" i="11"/>
  <c r="J300" i="11"/>
  <c r="I300" i="11"/>
  <c r="H300" i="11"/>
  <c r="P288" i="11"/>
  <c r="O288" i="11"/>
  <c r="N288" i="11"/>
  <c r="M288" i="11"/>
  <c r="L288" i="11"/>
  <c r="K288" i="11"/>
  <c r="J288" i="11"/>
  <c r="I288" i="11"/>
  <c r="H288" i="11"/>
  <c r="J287" i="11"/>
  <c r="P286" i="11"/>
  <c r="O286" i="11"/>
  <c r="N286" i="11"/>
  <c r="M286" i="11"/>
  <c r="L286" i="11"/>
  <c r="K286" i="11"/>
  <c r="J286" i="11"/>
  <c r="I286" i="11"/>
  <c r="H286" i="11"/>
  <c r="P293" i="11"/>
  <c r="L293" i="11"/>
  <c r="J293" i="11"/>
  <c r="P297" i="11"/>
  <c r="M297" i="11"/>
  <c r="L297" i="11"/>
  <c r="K297" i="11"/>
  <c r="J297" i="11"/>
  <c r="P295" i="11"/>
  <c r="M295" i="11"/>
  <c r="L295" i="11"/>
  <c r="J295" i="11"/>
  <c r="P287" i="11"/>
  <c r="M287" i="11"/>
  <c r="L287" i="11"/>
  <c r="O285" i="11"/>
  <c r="M285" i="11"/>
  <c r="L285" i="11"/>
  <c r="I285" i="11"/>
  <c r="P296" i="11"/>
  <c r="O296" i="11"/>
  <c r="M296" i="11"/>
  <c r="L296" i="11"/>
  <c r="K296" i="11"/>
  <c r="J296" i="11"/>
  <c r="M292" i="11"/>
  <c r="K292" i="11"/>
  <c r="P291" i="11"/>
  <c r="M291" i="11"/>
  <c r="L291" i="11"/>
  <c r="K291" i="11"/>
  <c r="J291" i="11"/>
  <c r="M284" i="11"/>
  <c r="L284" i="11"/>
  <c r="J284" i="11"/>
  <c r="P299" i="11"/>
  <c r="O299" i="11"/>
  <c r="M299" i="11"/>
  <c r="L299" i="11"/>
  <c r="K299" i="11"/>
  <c r="J299" i="11"/>
  <c r="I299" i="11"/>
  <c r="P290" i="11"/>
  <c r="O290" i="11"/>
  <c r="M290" i="11"/>
  <c r="L290" i="11"/>
  <c r="J290" i="11"/>
  <c r="I290" i="11"/>
  <c r="P298" i="11"/>
  <c r="O298" i="11"/>
  <c r="M298" i="11"/>
  <c r="L298" i="11"/>
  <c r="K298" i="11"/>
  <c r="J298" i="11"/>
  <c r="I298" i="11"/>
  <c r="P294" i="11"/>
  <c r="O294" i="11"/>
  <c r="M294" i="11"/>
  <c r="L294" i="11"/>
  <c r="J294" i="11"/>
  <c r="I294" i="11"/>
  <c r="P289" i="11"/>
  <c r="O289" i="11"/>
  <c r="M289" i="11"/>
  <c r="L289" i="11"/>
  <c r="K289" i="11"/>
  <c r="J289" i="11"/>
  <c r="I289" i="11"/>
  <c r="K294" i="11" l="1"/>
  <c r="K295" i="11"/>
  <c r="K287" i="11"/>
  <c r="K290" i="11"/>
  <c r="H298" i="11"/>
  <c r="N298" i="11"/>
  <c r="H299" i="11"/>
  <c r="I284" i="11"/>
  <c r="P284" i="11"/>
  <c r="O291" i="11"/>
  <c r="N291" i="11"/>
  <c r="I292" i="11"/>
  <c r="P292" i="11"/>
  <c r="H294" i="11"/>
  <c r="N294" i="11"/>
  <c r="I291" i="11"/>
  <c r="H291" i="11"/>
  <c r="J292" i="11"/>
  <c r="I297" i="11"/>
  <c r="H297" i="11"/>
  <c r="L292" i="11"/>
  <c r="L283" i="11" s="1"/>
  <c r="O287" i="11"/>
  <c r="N287" i="11"/>
  <c r="I296" i="11"/>
  <c r="H296" i="11"/>
  <c r="H285" i="11"/>
  <c r="N285" i="11"/>
  <c r="I287" i="11"/>
  <c r="H287" i="11"/>
  <c r="O284" i="11"/>
  <c r="O292" i="11"/>
  <c r="N296" i="11"/>
  <c r="O295" i="11"/>
  <c r="N295" i="11"/>
  <c r="J285" i="11"/>
  <c r="P285" i="11"/>
  <c r="I295" i="11"/>
  <c r="H295" i="11"/>
  <c r="O297" i="11"/>
  <c r="N297" i="11"/>
  <c r="O293" i="11"/>
  <c r="I293" i="11"/>
  <c r="K293" i="11"/>
  <c r="M293" i="11"/>
  <c r="M283" i="11" s="1"/>
  <c r="K283" i="11" l="1"/>
  <c r="J283" i="11"/>
  <c r="I283" i="11"/>
  <c r="O283" i="11"/>
  <c r="P283" i="11"/>
  <c r="N289" i="11"/>
  <c r="H284" i="11"/>
  <c r="N284" i="11"/>
  <c r="H289" i="11"/>
  <c r="N292" i="11"/>
  <c r="N293" i="11"/>
  <c r="H293" i="11"/>
  <c r="H292" i="11"/>
  <c r="N290" i="11"/>
  <c r="H290" i="11"/>
  <c r="N283" i="11" l="1"/>
  <c r="H283" i="11"/>
  <c r="BN212" i="10" l="1"/>
  <c r="CH212" i="10" s="1"/>
  <c r="BO212" i="10"/>
  <c r="CI212" i="10" s="1"/>
  <c r="CP212" i="10" s="1"/>
  <c r="BC238" i="10" l="1"/>
  <c r="BC242" i="10"/>
  <c r="BB242" i="10"/>
  <c r="AX238" i="10" l="1"/>
  <c r="AW238" i="10"/>
  <c r="BC257" i="10"/>
  <c r="BC252" i="10"/>
  <c r="BC250" i="10"/>
  <c r="BC234" i="10"/>
  <c r="BC212" i="10"/>
  <c r="BC147" i="10"/>
  <c r="BC145" i="10"/>
  <c r="BC136" i="10"/>
  <c r="BC134" i="10"/>
  <c r="BC132" i="10"/>
  <c r="BC129" i="10"/>
  <c r="BC126" i="10"/>
  <c r="BC124" i="10"/>
  <c r="BC123" i="10"/>
  <c r="BC121" i="10"/>
  <c r="BC116" i="10"/>
  <c r="BC104" i="10"/>
  <c r="BC101" i="10"/>
  <c r="BC89" i="10"/>
  <c r="BC87" i="10"/>
  <c r="BC70" i="10"/>
  <c r="BC67" i="10"/>
  <c r="BC63" i="10"/>
  <c r="BC42" i="10"/>
  <c r="BC24" i="10"/>
  <c r="BC15" i="10"/>
  <c r="BC7" i="10"/>
  <c r="AX67" i="10"/>
  <c r="BB257" i="10"/>
  <c r="BB254" i="10"/>
  <c r="BB234" i="10"/>
  <c r="BB203" i="10"/>
  <c r="BB201" i="10"/>
  <c r="BB200" i="10"/>
  <c r="BB151" i="10"/>
  <c r="BB145" i="10"/>
  <c r="BB136" i="10"/>
  <c r="BB134" i="10"/>
  <c r="BB126" i="10"/>
  <c r="BB124" i="10"/>
  <c r="BB116" i="10"/>
  <c r="BB101" i="10"/>
  <c r="BB90" i="10"/>
  <c r="BB87" i="10"/>
  <c r="BB82" i="10"/>
  <c r="BB65" i="10"/>
  <c r="BB63" i="10"/>
  <c r="BB60" i="10"/>
  <c r="BB42" i="10"/>
  <c r="BB24" i="10"/>
  <c r="BB15" i="10"/>
  <c r="BB7" i="10"/>
  <c r="BU278" i="10"/>
  <c r="BT278" i="10"/>
  <c r="BU273" i="10"/>
  <c r="BT273" i="10"/>
  <c r="BU269" i="10"/>
  <c r="BT269" i="10"/>
  <c r="BU266" i="10"/>
  <c r="BT266" i="10"/>
  <c r="BU263" i="10"/>
  <c r="BT263" i="10"/>
  <c r="BU260" i="10"/>
  <c r="BT260" i="10"/>
  <c r="BU256" i="10"/>
  <c r="BT256" i="10"/>
  <c r="BU253" i="10"/>
  <c r="BT253" i="10"/>
  <c r="BU249" i="10"/>
  <c r="BT249" i="10"/>
  <c r="BU245" i="10"/>
  <c r="BT245" i="10"/>
  <c r="BU241" i="10"/>
  <c r="BT241" i="10"/>
  <c r="BU237" i="10"/>
  <c r="BT237" i="10"/>
  <c r="BU233" i="10"/>
  <c r="BT233" i="10"/>
  <c r="BU226" i="10"/>
  <c r="BT226" i="10"/>
  <c r="BU218" i="10"/>
  <c r="BT218" i="10"/>
  <c r="BU211" i="10"/>
  <c r="BT211" i="10"/>
  <c r="BU204" i="10"/>
  <c r="BT204" i="10"/>
  <c r="BU199" i="10"/>
  <c r="BT199" i="10"/>
  <c r="BU195" i="10"/>
  <c r="BT195" i="10"/>
  <c r="BU186" i="10"/>
  <c r="BT186" i="10"/>
  <c r="BU174" i="10"/>
  <c r="BT174" i="10"/>
  <c r="BU163" i="10"/>
  <c r="BT163" i="10"/>
  <c r="BU157" i="10"/>
  <c r="BT157" i="10"/>
  <c r="BU150" i="10"/>
  <c r="BT150" i="10"/>
  <c r="BU144" i="10"/>
  <c r="BT144" i="10"/>
  <c r="BU138" i="10"/>
  <c r="BT138" i="10"/>
  <c r="BU135" i="10"/>
  <c r="BT135" i="10"/>
  <c r="BU131" i="10"/>
  <c r="BT131" i="10"/>
  <c r="BU128" i="10"/>
  <c r="BT128" i="10"/>
  <c r="BU125" i="10"/>
  <c r="BT125" i="10"/>
  <c r="BU120" i="10"/>
  <c r="BT120" i="10"/>
  <c r="BU115" i="10"/>
  <c r="BT115" i="10"/>
  <c r="BU110" i="10"/>
  <c r="BT110" i="10"/>
  <c r="BU105" i="10"/>
  <c r="BT105" i="10"/>
  <c r="BU100" i="10"/>
  <c r="BT100" i="10"/>
  <c r="BU91" i="10"/>
  <c r="BT91" i="10"/>
  <c r="BU86" i="10"/>
  <c r="BT86" i="10"/>
  <c r="BU81" i="10"/>
  <c r="BT81" i="10"/>
  <c r="BU77" i="10"/>
  <c r="BT77" i="10"/>
  <c r="BU72" i="10"/>
  <c r="BT72" i="10"/>
  <c r="BU66" i="10"/>
  <c r="BT66" i="10"/>
  <c r="BU62" i="10"/>
  <c r="BT62" i="10"/>
  <c r="BU59" i="10"/>
  <c r="BT59" i="10"/>
  <c r="BU54" i="10"/>
  <c r="BT54" i="10"/>
  <c r="BU51" i="10"/>
  <c r="BT51" i="10"/>
  <c r="BU47" i="10"/>
  <c r="BT47" i="10"/>
  <c r="BU44" i="10"/>
  <c r="BT44" i="10"/>
  <c r="BU41" i="10"/>
  <c r="BT41" i="10"/>
  <c r="BU37" i="10"/>
  <c r="BT37" i="10"/>
  <c r="BU34" i="10"/>
  <c r="BT34" i="10"/>
  <c r="BU30" i="10"/>
  <c r="BT30" i="10"/>
  <c r="BU26" i="10"/>
  <c r="BT26" i="10"/>
  <c r="BU23" i="10"/>
  <c r="BT23" i="10"/>
  <c r="BU20" i="10"/>
  <c r="BT20" i="10"/>
  <c r="BU17" i="10"/>
  <c r="BT17" i="10"/>
  <c r="BU14" i="10"/>
  <c r="BT14" i="10"/>
  <c r="BU10" i="10"/>
  <c r="BT10" i="10"/>
  <c r="BN64" i="10"/>
  <c r="CH64" i="10" s="1"/>
  <c r="BO64" i="10"/>
  <c r="CI64" i="10" s="1"/>
  <c r="BP64" i="10"/>
  <c r="CJ64" i="10" s="1"/>
  <c r="BN65" i="10"/>
  <c r="CH65" i="10" s="1"/>
  <c r="BO65" i="10"/>
  <c r="BP65" i="10"/>
  <c r="CJ65" i="10" s="1"/>
  <c r="BH64" i="10"/>
  <c r="CB64" i="10" s="1"/>
  <c r="BI64" i="10"/>
  <c r="CC64" i="10" s="1"/>
  <c r="BJ64" i="10"/>
  <c r="CD64" i="10" s="1"/>
  <c r="BH65" i="10"/>
  <c r="CB65" i="10" s="1"/>
  <c r="BI65" i="10"/>
  <c r="CC65" i="10" s="1"/>
  <c r="BJ65" i="10"/>
  <c r="CD65" i="10" s="1"/>
  <c r="CO65" i="10" s="1"/>
  <c r="BN213" i="10"/>
  <c r="CH213" i="10" s="1"/>
  <c r="BO213" i="10"/>
  <c r="BP213" i="10"/>
  <c r="CJ213" i="10" s="1"/>
  <c r="BN214" i="10"/>
  <c r="CH214" i="10" s="1"/>
  <c r="BO214" i="10"/>
  <c r="CI214" i="10" s="1"/>
  <c r="BP214" i="10"/>
  <c r="CJ214" i="10" s="1"/>
  <c r="BN215" i="10"/>
  <c r="CH215" i="10" s="1"/>
  <c r="BO215" i="10"/>
  <c r="BP215" i="10"/>
  <c r="CJ215" i="10" s="1"/>
  <c r="BN216" i="10"/>
  <c r="CH216" i="10" s="1"/>
  <c r="BO216" i="10"/>
  <c r="CI216" i="10" s="1"/>
  <c r="BP216" i="10"/>
  <c r="CJ216" i="10" s="1"/>
  <c r="BN217" i="10"/>
  <c r="CH217" i="10" s="1"/>
  <c r="BO217" i="10"/>
  <c r="BP217" i="10"/>
  <c r="CJ217" i="10" s="1"/>
  <c r="BG213" i="10"/>
  <c r="CA213" i="10" s="1"/>
  <c r="BH213" i="10"/>
  <c r="CB213" i="10" s="1"/>
  <c r="BI213" i="10"/>
  <c r="CC213" i="10" s="1"/>
  <c r="BJ213" i="10"/>
  <c r="CD213" i="10" s="1"/>
  <c r="BK213" i="10"/>
  <c r="CE213" i="10" s="1"/>
  <c r="BL213" i="10"/>
  <c r="CF213" i="10" s="1"/>
  <c r="BG214" i="10"/>
  <c r="CA214" i="10" s="1"/>
  <c r="BH214" i="10"/>
  <c r="CB214" i="10" s="1"/>
  <c r="BI214" i="10"/>
  <c r="CC214" i="10" s="1"/>
  <c r="BJ214" i="10"/>
  <c r="CD214" i="10" s="1"/>
  <c r="BK214" i="10"/>
  <c r="CE214" i="10" s="1"/>
  <c r="BL214" i="10"/>
  <c r="CF214" i="10" s="1"/>
  <c r="BG215" i="10"/>
  <c r="CA215" i="10" s="1"/>
  <c r="BH215" i="10"/>
  <c r="CB215" i="10" s="1"/>
  <c r="BI215" i="10"/>
  <c r="CC215" i="10" s="1"/>
  <c r="BJ215" i="10"/>
  <c r="CD215" i="10" s="1"/>
  <c r="BK215" i="10"/>
  <c r="CE215" i="10" s="1"/>
  <c r="BL215" i="10"/>
  <c r="CF215" i="10" s="1"/>
  <c r="BG216" i="10"/>
  <c r="CA216" i="10" s="1"/>
  <c r="BH216" i="10"/>
  <c r="CB216" i="10" s="1"/>
  <c r="BI216" i="10"/>
  <c r="CC216" i="10" s="1"/>
  <c r="BJ216" i="10"/>
  <c r="CD216" i="10" s="1"/>
  <c r="BK216" i="10"/>
  <c r="CE216" i="10" s="1"/>
  <c r="BL216" i="10"/>
  <c r="CF216" i="10" s="1"/>
  <c r="BG217" i="10"/>
  <c r="CA217" i="10" s="1"/>
  <c r="BH217" i="10"/>
  <c r="CB217" i="10" s="1"/>
  <c r="BI217" i="10"/>
  <c r="CC217" i="10" s="1"/>
  <c r="BJ217" i="10"/>
  <c r="CD217" i="10" s="1"/>
  <c r="BK217" i="10"/>
  <c r="CE217" i="10" s="1"/>
  <c r="BL217" i="10"/>
  <c r="CF217" i="10" s="1"/>
  <c r="BN202" i="10"/>
  <c r="CH202" i="10" s="1"/>
  <c r="BO202" i="10"/>
  <c r="CI202" i="10" s="1"/>
  <c r="BP202" i="10"/>
  <c r="CJ202" i="10" s="1"/>
  <c r="BN200" i="10"/>
  <c r="CH200" i="10" s="1"/>
  <c r="BO200" i="10"/>
  <c r="BP200" i="10"/>
  <c r="CJ200" i="10" s="1"/>
  <c r="BH202" i="10"/>
  <c r="CB202" i="10" s="1"/>
  <c r="BI202" i="10"/>
  <c r="CC202" i="10" s="1"/>
  <c r="BJ202" i="10"/>
  <c r="CD202" i="10" s="1"/>
  <c r="BK202" i="10"/>
  <c r="CE202" i="10" s="1"/>
  <c r="BL202" i="10"/>
  <c r="CF202" i="10" s="1"/>
  <c r="BH200" i="10"/>
  <c r="CB200" i="10" s="1"/>
  <c r="BI200" i="10"/>
  <c r="CC200" i="10" s="1"/>
  <c r="BJ200" i="10"/>
  <c r="CD200" i="10" s="1"/>
  <c r="BK200" i="10"/>
  <c r="CE200" i="10" s="1"/>
  <c r="BL200" i="10"/>
  <c r="CF200" i="10" s="1"/>
  <c r="BH201" i="10"/>
  <c r="CB201" i="10" s="1"/>
  <c r="BI201" i="10"/>
  <c r="CC201" i="10" s="1"/>
  <c r="BJ201" i="10"/>
  <c r="CD201" i="10" s="1"/>
  <c r="BK201" i="10"/>
  <c r="CE201" i="10" s="1"/>
  <c r="BL201" i="10"/>
  <c r="CF201" i="10" s="1"/>
  <c r="BH61" i="10"/>
  <c r="CB61" i="10" s="1"/>
  <c r="BI61" i="10"/>
  <c r="CC61" i="10" s="1"/>
  <c r="BJ61" i="10"/>
  <c r="CD61" i="10" s="1"/>
  <c r="BK61" i="10"/>
  <c r="CE61" i="10" s="1"/>
  <c r="BL61" i="10"/>
  <c r="CF61" i="10" s="1"/>
  <c r="BG61" i="10"/>
  <c r="CA61" i="10" s="1"/>
  <c r="BN61" i="10"/>
  <c r="CH61" i="10" s="1"/>
  <c r="BO61" i="10"/>
  <c r="CI61" i="10" s="1"/>
  <c r="BP61" i="10"/>
  <c r="CJ61" i="10" s="1"/>
  <c r="BG64" i="10"/>
  <c r="CA64" i="10" s="1"/>
  <c r="BK64" i="10"/>
  <c r="CE64" i="10" s="1"/>
  <c r="BL64" i="10"/>
  <c r="CF64" i="10" s="1"/>
  <c r="BG65" i="10"/>
  <c r="CA65" i="10" s="1"/>
  <c r="BK65" i="10"/>
  <c r="CE65" i="10" s="1"/>
  <c r="BL65" i="10"/>
  <c r="CF65" i="10" s="1"/>
  <c r="BN25" i="10"/>
  <c r="CH25" i="10" s="1"/>
  <c r="BO25" i="10"/>
  <c r="CI25" i="10" s="1"/>
  <c r="BP25" i="10"/>
  <c r="CJ25" i="10" s="1"/>
  <c r="BO24" i="10"/>
  <c r="BP24" i="10"/>
  <c r="CJ24" i="10" s="1"/>
  <c r="BN24" i="10"/>
  <c r="CH24" i="10" s="1"/>
  <c r="BG25" i="10"/>
  <c r="CA25" i="10" s="1"/>
  <c r="BH25" i="10"/>
  <c r="CB25" i="10" s="1"/>
  <c r="BI25" i="10"/>
  <c r="CC25" i="10" s="1"/>
  <c r="BJ25" i="10"/>
  <c r="CD25" i="10" s="1"/>
  <c r="BK25" i="10"/>
  <c r="CE25" i="10" s="1"/>
  <c r="BL25" i="10"/>
  <c r="CF25" i="10" s="1"/>
  <c r="BH24" i="10"/>
  <c r="CB24" i="10" s="1"/>
  <c r="BI24" i="10"/>
  <c r="CC24" i="10" s="1"/>
  <c r="BJ24" i="10"/>
  <c r="CD24" i="10" s="1"/>
  <c r="CO24" i="10" s="1"/>
  <c r="BK24" i="10"/>
  <c r="CE24" i="10" s="1"/>
  <c r="BL24" i="10"/>
  <c r="CF24" i="10" s="1"/>
  <c r="BG24" i="10"/>
  <c r="CA24" i="10" s="1"/>
  <c r="BP257" i="10"/>
  <c r="CJ257" i="10" s="1"/>
  <c r="BO257" i="10"/>
  <c r="BN257" i="10"/>
  <c r="BP254" i="10"/>
  <c r="CJ254" i="10" s="1"/>
  <c r="BO254" i="10"/>
  <c r="BN254" i="10"/>
  <c r="CH254" i="10" s="1"/>
  <c r="BP252" i="10"/>
  <c r="CJ252" i="10" s="1"/>
  <c r="BO252" i="10"/>
  <c r="BN252" i="10"/>
  <c r="CH252" i="10" s="1"/>
  <c r="BP250" i="10"/>
  <c r="CJ250" i="10" s="1"/>
  <c r="BO250" i="10"/>
  <c r="BN250" i="10"/>
  <c r="CH250" i="10" s="1"/>
  <c r="BP234" i="10"/>
  <c r="CJ234" i="10" s="1"/>
  <c r="BO234" i="10"/>
  <c r="BN234" i="10"/>
  <c r="CH234" i="10" s="1"/>
  <c r="BP212" i="10"/>
  <c r="CJ212" i="10" s="1"/>
  <c r="CG212" i="10" s="1"/>
  <c r="BW212" i="10"/>
  <c r="BP203" i="10"/>
  <c r="CJ203" i="10" s="1"/>
  <c r="BO203" i="10"/>
  <c r="BN203" i="10"/>
  <c r="CH203" i="10" s="1"/>
  <c r="BP201" i="10"/>
  <c r="CJ201" i="10" s="1"/>
  <c r="BO201" i="10"/>
  <c r="BN201" i="10"/>
  <c r="CH201" i="10" s="1"/>
  <c r="BP155" i="10"/>
  <c r="CJ155" i="10" s="1"/>
  <c r="BO155" i="10"/>
  <c r="BN155" i="10"/>
  <c r="CH155" i="10" s="1"/>
  <c r="BP151" i="10"/>
  <c r="CJ151" i="10" s="1"/>
  <c r="BO151" i="10"/>
  <c r="BN151" i="10"/>
  <c r="CH151" i="10" s="1"/>
  <c r="BP147" i="10"/>
  <c r="CJ147" i="10" s="1"/>
  <c r="BO147" i="10"/>
  <c r="BN147" i="10"/>
  <c r="CH147" i="10" s="1"/>
  <c r="BP145" i="10"/>
  <c r="CJ145" i="10" s="1"/>
  <c r="BO145" i="10"/>
  <c r="BN145" i="10"/>
  <c r="CH145" i="10" s="1"/>
  <c r="BP136" i="10"/>
  <c r="CJ136" i="10" s="1"/>
  <c r="BO136" i="10"/>
  <c r="BN136" i="10"/>
  <c r="CH136" i="10" s="1"/>
  <c r="BP134" i="10"/>
  <c r="CJ134" i="10" s="1"/>
  <c r="BO134" i="10"/>
  <c r="BN134" i="10"/>
  <c r="CH134" i="10" s="1"/>
  <c r="BP132" i="10"/>
  <c r="CJ132" i="10" s="1"/>
  <c r="BO132" i="10"/>
  <c r="CP132" i="10" s="1"/>
  <c r="AK132" i="11" s="1"/>
  <c r="BN132" i="10"/>
  <c r="CH132" i="10" s="1"/>
  <c r="CG132" i="10" s="1"/>
  <c r="BP129" i="10"/>
  <c r="BO129" i="10"/>
  <c r="BN129" i="10"/>
  <c r="CH129" i="10" s="1"/>
  <c r="CG129" i="10" s="1"/>
  <c r="BP126" i="10"/>
  <c r="CJ126" i="10" s="1"/>
  <c r="BO126" i="10"/>
  <c r="BN126" i="10"/>
  <c r="CH126" i="10" s="1"/>
  <c r="BP124" i="10"/>
  <c r="CJ124" i="10" s="1"/>
  <c r="BO124" i="10"/>
  <c r="BN124" i="10"/>
  <c r="CH124" i="10" s="1"/>
  <c r="BP123" i="10"/>
  <c r="CJ123" i="10" s="1"/>
  <c r="BO123" i="10"/>
  <c r="BN123" i="10"/>
  <c r="CH123" i="10" s="1"/>
  <c r="BP121" i="10"/>
  <c r="CJ121" i="10" s="1"/>
  <c r="BO121" i="10"/>
  <c r="BN121" i="10"/>
  <c r="CH121" i="10" s="1"/>
  <c r="BP116" i="10"/>
  <c r="CJ116" i="10" s="1"/>
  <c r="BO116" i="10"/>
  <c r="BN116" i="10"/>
  <c r="CH116" i="10" s="1"/>
  <c r="BP104" i="10"/>
  <c r="CJ104" i="10" s="1"/>
  <c r="BO104" i="10"/>
  <c r="BN104" i="10"/>
  <c r="CH104" i="10" s="1"/>
  <c r="BP102" i="10"/>
  <c r="CJ102" i="10" s="1"/>
  <c r="BO102" i="10"/>
  <c r="CI102" i="10" s="1"/>
  <c r="BN102" i="10"/>
  <c r="CH102" i="10" s="1"/>
  <c r="CG102" i="10" s="1"/>
  <c r="BP101" i="10"/>
  <c r="CJ101" i="10" s="1"/>
  <c r="BO101" i="10"/>
  <c r="BN101" i="10"/>
  <c r="CH101" i="10" s="1"/>
  <c r="BP90" i="10"/>
  <c r="CJ90" i="10" s="1"/>
  <c r="BO90" i="10"/>
  <c r="BN90" i="10"/>
  <c r="CH90" i="10" s="1"/>
  <c r="BP89" i="10"/>
  <c r="CJ89" i="10" s="1"/>
  <c r="BO89" i="10"/>
  <c r="BN89" i="10"/>
  <c r="CH89" i="10" s="1"/>
  <c r="BP87" i="10"/>
  <c r="CJ87" i="10" s="1"/>
  <c r="BO87" i="10"/>
  <c r="BN87" i="10"/>
  <c r="CH87" i="10" s="1"/>
  <c r="BP85" i="10"/>
  <c r="CJ85" i="10" s="1"/>
  <c r="BO85" i="10"/>
  <c r="BN85" i="10"/>
  <c r="CH85" i="10" s="1"/>
  <c r="BP82" i="10"/>
  <c r="CJ82" i="10" s="1"/>
  <c r="BO82" i="10"/>
  <c r="BN82" i="10"/>
  <c r="CH82" i="10" s="1"/>
  <c r="BP70" i="10"/>
  <c r="CJ70" i="10" s="1"/>
  <c r="BO70" i="10"/>
  <c r="BN70" i="10"/>
  <c r="CH70" i="10" s="1"/>
  <c r="BP69" i="10"/>
  <c r="CJ69" i="10" s="1"/>
  <c r="BO69" i="10"/>
  <c r="BN69" i="10"/>
  <c r="CH69" i="10" s="1"/>
  <c r="BP67" i="10"/>
  <c r="CJ67" i="10" s="1"/>
  <c r="BO67" i="10"/>
  <c r="BN67" i="10"/>
  <c r="CH67" i="10" s="1"/>
  <c r="BP63" i="10"/>
  <c r="CJ63" i="10" s="1"/>
  <c r="BO63" i="10"/>
  <c r="BN63" i="10"/>
  <c r="CH63" i="10" s="1"/>
  <c r="BP60" i="10"/>
  <c r="CJ60" i="10" s="1"/>
  <c r="BO60" i="10"/>
  <c r="BN60" i="10"/>
  <c r="CH60" i="10" s="1"/>
  <c r="BP42" i="10"/>
  <c r="CJ42" i="10" s="1"/>
  <c r="BO42" i="10"/>
  <c r="BN42" i="10"/>
  <c r="CH42" i="10" s="1"/>
  <c r="BP15" i="10"/>
  <c r="CJ15" i="10" s="1"/>
  <c r="BO15" i="10"/>
  <c r="BN15" i="10"/>
  <c r="CH15" i="10" s="1"/>
  <c r="BO7" i="10"/>
  <c r="BP7" i="10"/>
  <c r="CJ7" i="10" s="1"/>
  <c r="BN7" i="10"/>
  <c r="CH7" i="10" s="1"/>
  <c r="BL257" i="10"/>
  <c r="CF257" i="10" s="1"/>
  <c r="BK257" i="10"/>
  <c r="CE257" i="10" s="1"/>
  <c r="BJ257" i="10"/>
  <c r="CD257" i="10" s="1"/>
  <c r="BI257" i="10"/>
  <c r="BH257" i="10"/>
  <c r="CB257" i="10" s="1"/>
  <c r="BG257" i="10"/>
  <c r="CA257" i="10" s="1"/>
  <c r="BL254" i="10"/>
  <c r="BK254" i="10"/>
  <c r="CE254" i="10" s="1"/>
  <c r="BJ254" i="10"/>
  <c r="CD254" i="10" s="1"/>
  <c r="BI254" i="10"/>
  <c r="CC254" i="10" s="1"/>
  <c r="BH254" i="10"/>
  <c r="CB254" i="10" s="1"/>
  <c r="BG254" i="10"/>
  <c r="CA254" i="10" s="1"/>
  <c r="BL252" i="10"/>
  <c r="CF252" i="10" s="1"/>
  <c r="BK252" i="10"/>
  <c r="CE252" i="10" s="1"/>
  <c r="BJ252" i="10"/>
  <c r="CD252" i="10" s="1"/>
  <c r="BI252" i="10"/>
  <c r="CC252" i="10" s="1"/>
  <c r="BH252" i="10"/>
  <c r="CB252" i="10" s="1"/>
  <c r="BG252" i="10"/>
  <c r="CA252" i="10" s="1"/>
  <c r="BL250" i="10"/>
  <c r="CF250" i="10" s="1"/>
  <c r="BK250" i="10"/>
  <c r="CE250" i="10" s="1"/>
  <c r="BJ250" i="10"/>
  <c r="CD250" i="10" s="1"/>
  <c r="BI250" i="10"/>
  <c r="CC250" i="10" s="1"/>
  <c r="BH250" i="10"/>
  <c r="CB250" i="10" s="1"/>
  <c r="BG250" i="10"/>
  <c r="CA250" i="10" s="1"/>
  <c r="BL234" i="10"/>
  <c r="CF234" i="10" s="1"/>
  <c r="BK234" i="10"/>
  <c r="CE234" i="10" s="1"/>
  <c r="BJ234" i="10"/>
  <c r="CD234" i="10" s="1"/>
  <c r="BI234" i="10"/>
  <c r="CC234" i="10" s="1"/>
  <c r="BH234" i="10"/>
  <c r="CB234" i="10" s="1"/>
  <c r="BG234" i="10"/>
  <c r="CA234" i="10" s="1"/>
  <c r="BL212" i="10"/>
  <c r="CF212" i="10" s="1"/>
  <c r="BK212" i="10"/>
  <c r="CE212" i="10" s="1"/>
  <c r="BJ212" i="10"/>
  <c r="CD212" i="10" s="1"/>
  <c r="BI212" i="10"/>
  <c r="CC212" i="10" s="1"/>
  <c r="BH212" i="10"/>
  <c r="CB212" i="10" s="1"/>
  <c r="BG212" i="10"/>
  <c r="CA212" i="10" s="1"/>
  <c r="BL203" i="10"/>
  <c r="CF203" i="10" s="1"/>
  <c r="BK203" i="10"/>
  <c r="CE203" i="10" s="1"/>
  <c r="BJ203" i="10"/>
  <c r="CD203" i="10" s="1"/>
  <c r="BI203" i="10"/>
  <c r="CC203" i="10" s="1"/>
  <c r="BH203" i="10"/>
  <c r="CB203" i="10" s="1"/>
  <c r="BG203" i="10"/>
  <c r="CA203" i="10" s="1"/>
  <c r="BG201" i="10"/>
  <c r="CA201" i="10" s="1"/>
  <c r="BL155" i="10"/>
  <c r="CF155" i="10" s="1"/>
  <c r="BK155" i="10"/>
  <c r="CE155" i="10" s="1"/>
  <c r="BJ155" i="10"/>
  <c r="CD155" i="10" s="1"/>
  <c r="BI155" i="10"/>
  <c r="CC155" i="10" s="1"/>
  <c r="BH155" i="10"/>
  <c r="CB155" i="10" s="1"/>
  <c r="BZ155" i="10" s="1"/>
  <c r="BG155" i="10"/>
  <c r="CA155" i="10" s="1"/>
  <c r="BL151" i="10"/>
  <c r="CF151" i="10" s="1"/>
  <c r="BK151" i="10"/>
  <c r="CE151" i="10" s="1"/>
  <c r="BJ151" i="10"/>
  <c r="CD151" i="10" s="1"/>
  <c r="BH151" i="10"/>
  <c r="CB151" i="10" s="1"/>
  <c r="BG151" i="10"/>
  <c r="CA151" i="10" s="1"/>
  <c r="BL147" i="10"/>
  <c r="CF147" i="10" s="1"/>
  <c r="BK147" i="10"/>
  <c r="CE147" i="10" s="1"/>
  <c r="BJ147" i="10"/>
  <c r="CD147" i="10" s="1"/>
  <c r="BI147" i="10"/>
  <c r="CC147" i="10" s="1"/>
  <c r="BH147" i="10"/>
  <c r="CB147" i="10" s="1"/>
  <c r="BG147" i="10"/>
  <c r="CA147" i="10" s="1"/>
  <c r="BL145" i="10"/>
  <c r="CF145" i="10" s="1"/>
  <c r="BK145" i="10"/>
  <c r="CE145" i="10" s="1"/>
  <c r="BJ145" i="10"/>
  <c r="CD145" i="10" s="1"/>
  <c r="BI145" i="10"/>
  <c r="CC145" i="10" s="1"/>
  <c r="BH145" i="10"/>
  <c r="CB145" i="10" s="1"/>
  <c r="BG145" i="10"/>
  <c r="CA145" i="10" s="1"/>
  <c r="BL136" i="10"/>
  <c r="CF136" i="10" s="1"/>
  <c r="BK136" i="10"/>
  <c r="CE136" i="10" s="1"/>
  <c r="BJ136" i="10"/>
  <c r="CD136" i="10" s="1"/>
  <c r="BI136" i="10"/>
  <c r="CC136" i="10" s="1"/>
  <c r="BH136" i="10"/>
  <c r="CB136" i="10" s="1"/>
  <c r="BG136" i="10"/>
  <c r="CA136" i="10" s="1"/>
  <c r="BL134" i="10"/>
  <c r="CF134" i="10" s="1"/>
  <c r="BK134" i="10"/>
  <c r="CE134" i="10" s="1"/>
  <c r="BJ134" i="10"/>
  <c r="CD134" i="10" s="1"/>
  <c r="BI134" i="10"/>
  <c r="CC134" i="10" s="1"/>
  <c r="BH134" i="10"/>
  <c r="CB134" i="10" s="1"/>
  <c r="BG134" i="10"/>
  <c r="CA134" i="10" s="1"/>
  <c r="BL132" i="10"/>
  <c r="CF132" i="10" s="1"/>
  <c r="BK132" i="10"/>
  <c r="CE132" i="10" s="1"/>
  <c r="BJ132" i="10"/>
  <c r="CD132" i="10" s="1"/>
  <c r="BI132" i="10"/>
  <c r="CC132" i="10" s="1"/>
  <c r="BH132" i="10"/>
  <c r="CB132" i="10" s="1"/>
  <c r="BG132" i="10"/>
  <c r="CA132" i="10" s="1"/>
  <c r="BL129" i="10"/>
  <c r="CF129" i="10" s="1"/>
  <c r="BK129" i="10"/>
  <c r="CE129" i="10" s="1"/>
  <c r="BJ129" i="10"/>
  <c r="CD129" i="10" s="1"/>
  <c r="BI129" i="10"/>
  <c r="CC129" i="10" s="1"/>
  <c r="BH129" i="10"/>
  <c r="CB129" i="10" s="1"/>
  <c r="BG129" i="10"/>
  <c r="CA129" i="10" s="1"/>
  <c r="BL126" i="10"/>
  <c r="CF126" i="10" s="1"/>
  <c r="BK126" i="10"/>
  <c r="CE126" i="10" s="1"/>
  <c r="BJ126" i="10"/>
  <c r="CD126" i="10" s="1"/>
  <c r="BI126" i="10"/>
  <c r="CC126" i="10" s="1"/>
  <c r="BH126" i="10"/>
  <c r="CB126" i="10" s="1"/>
  <c r="BG126" i="10"/>
  <c r="CA126" i="10" s="1"/>
  <c r="BL124" i="10"/>
  <c r="CF124" i="10" s="1"/>
  <c r="BK124" i="10"/>
  <c r="CE124" i="10" s="1"/>
  <c r="BJ124" i="10"/>
  <c r="CD124" i="10" s="1"/>
  <c r="BI124" i="10"/>
  <c r="CC124" i="10" s="1"/>
  <c r="BH124" i="10"/>
  <c r="CB124" i="10" s="1"/>
  <c r="BG124" i="10"/>
  <c r="CA124" i="10" s="1"/>
  <c r="BL123" i="10"/>
  <c r="CF123" i="10" s="1"/>
  <c r="BK123" i="10"/>
  <c r="CE123" i="10" s="1"/>
  <c r="BJ123" i="10"/>
  <c r="CD123" i="10" s="1"/>
  <c r="BI123" i="10"/>
  <c r="CC123" i="10" s="1"/>
  <c r="BH123" i="10"/>
  <c r="CB123" i="10" s="1"/>
  <c r="BG123" i="10"/>
  <c r="CA123" i="10" s="1"/>
  <c r="BL121" i="10"/>
  <c r="CF121" i="10" s="1"/>
  <c r="BK121" i="10"/>
  <c r="CE121" i="10" s="1"/>
  <c r="BJ121" i="10"/>
  <c r="CD121" i="10" s="1"/>
  <c r="BI121" i="10"/>
  <c r="CC121" i="10" s="1"/>
  <c r="BH121" i="10"/>
  <c r="CB121" i="10" s="1"/>
  <c r="BG121" i="10"/>
  <c r="CA121" i="10" s="1"/>
  <c r="BL116" i="10"/>
  <c r="CF116" i="10" s="1"/>
  <c r="BK116" i="10"/>
  <c r="CE116" i="10" s="1"/>
  <c r="BJ116" i="10"/>
  <c r="CD116" i="10" s="1"/>
  <c r="BI116" i="10"/>
  <c r="CC116" i="10" s="1"/>
  <c r="BH116" i="10"/>
  <c r="CB116" i="10" s="1"/>
  <c r="BG116" i="10"/>
  <c r="CA116" i="10" s="1"/>
  <c r="BL104" i="10"/>
  <c r="CF104" i="10" s="1"/>
  <c r="BK104" i="10"/>
  <c r="CE104" i="10" s="1"/>
  <c r="BJ104" i="10"/>
  <c r="CD104" i="10" s="1"/>
  <c r="BI104" i="10"/>
  <c r="CC104" i="10" s="1"/>
  <c r="BH104" i="10"/>
  <c r="CB104" i="10" s="1"/>
  <c r="BG104" i="10"/>
  <c r="CA104" i="10" s="1"/>
  <c r="BL102" i="10"/>
  <c r="CF102" i="10" s="1"/>
  <c r="BK102" i="10"/>
  <c r="CE102" i="10" s="1"/>
  <c r="BJ102" i="10"/>
  <c r="CD102" i="10" s="1"/>
  <c r="BI102" i="10"/>
  <c r="CC102" i="10" s="1"/>
  <c r="BH102" i="10"/>
  <c r="CB102" i="10" s="1"/>
  <c r="BG102" i="10"/>
  <c r="CA102" i="10" s="1"/>
  <c r="BL101" i="10"/>
  <c r="CF101" i="10" s="1"/>
  <c r="BK101" i="10"/>
  <c r="CE101" i="10" s="1"/>
  <c r="BJ101" i="10"/>
  <c r="CD101" i="10" s="1"/>
  <c r="BI101" i="10"/>
  <c r="CC101" i="10" s="1"/>
  <c r="BH101" i="10"/>
  <c r="CB101" i="10" s="1"/>
  <c r="BG101" i="10"/>
  <c r="CA101" i="10" s="1"/>
  <c r="BL90" i="10"/>
  <c r="CF90" i="10" s="1"/>
  <c r="BK90" i="10"/>
  <c r="CE90" i="10" s="1"/>
  <c r="BJ90" i="10"/>
  <c r="CD90" i="10" s="1"/>
  <c r="BI90" i="10"/>
  <c r="CC90" i="10" s="1"/>
  <c r="BH90" i="10"/>
  <c r="CB90" i="10" s="1"/>
  <c r="BG90" i="10"/>
  <c r="CA90" i="10" s="1"/>
  <c r="BL89" i="10"/>
  <c r="CF89" i="10" s="1"/>
  <c r="BK89" i="10"/>
  <c r="CE89" i="10" s="1"/>
  <c r="BJ89" i="10"/>
  <c r="CD89" i="10" s="1"/>
  <c r="BI89" i="10"/>
  <c r="CC89" i="10" s="1"/>
  <c r="BH89" i="10"/>
  <c r="CB89" i="10" s="1"/>
  <c r="BG89" i="10"/>
  <c r="CA89" i="10" s="1"/>
  <c r="BL87" i="10"/>
  <c r="CF87" i="10" s="1"/>
  <c r="BK87" i="10"/>
  <c r="CE87" i="10" s="1"/>
  <c r="BJ87" i="10"/>
  <c r="CD87" i="10" s="1"/>
  <c r="BI87" i="10"/>
  <c r="CC87" i="10" s="1"/>
  <c r="BH87" i="10"/>
  <c r="CB87" i="10" s="1"/>
  <c r="BG87" i="10"/>
  <c r="CA87" i="10" s="1"/>
  <c r="BL85" i="10"/>
  <c r="CF85" i="10" s="1"/>
  <c r="BK85" i="10"/>
  <c r="CE85" i="10" s="1"/>
  <c r="BJ85" i="10"/>
  <c r="CD85" i="10" s="1"/>
  <c r="BI85" i="10"/>
  <c r="CC85" i="10" s="1"/>
  <c r="BH85" i="10"/>
  <c r="CB85" i="10" s="1"/>
  <c r="BG85" i="10"/>
  <c r="CA85" i="10" s="1"/>
  <c r="BL82" i="10"/>
  <c r="CF82" i="10" s="1"/>
  <c r="BK82" i="10"/>
  <c r="CE82" i="10" s="1"/>
  <c r="BJ82" i="10"/>
  <c r="CD82" i="10" s="1"/>
  <c r="BI82" i="10"/>
  <c r="CC82" i="10" s="1"/>
  <c r="BH82" i="10"/>
  <c r="CB82" i="10" s="1"/>
  <c r="BG82" i="10"/>
  <c r="CA82" i="10" s="1"/>
  <c r="BL70" i="10"/>
  <c r="CF70" i="10" s="1"/>
  <c r="BK70" i="10"/>
  <c r="CE70" i="10" s="1"/>
  <c r="BJ70" i="10"/>
  <c r="CD70" i="10" s="1"/>
  <c r="BI70" i="10"/>
  <c r="CC70" i="10" s="1"/>
  <c r="BH70" i="10"/>
  <c r="CB70" i="10" s="1"/>
  <c r="BG70" i="10"/>
  <c r="CA70" i="10" s="1"/>
  <c r="BL69" i="10"/>
  <c r="CF69" i="10" s="1"/>
  <c r="BK69" i="10"/>
  <c r="CE69" i="10" s="1"/>
  <c r="BJ69" i="10"/>
  <c r="CD69" i="10" s="1"/>
  <c r="BI69" i="10"/>
  <c r="CC69" i="10" s="1"/>
  <c r="BH69" i="10"/>
  <c r="CB69" i="10" s="1"/>
  <c r="BG69" i="10"/>
  <c r="CA69" i="10" s="1"/>
  <c r="BL67" i="10"/>
  <c r="CF67" i="10" s="1"/>
  <c r="BK67" i="10"/>
  <c r="CE67" i="10" s="1"/>
  <c r="BJ67" i="10"/>
  <c r="CD67" i="10" s="1"/>
  <c r="BI67" i="10"/>
  <c r="CC67" i="10" s="1"/>
  <c r="BH67" i="10"/>
  <c r="CB67" i="10" s="1"/>
  <c r="BG67" i="10"/>
  <c r="CA67" i="10" s="1"/>
  <c r="BL63" i="10"/>
  <c r="CF63" i="10" s="1"/>
  <c r="BK63" i="10"/>
  <c r="CE63" i="10" s="1"/>
  <c r="BJ63" i="10"/>
  <c r="CD63" i="10" s="1"/>
  <c r="BI63" i="10"/>
  <c r="CC63" i="10" s="1"/>
  <c r="BH63" i="10"/>
  <c r="CB63" i="10" s="1"/>
  <c r="BG63" i="10"/>
  <c r="CA63" i="10" s="1"/>
  <c r="BL60" i="10"/>
  <c r="CF60" i="10" s="1"/>
  <c r="BK60" i="10"/>
  <c r="CE60" i="10" s="1"/>
  <c r="BJ60" i="10"/>
  <c r="CD60" i="10" s="1"/>
  <c r="BI60" i="10"/>
  <c r="CC60" i="10" s="1"/>
  <c r="BH60" i="10"/>
  <c r="CB60" i="10" s="1"/>
  <c r="BG60" i="10"/>
  <c r="CA60" i="10" s="1"/>
  <c r="BL42" i="10"/>
  <c r="CF42" i="10" s="1"/>
  <c r="BK42" i="10"/>
  <c r="CE42" i="10" s="1"/>
  <c r="BJ42" i="10"/>
  <c r="CD42" i="10" s="1"/>
  <c r="BI42" i="10"/>
  <c r="CC42" i="10" s="1"/>
  <c r="BH42" i="10"/>
  <c r="CB42" i="10" s="1"/>
  <c r="BG42" i="10"/>
  <c r="CA42" i="10" s="1"/>
  <c r="BL15" i="10"/>
  <c r="CF15" i="10" s="1"/>
  <c r="BK15" i="10"/>
  <c r="CE15" i="10" s="1"/>
  <c r="BJ15" i="10"/>
  <c r="CD15" i="10" s="1"/>
  <c r="BI15" i="10"/>
  <c r="CC15" i="10" s="1"/>
  <c r="BH15" i="10"/>
  <c r="CB15" i="10" s="1"/>
  <c r="BG15" i="10"/>
  <c r="CA15" i="10" s="1"/>
  <c r="BH7" i="10"/>
  <c r="CB7" i="10" s="1"/>
  <c r="BI7" i="10"/>
  <c r="CC7" i="10" s="1"/>
  <c r="BJ7" i="10"/>
  <c r="CD7" i="10" s="1"/>
  <c r="BK7" i="10"/>
  <c r="CE7" i="10" s="1"/>
  <c r="BL7" i="10"/>
  <c r="CF7" i="10" s="1"/>
  <c r="BG7" i="10"/>
  <c r="CA7" i="10" s="1"/>
  <c r="BP277" i="10"/>
  <c r="CJ277" i="10" s="1"/>
  <c r="BO277" i="10"/>
  <c r="CI277" i="10" s="1"/>
  <c r="BN277" i="10"/>
  <c r="CH277" i="10" s="1"/>
  <c r="BP276" i="10"/>
  <c r="CJ276" i="10" s="1"/>
  <c r="BO276" i="10"/>
  <c r="BN276" i="10"/>
  <c r="CH276" i="10" s="1"/>
  <c r="BP275" i="10"/>
  <c r="CJ275" i="10" s="1"/>
  <c r="BO275" i="10"/>
  <c r="BN275" i="10"/>
  <c r="CH275" i="10" s="1"/>
  <c r="BP274" i="10"/>
  <c r="CJ274" i="10" s="1"/>
  <c r="BO274" i="10"/>
  <c r="BN274" i="10"/>
  <c r="BP272" i="10"/>
  <c r="CJ272" i="10" s="1"/>
  <c r="BO272" i="10"/>
  <c r="CI272" i="10" s="1"/>
  <c r="BN272" i="10"/>
  <c r="CH272" i="10" s="1"/>
  <c r="BP271" i="10"/>
  <c r="CJ271" i="10" s="1"/>
  <c r="BO271" i="10"/>
  <c r="BN271" i="10"/>
  <c r="CH271" i="10" s="1"/>
  <c r="BP270" i="10"/>
  <c r="CJ270" i="10" s="1"/>
  <c r="BO270" i="10"/>
  <c r="BN270" i="10"/>
  <c r="CH270" i="10" s="1"/>
  <c r="BP268" i="10"/>
  <c r="CJ268" i="10" s="1"/>
  <c r="BO268" i="10"/>
  <c r="CI268" i="10" s="1"/>
  <c r="BN268" i="10"/>
  <c r="CH268" i="10" s="1"/>
  <c r="CG268" i="10" s="1"/>
  <c r="BP267" i="10"/>
  <c r="CJ267" i="10" s="1"/>
  <c r="BO267" i="10"/>
  <c r="BN267" i="10"/>
  <c r="CH267" i="10" s="1"/>
  <c r="BP265" i="10"/>
  <c r="CJ265" i="10" s="1"/>
  <c r="BO265" i="10"/>
  <c r="CI265" i="10" s="1"/>
  <c r="BN265" i="10"/>
  <c r="CH265" i="10" s="1"/>
  <c r="CG265" i="10" s="1"/>
  <c r="BP264" i="10"/>
  <c r="CJ264" i="10" s="1"/>
  <c r="BO264" i="10"/>
  <c r="BN264" i="10"/>
  <c r="CH264" i="10" s="1"/>
  <c r="BP262" i="10"/>
  <c r="CJ262" i="10" s="1"/>
  <c r="BO262" i="10"/>
  <c r="CI262" i="10" s="1"/>
  <c r="BN262" i="10"/>
  <c r="CH262" i="10" s="1"/>
  <c r="CG262" i="10" s="1"/>
  <c r="BP261" i="10"/>
  <c r="CJ261" i="10" s="1"/>
  <c r="BO261" i="10"/>
  <c r="BN261" i="10"/>
  <c r="CH261" i="10" s="1"/>
  <c r="BP259" i="10"/>
  <c r="CJ259" i="10" s="1"/>
  <c r="BO259" i="10"/>
  <c r="BN259" i="10"/>
  <c r="CH259" i="10" s="1"/>
  <c r="BP258" i="10"/>
  <c r="CJ258" i="10" s="1"/>
  <c r="BO258" i="10"/>
  <c r="CI258" i="10" s="1"/>
  <c r="BN258" i="10"/>
  <c r="CH258" i="10" s="1"/>
  <c r="BP255" i="10"/>
  <c r="CJ255" i="10" s="1"/>
  <c r="BO255" i="10"/>
  <c r="CI255" i="10" s="1"/>
  <c r="BN255" i="10"/>
  <c r="CH255" i="10" s="1"/>
  <c r="CG255" i="10" s="1"/>
  <c r="BP251" i="10"/>
  <c r="CJ251" i="10" s="1"/>
  <c r="BO251" i="10"/>
  <c r="CI251" i="10" s="1"/>
  <c r="BN251" i="10"/>
  <c r="CH251" i="10" s="1"/>
  <c r="BP248" i="10"/>
  <c r="CJ248" i="10" s="1"/>
  <c r="BO248" i="10"/>
  <c r="BN248" i="10"/>
  <c r="CH248" i="10" s="1"/>
  <c r="BP247" i="10"/>
  <c r="CJ247" i="10" s="1"/>
  <c r="BO247" i="10"/>
  <c r="CI247" i="10" s="1"/>
  <c r="BN247" i="10"/>
  <c r="CH247" i="10" s="1"/>
  <c r="BP246" i="10"/>
  <c r="CJ246" i="10" s="1"/>
  <c r="BO246" i="10"/>
  <c r="BN246" i="10"/>
  <c r="BP244" i="10"/>
  <c r="CJ244" i="10" s="1"/>
  <c r="BO244" i="10"/>
  <c r="BN244" i="10"/>
  <c r="CH244" i="10" s="1"/>
  <c r="BP243" i="10"/>
  <c r="CJ243" i="10" s="1"/>
  <c r="BO243" i="10"/>
  <c r="CI243" i="10" s="1"/>
  <c r="BN243" i="10"/>
  <c r="CH243" i="10" s="1"/>
  <c r="CG243" i="10" s="1"/>
  <c r="BP242" i="10"/>
  <c r="CJ242" i="10" s="1"/>
  <c r="BO242" i="10"/>
  <c r="BN242" i="10"/>
  <c r="CH242" i="10" s="1"/>
  <c r="BP240" i="10"/>
  <c r="CJ240" i="10" s="1"/>
  <c r="BO240" i="10"/>
  <c r="BN240" i="10"/>
  <c r="CH240" i="10" s="1"/>
  <c r="BP239" i="10"/>
  <c r="CJ239" i="10" s="1"/>
  <c r="BO239" i="10"/>
  <c r="CI239" i="10" s="1"/>
  <c r="BN239" i="10"/>
  <c r="CH239" i="10" s="1"/>
  <c r="BP238" i="10"/>
  <c r="CJ238" i="10" s="1"/>
  <c r="BO238" i="10"/>
  <c r="BP236" i="10"/>
  <c r="CJ236" i="10" s="1"/>
  <c r="BO236" i="10"/>
  <c r="BN236" i="10"/>
  <c r="CH236" i="10" s="1"/>
  <c r="BP235" i="10"/>
  <c r="CJ235" i="10" s="1"/>
  <c r="BO235" i="10"/>
  <c r="CI235" i="10" s="1"/>
  <c r="BN235" i="10"/>
  <c r="CH235" i="10" s="1"/>
  <c r="BP232" i="10"/>
  <c r="CJ232" i="10" s="1"/>
  <c r="BO232" i="10"/>
  <c r="BN232" i="10"/>
  <c r="CH232" i="10" s="1"/>
  <c r="BP231" i="10"/>
  <c r="CJ231" i="10" s="1"/>
  <c r="BO231" i="10"/>
  <c r="CI231" i="10" s="1"/>
  <c r="BN231" i="10"/>
  <c r="CH231" i="10" s="1"/>
  <c r="BP230" i="10"/>
  <c r="CJ230" i="10" s="1"/>
  <c r="BO230" i="10"/>
  <c r="BN230" i="10"/>
  <c r="CH230" i="10" s="1"/>
  <c r="BP229" i="10"/>
  <c r="CJ229" i="10" s="1"/>
  <c r="BO229" i="10"/>
  <c r="CI229" i="10" s="1"/>
  <c r="BN229" i="10"/>
  <c r="CH229" i="10" s="1"/>
  <c r="CG229" i="10" s="1"/>
  <c r="BP228" i="10"/>
  <c r="CJ228" i="10" s="1"/>
  <c r="BO228" i="10"/>
  <c r="BN228" i="10"/>
  <c r="CH228" i="10" s="1"/>
  <c r="BP227" i="10"/>
  <c r="CJ227" i="10" s="1"/>
  <c r="BO227" i="10"/>
  <c r="BN227" i="10"/>
  <c r="CH227" i="10" s="1"/>
  <c r="BP225" i="10"/>
  <c r="CJ225" i="10" s="1"/>
  <c r="BO225" i="10"/>
  <c r="BN225" i="10"/>
  <c r="CH225" i="10" s="1"/>
  <c r="BP224" i="10"/>
  <c r="CJ224" i="10" s="1"/>
  <c r="BO224" i="10"/>
  <c r="CI224" i="10" s="1"/>
  <c r="BN224" i="10"/>
  <c r="CH224" i="10" s="1"/>
  <c r="CG224" i="10" s="1"/>
  <c r="BP223" i="10"/>
  <c r="CJ223" i="10" s="1"/>
  <c r="BO223" i="10"/>
  <c r="BN223" i="10"/>
  <c r="CH223" i="10" s="1"/>
  <c r="BP222" i="10"/>
  <c r="CJ222" i="10" s="1"/>
  <c r="BO222" i="10"/>
  <c r="CI222" i="10" s="1"/>
  <c r="BN222" i="10"/>
  <c r="CH222" i="10" s="1"/>
  <c r="CG222" i="10" s="1"/>
  <c r="BP221" i="10"/>
  <c r="CJ221" i="10" s="1"/>
  <c r="BO221" i="10"/>
  <c r="BN221" i="10"/>
  <c r="CH221" i="10" s="1"/>
  <c r="BP220" i="10"/>
  <c r="CJ220" i="10" s="1"/>
  <c r="BO220" i="10"/>
  <c r="BN220" i="10"/>
  <c r="CH220" i="10" s="1"/>
  <c r="BP219" i="10"/>
  <c r="CJ219" i="10" s="1"/>
  <c r="BO219" i="10"/>
  <c r="BN219" i="10"/>
  <c r="CH219" i="10" s="1"/>
  <c r="BP210" i="10"/>
  <c r="CJ210" i="10" s="1"/>
  <c r="BO210" i="10"/>
  <c r="BN210" i="10"/>
  <c r="CH210" i="10" s="1"/>
  <c r="BP209" i="10"/>
  <c r="CJ209" i="10" s="1"/>
  <c r="BO209" i="10"/>
  <c r="CI209" i="10" s="1"/>
  <c r="BN209" i="10"/>
  <c r="CH209" i="10" s="1"/>
  <c r="BP208" i="10"/>
  <c r="CJ208" i="10" s="1"/>
  <c r="BO208" i="10"/>
  <c r="CI208" i="10" s="1"/>
  <c r="BN208" i="10"/>
  <c r="CH208" i="10" s="1"/>
  <c r="CG208" i="10" s="1"/>
  <c r="BP207" i="10"/>
  <c r="CJ207" i="10" s="1"/>
  <c r="BO207" i="10"/>
  <c r="BN207" i="10"/>
  <c r="CH207" i="10" s="1"/>
  <c r="BP206" i="10"/>
  <c r="CJ206" i="10" s="1"/>
  <c r="BO206" i="10"/>
  <c r="BN206" i="10"/>
  <c r="CH206" i="10" s="1"/>
  <c r="BP205" i="10"/>
  <c r="CJ205" i="10" s="1"/>
  <c r="BO205" i="10"/>
  <c r="BN205" i="10"/>
  <c r="CH205" i="10" s="1"/>
  <c r="BP198" i="10"/>
  <c r="CJ198" i="10" s="1"/>
  <c r="BO198" i="10"/>
  <c r="CI198" i="10" s="1"/>
  <c r="BN198" i="10"/>
  <c r="CH198" i="10" s="1"/>
  <c r="CG198" i="10" s="1"/>
  <c r="BP197" i="10"/>
  <c r="CJ197" i="10" s="1"/>
  <c r="BO197" i="10"/>
  <c r="BN197" i="10"/>
  <c r="CH197" i="10" s="1"/>
  <c r="BP196" i="10"/>
  <c r="CJ196" i="10" s="1"/>
  <c r="BO196" i="10"/>
  <c r="BN196" i="10"/>
  <c r="CH196" i="10" s="1"/>
  <c r="BP194" i="10"/>
  <c r="CJ194" i="10" s="1"/>
  <c r="BO194" i="10"/>
  <c r="BN194" i="10"/>
  <c r="CH194" i="10" s="1"/>
  <c r="BP193" i="10"/>
  <c r="CJ193" i="10" s="1"/>
  <c r="BO193" i="10"/>
  <c r="BN193" i="10"/>
  <c r="CH193" i="10" s="1"/>
  <c r="BP192" i="10"/>
  <c r="CJ192" i="10" s="1"/>
  <c r="BO192" i="10"/>
  <c r="CI192" i="10" s="1"/>
  <c r="BN192" i="10"/>
  <c r="CH192" i="10" s="1"/>
  <c r="BP191" i="10"/>
  <c r="CJ191" i="10" s="1"/>
  <c r="BO191" i="10"/>
  <c r="BN191" i="10"/>
  <c r="CH191" i="10" s="1"/>
  <c r="BP190" i="10"/>
  <c r="CJ190" i="10" s="1"/>
  <c r="BO190" i="10"/>
  <c r="BN190" i="10"/>
  <c r="CH190" i="10" s="1"/>
  <c r="BP189" i="10"/>
  <c r="CJ189" i="10" s="1"/>
  <c r="BO189" i="10"/>
  <c r="CI189" i="10" s="1"/>
  <c r="BN189" i="10"/>
  <c r="CH189" i="10" s="1"/>
  <c r="BP188" i="10"/>
  <c r="CJ188" i="10" s="1"/>
  <c r="BO188" i="10"/>
  <c r="BN188" i="10"/>
  <c r="CH188" i="10" s="1"/>
  <c r="BP187" i="10"/>
  <c r="CJ187" i="10" s="1"/>
  <c r="BO187" i="10"/>
  <c r="BN187" i="10"/>
  <c r="CH187" i="10" s="1"/>
  <c r="BP185" i="10"/>
  <c r="CJ185" i="10" s="1"/>
  <c r="BO185" i="10"/>
  <c r="BN185" i="10"/>
  <c r="CH185" i="10" s="1"/>
  <c r="BP184" i="10"/>
  <c r="CJ184" i="10" s="1"/>
  <c r="BO184" i="10"/>
  <c r="BN184" i="10"/>
  <c r="CH184" i="10" s="1"/>
  <c r="BP183" i="10"/>
  <c r="CJ183" i="10" s="1"/>
  <c r="BO183" i="10"/>
  <c r="BN183" i="10"/>
  <c r="CH183" i="10" s="1"/>
  <c r="BP182" i="10"/>
  <c r="CJ182" i="10" s="1"/>
  <c r="BO182" i="10"/>
  <c r="CI182" i="10" s="1"/>
  <c r="BN182" i="10"/>
  <c r="CH182" i="10" s="1"/>
  <c r="CG182" i="10" s="1"/>
  <c r="BP181" i="10"/>
  <c r="CJ181" i="10" s="1"/>
  <c r="BO181" i="10"/>
  <c r="CI181" i="10" s="1"/>
  <c r="BN181" i="10"/>
  <c r="CH181" i="10" s="1"/>
  <c r="BP180" i="10"/>
  <c r="CJ180" i="10" s="1"/>
  <c r="BO180" i="10"/>
  <c r="BN180" i="10"/>
  <c r="CH180" i="10" s="1"/>
  <c r="BP179" i="10"/>
  <c r="CJ179" i="10" s="1"/>
  <c r="BO179" i="10"/>
  <c r="CI179" i="10" s="1"/>
  <c r="BN179" i="10"/>
  <c r="CH179" i="10" s="1"/>
  <c r="BP178" i="10"/>
  <c r="CJ178" i="10" s="1"/>
  <c r="BO178" i="10"/>
  <c r="BN178" i="10"/>
  <c r="CH178" i="10" s="1"/>
  <c r="BP177" i="10"/>
  <c r="CJ177" i="10" s="1"/>
  <c r="BO177" i="10"/>
  <c r="BN177" i="10"/>
  <c r="CH177" i="10" s="1"/>
  <c r="BP176" i="10"/>
  <c r="CJ176" i="10" s="1"/>
  <c r="BO176" i="10"/>
  <c r="BN176" i="10"/>
  <c r="CH176" i="10" s="1"/>
  <c r="BP175" i="10"/>
  <c r="CJ175" i="10" s="1"/>
  <c r="BO175" i="10"/>
  <c r="BN175" i="10"/>
  <c r="CH175" i="10" s="1"/>
  <c r="BP173" i="10"/>
  <c r="CJ173" i="10" s="1"/>
  <c r="BO173" i="10"/>
  <c r="BN173" i="10"/>
  <c r="CH173" i="10" s="1"/>
  <c r="BP172" i="10"/>
  <c r="CJ172" i="10" s="1"/>
  <c r="BO172" i="10"/>
  <c r="BN172" i="10"/>
  <c r="CH172" i="10" s="1"/>
  <c r="BP171" i="10"/>
  <c r="CJ171" i="10" s="1"/>
  <c r="BO171" i="10"/>
  <c r="CI171" i="10" s="1"/>
  <c r="BN171" i="10"/>
  <c r="CH171" i="10" s="1"/>
  <c r="BP170" i="10"/>
  <c r="CJ170" i="10" s="1"/>
  <c r="BO170" i="10"/>
  <c r="CI170" i="10" s="1"/>
  <c r="BN170" i="10"/>
  <c r="CH170" i="10" s="1"/>
  <c r="BP169" i="10"/>
  <c r="CJ169" i="10" s="1"/>
  <c r="BO169" i="10"/>
  <c r="BN169" i="10"/>
  <c r="CH169" i="10" s="1"/>
  <c r="BP168" i="10"/>
  <c r="CJ168" i="10" s="1"/>
  <c r="BO168" i="10"/>
  <c r="CI168" i="10" s="1"/>
  <c r="BN168" i="10"/>
  <c r="CH168" i="10" s="1"/>
  <c r="BP167" i="10"/>
  <c r="CJ167" i="10" s="1"/>
  <c r="BO167" i="10"/>
  <c r="BN167" i="10"/>
  <c r="CH167" i="10" s="1"/>
  <c r="BP166" i="10"/>
  <c r="CJ166" i="10" s="1"/>
  <c r="BO166" i="10"/>
  <c r="BN166" i="10"/>
  <c r="CH166" i="10" s="1"/>
  <c r="BP165" i="10"/>
  <c r="CJ165" i="10" s="1"/>
  <c r="BO165" i="10"/>
  <c r="BN165" i="10"/>
  <c r="CH165" i="10" s="1"/>
  <c r="BP164" i="10"/>
  <c r="CJ164" i="10" s="1"/>
  <c r="BO164" i="10"/>
  <c r="BN164" i="10"/>
  <c r="CH164" i="10" s="1"/>
  <c r="BP162" i="10"/>
  <c r="CJ162" i="10" s="1"/>
  <c r="BO162" i="10"/>
  <c r="BN162" i="10"/>
  <c r="CH162" i="10" s="1"/>
  <c r="BP161" i="10"/>
  <c r="CJ161" i="10" s="1"/>
  <c r="BO161" i="10"/>
  <c r="BN161" i="10"/>
  <c r="CH161" i="10" s="1"/>
  <c r="BP160" i="10"/>
  <c r="CJ160" i="10" s="1"/>
  <c r="BO160" i="10"/>
  <c r="BN160" i="10"/>
  <c r="CH160" i="10" s="1"/>
  <c r="BP159" i="10"/>
  <c r="CJ159" i="10" s="1"/>
  <c r="BO159" i="10"/>
  <c r="CI159" i="10" s="1"/>
  <c r="BN159" i="10"/>
  <c r="CH159" i="10" s="1"/>
  <c r="BP158" i="10"/>
  <c r="CJ158" i="10" s="1"/>
  <c r="BO158" i="10"/>
  <c r="BN158" i="10"/>
  <c r="CH158" i="10" s="1"/>
  <c r="BP156" i="10"/>
  <c r="CJ156" i="10" s="1"/>
  <c r="BO156" i="10"/>
  <c r="BN156" i="10"/>
  <c r="CH156" i="10" s="1"/>
  <c r="BP154" i="10"/>
  <c r="CJ154" i="10" s="1"/>
  <c r="BO154" i="10"/>
  <c r="BN154" i="10"/>
  <c r="CH154" i="10" s="1"/>
  <c r="BP153" i="10"/>
  <c r="CJ153" i="10" s="1"/>
  <c r="BO153" i="10"/>
  <c r="CI153" i="10" s="1"/>
  <c r="BN153" i="10"/>
  <c r="CH153" i="10" s="1"/>
  <c r="BP152" i="10"/>
  <c r="CJ152" i="10" s="1"/>
  <c r="BO152" i="10"/>
  <c r="BN152" i="10"/>
  <c r="CH152" i="10" s="1"/>
  <c r="BP149" i="10"/>
  <c r="CJ149" i="10" s="1"/>
  <c r="BO149" i="10"/>
  <c r="BN149" i="10"/>
  <c r="CH149" i="10" s="1"/>
  <c r="BP148" i="10"/>
  <c r="CJ148" i="10" s="1"/>
  <c r="BO148" i="10"/>
  <c r="BN148" i="10"/>
  <c r="CH148" i="10" s="1"/>
  <c r="BP146" i="10"/>
  <c r="CJ146" i="10" s="1"/>
  <c r="BO146" i="10"/>
  <c r="CI146" i="10" s="1"/>
  <c r="BN146" i="10"/>
  <c r="CH146" i="10" s="1"/>
  <c r="BP143" i="10"/>
  <c r="CJ143" i="10" s="1"/>
  <c r="BO143" i="10"/>
  <c r="BN143" i="10"/>
  <c r="CH143" i="10" s="1"/>
  <c r="BP142" i="10"/>
  <c r="CJ142" i="10" s="1"/>
  <c r="BO142" i="10"/>
  <c r="BN142" i="10"/>
  <c r="CH142" i="10" s="1"/>
  <c r="BP141" i="10"/>
  <c r="CJ141" i="10" s="1"/>
  <c r="BO141" i="10"/>
  <c r="BN141" i="10"/>
  <c r="CH141" i="10" s="1"/>
  <c r="BP140" i="10"/>
  <c r="CJ140" i="10" s="1"/>
  <c r="BO140" i="10"/>
  <c r="CI140" i="10" s="1"/>
  <c r="BN140" i="10"/>
  <c r="CH140" i="10" s="1"/>
  <c r="BP139" i="10"/>
  <c r="CJ139" i="10" s="1"/>
  <c r="BO139" i="10"/>
  <c r="BN139" i="10"/>
  <c r="CH139" i="10" s="1"/>
  <c r="BP137" i="10"/>
  <c r="CJ137" i="10" s="1"/>
  <c r="BO137" i="10"/>
  <c r="CI137" i="10" s="1"/>
  <c r="BN137" i="10"/>
  <c r="CH137" i="10" s="1"/>
  <c r="BP133" i="10"/>
  <c r="CJ133" i="10" s="1"/>
  <c r="BO133" i="10"/>
  <c r="CI133" i="10" s="1"/>
  <c r="BN133" i="10"/>
  <c r="CH133" i="10" s="1"/>
  <c r="CG133" i="10" s="1"/>
  <c r="BP130" i="10"/>
  <c r="BO130" i="10"/>
  <c r="BN130" i="10"/>
  <c r="CH130" i="10" s="1"/>
  <c r="CG130" i="10" s="1"/>
  <c r="BP127" i="10"/>
  <c r="CJ127" i="10" s="1"/>
  <c r="BO127" i="10"/>
  <c r="CI127" i="10" s="1"/>
  <c r="BN127" i="10"/>
  <c r="CH127" i="10" s="1"/>
  <c r="CG127" i="10" s="1"/>
  <c r="BP122" i="10"/>
  <c r="CJ122" i="10" s="1"/>
  <c r="BO122" i="10"/>
  <c r="CI122" i="10" s="1"/>
  <c r="BN122" i="10"/>
  <c r="CH122" i="10" s="1"/>
  <c r="BP119" i="10"/>
  <c r="CJ119" i="10" s="1"/>
  <c r="BO119" i="10"/>
  <c r="BN119" i="10"/>
  <c r="CH119" i="10" s="1"/>
  <c r="BP118" i="10"/>
  <c r="CJ118" i="10" s="1"/>
  <c r="BO118" i="10"/>
  <c r="BN118" i="10"/>
  <c r="CH118" i="10" s="1"/>
  <c r="BP117" i="10"/>
  <c r="CJ117" i="10" s="1"/>
  <c r="BO117" i="10"/>
  <c r="CI117" i="10" s="1"/>
  <c r="BN117" i="10"/>
  <c r="CH117" i="10" s="1"/>
  <c r="CG117" i="10" s="1"/>
  <c r="BP114" i="10"/>
  <c r="CJ114" i="10" s="1"/>
  <c r="BO114" i="10"/>
  <c r="BN114" i="10"/>
  <c r="CH114" i="10" s="1"/>
  <c r="BP113" i="10"/>
  <c r="CJ113" i="10" s="1"/>
  <c r="BO113" i="10"/>
  <c r="BN113" i="10"/>
  <c r="CH113" i="10" s="1"/>
  <c r="BP112" i="10"/>
  <c r="CJ112" i="10" s="1"/>
  <c r="BO112" i="10"/>
  <c r="CI112" i="10" s="1"/>
  <c r="BN112" i="10"/>
  <c r="CH112" i="10" s="1"/>
  <c r="BP111" i="10"/>
  <c r="CJ111" i="10" s="1"/>
  <c r="BO111" i="10"/>
  <c r="BN111" i="10"/>
  <c r="CH111" i="10" s="1"/>
  <c r="BP109" i="10"/>
  <c r="CJ109" i="10" s="1"/>
  <c r="BO109" i="10"/>
  <c r="BN109" i="10"/>
  <c r="CH109" i="10" s="1"/>
  <c r="BP108" i="10"/>
  <c r="CJ108" i="10" s="1"/>
  <c r="BO108" i="10"/>
  <c r="CI108" i="10" s="1"/>
  <c r="BN108" i="10"/>
  <c r="CH108" i="10" s="1"/>
  <c r="CG108" i="10" s="1"/>
  <c r="BP107" i="10"/>
  <c r="CJ107" i="10" s="1"/>
  <c r="BO107" i="10"/>
  <c r="BN107" i="10"/>
  <c r="CH107" i="10" s="1"/>
  <c r="BP106" i="10"/>
  <c r="CJ106" i="10" s="1"/>
  <c r="BO106" i="10"/>
  <c r="BN106" i="10"/>
  <c r="CH106" i="10" s="1"/>
  <c r="CG106" i="10" s="1"/>
  <c r="BP103" i="10"/>
  <c r="CJ103" i="10" s="1"/>
  <c r="BO103" i="10"/>
  <c r="BN103" i="10"/>
  <c r="CH103" i="10" s="1"/>
  <c r="BP99" i="10"/>
  <c r="CJ99" i="10" s="1"/>
  <c r="BO99" i="10"/>
  <c r="BN99" i="10"/>
  <c r="CH99" i="10" s="1"/>
  <c r="BP98" i="10"/>
  <c r="CJ98" i="10" s="1"/>
  <c r="BO98" i="10"/>
  <c r="BN98" i="10"/>
  <c r="CH98" i="10" s="1"/>
  <c r="BP97" i="10"/>
  <c r="CJ97" i="10" s="1"/>
  <c r="BO97" i="10"/>
  <c r="BN97" i="10"/>
  <c r="CH97" i="10" s="1"/>
  <c r="BP96" i="10"/>
  <c r="CJ96" i="10" s="1"/>
  <c r="BO96" i="10"/>
  <c r="BN96" i="10"/>
  <c r="CH96" i="10" s="1"/>
  <c r="BP95" i="10"/>
  <c r="CJ95" i="10" s="1"/>
  <c r="BO95" i="10"/>
  <c r="BN95" i="10"/>
  <c r="CH95" i="10" s="1"/>
  <c r="BP94" i="10"/>
  <c r="CJ94" i="10" s="1"/>
  <c r="BO94" i="10"/>
  <c r="BN94" i="10"/>
  <c r="CH94" i="10" s="1"/>
  <c r="BP93" i="10"/>
  <c r="CJ93" i="10" s="1"/>
  <c r="BO93" i="10"/>
  <c r="CI93" i="10" s="1"/>
  <c r="BN93" i="10"/>
  <c r="CH93" i="10" s="1"/>
  <c r="CG93" i="10" s="1"/>
  <c r="BP92" i="10"/>
  <c r="CJ92" i="10" s="1"/>
  <c r="BO92" i="10"/>
  <c r="BN92" i="10"/>
  <c r="CH92" i="10" s="1"/>
  <c r="BP88" i="10"/>
  <c r="CJ88" i="10" s="1"/>
  <c r="BO88" i="10"/>
  <c r="CI88" i="10" s="1"/>
  <c r="BN88" i="10"/>
  <c r="CH88" i="10" s="1"/>
  <c r="CG88" i="10" s="1"/>
  <c r="BP84" i="10"/>
  <c r="CJ84" i="10" s="1"/>
  <c r="BO84" i="10"/>
  <c r="BN84" i="10"/>
  <c r="CH84" i="10" s="1"/>
  <c r="BP83" i="10"/>
  <c r="CJ83" i="10" s="1"/>
  <c r="BO83" i="10"/>
  <c r="CI83" i="10" s="1"/>
  <c r="BN83" i="10"/>
  <c r="CH83" i="10" s="1"/>
  <c r="CG83" i="10" s="1"/>
  <c r="BP80" i="10"/>
  <c r="CJ80" i="10" s="1"/>
  <c r="BO80" i="10"/>
  <c r="BN80" i="10"/>
  <c r="CH80" i="10" s="1"/>
  <c r="BP79" i="10"/>
  <c r="CJ79" i="10" s="1"/>
  <c r="BO79" i="10"/>
  <c r="CI79" i="10" s="1"/>
  <c r="BN79" i="10"/>
  <c r="CH79" i="10" s="1"/>
  <c r="BP78" i="10"/>
  <c r="CJ78" i="10" s="1"/>
  <c r="BO78" i="10"/>
  <c r="BN78" i="10"/>
  <c r="CH78" i="10" s="1"/>
  <c r="BP76" i="10"/>
  <c r="CJ76" i="10" s="1"/>
  <c r="BO76" i="10"/>
  <c r="BN76" i="10"/>
  <c r="CH76" i="10" s="1"/>
  <c r="BP75" i="10"/>
  <c r="CJ75" i="10" s="1"/>
  <c r="BO75" i="10"/>
  <c r="BN75" i="10"/>
  <c r="CH75" i="10" s="1"/>
  <c r="BP74" i="10"/>
  <c r="CJ74" i="10" s="1"/>
  <c r="BO74" i="10"/>
  <c r="CI74" i="10" s="1"/>
  <c r="BN74" i="10"/>
  <c r="CH74" i="10" s="1"/>
  <c r="CG74" i="10" s="1"/>
  <c r="BP73" i="10"/>
  <c r="CJ73" i="10" s="1"/>
  <c r="BO73" i="10"/>
  <c r="BN73" i="10"/>
  <c r="CH73" i="10" s="1"/>
  <c r="BP68" i="10"/>
  <c r="CJ68" i="10" s="1"/>
  <c r="BO68" i="10"/>
  <c r="CI68" i="10" s="1"/>
  <c r="BN68" i="10"/>
  <c r="CH68" i="10" s="1"/>
  <c r="CG68" i="10" s="1"/>
  <c r="BP58" i="10"/>
  <c r="CJ58" i="10" s="1"/>
  <c r="BO58" i="10"/>
  <c r="BN58" i="10"/>
  <c r="CH58" i="10" s="1"/>
  <c r="BP57" i="10"/>
  <c r="CJ57" i="10" s="1"/>
  <c r="BO57" i="10"/>
  <c r="BN57" i="10"/>
  <c r="CH57" i="10" s="1"/>
  <c r="BP56" i="10"/>
  <c r="CJ56" i="10" s="1"/>
  <c r="BO56" i="10"/>
  <c r="CI56" i="10" s="1"/>
  <c r="BN56" i="10"/>
  <c r="CH56" i="10" s="1"/>
  <c r="BP55" i="10"/>
  <c r="CJ55" i="10" s="1"/>
  <c r="BO55" i="10"/>
  <c r="BN55" i="10"/>
  <c r="CH55" i="10" s="1"/>
  <c r="BP53" i="10"/>
  <c r="CJ53" i="10" s="1"/>
  <c r="BO53" i="10"/>
  <c r="CI53" i="10" s="1"/>
  <c r="BN53" i="10"/>
  <c r="CH53" i="10" s="1"/>
  <c r="BP52" i="10"/>
  <c r="CJ52" i="10" s="1"/>
  <c r="BO52" i="10"/>
  <c r="BN52" i="10"/>
  <c r="CH52" i="10" s="1"/>
  <c r="BP50" i="10"/>
  <c r="CJ50" i="10" s="1"/>
  <c r="BO50" i="10"/>
  <c r="BN50" i="10"/>
  <c r="CH50" i="10" s="1"/>
  <c r="BP49" i="10"/>
  <c r="CJ49" i="10" s="1"/>
  <c r="BO49" i="10"/>
  <c r="CI49" i="10" s="1"/>
  <c r="BN49" i="10"/>
  <c r="CH49" i="10" s="1"/>
  <c r="CG49" i="10" s="1"/>
  <c r="BP48" i="10"/>
  <c r="CJ48" i="10" s="1"/>
  <c r="BO48" i="10"/>
  <c r="BN48" i="10"/>
  <c r="CH48" i="10" s="1"/>
  <c r="BP46" i="10"/>
  <c r="CJ46" i="10" s="1"/>
  <c r="BO46" i="10"/>
  <c r="CI46" i="10" s="1"/>
  <c r="BN46" i="10"/>
  <c r="CH46" i="10" s="1"/>
  <c r="CG46" i="10" s="1"/>
  <c r="BP45" i="10"/>
  <c r="CJ45" i="10" s="1"/>
  <c r="BO45" i="10"/>
  <c r="BN45" i="10"/>
  <c r="CH45" i="10" s="1"/>
  <c r="BP43" i="10"/>
  <c r="CJ43" i="10" s="1"/>
  <c r="BO43" i="10"/>
  <c r="CI43" i="10" s="1"/>
  <c r="BN43" i="10"/>
  <c r="CH43" i="10" s="1"/>
  <c r="CG43" i="10" s="1"/>
  <c r="BP40" i="10"/>
  <c r="CJ40" i="10" s="1"/>
  <c r="BO40" i="10"/>
  <c r="BN40" i="10"/>
  <c r="CH40" i="10" s="1"/>
  <c r="BP39" i="10"/>
  <c r="CJ39" i="10" s="1"/>
  <c r="BO39" i="10"/>
  <c r="CI39" i="10" s="1"/>
  <c r="BN39" i="10"/>
  <c r="CH39" i="10" s="1"/>
  <c r="CG39" i="10" s="1"/>
  <c r="BP38" i="10"/>
  <c r="CJ38" i="10" s="1"/>
  <c r="CG38" i="10" s="1"/>
  <c r="BO38" i="10"/>
  <c r="BN38" i="10"/>
  <c r="BP36" i="10"/>
  <c r="CJ36" i="10" s="1"/>
  <c r="BO36" i="10"/>
  <c r="CI36" i="10" s="1"/>
  <c r="BN36" i="10"/>
  <c r="CH36" i="10" s="1"/>
  <c r="CG36" i="10" s="1"/>
  <c r="BP35" i="10"/>
  <c r="CJ35" i="10" s="1"/>
  <c r="BO35" i="10"/>
  <c r="BN35" i="10"/>
  <c r="CH35" i="10" s="1"/>
  <c r="BP33" i="10"/>
  <c r="CJ33" i="10" s="1"/>
  <c r="BO33" i="10"/>
  <c r="BN33" i="10"/>
  <c r="CH33" i="10" s="1"/>
  <c r="BP32" i="10"/>
  <c r="CJ32" i="10" s="1"/>
  <c r="BO32" i="10"/>
  <c r="CI32" i="10" s="1"/>
  <c r="BN32" i="10"/>
  <c r="CH32" i="10" s="1"/>
  <c r="BP31" i="10"/>
  <c r="CJ31" i="10" s="1"/>
  <c r="BO31" i="10"/>
  <c r="BN31" i="10"/>
  <c r="CH31" i="10" s="1"/>
  <c r="BP29" i="10"/>
  <c r="CJ29" i="10" s="1"/>
  <c r="BO29" i="10"/>
  <c r="BN29" i="10"/>
  <c r="CH29" i="10" s="1"/>
  <c r="BP28" i="10"/>
  <c r="CJ28" i="10" s="1"/>
  <c r="BO28" i="10"/>
  <c r="CI28" i="10" s="1"/>
  <c r="BN28" i="10"/>
  <c r="CH28" i="10" s="1"/>
  <c r="BP27" i="10"/>
  <c r="CJ27" i="10" s="1"/>
  <c r="BO27" i="10"/>
  <c r="BN27" i="10"/>
  <c r="CH27" i="10" s="1"/>
  <c r="BP22" i="10"/>
  <c r="CJ22" i="10" s="1"/>
  <c r="BO22" i="10"/>
  <c r="CI22" i="10" s="1"/>
  <c r="BN22" i="10"/>
  <c r="CH22" i="10" s="1"/>
  <c r="CG22" i="10" s="1"/>
  <c r="BP21" i="10"/>
  <c r="CJ21" i="10" s="1"/>
  <c r="BO21" i="10"/>
  <c r="BN21" i="10"/>
  <c r="CH21" i="10" s="1"/>
  <c r="BP19" i="10"/>
  <c r="CJ19" i="10" s="1"/>
  <c r="BO19" i="10"/>
  <c r="CI19" i="10" s="1"/>
  <c r="BN19" i="10"/>
  <c r="CH19" i="10" s="1"/>
  <c r="CG19" i="10" s="1"/>
  <c r="BP18" i="10"/>
  <c r="CJ18" i="10" s="1"/>
  <c r="BO18" i="10"/>
  <c r="BN18" i="10"/>
  <c r="CH18" i="10" s="1"/>
  <c r="BP16" i="10"/>
  <c r="CJ16" i="10" s="1"/>
  <c r="BO16" i="10"/>
  <c r="CI16" i="10" s="1"/>
  <c r="BN16" i="10"/>
  <c r="CH16" i="10" s="1"/>
  <c r="BP13" i="10"/>
  <c r="CJ13" i="10" s="1"/>
  <c r="BO13" i="10"/>
  <c r="BN13" i="10"/>
  <c r="CH13" i="10" s="1"/>
  <c r="BP12" i="10"/>
  <c r="CJ12" i="10" s="1"/>
  <c r="BO12" i="10"/>
  <c r="CI12" i="10" s="1"/>
  <c r="BN12" i="10"/>
  <c r="CH12" i="10" s="1"/>
  <c r="BP11" i="10"/>
  <c r="CJ11" i="10" s="1"/>
  <c r="BO11" i="10"/>
  <c r="BN11" i="10"/>
  <c r="CH11" i="10" s="1"/>
  <c r="BP9" i="10"/>
  <c r="CJ9" i="10" s="1"/>
  <c r="BO9" i="10"/>
  <c r="BN9" i="10"/>
  <c r="CH9" i="10" s="1"/>
  <c r="BP8" i="10"/>
  <c r="CJ8" i="10" s="1"/>
  <c r="BO8" i="10"/>
  <c r="CI8" i="10" s="1"/>
  <c r="BN8" i="10"/>
  <c r="CH8" i="10" s="1"/>
  <c r="BL277" i="10"/>
  <c r="CF277" i="10" s="1"/>
  <c r="BK277" i="10"/>
  <c r="CE277" i="10" s="1"/>
  <c r="BJ277" i="10"/>
  <c r="CD277" i="10" s="1"/>
  <c r="BI277" i="10"/>
  <c r="CC277" i="10" s="1"/>
  <c r="BH277" i="10"/>
  <c r="CB277" i="10" s="1"/>
  <c r="BZ277" i="10" s="1"/>
  <c r="BG277" i="10"/>
  <c r="CA277" i="10" s="1"/>
  <c r="BL276" i="10"/>
  <c r="CF276" i="10" s="1"/>
  <c r="BK276" i="10"/>
  <c r="CE276" i="10" s="1"/>
  <c r="BJ276" i="10"/>
  <c r="CD276" i="10" s="1"/>
  <c r="BI276" i="10"/>
  <c r="CC276" i="10" s="1"/>
  <c r="BH276" i="10"/>
  <c r="CB276" i="10" s="1"/>
  <c r="BZ276" i="10" s="1"/>
  <c r="BG276" i="10"/>
  <c r="CA276" i="10" s="1"/>
  <c r="BL275" i="10"/>
  <c r="CF275" i="10" s="1"/>
  <c r="BK275" i="10"/>
  <c r="CE275" i="10" s="1"/>
  <c r="BJ275" i="10"/>
  <c r="CD275" i="10" s="1"/>
  <c r="BI275" i="10"/>
  <c r="CC275" i="10" s="1"/>
  <c r="BH275" i="10"/>
  <c r="CB275" i="10" s="1"/>
  <c r="BZ275" i="10" s="1"/>
  <c r="BG275" i="10"/>
  <c r="CA275" i="10" s="1"/>
  <c r="BL274" i="10"/>
  <c r="CF274" i="10" s="1"/>
  <c r="BK274" i="10"/>
  <c r="CE274" i="10" s="1"/>
  <c r="BJ274" i="10"/>
  <c r="CD274" i="10" s="1"/>
  <c r="BI274" i="10"/>
  <c r="CC274" i="10" s="1"/>
  <c r="BH274" i="10"/>
  <c r="CB274" i="10" s="1"/>
  <c r="BZ274" i="10" s="1"/>
  <c r="BG274" i="10"/>
  <c r="CA274" i="10" s="1"/>
  <c r="BL272" i="10"/>
  <c r="CF272" i="10" s="1"/>
  <c r="BK272" i="10"/>
  <c r="CE272" i="10" s="1"/>
  <c r="BJ272" i="10"/>
  <c r="CD272" i="10" s="1"/>
  <c r="BI272" i="10"/>
  <c r="CC272" i="10" s="1"/>
  <c r="BH272" i="10"/>
  <c r="CB272" i="10" s="1"/>
  <c r="BZ272" i="10" s="1"/>
  <c r="BG272" i="10"/>
  <c r="CA272" i="10" s="1"/>
  <c r="BL271" i="10"/>
  <c r="CF271" i="10" s="1"/>
  <c r="BK271" i="10"/>
  <c r="CE271" i="10" s="1"/>
  <c r="BJ271" i="10"/>
  <c r="CD271" i="10" s="1"/>
  <c r="BI271" i="10"/>
  <c r="CC271" i="10" s="1"/>
  <c r="BH271" i="10"/>
  <c r="CB271" i="10" s="1"/>
  <c r="BZ271" i="10" s="1"/>
  <c r="BG271" i="10"/>
  <c r="CA271" i="10" s="1"/>
  <c r="BL270" i="10"/>
  <c r="CF270" i="10" s="1"/>
  <c r="BK270" i="10"/>
  <c r="CE270" i="10" s="1"/>
  <c r="BJ270" i="10"/>
  <c r="CD270" i="10" s="1"/>
  <c r="BI270" i="10"/>
  <c r="CC270" i="10" s="1"/>
  <c r="BH270" i="10"/>
  <c r="CB270" i="10" s="1"/>
  <c r="BZ270" i="10" s="1"/>
  <c r="BG270" i="10"/>
  <c r="CA270" i="10" s="1"/>
  <c r="BL268" i="10"/>
  <c r="CF268" i="10" s="1"/>
  <c r="BK268" i="10"/>
  <c r="CE268" i="10" s="1"/>
  <c r="BJ268" i="10"/>
  <c r="CD268" i="10" s="1"/>
  <c r="BI268" i="10"/>
  <c r="CC268" i="10" s="1"/>
  <c r="BH268" i="10"/>
  <c r="CB268" i="10" s="1"/>
  <c r="BZ268" i="10" s="1"/>
  <c r="BY268" i="10" s="1"/>
  <c r="BG268" i="10"/>
  <c r="CA268" i="10" s="1"/>
  <c r="BL267" i="10"/>
  <c r="CF267" i="10" s="1"/>
  <c r="BK267" i="10"/>
  <c r="CE267" i="10" s="1"/>
  <c r="BJ267" i="10"/>
  <c r="CD267" i="10" s="1"/>
  <c r="BI267" i="10"/>
  <c r="CC267" i="10" s="1"/>
  <c r="BH267" i="10"/>
  <c r="CB267" i="10" s="1"/>
  <c r="BZ267" i="10" s="1"/>
  <c r="BG267" i="10"/>
  <c r="CA267" i="10" s="1"/>
  <c r="BL265" i="10"/>
  <c r="CF265" i="10" s="1"/>
  <c r="BK265" i="10"/>
  <c r="CE265" i="10" s="1"/>
  <c r="BJ265" i="10"/>
  <c r="CD265" i="10" s="1"/>
  <c r="BI265" i="10"/>
  <c r="CC265" i="10" s="1"/>
  <c r="BH265" i="10"/>
  <c r="CB265" i="10" s="1"/>
  <c r="BZ265" i="10" s="1"/>
  <c r="BY265" i="10" s="1"/>
  <c r="BG265" i="10"/>
  <c r="CA265" i="10" s="1"/>
  <c r="BL264" i="10"/>
  <c r="CF264" i="10" s="1"/>
  <c r="BK264" i="10"/>
  <c r="CE264" i="10" s="1"/>
  <c r="BJ264" i="10"/>
  <c r="CD264" i="10" s="1"/>
  <c r="BI264" i="10"/>
  <c r="CC264" i="10" s="1"/>
  <c r="BH264" i="10"/>
  <c r="CB264" i="10" s="1"/>
  <c r="BZ264" i="10" s="1"/>
  <c r="BG264" i="10"/>
  <c r="CA264" i="10" s="1"/>
  <c r="BL262" i="10"/>
  <c r="CF262" i="10" s="1"/>
  <c r="BK262" i="10"/>
  <c r="CE262" i="10" s="1"/>
  <c r="BJ262" i="10"/>
  <c r="CD262" i="10" s="1"/>
  <c r="BI262" i="10"/>
  <c r="CC262" i="10" s="1"/>
  <c r="BH262" i="10"/>
  <c r="CB262" i="10" s="1"/>
  <c r="BZ262" i="10" s="1"/>
  <c r="BY262" i="10" s="1"/>
  <c r="BG262" i="10"/>
  <c r="CA262" i="10" s="1"/>
  <c r="BL261" i="10"/>
  <c r="CF261" i="10" s="1"/>
  <c r="BK261" i="10"/>
  <c r="CE261" i="10" s="1"/>
  <c r="BJ261" i="10"/>
  <c r="CD261" i="10" s="1"/>
  <c r="BI261" i="10"/>
  <c r="CC261" i="10" s="1"/>
  <c r="BH261" i="10"/>
  <c r="CB261" i="10" s="1"/>
  <c r="BZ261" i="10" s="1"/>
  <c r="BG261" i="10"/>
  <c r="CA261" i="10" s="1"/>
  <c r="BL259" i="10"/>
  <c r="CF259" i="10" s="1"/>
  <c r="BK259" i="10"/>
  <c r="CE259" i="10" s="1"/>
  <c r="BJ259" i="10"/>
  <c r="CD259" i="10" s="1"/>
  <c r="BI259" i="10"/>
  <c r="CC259" i="10" s="1"/>
  <c r="BH259" i="10"/>
  <c r="CB259" i="10" s="1"/>
  <c r="BZ259" i="10" s="1"/>
  <c r="BG259" i="10"/>
  <c r="CA259" i="10" s="1"/>
  <c r="BL258" i="10"/>
  <c r="CF258" i="10" s="1"/>
  <c r="BK258" i="10"/>
  <c r="CE258" i="10" s="1"/>
  <c r="BJ258" i="10"/>
  <c r="CD258" i="10" s="1"/>
  <c r="BI258" i="10"/>
  <c r="CC258" i="10" s="1"/>
  <c r="BH258" i="10"/>
  <c r="CB258" i="10" s="1"/>
  <c r="BZ258" i="10" s="1"/>
  <c r="BG258" i="10"/>
  <c r="CA258" i="10" s="1"/>
  <c r="BL255" i="10"/>
  <c r="CF255" i="10" s="1"/>
  <c r="BK255" i="10"/>
  <c r="CE255" i="10" s="1"/>
  <c r="BJ255" i="10"/>
  <c r="CD255" i="10" s="1"/>
  <c r="BI255" i="10"/>
  <c r="CC255" i="10" s="1"/>
  <c r="BH255" i="10"/>
  <c r="CB255" i="10" s="1"/>
  <c r="BZ255" i="10" s="1"/>
  <c r="BY255" i="10" s="1"/>
  <c r="BG255" i="10"/>
  <c r="CA255" i="10" s="1"/>
  <c r="BL251" i="10"/>
  <c r="CF251" i="10" s="1"/>
  <c r="BK251" i="10"/>
  <c r="CE251" i="10" s="1"/>
  <c r="BJ251" i="10"/>
  <c r="CD251" i="10" s="1"/>
  <c r="BI251" i="10"/>
  <c r="CC251" i="10" s="1"/>
  <c r="BH251" i="10"/>
  <c r="CB251" i="10" s="1"/>
  <c r="BZ251" i="10" s="1"/>
  <c r="BG251" i="10"/>
  <c r="CA251" i="10" s="1"/>
  <c r="BL248" i="10"/>
  <c r="CF248" i="10" s="1"/>
  <c r="BK248" i="10"/>
  <c r="CE248" i="10" s="1"/>
  <c r="BJ248" i="10"/>
  <c r="CD248" i="10" s="1"/>
  <c r="BI248" i="10"/>
  <c r="CC248" i="10" s="1"/>
  <c r="BH248" i="10"/>
  <c r="CB248" i="10" s="1"/>
  <c r="BZ248" i="10" s="1"/>
  <c r="BG248" i="10"/>
  <c r="CA248" i="10" s="1"/>
  <c r="BL247" i="10"/>
  <c r="CF247" i="10" s="1"/>
  <c r="BK247" i="10"/>
  <c r="CE247" i="10" s="1"/>
  <c r="BJ247" i="10"/>
  <c r="CD247" i="10" s="1"/>
  <c r="BI247" i="10"/>
  <c r="CC247" i="10" s="1"/>
  <c r="BH247" i="10"/>
  <c r="CB247" i="10" s="1"/>
  <c r="BZ247" i="10" s="1"/>
  <c r="BG247" i="10"/>
  <c r="CA247" i="10" s="1"/>
  <c r="BL246" i="10"/>
  <c r="CF246" i="10" s="1"/>
  <c r="BK246" i="10"/>
  <c r="CE246" i="10" s="1"/>
  <c r="BJ246" i="10"/>
  <c r="CD246" i="10" s="1"/>
  <c r="BI246" i="10"/>
  <c r="CC246" i="10" s="1"/>
  <c r="BH246" i="10"/>
  <c r="CB246" i="10" s="1"/>
  <c r="BZ246" i="10" s="1"/>
  <c r="BG246" i="10"/>
  <c r="CA246" i="10" s="1"/>
  <c r="BL244" i="10"/>
  <c r="CF244" i="10" s="1"/>
  <c r="BK244" i="10"/>
  <c r="CE244" i="10" s="1"/>
  <c r="BJ244" i="10"/>
  <c r="CD244" i="10" s="1"/>
  <c r="BI244" i="10"/>
  <c r="CC244" i="10" s="1"/>
  <c r="BH244" i="10"/>
  <c r="CB244" i="10" s="1"/>
  <c r="BZ244" i="10" s="1"/>
  <c r="BG244" i="10"/>
  <c r="CA244" i="10" s="1"/>
  <c r="BL243" i="10"/>
  <c r="CF243" i="10" s="1"/>
  <c r="BK243" i="10"/>
  <c r="CE243" i="10" s="1"/>
  <c r="BJ243" i="10"/>
  <c r="CD243" i="10" s="1"/>
  <c r="BI243" i="10"/>
  <c r="CC243" i="10" s="1"/>
  <c r="BH243" i="10"/>
  <c r="CB243" i="10" s="1"/>
  <c r="BZ243" i="10" s="1"/>
  <c r="BY243" i="10" s="1"/>
  <c r="BG243" i="10"/>
  <c r="CA243" i="10" s="1"/>
  <c r="BL242" i="10"/>
  <c r="CF242" i="10" s="1"/>
  <c r="BK242" i="10"/>
  <c r="CE242" i="10" s="1"/>
  <c r="BJ242" i="10"/>
  <c r="CD242" i="10" s="1"/>
  <c r="BI242" i="10"/>
  <c r="CC242" i="10" s="1"/>
  <c r="BH242" i="10"/>
  <c r="CB242" i="10" s="1"/>
  <c r="BZ242" i="10" s="1"/>
  <c r="BG242" i="10"/>
  <c r="CA242" i="10" s="1"/>
  <c r="BL240" i="10"/>
  <c r="CF240" i="10" s="1"/>
  <c r="BK240" i="10"/>
  <c r="CE240" i="10" s="1"/>
  <c r="BJ240" i="10"/>
  <c r="CD240" i="10" s="1"/>
  <c r="BI240" i="10"/>
  <c r="CC240" i="10" s="1"/>
  <c r="BH240" i="10"/>
  <c r="CB240" i="10" s="1"/>
  <c r="BZ240" i="10" s="1"/>
  <c r="BG240" i="10"/>
  <c r="CA240" i="10" s="1"/>
  <c r="BL239" i="10"/>
  <c r="CF239" i="10" s="1"/>
  <c r="BK239" i="10"/>
  <c r="CE239" i="10" s="1"/>
  <c r="BJ239" i="10"/>
  <c r="CD239" i="10" s="1"/>
  <c r="BI239" i="10"/>
  <c r="CC239" i="10" s="1"/>
  <c r="BH239" i="10"/>
  <c r="CB239" i="10" s="1"/>
  <c r="BZ239" i="10" s="1"/>
  <c r="BG239" i="10"/>
  <c r="CA239" i="10" s="1"/>
  <c r="BL238" i="10"/>
  <c r="CF238" i="10" s="1"/>
  <c r="BK238" i="10"/>
  <c r="CE238" i="10" s="1"/>
  <c r="BJ238" i="10"/>
  <c r="CD238" i="10" s="1"/>
  <c r="BH238" i="10"/>
  <c r="CB238" i="10" s="1"/>
  <c r="BZ238" i="10" s="1"/>
  <c r="BG238" i="10"/>
  <c r="CA238" i="10" s="1"/>
  <c r="BL236" i="10"/>
  <c r="CF236" i="10" s="1"/>
  <c r="BK236" i="10"/>
  <c r="CE236" i="10" s="1"/>
  <c r="BJ236" i="10"/>
  <c r="CD236" i="10" s="1"/>
  <c r="BI236" i="10"/>
  <c r="CC236" i="10" s="1"/>
  <c r="BH236" i="10"/>
  <c r="CB236" i="10" s="1"/>
  <c r="BZ236" i="10" s="1"/>
  <c r="BG236" i="10"/>
  <c r="CA236" i="10" s="1"/>
  <c r="BL235" i="10"/>
  <c r="CF235" i="10" s="1"/>
  <c r="BK235" i="10"/>
  <c r="CE235" i="10" s="1"/>
  <c r="BJ235" i="10"/>
  <c r="CD235" i="10" s="1"/>
  <c r="BI235" i="10"/>
  <c r="CC235" i="10" s="1"/>
  <c r="BH235" i="10"/>
  <c r="CB235" i="10" s="1"/>
  <c r="BZ235" i="10" s="1"/>
  <c r="BG235" i="10"/>
  <c r="CA235" i="10" s="1"/>
  <c r="BL232" i="10"/>
  <c r="CF232" i="10" s="1"/>
  <c r="BK232" i="10"/>
  <c r="CE232" i="10" s="1"/>
  <c r="BJ232" i="10"/>
  <c r="CD232" i="10" s="1"/>
  <c r="BI232" i="10"/>
  <c r="CC232" i="10" s="1"/>
  <c r="BH232" i="10"/>
  <c r="CB232" i="10" s="1"/>
  <c r="BZ232" i="10" s="1"/>
  <c r="BG232" i="10"/>
  <c r="CA232" i="10" s="1"/>
  <c r="BL231" i="10"/>
  <c r="CF231" i="10" s="1"/>
  <c r="BK231" i="10"/>
  <c r="CE231" i="10" s="1"/>
  <c r="BJ231" i="10"/>
  <c r="CD231" i="10" s="1"/>
  <c r="BI231" i="10"/>
  <c r="CC231" i="10" s="1"/>
  <c r="BH231" i="10"/>
  <c r="CB231" i="10" s="1"/>
  <c r="BZ231" i="10" s="1"/>
  <c r="BG231" i="10"/>
  <c r="CA231" i="10" s="1"/>
  <c r="BL230" i="10"/>
  <c r="CF230" i="10" s="1"/>
  <c r="BK230" i="10"/>
  <c r="CE230" i="10" s="1"/>
  <c r="BJ230" i="10"/>
  <c r="CD230" i="10" s="1"/>
  <c r="BI230" i="10"/>
  <c r="CC230" i="10" s="1"/>
  <c r="BH230" i="10"/>
  <c r="CB230" i="10" s="1"/>
  <c r="BZ230" i="10" s="1"/>
  <c r="BG230" i="10"/>
  <c r="CA230" i="10" s="1"/>
  <c r="BL229" i="10"/>
  <c r="CF229" i="10" s="1"/>
  <c r="BK229" i="10"/>
  <c r="CE229" i="10" s="1"/>
  <c r="BJ229" i="10"/>
  <c r="CD229" i="10" s="1"/>
  <c r="BI229" i="10"/>
  <c r="CC229" i="10" s="1"/>
  <c r="BH229" i="10"/>
  <c r="CB229" i="10" s="1"/>
  <c r="BZ229" i="10" s="1"/>
  <c r="BY229" i="10" s="1"/>
  <c r="BG229" i="10"/>
  <c r="CA229" i="10" s="1"/>
  <c r="BL228" i="10"/>
  <c r="CF228" i="10" s="1"/>
  <c r="BK228" i="10"/>
  <c r="CE228" i="10" s="1"/>
  <c r="BJ228" i="10"/>
  <c r="CD228" i="10" s="1"/>
  <c r="BI228" i="10"/>
  <c r="CC228" i="10" s="1"/>
  <c r="BH228" i="10"/>
  <c r="CB228" i="10" s="1"/>
  <c r="BZ228" i="10" s="1"/>
  <c r="BG228" i="10"/>
  <c r="CA228" i="10" s="1"/>
  <c r="BL227" i="10"/>
  <c r="CF227" i="10" s="1"/>
  <c r="BK227" i="10"/>
  <c r="CE227" i="10" s="1"/>
  <c r="BJ227" i="10"/>
  <c r="CD227" i="10" s="1"/>
  <c r="BI227" i="10"/>
  <c r="CC227" i="10" s="1"/>
  <c r="BH227" i="10"/>
  <c r="CB227" i="10" s="1"/>
  <c r="BZ227" i="10" s="1"/>
  <c r="BG227" i="10"/>
  <c r="CA227" i="10" s="1"/>
  <c r="BL225" i="10"/>
  <c r="CF225" i="10" s="1"/>
  <c r="BK225" i="10"/>
  <c r="CE225" i="10" s="1"/>
  <c r="BJ225" i="10"/>
  <c r="CD225" i="10" s="1"/>
  <c r="BI225" i="10"/>
  <c r="CC225" i="10" s="1"/>
  <c r="BH225" i="10"/>
  <c r="CB225" i="10" s="1"/>
  <c r="BZ225" i="10" s="1"/>
  <c r="BG225" i="10"/>
  <c r="CA225" i="10" s="1"/>
  <c r="BL224" i="10"/>
  <c r="CF224" i="10" s="1"/>
  <c r="BK224" i="10"/>
  <c r="CE224" i="10" s="1"/>
  <c r="BJ224" i="10"/>
  <c r="CD224" i="10" s="1"/>
  <c r="BI224" i="10"/>
  <c r="CC224" i="10" s="1"/>
  <c r="BH224" i="10"/>
  <c r="CB224" i="10" s="1"/>
  <c r="BZ224" i="10" s="1"/>
  <c r="BY224" i="10" s="1"/>
  <c r="BG224" i="10"/>
  <c r="CA224" i="10" s="1"/>
  <c r="BL223" i="10"/>
  <c r="CF223" i="10" s="1"/>
  <c r="BK223" i="10"/>
  <c r="CE223" i="10" s="1"/>
  <c r="BJ223" i="10"/>
  <c r="CD223" i="10" s="1"/>
  <c r="BI223" i="10"/>
  <c r="CC223" i="10" s="1"/>
  <c r="BH223" i="10"/>
  <c r="CB223" i="10" s="1"/>
  <c r="BZ223" i="10" s="1"/>
  <c r="BG223" i="10"/>
  <c r="CA223" i="10" s="1"/>
  <c r="BL222" i="10"/>
  <c r="CF222" i="10" s="1"/>
  <c r="BK222" i="10"/>
  <c r="CE222" i="10" s="1"/>
  <c r="BJ222" i="10"/>
  <c r="CD222" i="10" s="1"/>
  <c r="BI222" i="10"/>
  <c r="CC222" i="10" s="1"/>
  <c r="BH222" i="10"/>
  <c r="CB222" i="10" s="1"/>
  <c r="BZ222" i="10" s="1"/>
  <c r="BY222" i="10" s="1"/>
  <c r="BG222" i="10"/>
  <c r="CA222" i="10" s="1"/>
  <c r="BL221" i="10"/>
  <c r="CF221" i="10" s="1"/>
  <c r="BK221" i="10"/>
  <c r="CE221" i="10" s="1"/>
  <c r="BJ221" i="10"/>
  <c r="CD221" i="10" s="1"/>
  <c r="BI221" i="10"/>
  <c r="CC221" i="10" s="1"/>
  <c r="BH221" i="10"/>
  <c r="CB221" i="10" s="1"/>
  <c r="BZ221" i="10" s="1"/>
  <c r="BG221" i="10"/>
  <c r="CA221" i="10" s="1"/>
  <c r="BL220" i="10"/>
  <c r="CF220" i="10" s="1"/>
  <c r="BK220" i="10"/>
  <c r="CE220" i="10" s="1"/>
  <c r="BJ220" i="10"/>
  <c r="CD220" i="10" s="1"/>
  <c r="BI220" i="10"/>
  <c r="CC220" i="10" s="1"/>
  <c r="BH220" i="10"/>
  <c r="CB220" i="10" s="1"/>
  <c r="BZ220" i="10" s="1"/>
  <c r="BG220" i="10"/>
  <c r="CA220" i="10" s="1"/>
  <c r="BL219" i="10"/>
  <c r="CF219" i="10" s="1"/>
  <c r="BK219" i="10"/>
  <c r="CE219" i="10" s="1"/>
  <c r="BJ219" i="10"/>
  <c r="CD219" i="10" s="1"/>
  <c r="BI219" i="10"/>
  <c r="CC219" i="10" s="1"/>
  <c r="BH219" i="10"/>
  <c r="BG219" i="10"/>
  <c r="CA219" i="10" s="1"/>
  <c r="BL210" i="10"/>
  <c r="CF210" i="10" s="1"/>
  <c r="BK210" i="10"/>
  <c r="CE210" i="10" s="1"/>
  <c r="BJ210" i="10"/>
  <c r="CD210" i="10" s="1"/>
  <c r="BI210" i="10"/>
  <c r="CC210" i="10" s="1"/>
  <c r="BH210" i="10"/>
  <c r="CB210" i="10" s="1"/>
  <c r="BZ210" i="10" s="1"/>
  <c r="BG210" i="10"/>
  <c r="CA210" i="10" s="1"/>
  <c r="BL209" i="10"/>
  <c r="CF209" i="10" s="1"/>
  <c r="BK209" i="10"/>
  <c r="CE209" i="10" s="1"/>
  <c r="BJ209" i="10"/>
  <c r="CD209" i="10" s="1"/>
  <c r="BI209" i="10"/>
  <c r="CC209" i="10" s="1"/>
  <c r="BH209" i="10"/>
  <c r="CB209" i="10" s="1"/>
  <c r="BZ209" i="10" s="1"/>
  <c r="BG209" i="10"/>
  <c r="CA209" i="10" s="1"/>
  <c r="BL208" i="10"/>
  <c r="CF208" i="10" s="1"/>
  <c r="BK208" i="10"/>
  <c r="CE208" i="10" s="1"/>
  <c r="BJ208" i="10"/>
  <c r="CD208" i="10" s="1"/>
  <c r="BI208" i="10"/>
  <c r="CC208" i="10" s="1"/>
  <c r="BH208" i="10"/>
  <c r="CB208" i="10" s="1"/>
  <c r="BZ208" i="10" s="1"/>
  <c r="BY208" i="10" s="1"/>
  <c r="BG208" i="10"/>
  <c r="CA208" i="10" s="1"/>
  <c r="BL207" i="10"/>
  <c r="CF207" i="10" s="1"/>
  <c r="BK207" i="10"/>
  <c r="CE207" i="10" s="1"/>
  <c r="BJ207" i="10"/>
  <c r="CD207" i="10" s="1"/>
  <c r="BI207" i="10"/>
  <c r="CC207" i="10" s="1"/>
  <c r="BH207" i="10"/>
  <c r="CB207" i="10" s="1"/>
  <c r="BZ207" i="10" s="1"/>
  <c r="BG207" i="10"/>
  <c r="CA207" i="10" s="1"/>
  <c r="BL206" i="10"/>
  <c r="CF206" i="10" s="1"/>
  <c r="BK206" i="10"/>
  <c r="CE206" i="10" s="1"/>
  <c r="BJ206" i="10"/>
  <c r="CD206" i="10" s="1"/>
  <c r="BI206" i="10"/>
  <c r="CC206" i="10" s="1"/>
  <c r="BH206" i="10"/>
  <c r="CB206" i="10" s="1"/>
  <c r="BZ206" i="10" s="1"/>
  <c r="BG206" i="10"/>
  <c r="CA206" i="10" s="1"/>
  <c r="BL205" i="10"/>
  <c r="CF205" i="10" s="1"/>
  <c r="BK205" i="10"/>
  <c r="CE205" i="10" s="1"/>
  <c r="BJ205" i="10"/>
  <c r="CD205" i="10" s="1"/>
  <c r="BI205" i="10"/>
  <c r="CC205" i="10" s="1"/>
  <c r="BH205" i="10"/>
  <c r="CB205" i="10" s="1"/>
  <c r="BZ205" i="10" s="1"/>
  <c r="BG205" i="10"/>
  <c r="CA205" i="10" s="1"/>
  <c r="BG202" i="10"/>
  <c r="CA202" i="10" s="1"/>
  <c r="BG200" i="10"/>
  <c r="CA200" i="10" s="1"/>
  <c r="BL198" i="10"/>
  <c r="CF198" i="10" s="1"/>
  <c r="BK198" i="10"/>
  <c r="CE198" i="10" s="1"/>
  <c r="BJ198" i="10"/>
  <c r="CD198" i="10" s="1"/>
  <c r="BI198" i="10"/>
  <c r="CC198" i="10" s="1"/>
  <c r="BH198" i="10"/>
  <c r="CB198" i="10" s="1"/>
  <c r="BG198" i="10"/>
  <c r="CA198" i="10" s="1"/>
  <c r="BL197" i="10"/>
  <c r="CF197" i="10" s="1"/>
  <c r="BK197" i="10"/>
  <c r="CE197" i="10" s="1"/>
  <c r="BJ197" i="10"/>
  <c r="CD197" i="10" s="1"/>
  <c r="BI197" i="10"/>
  <c r="CC197" i="10" s="1"/>
  <c r="BH197" i="10"/>
  <c r="CB197" i="10" s="1"/>
  <c r="BG197" i="10"/>
  <c r="CA197" i="10" s="1"/>
  <c r="BL196" i="10"/>
  <c r="CF196" i="10" s="1"/>
  <c r="BK196" i="10"/>
  <c r="CE196" i="10" s="1"/>
  <c r="BJ196" i="10"/>
  <c r="CD196" i="10" s="1"/>
  <c r="BI196" i="10"/>
  <c r="CC196" i="10" s="1"/>
  <c r="BH196" i="10"/>
  <c r="CB196" i="10" s="1"/>
  <c r="BG196" i="10"/>
  <c r="CA196" i="10" s="1"/>
  <c r="BL194" i="10"/>
  <c r="CF194" i="10" s="1"/>
  <c r="BK194" i="10"/>
  <c r="CE194" i="10" s="1"/>
  <c r="BJ194" i="10"/>
  <c r="CD194" i="10" s="1"/>
  <c r="BI194" i="10"/>
  <c r="CC194" i="10" s="1"/>
  <c r="BH194" i="10"/>
  <c r="CB194" i="10" s="1"/>
  <c r="BG194" i="10"/>
  <c r="CA194" i="10" s="1"/>
  <c r="BL193" i="10"/>
  <c r="CF193" i="10" s="1"/>
  <c r="BK193" i="10"/>
  <c r="CE193" i="10" s="1"/>
  <c r="BJ193" i="10"/>
  <c r="CD193" i="10" s="1"/>
  <c r="BI193" i="10"/>
  <c r="CC193" i="10" s="1"/>
  <c r="BH193" i="10"/>
  <c r="CB193" i="10" s="1"/>
  <c r="BG193" i="10"/>
  <c r="CA193" i="10" s="1"/>
  <c r="BL192" i="10"/>
  <c r="CF192" i="10" s="1"/>
  <c r="BK192" i="10"/>
  <c r="CE192" i="10" s="1"/>
  <c r="BJ192" i="10"/>
  <c r="CD192" i="10" s="1"/>
  <c r="BI192" i="10"/>
  <c r="CC192" i="10" s="1"/>
  <c r="BH192" i="10"/>
  <c r="CB192" i="10" s="1"/>
  <c r="BG192" i="10"/>
  <c r="CA192" i="10" s="1"/>
  <c r="BL191" i="10"/>
  <c r="CF191" i="10" s="1"/>
  <c r="BK191" i="10"/>
  <c r="CE191" i="10" s="1"/>
  <c r="BJ191" i="10"/>
  <c r="CD191" i="10" s="1"/>
  <c r="BI191" i="10"/>
  <c r="CC191" i="10" s="1"/>
  <c r="BH191" i="10"/>
  <c r="CB191" i="10" s="1"/>
  <c r="BG191" i="10"/>
  <c r="CA191" i="10" s="1"/>
  <c r="BL190" i="10"/>
  <c r="CF190" i="10" s="1"/>
  <c r="BK190" i="10"/>
  <c r="CE190" i="10" s="1"/>
  <c r="BJ190" i="10"/>
  <c r="CD190" i="10" s="1"/>
  <c r="BI190" i="10"/>
  <c r="CC190" i="10" s="1"/>
  <c r="BH190" i="10"/>
  <c r="CB190" i="10" s="1"/>
  <c r="BG190" i="10"/>
  <c r="CA190" i="10" s="1"/>
  <c r="BL189" i="10"/>
  <c r="CF189" i="10" s="1"/>
  <c r="BK189" i="10"/>
  <c r="CE189" i="10" s="1"/>
  <c r="BJ189" i="10"/>
  <c r="CD189" i="10" s="1"/>
  <c r="BI189" i="10"/>
  <c r="CC189" i="10" s="1"/>
  <c r="BH189" i="10"/>
  <c r="CB189" i="10" s="1"/>
  <c r="BG189" i="10"/>
  <c r="CA189" i="10" s="1"/>
  <c r="BL188" i="10"/>
  <c r="CF188" i="10" s="1"/>
  <c r="BK188" i="10"/>
  <c r="CE188" i="10" s="1"/>
  <c r="BJ188" i="10"/>
  <c r="CD188" i="10" s="1"/>
  <c r="BI188" i="10"/>
  <c r="CC188" i="10" s="1"/>
  <c r="BH188" i="10"/>
  <c r="CB188" i="10" s="1"/>
  <c r="BG188" i="10"/>
  <c r="CA188" i="10" s="1"/>
  <c r="BL187" i="10"/>
  <c r="CF187" i="10" s="1"/>
  <c r="BK187" i="10"/>
  <c r="CE187" i="10" s="1"/>
  <c r="BJ187" i="10"/>
  <c r="CD187" i="10" s="1"/>
  <c r="BI187" i="10"/>
  <c r="CC187" i="10" s="1"/>
  <c r="BH187" i="10"/>
  <c r="CB187" i="10" s="1"/>
  <c r="BG187" i="10"/>
  <c r="CA187" i="10" s="1"/>
  <c r="BL185" i="10"/>
  <c r="CF185" i="10" s="1"/>
  <c r="BK185" i="10"/>
  <c r="CE185" i="10" s="1"/>
  <c r="BJ185" i="10"/>
  <c r="CD185" i="10" s="1"/>
  <c r="BI185" i="10"/>
  <c r="CC185" i="10" s="1"/>
  <c r="BH185" i="10"/>
  <c r="CB185" i="10" s="1"/>
  <c r="BG185" i="10"/>
  <c r="CA185" i="10" s="1"/>
  <c r="BL184" i="10"/>
  <c r="CF184" i="10" s="1"/>
  <c r="BK184" i="10"/>
  <c r="CE184" i="10" s="1"/>
  <c r="BJ184" i="10"/>
  <c r="CD184" i="10" s="1"/>
  <c r="BI184" i="10"/>
  <c r="CC184" i="10" s="1"/>
  <c r="BH184" i="10"/>
  <c r="CB184" i="10" s="1"/>
  <c r="BG184" i="10"/>
  <c r="CA184" i="10" s="1"/>
  <c r="BL183" i="10"/>
  <c r="CF183" i="10" s="1"/>
  <c r="BK183" i="10"/>
  <c r="CE183" i="10" s="1"/>
  <c r="BJ183" i="10"/>
  <c r="CD183" i="10" s="1"/>
  <c r="BI183" i="10"/>
  <c r="CC183" i="10" s="1"/>
  <c r="BH183" i="10"/>
  <c r="CB183" i="10" s="1"/>
  <c r="BG183" i="10"/>
  <c r="CA183" i="10" s="1"/>
  <c r="BL182" i="10"/>
  <c r="CF182" i="10" s="1"/>
  <c r="BK182" i="10"/>
  <c r="CE182" i="10" s="1"/>
  <c r="BJ182" i="10"/>
  <c r="CD182" i="10" s="1"/>
  <c r="CO182" i="10" s="1"/>
  <c r="BI182" i="10"/>
  <c r="CC182" i="10" s="1"/>
  <c r="BH182" i="10"/>
  <c r="CB182" i="10" s="1"/>
  <c r="BG182" i="10"/>
  <c r="CA182" i="10" s="1"/>
  <c r="BL181" i="10"/>
  <c r="CF181" i="10" s="1"/>
  <c r="BK181" i="10"/>
  <c r="CE181" i="10" s="1"/>
  <c r="BJ181" i="10"/>
  <c r="CD181" i="10" s="1"/>
  <c r="CO181" i="10" s="1"/>
  <c r="BI181" i="10"/>
  <c r="CC181" i="10" s="1"/>
  <c r="BH181" i="10"/>
  <c r="CB181" i="10" s="1"/>
  <c r="BG181" i="10"/>
  <c r="CA181" i="10" s="1"/>
  <c r="BL180" i="10"/>
  <c r="CF180" i="10" s="1"/>
  <c r="BK180" i="10"/>
  <c r="CE180" i="10" s="1"/>
  <c r="BJ180" i="10"/>
  <c r="CD180" i="10" s="1"/>
  <c r="BI180" i="10"/>
  <c r="CC180" i="10" s="1"/>
  <c r="BH180" i="10"/>
  <c r="CB180" i="10" s="1"/>
  <c r="BG180" i="10"/>
  <c r="CA180" i="10" s="1"/>
  <c r="BL179" i="10"/>
  <c r="CF179" i="10" s="1"/>
  <c r="BK179" i="10"/>
  <c r="CE179" i="10" s="1"/>
  <c r="BJ179" i="10"/>
  <c r="CD179" i="10" s="1"/>
  <c r="BI179" i="10"/>
  <c r="CC179" i="10" s="1"/>
  <c r="BH179" i="10"/>
  <c r="CB179" i="10" s="1"/>
  <c r="BG179" i="10"/>
  <c r="CA179" i="10" s="1"/>
  <c r="BL178" i="10"/>
  <c r="CF178" i="10" s="1"/>
  <c r="BK178" i="10"/>
  <c r="CE178" i="10" s="1"/>
  <c r="BJ178" i="10"/>
  <c r="CD178" i="10" s="1"/>
  <c r="CO178" i="10" s="1"/>
  <c r="BI178" i="10"/>
  <c r="CC178" i="10" s="1"/>
  <c r="BH178" i="10"/>
  <c r="CB178" i="10" s="1"/>
  <c r="BG178" i="10"/>
  <c r="CA178" i="10" s="1"/>
  <c r="BL177" i="10"/>
  <c r="CF177" i="10" s="1"/>
  <c r="BK177" i="10"/>
  <c r="CE177" i="10" s="1"/>
  <c r="BJ177" i="10"/>
  <c r="CD177" i="10" s="1"/>
  <c r="CO177" i="10" s="1"/>
  <c r="BI177" i="10"/>
  <c r="CC177" i="10" s="1"/>
  <c r="BH177" i="10"/>
  <c r="CB177" i="10" s="1"/>
  <c r="BG177" i="10"/>
  <c r="CA177" i="10" s="1"/>
  <c r="BL176" i="10"/>
  <c r="CF176" i="10" s="1"/>
  <c r="BK176" i="10"/>
  <c r="CE176" i="10" s="1"/>
  <c r="BJ176" i="10"/>
  <c r="CD176" i="10" s="1"/>
  <c r="CO176" i="10" s="1"/>
  <c r="BI176" i="10"/>
  <c r="CC176" i="10" s="1"/>
  <c r="BH176" i="10"/>
  <c r="CB176" i="10" s="1"/>
  <c r="BG176" i="10"/>
  <c r="CA176" i="10" s="1"/>
  <c r="BL175" i="10"/>
  <c r="CF175" i="10" s="1"/>
  <c r="BK175" i="10"/>
  <c r="CE175" i="10" s="1"/>
  <c r="BJ175" i="10"/>
  <c r="CD175" i="10" s="1"/>
  <c r="CO175" i="10" s="1"/>
  <c r="BI175" i="10"/>
  <c r="CC175" i="10" s="1"/>
  <c r="BH175" i="10"/>
  <c r="CB175" i="10" s="1"/>
  <c r="BG175" i="10"/>
  <c r="CA175" i="10" s="1"/>
  <c r="BL173" i="10"/>
  <c r="CF173" i="10" s="1"/>
  <c r="BK173" i="10"/>
  <c r="CE173" i="10" s="1"/>
  <c r="BJ173" i="10"/>
  <c r="CD173" i="10" s="1"/>
  <c r="CO173" i="10" s="1"/>
  <c r="BI173" i="10"/>
  <c r="CC173" i="10" s="1"/>
  <c r="BH173" i="10"/>
  <c r="CB173" i="10" s="1"/>
  <c r="BG173" i="10"/>
  <c r="CA173" i="10" s="1"/>
  <c r="BL172" i="10"/>
  <c r="CF172" i="10" s="1"/>
  <c r="BK172" i="10"/>
  <c r="CE172" i="10" s="1"/>
  <c r="BJ172" i="10"/>
  <c r="CD172" i="10" s="1"/>
  <c r="BI172" i="10"/>
  <c r="CC172" i="10" s="1"/>
  <c r="BH172" i="10"/>
  <c r="CB172" i="10" s="1"/>
  <c r="BG172" i="10"/>
  <c r="CA172" i="10" s="1"/>
  <c r="BL171" i="10"/>
  <c r="CF171" i="10" s="1"/>
  <c r="BK171" i="10"/>
  <c r="CE171" i="10" s="1"/>
  <c r="BJ171" i="10"/>
  <c r="CD171" i="10" s="1"/>
  <c r="CO171" i="10" s="1"/>
  <c r="BI171" i="10"/>
  <c r="CC171" i="10" s="1"/>
  <c r="BH171" i="10"/>
  <c r="CB171" i="10" s="1"/>
  <c r="BG171" i="10"/>
  <c r="CA171" i="10" s="1"/>
  <c r="BL170" i="10"/>
  <c r="CF170" i="10" s="1"/>
  <c r="BK170" i="10"/>
  <c r="CE170" i="10" s="1"/>
  <c r="BJ170" i="10"/>
  <c r="CD170" i="10" s="1"/>
  <c r="CO170" i="10" s="1"/>
  <c r="BI170" i="10"/>
  <c r="CC170" i="10" s="1"/>
  <c r="BH170" i="10"/>
  <c r="CB170" i="10" s="1"/>
  <c r="BG170" i="10"/>
  <c r="CA170" i="10" s="1"/>
  <c r="BL169" i="10"/>
  <c r="CF169" i="10" s="1"/>
  <c r="BK169" i="10"/>
  <c r="CE169" i="10" s="1"/>
  <c r="BJ169" i="10"/>
  <c r="CD169" i="10" s="1"/>
  <c r="BI169" i="10"/>
  <c r="CC169" i="10" s="1"/>
  <c r="BH169" i="10"/>
  <c r="CB169" i="10" s="1"/>
  <c r="BG169" i="10"/>
  <c r="CA169" i="10" s="1"/>
  <c r="BL168" i="10"/>
  <c r="CF168" i="10" s="1"/>
  <c r="BK168" i="10"/>
  <c r="CE168" i="10" s="1"/>
  <c r="BJ168" i="10"/>
  <c r="CD168" i="10" s="1"/>
  <c r="BI168" i="10"/>
  <c r="CC168" i="10" s="1"/>
  <c r="BH168" i="10"/>
  <c r="CB168" i="10" s="1"/>
  <c r="BG168" i="10"/>
  <c r="CA168" i="10" s="1"/>
  <c r="BL167" i="10"/>
  <c r="CF167" i="10" s="1"/>
  <c r="BK167" i="10"/>
  <c r="CE167" i="10" s="1"/>
  <c r="BJ167" i="10"/>
  <c r="CD167" i="10" s="1"/>
  <c r="CO167" i="10" s="1"/>
  <c r="BI167" i="10"/>
  <c r="CC167" i="10" s="1"/>
  <c r="BH167" i="10"/>
  <c r="CB167" i="10" s="1"/>
  <c r="BG167" i="10"/>
  <c r="CA167" i="10" s="1"/>
  <c r="BL166" i="10"/>
  <c r="CF166" i="10" s="1"/>
  <c r="BK166" i="10"/>
  <c r="CE166" i="10" s="1"/>
  <c r="BJ166" i="10"/>
  <c r="CD166" i="10" s="1"/>
  <c r="CO166" i="10" s="1"/>
  <c r="BI166" i="10"/>
  <c r="CC166" i="10" s="1"/>
  <c r="BH166" i="10"/>
  <c r="CB166" i="10" s="1"/>
  <c r="BG166" i="10"/>
  <c r="CA166" i="10" s="1"/>
  <c r="BL165" i="10"/>
  <c r="CF165" i="10" s="1"/>
  <c r="BK165" i="10"/>
  <c r="CE165" i="10" s="1"/>
  <c r="BJ165" i="10"/>
  <c r="CD165" i="10" s="1"/>
  <c r="CO165" i="10" s="1"/>
  <c r="BI165" i="10"/>
  <c r="CC165" i="10" s="1"/>
  <c r="BH165" i="10"/>
  <c r="CB165" i="10" s="1"/>
  <c r="BG165" i="10"/>
  <c r="CA165" i="10" s="1"/>
  <c r="BL164" i="10"/>
  <c r="CF164" i="10" s="1"/>
  <c r="BK164" i="10"/>
  <c r="CE164" i="10" s="1"/>
  <c r="BJ164" i="10"/>
  <c r="CD164" i="10" s="1"/>
  <c r="CO164" i="10" s="1"/>
  <c r="BI164" i="10"/>
  <c r="CC164" i="10" s="1"/>
  <c r="BH164" i="10"/>
  <c r="CB164" i="10" s="1"/>
  <c r="BG164" i="10"/>
  <c r="CA164" i="10" s="1"/>
  <c r="BL162" i="10"/>
  <c r="CF162" i="10" s="1"/>
  <c r="BK162" i="10"/>
  <c r="CE162" i="10" s="1"/>
  <c r="BJ162" i="10"/>
  <c r="CD162" i="10" s="1"/>
  <c r="CO162" i="10" s="1"/>
  <c r="BI162" i="10"/>
  <c r="CC162" i="10" s="1"/>
  <c r="BH162" i="10"/>
  <c r="CB162" i="10" s="1"/>
  <c r="BG162" i="10"/>
  <c r="CA162" i="10" s="1"/>
  <c r="BL161" i="10"/>
  <c r="CF161" i="10" s="1"/>
  <c r="BK161" i="10"/>
  <c r="CE161" i="10" s="1"/>
  <c r="BJ161" i="10"/>
  <c r="CD161" i="10" s="1"/>
  <c r="BI161" i="10"/>
  <c r="CC161" i="10" s="1"/>
  <c r="BH161" i="10"/>
  <c r="CB161" i="10" s="1"/>
  <c r="BG161" i="10"/>
  <c r="CA161" i="10" s="1"/>
  <c r="BL160" i="10"/>
  <c r="CF160" i="10" s="1"/>
  <c r="BK160" i="10"/>
  <c r="CE160" i="10" s="1"/>
  <c r="BJ160" i="10"/>
  <c r="CD160" i="10" s="1"/>
  <c r="BI160" i="10"/>
  <c r="CC160" i="10" s="1"/>
  <c r="BH160" i="10"/>
  <c r="CB160" i="10" s="1"/>
  <c r="BG160" i="10"/>
  <c r="CA160" i="10" s="1"/>
  <c r="BL159" i="10"/>
  <c r="CF159" i="10" s="1"/>
  <c r="BK159" i="10"/>
  <c r="CE159" i="10" s="1"/>
  <c r="BJ159" i="10"/>
  <c r="CD159" i="10" s="1"/>
  <c r="BI159" i="10"/>
  <c r="CC159" i="10" s="1"/>
  <c r="BH159" i="10"/>
  <c r="CB159" i="10" s="1"/>
  <c r="BG159" i="10"/>
  <c r="CA159" i="10" s="1"/>
  <c r="BL158" i="10"/>
  <c r="CF158" i="10" s="1"/>
  <c r="BK158" i="10"/>
  <c r="CE158" i="10" s="1"/>
  <c r="BJ158" i="10"/>
  <c r="CD158" i="10" s="1"/>
  <c r="CO158" i="10" s="1"/>
  <c r="BI158" i="10"/>
  <c r="CC158" i="10" s="1"/>
  <c r="BH158" i="10"/>
  <c r="CB158" i="10" s="1"/>
  <c r="BG158" i="10"/>
  <c r="CA158" i="10" s="1"/>
  <c r="BL156" i="10"/>
  <c r="CF156" i="10" s="1"/>
  <c r="BK156" i="10"/>
  <c r="CE156" i="10" s="1"/>
  <c r="BJ156" i="10"/>
  <c r="CD156" i="10" s="1"/>
  <c r="CO156" i="10" s="1"/>
  <c r="BI156" i="10"/>
  <c r="CC156" i="10" s="1"/>
  <c r="BH156" i="10"/>
  <c r="CB156" i="10" s="1"/>
  <c r="BG156" i="10"/>
  <c r="CA156" i="10" s="1"/>
  <c r="BL154" i="10"/>
  <c r="CF154" i="10" s="1"/>
  <c r="BK154" i="10"/>
  <c r="CE154" i="10" s="1"/>
  <c r="BJ154" i="10"/>
  <c r="CD154" i="10" s="1"/>
  <c r="BI154" i="10"/>
  <c r="CC154" i="10" s="1"/>
  <c r="BH154" i="10"/>
  <c r="CB154" i="10" s="1"/>
  <c r="BG154" i="10"/>
  <c r="CA154" i="10" s="1"/>
  <c r="BL153" i="10"/>
  <c r="CF153" i="10" s="1"/>
  <c r="BK153" i="10"/>
  <c r="CE153" i="10" s="1"/>
  <c r="BJ153" i="10"/>
  <c r="CD153" i="10" s="1"/>
  <c r="BI153" i="10"/>
  <c r="CC153" i="10" s="1"/>
  <c r="BH153" i="10"/>
  <c r="CB153" i="10" s="1"/>
  <c r="BG153" i="10"/>
  <c r="CA153" i="10" s="1"/>
  <c r="BL152" i="10"/>
  <c r="CF152" i="10" s="1"/>
  <c r="BK152" i="10"/>
  <c r="CE152" i="10" s="1"/>
  <c r="BJ152" i="10"/>
  <c r="CD152" i="10" s="1"/>
  <c r="CO152" i="10" s="1"/>
  <c r="BI152" i="10"/>
  <c r="CC152" i="10" s="1"/>
  <c r="BH152" i="10"/>
  <c r="CB152" i="10" s="1"/>
  <c r="BG152" i="10"/>
  <c r="CA152" i="10" s="1"/>
  <c r="BL149" i="10"/>
  <c r="CF149" i="10" s="1"/>
  <c r="BK149" i="10"/>
  <c r="CE149" i="10" s="1"/>
  <c r="BJ149" i="10"/>
  <c r="CD149" i="10" s="1"/>
  <c r="CO149" i="10" s="1"/>
  <c r="BI149" i="10"/>
  <c r="CC149" i="10" s="1"/>
  <c r="BH149" i="10"/>
  <c r="CB149" i="10" s="1"/>
  <c r="BG149" i="10"/>
  <c r="CA149" i="10" s="1"/>
  <c r="BL148" i="10"/>
  <c r="CF148" i="10" s="1"/>
  <c r="BK148" i="10"/>
  <c r="CE148" i="10" s="1"/>
  <c r="BJ148" i="10"/>
  <c r="CD148" i="10" s="1"/>
  <c r="BI148" i="10"/>
  <c r="CC148" i="10" s="1"/>
  <c r="BH148" i="10"/>
  <c r="CB148" i="10" s="1"/>
  <c r="BG148" i="10"/>
  <c r="CA148" i="10" s="1"/>
  <c r="BL146" i="10"/>
  <c r="CF146" i="10" s="1"/>
  <c r="BK146" i="10"/>
  <c r="CE146" i="10" s="1"/>
  <c r="BJ146" i="10"/>
  <c r="CD146" i="10" s="1"/>
  <c r="BI146" i="10"/>
  <c r="CC146" i="10" s="1"/>
  <c r="BH146" i="10"/>
  <c r="CB146" i="10" s="1"/>
  <c r="BG146" i="10"/>
  <c r="CA146" i="10" s="1"/>
  <c r="BL143" i="10"/>
  <c r="CF143" i="10" s="1"/>
  <c r="BK143" i="10"/>
  <c r="CE143" i="10" s="1"/>
  <c r="BJ143" i="10"/>
  <c r="CD143" i="10" s="1"/>
  <c r="CO143" i="10" s="1"/>
  <c r="BI143" i="10"/>
  <c r="CC143" i="10" s="1"/>
  <c r="BH143" i="10"/>
  <c r="CB143" i="10" s="1"/>
  <c r="BG143" i="10"/>
  <c r="CA143" i="10" s="1"/>
  <c r="BL142" i="10"/>
  <c r="CF142" i="10" s="1"/>
  <c r="BK142" i="10"/>
  <c r="CE142" i="10" s="1"/>
  <c r="BJ142" i="10"/>
  <c r="CD142" i="10" s="1"/>
  <c r="BI142" i="10"/>
  <c r="CC142" i="10" s="1"/>
  <c r="BH142" i="10"/>
  <c r="CB142" i="10" s="1"/>
  <c r="BG142" i="10"/>
  <c r="CA142" i="10" s="1"/>
  <c r="BL141" i="10"/>
  <c r="CF141" i="10" s="1"/>
  <c r="BK141" i="10"/>
  <c r="CE141" i="10" s="1"/>
  <c r="BJ141" i="10"/>
  <c r="CD141" i="10" s="1"/>
  <c r="BI141" i="10"/>
  <c r="CC141" i="10" s="1"/>
  <c r="BH141" i="10"/>
  <c r="CB141" i="10" s="1"/>
  <c r="BG141" i="10"/>
  <c r="CA141" i="10" s="1"/>
  <c r="BL140" i="10"/>
  <c r="CF140" i="10" s="1"/>
  <c r="BK140" i="10"/>
  <c r="CE140" i="10" s="1"/>
  <c r="BJ140" i="10"/>
  <c r="CD140" i="10" s="1"/>
  <c r="BI140" i="10"/>
  <c r="CC140" i="10" s="1"/>
  <c r="BH140" i="10"/>
  <c r="CB140" i="10" s="1"/>
  <c r="BG140" i="10"/>
  <c r="CA140" i="10" s="1"/>
  <c r="BL139" i="10"/>
  <c r="CF139" i="10" s="1"/>
  <c r="BK139" i="10"/>
  <c r="CE139" i="10" s="1"/>
  <c r="BJ139" i="10"/>
  <c r="CD139" i="10" s="1"/>
  <c r="CO139" i="10" s="1"/>
  <c r="BI139" i="10"/>
  <c r="CC139" i="10" s="1"/>
  <c r="BH139" i="10"/>
  <c r="CB139" i="10" s="1"/>
  <c r="BG139" i="10"/>
  <c r="CA139" i="10" s="1"/>
  <c r="BL137" i="10"/>
  <c r="CF137" i="10" s="1"/>
  <c r="BK137" i="10"/>
  <c r="CE137" i="10" s="1"/>
  <c r="BJ137" i="10"/>
  <c r="CD137" i="10" s="1"/>
  <c r="BI137" i="10"/>
  <c r="CC137" i="10" s="1"/>
  <c r="BH137" i="10"/>
  <c r="CB137" i="10" s="1"/>
  <c r="BG137" i="10"/>
  <c r="CA137" i="10" s="1"/>
  <c r="BL133" i="10"/>
  <c r="CF133" i="10" s="1"/>
  <c r="BK133" i="10"/>
  <c r="CE133" i="10" s="1"/>
  <c r="BJ133" i="10"/>
  <c r="CD133" i="10" s="1"/>
  <c r="BI133" i="10"/>
  <c r="CC133" i="10" s="1"/>
  <c r="BH133" i="10"/>
  <c r="CB133" i="10" s="1"/>
  <c r="BG133" i="10"/>
  <c r="CA133" i="10" s="1"/>
  <c r="BL130" i="10"/>
  <c r="CF130" i="10" s="1"/>
  <c r="BK130" i="10"/>
  <c r="CE130" i="10" s="1"/>
  <c r="BJ130" i="10"/>
  <c r="CD130" i="10" s="1"/>
  <c r="BI130" i="10"/>
  <c r="CC130" i="10" s="1"/>
  <c r="BH130" i="10"/>
  <c r="CB130" i="10" s="1"/>
  <c r="BG130" i="10"/>
  <c r="CA130" i="10" s="1"/>
  <c r="BL127" i="10"/>
  <c r="CF127" i="10" s="1"/>
  <c r="BK127" i="10"/>
  <c r="CE127" i="10" s="1"/>
  <c r="BJ127" i="10"/>
  <c r="CD127" i="10" s="1"/>
  <c r="BI127" i="10"/>
  <c r="CC127" i="10" s="1"/>
  <c r="BH127" i="10"/>
  <c r="CB127" i="10" s="1"/>
  <c r="BG127" i="10"/>
  <c r="CA127" i="10" s="1"/>
  <c r="BL122" i="10"/>
  <c r="CF122" i="10" s="1"/>
  <c r="BK122" i="10"/>
  <c r="CE122" i="10" s="1"/>
  <c r="BJ122" i="10"/>
  <c r="CD122" i="10" s="1"/>
  <c r="BI122" i="10"/>
  <c r="CC122" i="10" s="1"/>
  <c r="BH122" i="10"/>
  <c r="CB122" i="10" s="1"/>
  <c r="BG122" i="10"/>
  <c r="CA122" i="10" s="1"/>
  <c r="BL119" i="10"/>
  <c r="CF119" i="10" s="1"/>
  <c r="BK119" i="10"/>
  <c r="CE119" i="10" s="1"/>
  <c r="BJ119" i="10"/>
  <c r="CD119" i="10" s="1"/>
  <c r="CO119" i="10" s="1"/>
  <c r="BI119" i="10"/>
  <c r="CC119" i="10" s="1"/>
  <c r="BH119" i="10"/>
  <c r="CB119" i="10" s="1"/>
  <c r="BG119" i="10"/>
  <c r="CA119" i="10" s="1"/>
  <c r="BL118" i="10"/>
  <c r="CF118" i="10" s="1"/>
  <c r="BK118" i="10"/>
  <c r="CE118" i="10" s="1"/>
  <c r="BJ118" i="10"/>
  <c r="CD118" i="10" s="1"/>
  <c r="BI118" i="10"/>
  <c r="CC118" i="10" s="1"/>
  <c r="BH118" i="10"/>
  <c r="CB118" i="10" s="1"/>
  <c r="BG118" i="10"/>
  <c r="CA118" i="10" s="1"/>
  <c r="BL117" i="10"/>
  <c r="CF117" i="10" s="1"/>
  <c r="BK117" i="10"/>
  <c r="CE117" i="10" s="1"/>
  <c r="BJ117" i="10"/>
  <c r="CD117" i="10" s="1"/>
  <c r="BI117" i="10"/>
  <c r="CC117" i="10" s="1"/>
  <c r="BH117" i="10"/>
  <c r="CB117" i="10" s="1"/>
  <c r="BG117" i="10"/>
  <c r="CA117" i="10" s="1"/>
  <c r="BL114" i="10"/>
  <c r="CF114" i="10" s="1"/>
  <c r="BK114" i="10"/>
  <c r="CE114" i="10" s="1"/>
  <c r="BJ114" i="10"/>
  <c r="CD114" i="10" s="1"/>
  <c r="BI114" i="10"/>
  <c r="CC114" i="10" s="1"/>
  <c r="BH114" i="10"/>
  <c r="CB114" i="10" s="1"/>
  <c r="BG114" i="10"/>
  <c r="CA114" i="10" s="1"/>
  <c r="BL113" i="10"/>
  <c r="CF113" i="10" s="1"/>
  <c r="BK113" i="10"/>
  <c r="CE113" i="10" s="1"/>
  <c r="BJ113" i="10"/>
  <c r="CD113" i="10" s="1"/>
  <c r="BI113" i="10"/>
  <c r="CC113" i="10" s="1"/>
  <c r="BH113" i="10"/>
  <c r="CB113" i="10" s="1"/>
  <c r="BG113" i="10"/>
  <c r="CA113" i="10" s="1"/>
  <c r="BL112" i="10"/>
  <c r="CF112" i="10" s="1"/>
  <c r="BK112" i="10"/>
  <c r="CE112" i="10" s="1"/>
  <c r="BJ112" i="10"/>
  <c r="CD112" i="10" s="1"/>
  <c r="BI112" i="10"/>
  <c r="CC112" i="10" s="1"/>
  <c r="BH112" i="10"/>
  <c r="CB112" i="10" s="1"/>
  <c r="BG112" i="10"/>
  <c r="CA112" i="10" s="1"/>
  <c r="BL111" i="10"/>
  <c r="CF111" i="10" s="1"/>
  <c r="BK111" i="10"/>
  <c r="CE111" i="10" s="1"/>
  <c r="BJ111" i="10"/>
  <c r="CD111" i="10" s="1"/>
  <c r="CO111" i="10" s="1"/>
  <c r="BI111" i="10"/>
  <c r="CC111" i="10" s="1"/>
  <c r="BH111" i="10"/>
  <c r="CB111" i="10" s="1"/>
  <c r="BG111" i="10"/>
  <c r="CA111" i="10" s="1"/>
  <c r="BL109" i="10"/>
  <c r="CF109" i="10" s="1"/>
  <c r="BK109" i="10"/>
  <c r="CE109" i="10" s="1"/>
  <c r="BJ109" i="10"/>
  <c r="CD109" i="10" s="1"/>
  <c r="BI109" i="10"/>
  <c r="CC109" i="10" s="1"/>
  <c r="BH109" i="10"/>
  <c r="CB109" i="10" s="1"/>
  <c r="BG109" i="10"/>
  <c r="CA109" i="10" s="1"/>
  <c r="BL108" i="10"/>
  <c r="CF108" i="10" s="1"/>
  <c r="BK108" i="10"/>
  <c r="CE108" i="10" s="1"/>
  <c r="BJ108" i="10"/>
  <c r="CD108" i="10" s="1"/>
  <c r="BI108" i="10"/>
  <c r="CC108" i="10" s="1"/>
  <c r="BH108" i="10"/>
  <c r="CB108" i="10" s="1"/>
  <c r="BG108" i="10"/>
  <c r="CA108" i="10" s="1"/>
  <c r="BL107" i="10"/>
  <c r="CF107" i="10" s="1"/>
  <c r="BK107" i="10"/>
  <c r="CE107" i="10" s="1"/>
  <c r="BJ107" i="10"/>
  <c r="CD107" i="10" s="1"/>
  <c r="CO107" i="10" s="1"/>
  <c r="BI107" i="10"/>
  <c r="CC107" i="10" s="1"/>
  <c r="BH107" i="10"/>
  <c r="CB107" i="10" s="1"/>
  <c r="BG107" i="10"/>
  <c r="CA107" i="10" s="1"/>
  <c r="BL106" i="10"/>
  <c r="CF106" i="10" s="1"/>
  <c r="BK106" i="10"/>
  <c r="CE106" i="10" s="1"/>
  <c r="BJ106" i="10"/>
  <c r="CD106" i="10" s="1"/>
  <c r="CO106" i="10" s="1"/>
  <c r="BI106" i="10"/>
  <c r="CC106" i="10" s="1"/>
  <c r="BH106" i="10"/>
  <c r="CB106" i="10" s="1"/>
  <c r="BG106" i="10"/>
  <c r="CA106" i="10" s="1"/>
  <c r="BL103" i="10"/>
  <c r="CF103" i="10" s="1"/>
  <c r="BK103" i="10"/>
  <c r="CE103" i="10" s="1"/>
  <c r="BJ103" i="10"/>
  <c r="CD103" i="10" s="1"/>
  <c r="BI103" i="10"/>
  <c r="CC103" i="10" s="1"/>
  <c r="BH103" i="10"/>
  <c r="CB103" i="10" s="1"/>
  <c r="BG103" i="10"/>
  <c r="CA103" i="10" s="1"/>
  <c r="BL99" i="10"/>
  <c r="CF99" i="10" s="1"/>
  <c r="BK99" i="10"/>
  <c r="CE99" i="10" s="1"/>
  <c r="BJ99" i="10"/>
  <c r="CD99" i="10" s="1"/>
  <c r="CO99" i="10" s="1"/>
  <c r="BI99" i="10"/>
  <c r="CC99" i="10" s="1"/>
  <c r="BH99" i="10"/>
  <c r="CB99" i="10" s="1"/>
  <c r="BG99" i="10"/>
  <c r="CA99" i="10" s="1"/>
  <c r="BL98" i="10"/>
  <c r="CF98" i="10" s="1"/>
  <c r="BK98" i="10"/>
  <c r="CE98" i="10" s="1"/>
  <c r="BJ98" i="10"/>
  <c r="CD98" i="10" s="1"/>
  <c r="CO98" i="10" s="1"/>
  <c r="BI98" i="10"/>
  <c r="CC98" i="10" s="1"/>
  <c r="BH98" i="10"/>
  <c r="CB98" i="10" s="1"/>
  <c r="BG98" i="10"/>
  <c r="CA98" i="10" s="1"/>
  <c r="BL97" i="10"/>
  <c r="CF97" i="10" s="1"/>
  <c r="BK97" i="10"/>
  <c r="CE97" i="10" s="1"/>
  <c r="BJ97" i="10"/>
  <c r="CD97" i="10" s="1"/>
  <c r="CO97" i="10" s="1"/>
  <c r="BI97" i="10"/>
  <c r="CC97" i="10" s="1"/>
  <c r="BH97" i="10"/>
  <c r="CB97" i="10" s="1"/>
  <c r="BG97" i="10"/>
  <c r="CA97" i="10" s="1"/>
  <c r="BL96" i="10"/>
  <c r="CF96" i="10" s="1"/>
  <c r="BK96" i="10"/>
  <c r="CE96" i="10" s="1"/>
  <c r="BJ96" i="10"/>
  <c r="CD96" i="10" s="1"/>
  <c r="BI96" i="10"/>
  <c r="CC96" i="10" s="1"/>
  <c r="BH96" i="10"/>
  <c r="CB96" i="10" s="1"/>
  <c r="BG96" i="10"/>
  <c r="CA96" i="10" s="1"/>
  <c r="BL95" i="10"/>
  <c r="CF95" i="10" s="1"/>
  <c r="BK95" i="10"/>
  <c r="CE95" i="10" s="1"/>
  <c r="BJ95" i="10"/>
  <c r="CD95" i="10" s="1"/>
  <c r="BI95" i="10"/>
  <c r="CC95" i="10" s="1"/>
  <c r="BH95" i="10"/>
  <c r="CB95" i="10" s="1"/>
  <c r="BG95" i="10"/>
  <c r="CA95" i="10" s="1"/>
  <c r="BL94" i="10"/>
  <c r="CF94" i="10" s="1"/>
  <c r="BK94" i="10"/>
  <c r="CE94" i="10" s="1"/>
  <c r="BJ94" i="10"/>
  <c r="CD94" i="10" s="1"/>
  <c r="BI94" i="10"/>
  <c r="CC94" i="10" s="1"/>
  <c r="BH94" i="10"/>
  <c r="CB94" i="10" s="1"/>
  <c r="BG94" i="10"/>
  <c r="CA94" i="10" s="1"/>
  <c r="BL93" i="10"/>
  <c r="CF93" i="10" s="1"/>
  <c r="BK93" i="10"/>
  <c r="CE93" i="10" s="1"/>
  <c r="BJ93" i="10"/>
  <c r="CD93" i="10" s="1"/>
  <c r="BI93" i="10"/>
  <c r="CC93" i="10" s="1"/>
  <c r="BH93" i="10"/>
  <c r="CB93" i="10" s="1"/>
  <c r="BG93" i="10"/>
  <c r="CA93" i="10" s="1"/>
  <c r="BL92" i="10"/>
  <c r="CF92" i="10" s="1"/>
  <c r="BK92" i="10"/>
  <c r="CE92" i="10" s="1"/>
  <c r="BJ92" i="10"/>
  <c r="CD92" i="10" s="1"/>
  <c r="CO92" i="10" s="1"/>
  <c r="BI92" i="10"/>
  <c r="CC92" i="10" s="1"/>
  <c r="BH92" i="10"/>
  <c r="CB92" i="10" s="1"/>
  <c r="BG92" i="10"/>
  <c r="CA92" i="10" s="1"/>
  <c r="BL88" i="10"/>
  <c r="CF88" i="10" s="1"/>
  <c r="BK88" i="10"/>
  <c r="CE88" i="10" s="1"/>
  <c r="BJ88" i="10"/>
  <c r="CD88" i="10" s="1"/>
  <c r="BI88" i="10"/>
  <c r="CC88" i="10" s="1"/>
  <c r="BH88" i="10"/>
  <c r="CB88" i="10" s="1"/>
  <c r="BG88" i="10"/>
  <c r="CA88" i="10" s="1"/>
  <c r="BL84" i="10"/>
  <c r="CF84" i="10" s="1"/>
  <c r="BK84" i="10"/>
  <c r="CE84" i="10" s="1"/>
  <c r="BJ84" i="10"/>
  <c r="CD84" i="10" s="1"/>
  <c r="BI84" i="10"/>
  <c r="CC84" i="10" s="1"/>
  <c r="BH84" i="10"/>
  <c r="CB84" i="10" s="1"/>
  <c r="BG84" i="10"/>
  <c r="CA84" i="10" s="1"/>
  <c r="BL83" i="10"/>
  <c r="CF83" i="10" s="1"/>
  <c r="BK83" i="10"/>
  <c r="CE83" i="10" s="1"/>
  <c r="BJ83" i="10"/>
  <c r="CD83" i="10" s="1"/>
  <c r="BI83" i="10"/>
  <c r="CC83" i="10" s="1"/>
  <c r="BH83" i="10"/>
  <c r="CB83" i="10" s="1"/>
  <c r="BG83" i="10"/>
  <c r="CA83" i="10" s="1"/>
  <c r="BL80" i="10"/>
  <c r="CF80" i="10" s="1"/>
  <c r="BK80" i="10"/>
  <c r="CE80" i="10" s="1"/>
  <c r="BJ80" i="10"/>
  <c r="CD80" i="10" s="1"/>
  <c r="CO80" i="10" s="1"/>
  <c r="BI80" i="10"/>
  <c r="CC80" i="10" s="1"/>
  <c r="BH80" i="10"/>
  <c r="CB80" i="10" s="1"/>
  <c r="BG80" i="10"/>
  <c r="CA80" i="10" s="1"/>
  <c r="BL79" i="10"/>
  <c r="CF79" i="10" s="1"/>
  <c r="BK79" i="10"/>
  <c r="CE79" i="10" s="1"/>
  <c r="BJ79" i="10"/>
  <c r="CD79" i="10" s="1"/>
  <c r="BI79" i="10"/>
  <c r="CC79" i="10" s="1"/>
  <c r="BH79" i="10"/>
  <c r="CB79" i="10" s="1"/>
  <c r="BG79" i="10"/>
  <c r="CA79" i="10" s="1"/>
  <c r="BL78" i="10"/>
  <c r="CF78" i="10" s="1"/>
  <c r="BK78" i="10"/>
  <c r="CE78" i="10" s="1"/>
  <c r="BJ78" i="10"/>
  <c r="CD78" i="10" s="1"/>
  <c r="CO78" i="10" s="1"/>
  <c r="BI78" i="10"/>
  <c r="CC78" i="10" s="1"/>
  <c r="BH78" i="10"/>
  <c r="CB78" i="10" s="1"/>
  <c r="BG78" i="10"/>
  <c r="CA78" i="10" s="1"/>
  <c r="BL76" i="10"/>
  <c r="CF76" i="10" s="1"/>
  <c r="BK76" i="10"/>
  <c r="CE76" i="10" s="1"/>
  <c r="BJ76" i="10"/>
  <c r="CD76" i="10" s="1"/>
  <c r="CO76" i="10" s="1"/>
  <c r="BI76" i="10"/>
  <c r="CC76" i="10" s="1"/>
  <c r="BH76" i="10"/>
  <c r="CB76" i="10" s="1"/>
  <c r="BG76" i="10"/>
  <c r="CA76" i="10" s="1"/>
  <c r="BL75" i="10"/>
  <c r="CF75" i="10" s="1"/>
  <c r="BK75" i="10"/>
  <c r="CE75" i="10" s="1"/>
  <c r="BJ75" i="10"/>
  <c r="CD75" i="10" s="1"/>
  <c r="BI75" i="10"/>
  <c r="CC75" i="10" s="1"/>
  <c r="BH75" i="10"/>
  <c r="CB75" i="10" s="1"/>
  <c r="BG75" i="10"/>
  <c r="CA75" i="10" s="1"/>
  <c r="BL74" i="10"/>
  <c r="CF74" i="10" s="1"/>
  <c r="BK74" i="10"/>
  <c r="CE74" i="10" s="1"/>
  <c r="BJ74" i="10"/>
  <c r="CD74" i="10" s="1"/>
  <c r="BI74" i="10"/>
  <c r="CC74" i="10" s="1"/>
  <c r="BH74" i="10"/>
  <c r="CB74" i="10" s="1"/>
  <c r="BG74" i="10"/>
  <c r="CA74" i="10" s="1"/>
  <c r="BL73" i="10"/>
  <c r="CF73" i="10" s="1"/>
  <c r="BK73" i="10"/>
  <c r="CE73" i="10" s="1"/>
  <c r="BJ73" i="10"/>
  <c r="CD73" i="10" s="1"/>
  <c r="CO73" i="10" s="1"/>
  <c r="BI73" i="10"/>
  <c r="CC73" i="10" s="1"/>
  <c r="BH73" i="10"/>
  <c r="CB73" i="10" s="1"/>
  <c r="BG73" i="10"/>
  <c r="CA73" i="10" s="1"/>
  <c r="BL68" i="10"/>
  <c r="CF68" i="10" s="1"/>
  <c r="BK68" i="10"/>
  <c r="CE68" i="10" s="1"/>
  <c r="BJ68" i="10"/>
  <c r="CD68" i="10" s="1"/>
  <c r="BI68" i="10"/>
  <c r="CC68" i="10" s="1"/>
  <c r="BH68" i="10"/>
  <c r="CB68" i="10" s="1"/>
  <c r="BG68" i="10"/>
  <c r="CA68" i="10" s="1"/>
  <c r="BL58" i="10"/>
  <c r="CF58" i="10" s="1"/>
  <c r="BK58" i="10"/>
  <c r="CE58" i="10" s="1"/>
  <c r="BJ58" i="10"/>
  <c r="CD58" i="10" s="1"/>
  <c r="CO58" i="10" s="1"/>
  <c r="BI58" i="10"/>
  <c r="CC58" i="10" s="1"/>
  <c r="BH58" i="10"/>
  <c r="CB58" i="10" s="1"/>
  <c r="BG58" i="10"/>
  <c r="CA58" i="10" s="1"/>
  <c r="BL57" i="10"/>
  <c r="CF57" i="10" s="1"/>
  <c r="BK57" i="10"/>
  <c r="CE57" i="10" s="1"/>
  <c r="BJ57" i="10"/>
  <c r="CD57" i="10" s="1"/>
  <c r="BI57" i="10"/>
  <c r="CC57" i="10" s="1"/>
  <c r="BH57" i="10"/>
  <c r="CB57" i="10" s="1"/>
  <c r="BG57" i="10"/>
  <c r="CA57" i="10" s="1"/>
  <c r="BL56" i="10"/>
  <c r="CF56" i="10" s="1"/>
  <c r="BK56" i="10"/>
  <c r="CE56" i="10" s="1"/>
  <c r="BJ56" i="10"/>
  <c r="CD56" i="10" s="1"/>
  <c r="BI56" i="10"/>
  <c r="CC56" i="10" s="1"/>
  <c r="BH56" i="10"/>
  <c r="CB56" i="10" s="1"/>
  <c r="BG56" i="10"/>
  <c r="CA56" i="10" s="1"/>
  <c r="BL55" i="10"/>
  <c r="CF55" i="10" s="1"/>
  <c r="BK55" i="10"/>
  <c r="CE55" i="10" s="1"/>
  <c r="BJ55" i="10"/>
  <c r="CD55" i="10" s="1"/>
  <c r="CO55" i="10" s="1"/>
  <c r="BI55" i="10"/>
  <c r="CC55" i="10" s="1"/>
  <c r="BH55" i="10"/>
  <c r="CB55" i="10" s="1"/>
  <c r="BG55" i="10"/>
  <c r="CA55" i="10" s="1"/>
  <c r="BL53" i="10"/>
  <c r="CF53" i="10" s="1"/>
  <c r="BK53" i="10"/>
  <c r="CE53" i="10" s="1"/>
  <c r="BJ53" i="10"/>
  <c r="CD53" i="10" s="1"/>
  <c r="BI53" i="10"/>
  <c r="CC53" i="10" s="1"/>
  <c r="BH53" i="10"/>
  <c r="CB53" i="10" s="1"/>
  <c r="BG53" i="10"/>
  <c r="CA53" i="10" s="1"/>
  <c r="BL52" i="10"/>
  <c r="CF52" i="10" s="1"/>
  <c r="BK52" i="10"/>
  <c r="CE52" i="10" s="1"/>
  <c r="BJ52" i="10"/>
  <c r="CD52" i="10" s="1"/>
  <c r="CO52" i="10" s="1"/>
  <c r="BI52" i="10"/>
  <c r="CC52" i="10" s="1"/>
  <c r="BH52" i="10"/>
  <c r="CB52" i="10" s="1"/>
  <c r="BG52" i="10"/>
  <c r="CA52" i="10" s="1"/>
  <c r="BL50" i="10"/>
  <c r="CF50" i="10" s="1"/>
  <c r="BK50" i="10"/>
  <c r="CE50" i="10" s="1"/>
  <c r="BJ50" i="10"/>
  <c r="CD50" i="10" s="1"/>
  <c r="CO50" i="10" s="1"/>
  <c r="BI50" i="10"/>
  <c r="CC50" i="10" s="1"/>
  <c r="BH50" i="10"/>
  <c r="CB50" i="10" s="1"/>
  <c r="BG50" i="10"/>
  <c r="CA50" i="10" s="1"/>
  <c r="BL49" i="10"/>
  <c r="CF49" i="10" s="1"/>
  <c r="BK49" i="10"/>
  <c r="CE49" i="10" s="1"/>
  <c r="BJ49" i="10"/>
  <c r="CD49" i="10" s="1"/>
  <c r="BI49" i="10"/>
  <c r="CC49" i="10" s="1"/>
  <c r="BH49" i="10"/>
  <c r="CB49" i="10" s="1"/>
  <c r="BG49" i="10"/>
  <c r="CA49" i="10" s="1"/>
  <c r="BL48" i="10"/>
  <c r="CF48" i="10" s="1"/>
  <c r="BK48" i="10"/>
  <c r="CE48" i="10" s="1"/>
  <c r="BJ48" i="10"/>
  <c r="CD48" i="10" s="1"/>
  <c r="CO48" i="10" s="1"/>
  <c r="BI48" i="10"/>
  <c r="CC48" i="10" s="1"/>
  <c r="BH48" i="10"/>
  <c r="CB48" i="10" s="1"/>
  <c r="BG48" i="10"/>
  <c r="CA48" i="10" s="1"/>
  <c r="BL46" i="10"/>
  <c r="CF46" i="10" s="1"/>
  <c r="BK46" i="10"/>
  <c r="CE46" i="10" s="1"/>
  <c r="BJ46" i="10"/>
  <c r="CD46" i="10" s="1"/>
  <c r="BI46" i="10"/>
  <c r="CC46" i="10" s="1"/>
  <c r="BH46" i="10"/>
  <c r="CB46" i="10" s="1"/>
  <c r="BG46" i="10"/>
  <c r="CA46" i="10" s="1"/>
  <c r="BL45" i="10"/>
  <c r="CF45" i="10" s="1"/>
  <c r="BK45" i="10"/>
  <c r="CE45" i="10" s="1"/>
  <c r="BJ45" i="10"/>
  <c r="CD45" i="10" s="1"/>
  <c r="CO45" i="10" s="1"/>
  <c r="BI45" i="10"/>
  <c r="CC45" i="10" s="1"/>
  <c r="BH45" i="10"/>
  <c r="CB45" i="10" s="1"/>
  <c r="BG45" i="10"/>
  <c r="CA45" i="10" s="1"/>
  <c r="BL43" i="10"/>
  <c r="CF43" i="10" s="1"/>
  <c r="BK43" i="10"/>
  <c r="CE43" i="10" s="1"/>
  <c r="BJ43" i="10"/>
  <c r="CD43" i="10" s="1"/>
  <c r="BI43" i="10"/>
  <c r="CC43" i="10" s="1"/>
  <c r="BH43" i="10"/>
  <c r="CB43" i="10" s="1"/>
  <c r="BG43" i="10"/>
  <c r="CA43" i="10" s="1"/>
  <c r="BL40" i="10"/>
  <c r="CF40" i="10" s="1"/>
  <c r="BK40" i="10"/>
  <c r="CE40" i="10" s="1"/>
  <c r="BJ40" i="10"/>
  <c r="CD40" i="10" s="1"/>
  <c r="CO40" i="10" s="1"/>
  <c r="BI40" i="10"/>
  <c r="CC40" i="10" s="1"/>
  <c r="BH40" i="10"/>
  <c r="CB40" i="10" s="1"/>
  <c r="BG40" i="10"/>
  <c r="CA40" i="10" s="1"/>
  <c r="BL39" i="10"/>
  <c r="CF39" i="10" s="1"/>
  <c r="BK39" i="10"/>
  <c r="CE39" i="10" s="1"/>
  <c r="BJ39" i="10"/>
  <c r="CD39" i="10" s="1"/>
  <c r="BI39" i="10"/>
  <c r="CC39" i="10" s="1"/>
  <c r="BH39" i="10"/>
  <c r="CB39" i="10" s="1"/>
  <c r="BG39" i="10"/>
  <c r="CA39" i="10" s="1"/>
  <c r="BL38" i="10"/>
  <c r="CF38" i="10" s="1"/>
  <c r="BK38" i="10"/>
  <c r="CE38" i="10" s="1"/>
  <c r="BJ38" i="10"/>
  <c r="CO38" i="10" s="1"/>
  <c r="BI38" i="10"/>
  <c r="BH38" i="10"/>
  <c r="CB38" i="10" s="1"/>
  <c r="BZ38" i="10" s="1"/>
  <c r="BG38" i="10"/>
  <c r="CA38" i="10" s="1"/>
  <c r="BL36" i="10"/>
  <c r="CF36" i="10" s="1"/>
  <c r="BK36" i="10"/>
  <c r="CE36" i="10" s="1"/>
  <c r="BJ36" i="10"/>
  <c r="CD36" i="10" s="1"/>
  <c r="BI36" i="10"/>
  <c r="CC36" i="10" s="1"/>
  <c r="BH36" i="10"/>
  <c r="CB36" i="10" s="1"/>
  <c r="BG36" i="10"/>
  <c r="CA36" i="10" s="1"/>
  <c r="BL35" i="10"/>
  <c r="CF35" i="10" s="1"/>
  <c r="BK35" i="10"/>
  <c r="CE35" i="10" s="1"/>
  <c r="BJ35" i="10"/>
  <c r="CD35" i="10" s="1"/>
  <c r="CO35" i="10" s="1"/>
  <c r="BI35" i="10"/>
  <c r="CC35" i="10" s="1"/>
  <c r="BH35" i="10"/>
  <c r="CB35" i="10" s="1"/>
  <c r="BG35" i="10"/>
  <c r="CA35" i="10" s="1"/>
  <c r="BL33" i="10"/>
  <c r="CF33" i="10" s="1"/>
  <c r="BK33" i="10"/>
  <c r="CE33" i="10" s="1"/>
  <c r="BJ33" i="10"/>
  <c r="CD33" i="10" s="1"/>
  <c r="BI33" i="10"/>
  <c r="CC33" i="10" s="1"/>
  <c r="BH33" i="10"/>
  <c r="CB33" i="10" s="1"/>
  <c r="BG33" i="10"/>
  <c r="CA33" i="10" s="1"/>
  <c r="BL32" i="10"/>
  <c r="CF32" i="10" s="1"/>
  <c r="BK32" i="10"/>
  <c r="CE32" i="10" s="1"/>
  <c r="BJ32" i="10"/>
  <c r="CD32" i="10" s="1"/>
  <c r="BI32" i="10"/>
  <c r="CC32" i="10" s="1"/>
  <c r="BH32" i="10"/>
  <c r="CB32" i="10" s="1"/>
  <c r="BG32" i="10"/>
  <c r="CA32" i="10" s="1"/>
  <c r="BL31" i="10"/>
  <c r="CF31" i="10" s="1"/>
  <c r="BK31" i="10"/>
  <c r="CE31" i="10" s="1"/>
  <c r="BJ31" i="10"/>
  <c r="CD31" i="10" s="1"/>
  <c r="CO31" i="10" s="1"/>
  <c r="BI31" i="10"/>
  <c r="CC31" i="10" s="1"/>
  <c r="BH31" i="10"/>
  <c r="CB31" i="10" s="1"/>
  <c r="BG31" i="10"/>
  <c r="CA31" i="10" s="1"/>
  <c r="BL29" i="10"/>
  <c r="CF29" i="10" s="1"/>
  <c r="BK29" i="10"/>
  <c r="CE29" i="10" s="1"/>
  <c r="BJ29" i="10"/>
  <c r="CD29" i="10" s="1"/>
  <c r="BI29" i="10"/>
  <c r="CC29" i="10" s="1"/>
  <c r="BH29" i="10"/>
  <c r="CB29" i="10" s="1"/>
  <c r="BG29" i="10"/>
  <c r="CA29" i="10" s="1"/>
  <c r="BL28" i="10"/>
  <c r="CF28" i="10" s="1"/>
  <c r="BK28" i="10"/>
  <c r="CE28" i="10" s="1"/>
  <c r="BJ28" i="10"/>
  <c r="CD28" i="10" s="1"/>
  <c r="BI28" i="10"/>
  <c r="CC28" i="10" s="1"/>
  <c r="BH28" i="10"/>
  <c r="CB28" i="10" s="1"/>
  <c r="BG28" i="10"/>
  <c r="CA28" i="10" s="1"/>
  <c r="BL27" i="10"/>
  <c r="CF27" i="10" s="1"/>
  <c r="BK27" i="10"/>
  <c r="CE27" i="10" s="1"/>
  <c r="BJ27" i="10"/>
  <c r="CD27" i="10" s="1"/>
  <c r="CO27" i="10" s="1"/>
  <c r="BI27" i="10"/>
  <c r="CC27" i="10" s="1"/>
  <c r="BH27" i="10"/>
  <c r="CB27" i="10" s="1"/>
  <c r="BG27" i="10"/>
  <c r="CA27" i="10" s="1"/>
  <c r="BL22" i="10"/>
  <c r="CF22" i="10" s="1"/>
  <c r="BK22" i="10"/>
  <c r="CE22" i="10" s="1"/>
  <c r="BJ22" i="10"/>
  <c r="CD22" i="10" s="1"/>
  <c r="BI22" i="10"/>
  <c r="CC22" i="10" s="1"/>
  <c r="BH22" i="10"/>
  <c r="CB22" i="10" s="1"/>
  <c r="BG22" i="10"/>
  <c r="CA22" i="10" s="1"/>
  <c r="BL21" i="10"/>
  <c r="CF21" i="10" s="1"/>
  <c r="BK21" i="10"/>
  <c r="CE21" i="10" s="1"/>
  <c r="BJ21" i="10"/>
  <c r="CD21" i="10" s="1"/>
  <c r="CO21" i="10" s="1"/>
  <c r="BI21" i="10"/>
  <c r="CC21" i="10" s="1"/>
  <c r="BH21" i="10"/>
  <c r="CB21" i="10" s="1"/>
  <c r="BG21" i="10"/>
  <c r="CA21" i="10" s="1"/>
  <c r="BL19" i="10"/>
  <c r="CF19" i="10" s="1"/>
  <c r="BK19" i="10"/>
  <c r="CE19" i="10" s="1"/>
  <c r="BJ19" i="10"/>
  <c r="CD19" i="10" s="1"/>
  <c r="BI19" i="10"/>
  <c r="CC19" i="10" s="1"/>
  <c r="BH19" i="10"/>
  <c r="CB19" i="10" s="1"/>
  <c r="BG19" i="10"/>
  <c r="CA19" i="10" s="1"/>
  <c r="BL18" i="10"/>
  <c r="CF18" i="10" s="1"/>
  <c r="BK18" i="10"/>
  <c r="CE18" i="10" s="1"/>
  <c r="BJ18" i="10"/>
  <c r="CD18" i="10" s="1"/>
  <c r="CO18" i="10" s="1"/>
  <c r="BI18" i="10"/>
  <c r="CC18" i="10" s="1"/>
  <c r="BH18" i="10"/>
  <c r="CB18" i="10" s="1"/>
  <c r="BG18" i="10"/>
  <c r="CA18" i="10" s="1"/>
  <c r="BL16" i="10"/>
  <c r="CF16" i="10" s="1"/>
  <c r="BK16" i="10"/>
  <c r="CE16" i="10" s="1"/>
  <c r="BJ16" i="10"/>
  <c r="CD16" i="10" s="1"/>
  <c r="BI16" i="10"/>
  <c r="CC16" i="10" s="1"/>
  <c r="BH16" i="10"/>
  <c r="CB16" i="10" s="1"/>
  <c r="BG16" i="10"/>
  <c r="CA16" i="10" s="1"/>
  <c r="BL13" i="10"/>
  <c r="CF13" i="10" s="1"/>
  <c r="BK13" i="10"/>
  <c r="CE13" i="10" s="1"/>
  <c r="BJ13" i="10"/>
  <c r="CD13" i="10" s="1"/>
  <c r="BI13" i="10"/>
  <c r="CC13" i="10" s="1"/>
  <c r="BH13" i="10"/>
  <c r="CB13" i="10" s="1"/>
  <c r="BG13" i="10"/>
  <c r="CA13" i="10" s="1"/>
  <c r="BL12" i="10"/>
  <c r="CF12" i="10" s="1"/>
  <c r="BK12" i="10"/>
  <c r="CE12" i="10" s="1"/>
  <c r="BJ12" i="10"/>
  <c r="CD12" i="10" s="1"/>
  <c r="BI12" i="10"/>
  <c r="CC12" i="10" s="1"/>
  <c r="BH12" i="10"/>
  <c r="CB12" i="10" s="1"/>
  <c r="BG12" i="10"/>
  <c r="CA12" i="10" s="1"/>
  <c r="BL11" i="10"/>
  <c r="CF11" i="10" s="1"/>
  <c r="BK11" i="10"/>
  <c r="CE11" i="10" s="1"/>
  <c r="BJ11" i="10"/>
  <c r="CD11" i="10" s="1"/>
  <c r="CO11" i="10" s="1"/>
  <c r="BI11" i="10"/>
  <c r="CC11" i="10" s="1"/>
  <c r="BH11" i="10"/>
  <c r="CB11" i="10" s="1"/>
  <c r="BG11" i="10"/>
  <c r="CA11" i="10" s="1"/>
  <c r="BL9" i="10"/>
  <c r="CF9" i="10" s="1"/>
  <c r="BK9" i="10"/>
  <c r="CE9" i="10" s="1"/>
  <c r="BJ9" i="10"/>
  <c r="CD9" i="10" s="1"/>
  <c r="BI9" i="10"/>
  <c r="CC9" i="10" s="1"/>
  <c r="BH9" i="10"/>
  <c r="CB9" i="10" s="1"/>
  <c r="BG9" i="10"/>
  <c r="CA9" i="10" s="1"/>
  <c r="BL8" i="10"/>
  <c r="CF8" i="10" s="1"/>
  <c r="BK8" i="10"/>
  <c r="CE8" i="10" s="1"/>
  <c r="BJ8" i="10"/>
  <c r="CD8" i="10" s="1"/>
  <c r="BI8" i="10"/>
  <c r="CC8" i="10" s="1"/>
  <c r="BH8" i="10"/>
  <c r="CB8" i="10" s="1"/>
  <c r="BG8" i="10"/>
  <c r="CA8" i="10" s="1"/>
  <c r="BY235" i="10" l="1"/>
  <c r="CG271" i="10"/>
  <c r="CG276" i="10"/>
  <c r="BY276" i="10" s="1"/>
  <c r="CG82" i="10"/>
  <c r="CG87" i="10"/>
  <c r="CG136" i="10"/>
  <c r="BZ25" i="10"/>
  <c r="BZ217" i="10"/>
  <c r="BZ216" i="10"/>
  <c r="BZ215" i="10"/>
  <c r="BZ214" i="10"/>
  <c r="BZ213" i="10"/>
  <c r="BY271" i="10"/>
  <c r="BZ8" i="10"/>
  <c r="BY8" i="10" s="1"/>
  <c r="BZ9" i="10"/>
  <c r="BZ11" i="10"/>
  <c r="BZ12" i="10"/>
  <c r="BZ13" i="10"/>
  <c r="BZ16" i="10"/>
  <c r="BZ18" i="10"/>
  <c r="BZ19" i="10"/>
  <c r="BY19" i="10" s="1"/>
  <c r="BZ21" i="10"/>
  <c r="BZ22" i="10"/>
  <c r="BY22" i="10" s="1"/>
  <c r="BZ27" i="10"/>
  <c r="BZ28" i="10"/>
  <c r="BY28" i="10" s="1"/>
  <c r="BZ29" i="10"/>
  <c r="BZ31" i="10"/>
  <c r="BZ32" i="10"/>
  <c r="BZ33" i="10"/>
  <c r="BZ35" i="10"/>
  <c r="BZ36" i="10"/>
  <c r="BY36" i="10" s="1"/>
  <c r="BY38" i="10"/>
  <c r="BZ39" i="10"/>
  <c r="BY39" i="10" s="1"/>
  <c r="BZ40" i="10"/>
  <c r="BZ43" i="10"/>
  <c r="BY43" i="10" s="1"/>
  <c r="BZ45" i="10"/>
  <c r="BZ46" i="10"/>
  <c r="BY46" i="10" s="1"/>
  <c r="BZ48" i="10"/>
  <c r="BY48" i="10" s="1"/>
  <c r="BZ49" i="10"/>
  <c r="BY49" i="10" s="1"/>
  <c r="BZ50" i="10"/>
  <c r="BZ52" i="10"/>
  <c r="BZ53" i="10"/>
  <c r="BZ55" i="10"/>
  <c r="BZ56" i="10"/>
  <c r="BZ57" i="10"/>
  <c r="BZ58" i="10"/>
  <c r="BZ68" i="10"/>
  <c r="BY68" i="10" s="1"/>
  <c r="BZ73" i="10"/>
  <c r="BZ74" i="10"/>
  <c r="BY74" i="10" s="1"/>
  <c r="BZ75" i="10"/>
  <c r="BZ76" i="10"/>
  <c r="BZ78" i="10"/>
  <c r="BZ79" i="10"/>
  <c r="BY79" i="10" s="1"/>
  <c r="BZ80" i="10"/>
  <c r="BZ83" i="10"/>
  <c r="BY83" i="10" s="1"/>
  <c r="BZ84" i="10"/>
  <c r="BZ88" i="10"/>
  <c r="BY88" i="10" s="1"/>
  <c r="BZ92" i="10"/>
  <c r="BZ93" i="10"/>
  <c r="BY93" i="10" s="1"/>
  <c r="BZ94" i="10"/>
  <c r="BZ95" i="10"/>
  <c r="BZ96" i="10"/>
  <c r="BZ97" i="10"/>
  <c r="BZ98" i="10"/>
  <c r="BZ99" i="10"/>
  <c r="BZ103" i="10"/>
  <c r="BZ106" i="10"/>
  <c r="BY106" i="10" s="1"/>
  <c r="BZ107" i="10"/>
  <c r="BZ108" i="10"/>
  <c r="BY108" i="10" s="1"/>
  <c r="BZ109" i="10"/>
  <c r="BZ111" i="10"/>
  <c r="BZ112" i="10"/>
  <c r="BZ113" i="10"/>
  <c r="BZ114" i="10"/>
  <c r="BZ117" i="10"/>
  <c r="BY117" i="10" s="1"/>
  <c r="BZ118" i="10"/>
  <c r="BZ119" i="10"/>
  <c r="BZ122" i="10"/>
  <c r="BZ127" i="10"/>
  <c r="BY127" i="10" s="1"/>
  <c r="BZ130" i="10"/>
  <c r="BY130" i="10" s="1"/>
  <c r="BZ133" i="10"/>
  <c r="BY133" i="10" s="1"/>
  <c r="BZ137" i="10"/>
  <c r="BZ139" i="10"/>
  <c r="BZ140" i="10"/>
  <c r="BZ141" i="10"/>
  <c r="BZ142" i="10"/>
  <c r="BZ143" i="10"/>
  <c r="BZ146" i="10"/>
  <c r="BZ148" i="10"/>
  <c r="BZ149" i="10"/>
  <c r="BZ152" i="10"/>
  <c r="BZ153" i="10"/>
  <c r="BY153" i="10" s="1"/>
  <c r="BZ154" i="10"/>
  <c r="BZ156" i="10"/>
  <c r="BZ158" i="10"/>
  <c r="BZ159" i="10"/>
  <c r="BZ160" i="10"/>
  <c r="BZ161" i="10"/>
  <c r="BZ162" i="10"/>
  <c r="BZ164" i="10"/>
  <c r="BZ165" i="10"/>
  <c r="BZ166" i="10"/>
  <c r="BZ167" i="10"/>
  <c r="BZ168" i="10"/>
  <c r="BY168" i="10" s="1"/>
  <c r="BZ169" i="10"/>
  <c r="BZ170" i="10"/>
  <c r="BZ171" i="10"/>
  <c r="BZ172" i="10"/>
  <c r="BZ173" i="10"/>
  <c r="BZ175" i="10"/>
  <c r="BZ176" i="10"/>
  <c r="BZ177" i="10"/>
  <c r="BZ178" i="10"/>
  <c r="BZ179" i="10"/>
  <c r="BZ180" i="10"/>
  <c r="BZ181" i="10"/>
  <c r="BY181" i="10" s="1"/>
  <c r="BZ182" i="10"/>
  <c r="BY182" i="10" s="1"/>
  <c r="BZ183" i="10"/>
  <c r="BZ184" i="10"/>
  <c r="BZ185" i="10"/>
  <c r="BZ187" i="10"/>
  <c r="BZ188" i="10"/>
  <c r="CG9" i="10"/>
  <c r="CG12" i="10"/>
  <c r="CG16" i="10"/>
  <c r="CG28" i="10"/>
  <c r="CG52" i="10"/>
  <c r="CG79" i="10"/>
  <c r="CG95" i="10"/>
  <c r="CG141" i="10"/>
  <c r="CG160" i="10"/>
  <c r="CG171" i="10"/>
  <c r="CG187" i="10"/>
  <c r="CG189" i="10"/>
  <c r="CG210" i="10"/>
  <c r="BY210" i="10" s="1"/>
  <c r="CG220" i="10"/>
  <c r="BY220" i="10" s="1"/>
  <c r="CG231" i="10"/>
  <c r="BY231" i="10" s="1"/>
  <c r="CG235" i="10"/>
  <c r="BZ15" i="10"/>
  <c r="BZ42" i="10"/>
  <c r="BZ60" i="10"/>
  <c r="BZ63" i="10"/>
  <c r="BZ67" i="10"/>
  <c r="BZ69" i="10"/>
  <c r="BZ70" i="10"/>
  <c r="BZ82" i="10"/>
  <c r="BY82" i="10" s="1"/>
  <c r="BZ85" i="10"/>
  <c r="BZ87" i="10"/>
  <c r="BZ89" i="10"/>
  <c r="BZ90" i="10"/>
  <c r="BZ101" i="10"/>
  <c r="BZ102" i="10"/>
  <c r="BY102" i="10" s="1"/>
  <c r="BZ104" i="10"/>
  <c r="BZ116" i="10"/>
  <c r="BZ121" i="10"/>
  <c r="BZ123" i="10"/>
  <c r="BZ124" i="10"/>
  <c r="BZ126" i="10"/>
  <c r="BZ129" i="10"/>
  <c r="BY129" i="10" s="1"/>
  <c r="BZ132" i="10"/>
  <c r="BY132" i="10" s="1"/>
  <c r="BZ134" i="10"/>
  <c r="BZ136" i="10"/>
  <c r="BZ145" i="10"/>
  <c r="BZ147" i="10"/>
  <c r="BZ203" i="10"/>
  <c r="BZ212" i="10"/>
  <c r="BY212" i="10" s="1"/>
  <c r="BZ234" i="10"/>
  <c r="BZ250" i="10"/>
  <c r="BZ252" i="10"/>
  <c r="BZ254" i="10"/>
  <c r="BZ257" i="10"/>
  <c r="BZ24" i="10"/>
  <c r="CG25" i="10"/>
  <c r="BZ202" i="10"/>
  <c r="CG202" i="10"/>
  <c r="CG216" i="10"/>
  <c r="CG214" i="10"/>
  <c r="BZ65" i="10"/>
  <c r="BZ200" i="10"/>
  <c r="CG239" i="10"/>
  <c r="BY239" i="10" s="1"/>
  <c r="CG247" i="10"/>
  <c r="BY247" i="10" s="1"/>
  <c r="CG251" i="10"/>
  <c r="BY251" i="10" s="1"/>
  <c r="CG258" i="10"/>
  <c r="BY258" i="10" s="1"/>
  <c r="CG270" i="10"/>
  <c r="BY270" i="10" s="1"/>
  <c r="CG272" i="10"/>
  <c r="BY272" i="10" s="1"/>
  <c r="CG277" i="10"/>
  <c r="BY277" i="10" s="1"/>
  <c r="CG67" i="10"/>
  <c r="CG121" i="10"/>
  <c r="BZ201" i="10"/>
  <c r="BZ189" i="10"/>
  <c r="BY189" i="10" s="1"/>
  <c r="BZ190" i="10"/>
  <c r="BZ191" i="10"/>
  <c r="BZ192" i="10"/>
  <c r="BZ193" i="10"/>
  <c r="BZ194" i="10"/>
  <c r="BZ196" i="10"/>
  <c r="BZ197" i="10"/>
  <c r="BZ198" i="10"/>
  <c r="BY198" i="10" s="1"/>
  <c r="CG8" i="10"/>
  <c r="CG13" i="10"/>
  <c r="CG18" i="10"/>
  <c r="CG27" i="10"/>
  <c r="CG32" i="10"/>
  <c r="CG35" i="10"/>
  <c r="CG40" i="10"/>
  <c r="CG48" i="10"/>
  <c r="CG53" i="10"/>
  <c r="CG56" i="10"/>
  <c r="CG58" i="10"/>
  <c r="CG92" i="10"/>
  <c r="CG107" i="10"/>
  <c r="CG109" i="10"/>
  <c r="CG112" i="10"/>
  <c r="CG122" i="10"/>
  <c r="CG137" i="10"/>
  <c r="CG140" i="10"/>
  <c r="CG146" i="10"/>
  <c r="CG153" i="10"/>
  <c r="CG159" i="10"/>
  <c r="CG168" i="10"/>
  <c r="CG170" i="10"/>
  <c r="CG172" i="10"/>
  <c r="CG179" i="10"/>
  <c r="CG181" i="10"/>
  <c r="CG183" i="10"/>
  <c r="CG185" i="10"/>
  <c r="CG192" i="10"/>
  <c r="CG205" i="10"/>
  <c r="BY205" i="10" s="1"/>
  <c r="CG209" i="10"/>
  <c r="BY209" i="10" s="1"/>
  <c r="CG223" i="10"/>
  <c r="BY223" i="10" s="1"/>
  <c r="CG225" i="10"/>
  <c r="BY225" i="10" s="1"/>
  <c r="CG61" i="10"/>
  <c r="BZ61" i="10"/>
  <c r="BY61" i="10" s="1"/>
  <c r="BZ64" i="10"/>
  <c r="CG64" i="10"/>
  <c r="CO205" i="10"/>
  <c r="CO206" i="10"/>
  <c r="CO207" i="10"/>
  <c r="CO209" i="10"/>
  <c r="CO219" i="10"/>
  <c r="CO220" i="10"/>
  <c r="CO221" i="10"/>
  <c r="CO224" i="10"/>
  <c r="CO227" i="10"/>
  <c r="CO228" i="10"/>
  <c r="CO231" i="10"/>
  <c r="CQ231" i="10" s="1"/>
  <c r="CO151" i="10"/>
  <c r="CO155" i="10"/>
  <c r="CO216" i="10"/>
  <c r="CQ216" i="10" s="1"/>
  <c r="CO213" i="10"/>
  <c r="CO185" i="10"/>
  <c r="CO187" i="10"/>
  <c r="CO188" i="10"/>
  <c r="CO192" i="10"/>
  <c r="CQ192" i="10" s="1"/>
  <c r="CO194" i="10"/>
  <c r="CO196" i="10"/>
  <c r="CO197" i="10"/>
  <c r="CO200" i="10"/>
  <c r="CO238" i="10"/>
  <c r="CO242" i="10"/>
  <c r="CO246" i="10"/>
  <c r="CO261" i="10"/>
  <c r="CO264" i="10"/>
  <c r="CO267" i="10"/>
  <c r="CO270" i="10"/>
  <c r="CO271" i="10"/>
  <c r="CO274" i="10"/>
  <c r="CO275" i="10"/>
  <c r="CO276" i="10"/>
  <c r="CO201" i="10"/>
  <c r="CO7" i="10"/>
  <c r="CO15" i="10"/>
  <c r="CO42" i="10"/>
  <c r="CO60" i="10"/>
  <c r="CO63" i="10"/>
  <c r="CO67" i="10"/>
  <c r="CO70" i="10"/>
  <c r="CO82" i="10"/>
  <c r="CO85" i="10"/>
  <c r="CO87" i="10"/>
  <c r="CO89" i="10"/>
  <c r="CO90" i="10"/>
  <c r="CO101" i="10"/>
  <c r="CO104" i="10"/>
  <c r="CO116" i="10"/>
  <c r="CO121" i="10"/>
  <c r="CO124" i="10"/>
  <c r="CO126" i="10"/>
  <c r="CO129" i="10"/>
  <c r="CO132" i="10"/>
  <c r="CO134" i="10"/>
  <c r="CO136" i="10"/>
  <c r="CO145" i="10"/>
  <c r="CO203" i="10"/>
  <c r="CO212" i="10"/>
  <c r="CO234" i="10"/>
  <c r="CO250" i="10"/>
  <c r="CO253" i="10" s="1"/>
  <c r="CO254" i="10"/>
  <c r="CO257" i="10"/>
  <c r="CQ209" i="10"/>
  <c r="CQ224" i="10"/>
  <c r="CQ170" i="10"/>
  <c r="CQ171" i="10"/>
  <c r="CQ181" i="10"/>
  <c r="CQ182" i="10"/>
  <c r="CO14" i="10"/>
  <c r="CO34" i="10"/>
  <c r="CO37" i="10"/>
  <c r="CO41" i="10"/>
  <c r="CO20" i="10"/>
  <c r="BW234" i="10"/>
  <c r="CI234" i="10"/>
  <c r="CP234" i="10" s="1"/>
  <c r="BW252" i="10"/>
  <c r="CI252" i="10"/>
  <c r="CP252" i="10" s="1"/>
  <c r="CQ252" i="10" s="1"/>
  <c r="BW257" i="10"/>
  <c r="CI257" i="10"/>
  <c r="BW65" i="10"/>
  <c r="CI65" i="10"/>
  <c r="CG65" i="10" s="1"/>
  <c r="BW11" i="10"/>
  <c r="CI11" i="10"/>
  <c r="CP11" i="10" s="1"/>
  <c r="BW13" i="10"/>
  <c r="CI13" i="10"/>
  <c r="CP13" i="10" s="1"/>
  <c r="CQ13" i="10" s="1"/>
  <c r="BW18" i="10"/>
  <c r="CI18" i="10"/>
  <c r="CP18" i="10" s="1"/>
  <c r="BW21" i="10"/>
  <c r="CI21" i="10"/>
  <c r="CP21" i="10" s="1"/>
  <c r="BW27" i="10"/>
  <c r="CI27" i="10"/>
  <c r="CP27" i="10" s="1"/>
  <c r="BW29" i="10"/>
  <c r="CI29" i="10"/>
  <c r="CP29" i="10" s="1"/>
  <c r="CQ29" i="10" s="1"/>
  <c r="BW35" i="10"/>
  <c r="CI35" i="10"/>
  <c r="CP35" i="10" s="1"/>
  <c r="BW38" i="10"/>
  <c r="CP38" i="10"/>
  <c r="BW40" i="10"/>
  <c r="CI40" i="10"/>
  <c r="CP40" i="10" s="1"/>
  <c r="BW45" i="10"/>
  <c r="CI45" i="10"/>
  <c r="CP45" i="10" s="1"/>
  <c r="BW48" i="10"/>
  <c r="CI48" i="10"/>
  <c r="CP48" i="10" s="1"/>
  <c r="BW50" i="10"/>
  <c r="CI50" i="10"/>
  <c r="CP50" i="10" s="1"/>
  <c r="BW58" i="10"/>
  <c r="CI58" i="10"/>
  <c r="CP58" i="10" s="1"/>
  <c r="BW73" i="10"/>
  <c r="CI73" i="10"/>
  <c r="CP73" i="10" s="1"/>
  <c r="BW75" i="10"/>
  <c r="CI75" i="10"/>
  <c r="CP75" i="10" s="1"/>
  <c r="CQ75" i="10" s="1"/>
  <c r="BW78" i="10"/>
  <c r="CI78" i="10"/>
  <c r="CP78" i="10" s="1"/>
  <c r="BW80" i="10"/>
  <c r="CI80" i="10"/>
  <c r="CP80" i="10" s="1"/>
  <c r="BW84" i="10"/>
  <c r="CI84" i="10"/>
  <c r="CP84" i="10" s="1"/>
  <c r="CQ84" i="10" s="1"/>
  <c r="BW92" i="10"/>
  <c r="CI92" i="10"/>
  <c r="CP92" i="10" s="1"/>
  <c r="BW94" i="10"/>
  <c r="CI94" i="10"/>
  <c r="CP94" i="10" s="1"/>
  <c r="CQ94" i="10" s="1"/>
  <c r="BW96" i="10"/>
  <c r="CI96" i="10"/>
  <c r="CP96" i="10" s="1"/>
  <c r="CQ96" i="10" s="1"/>
  <c r="BW98" i="10"/>
  <c r="CI98" i="10"/>
  <c r="CP98" i="10" s="1"/>
  <c r="BW103" i="10"/>
  <c r="CI103" i="10"/>
  <c r="CP103" i="10" s="1"/>
  <c r="CQ103" i="10" s="1"/>
  <c r="BW107" i="10"/>
  <c r="CP107" i="10"/>
  <c r="AK107" i="11" s="1"/>
  <c r="BW109" i="10"/>
  <c r="CI109" i="10"/>
  <c r="CP109" i="10" s="1"/>
  <c r="CQ109" i="10" s="1"/>
  <c r="BW114" i="10"/>
  <c r="CI114" i="10"/>
  <c r="CP114" i="10" s="1"/>
  <c r="CQ114" i="10" s="1"/>
  <c r="BW118" i="10"/>
  <c r="CI118" i="10"/>
  <c r="CP118" i="10" s="1"/>
  <c r="CQ118" i="10" s="1"/>
  <c r="BW142" i="10"/>
  <c r="CI142" i="10"/>
  <c r="CP142" i="10" s="1"/>
  <c r="CQ142" i="10" s="1"/>
  <c r="BW149" i="10"/>
  <c r="CI149" i="10"/>
  <c r="CP149" i="10" s="1"/>
  <c r="BW156" i="10"/>
  <c r="CI156" i="10"/>
  <c r="CP156" i="10" s="1"/>
  <c r="BW161" i="10"/>
  <c r="CI161" i="10"/>
  <c r="CP161" i="10" s="1"/>
  <c r="CQ161" i="10" s="1"/>
  <c r="BW164" i="10"/>
  <c r="CI164" i="10"/>
  <c r="CP164" i="10" s="1"/>
  <c r="BW166" i="10"/>
  <c r="CI166" i="10"/>
  <c r="CP166" i="10" s="1"/>
  <c r="BW172" i="10"/>
  <c r="CI172" i="10"/>
  <c r="CP172" i="10" s="1"/>
  <c r="CQ172" i="10" s="1"/>
  <c r="BW175" i="10"/>
  <c r="CI175" i="10"/>
  <c r="CP175" i="10" s="1"/>
  <c r="BW177" i="10"/>
  <c r="CI177" i="10"/>
  <c r="CP177" i="10" s="1"/>
  <c r="BW183" i="10"/>
  <c r="CI183" i="10"/>
  <c r="CP183" i="10" s="1"/>
  <c r="CQ183" i="10" s="1"/>
  <c r="BW185" i="10"/>
  <c r="CI185" i="10"/>
  <c r="CP185" i="10" s="1"/>
  <c r="BW188" i="10"/>
  <c r="CI188" i="10"/>
  <c r="CP188" i="10" s="1"/>
  <c r="BW190" i="10"/>
  <c r="CI190" i="10"/>
  <c r="CP190" i="10" s="1"/>
  <c r="CQ190" i="10" s="1"/>
  <c r="BW194" i="10"/>
  <c r="CI194" i="10"/>
  <c r="CP194" i="10" s="1"/>
  <c r="BW197" i="10"/>
  <c r="CI197" i="10"/>
  <c r="CP197" i="10" s="1"/>
  <c r="BW205" i="10"/>
  <c r="CI205" i="10"/>
  <c r="CP205" i="10" s="1"/>
  <c r="BW207" i="10"/>
  <c r="CI207" i="10"/>
  <c r="CP207" i="10" s="1"/>
  <c r="CQ207" i="10" s="1"/>
  <c r="BW219" i="10"/>
  <c r="CI219" i="10"/>
  <c r="CP219" i="10" s="1"/>
  <c r="BW221" i="10"/>
  <c r="CI221" i="10"/>
  <c r="CP221" i="10" s="1"/>
  <c r="BW223" i="10"/>
  <c r="CI223" i="10"/>
  <c r="CP223" i="10" s="1"/>
  <c r="CQ223" i="10" s="1"/>
  <c r="BW225" i="10"/>
  <c r="CI225" i="10"/>
  <c r="CP225" i="10" s="1"/>
  <c r="CQ225" i="10" s="1"/>
  <c r="BW228" i="10"/>
  <c r="CI228" i="10"/>
  <c r="CP228" i="10" s="1"/>
  <c r="CQ228" i="10" s="1"/>
  <c r="BW230" i="10"/>
  <c r="CI230" i="10"/>
  <c r="CP230" i="10" s="1"/>
  <c r="CQ230" i="10" s="1"/>
  <c r="BW232" i="10"/>
  <c r="CI232" i="10"/>
  <c r="CP232" i="10" s="1"/>
  <c r="CQ232" i="10" s="1"/>
  <c r="BW236" i="10"/>
  <c r="CI236" i="10"/>
  <c r="CP236" i="10" s="1"/>
  <c r="CQ236" i="10" s="1"/>
  <c r="BS254" i="10"/>
  <c r="CF254" i="10"/>
  <c r="BW238" i="10"/>
  <c r="CI238" i="10"/>
  <c r="BW240" i="10"/>
  <c r="CI240" i="10"/>
  <c r="CP240" i="10" s="1"/>
  <c r="CQ240" i="10" s="1"/>
  <c r="BW246" i="10"/>
  <c r="CI246" i="10"/>
  <c r="BW248" i="10"/>
  <c r="CI248" i="10"/>
  <c r="CP248" i="10" s="1"/>
  <c r="CQ248" i="10" s="1"/>
  <c r="BW259" i="10"/>
  <c r="CI259" i="10"/>
  <c r="CP259" i="10" s="1"/>
  <c r="CQ259" i="10" s="1"/>
  <c r="BW271" i="10"/>
  <c r="CI271" i="10"/>
  <c r="CP271" i="10" s="1"/>
  <c r="BW274" i="10"/>
  <c r="CI274" i="10"/>
  <c r="BW276" i="10"/>
  <c r="CI276" i="10"/>
  <c r="CP276" i="10" s="1"/>
  <c r="BW42" i="10"/>
  <c r="CI42" i="10"/>
  <c r="CP42" i="10" s="1"/>
  <c r="BW63" i="10"/>
  <c r="CI63" i="10"/>
  <c r="CG63" i="10" s="1"/>
  <c r="BW69" i="10"/>
  <c r="CI69" i="10"/>
  <c r="CP69" i="10" s="1"/>
  <c r="CQ69" i="10" s="1"/>
  <c r="BW82" i="10"/>
  <c r="CI82" i="10"/>
  <c r="CP82" i="10" s="1"/>
  <c r="BW87" i="10"/>
  <c r="CI87" i="10"/>
  <c r="CP87" i="10" s="1"/>
  <c r="BW90" i="10"/>
  <c r="CI90" i="10"/>
  <c r="CP90" i="10" s="1"/>
  <c r="BW116" i="10"/>
  <c r="CI116" i="10"/>
  <c r="CP116" i="10" s="1"/>
  <c r="BW123" i="10"/>
  <c r="CI123" i="10"/>
  <c r="CP123" i="10" s="1"/>
  <c r="CQ123" i="10" s="1"/>
  <c r="BW126" i="10"/>
  <c r="CI126" i="10"/>
  <c r="CP126" i="10" s="1"/>
  <c r="BW132" i="10"/>
  <c r="BW136" i="10"/>
  <c r="CI136" i="10"/>
  <c r="CP136" i="10" s="1"/>
  <c r="BW147" i="10"/>
  <c r="CI147" i="10"/>
  <c r="CP147" i="10" s="1"/>
  <c r="CQ147" i="10" s="1"/>
  <c r="BW155" i="10"/>
  <c r="CI155" i="10"/>
  <c r="CP155" i="10" s="1"/>
  <c r="CQ155" i="10" s="1"/>
  <c r="BW203" i="10"/>
  <c r="CI203" i="10"/>
  <c r="CP203" i="10" s="1"/>
  <c r="BV219" i="10"/>
  <c r="CB219" i="10"/>
  <c r="BZ219" i="10" s="1"/>
  <c r="BW9" i="10"/>
  <c r="CI9" i="10"/>
  <c r="CP9" i="10" s="1"/>
  <c r="CQ9" i="10" s="1"/>
  <c r="BW31" i="10"/>
  <c r="CI31" i="10"/>
  <c r="CP31" i="10" s="1"/>
  <c r="BW33" i="10"/>
  <c r="CI33" i="10"/>
  <c r="CP33" i="10" s="1"/>
  <c r="CQ33" i="10" s="1"/>
  <c r="BW52" i="10"/>
  <c r="CI52" i="10"/>
  <c r="CP52" i="10" s="1"/>
  <c r="BW55" i="10"/>
  <c r="CI55" i="10"/>
  <c r="CP55" i="10" s="1"/>
  <c r="BW57" i="10"/>
  <c r="CI57" i="10"/>
  <c r="CP57" i="10" s="1"/>
  <c r="CQ57" i="10" s="1"/>
  <c r="BW76" i="10"/>
  <c r="CI76" i="10"/>
  <c r="CP76" i="10" s="1"/>
  <c r="BW95" i="10"/>
  <c r="CI95" i="10"/>
  <c r="CP95" i="10" s="1"/>
  <c r="CQ95" i="10" s="1"/>
  <c r="BW97" i="10"/>
  <c r="CI97" i="10"/>
  <c r="CP97" i="10" s="1"/>
  <c r="BW99" i="10"/>
  <c r="CI99" i="10"/>
  <c r="CP99" i="10" s="1"/>
  <c r="BW106" i="10"/>
  <c r="CP106" i="10"/>
  <c r="AK106" i="11" s="1"/>
  <c r="BW111" i="10"/>
  <c r="CI111" i="10"/>
  <c r="CP111" i="10" s="1"/>
  <c r="BW113" i="10"/>
  <c r="CI113" i="10"/>
  <c r="CP113" i="10" s="1"/>
  <c r="CQ113" i="10" s="1"/>
  <c r="BW119" i="10"/>
  <c r="CI119" i="10"/>
  <c r="CP119" i="10" s="1"/>
  <c r="BW139" i="10"/>
  <c r="CI139" i="10"/>
  <c r="CP139" i="10" s="1"/>
  <c r="BW141" i="10"/>
  <c r="CI141" i="10"/>
  <c r="CP141" i="10" s="1"/>
  <c r="CQ141" i="10" s="1"/>
  <c r="BW143" i="10"/>
  <c r="CI143" i="10"/>
  <c r="CP143" i="10" s="1"/>
  <c r="BW148" i="10"/>
  <c r="CI148" i="10"/>
  <c r="CP148" i="10" s="1"/>
  <c r="CQ148" i="10" s="1"/>
  <c r="BW152" i="10"/>
  <c r="CI152" i="10"/>
  <c r="CP152" i="10" s="1"/>
  <c r="BW154" i="10"/>
  <c r="CI154" i="10"/>
  <c r="CP154" i="10" s="1"/>
  <c r="CQ154" i="10" s="1"/>
  <c r="BW158" i="10"/>
  <c r="CI158" i="10"/>
  <c r="CP158" i="10" s="1"/>
  <c r="BW160" i="10"/>
  <c r="CI160" i="10"/>
  <c r="CP160" i="10" s="1"/>
  <c r="CQ160" i="10" s="1"/>
  <c r="BW162" i="10"/>
  <c r="CI162" i="10"/>
  <c r="CP162" i="10" s="1"/>
  <c r="BW165" i="10"/>
  <c r="CI165" i="10"/>
  <c r="CP165" i="10" s="1"/>
  <c r="BW167" i="10"/>
  <c r="CI167" i="10"/>
  <c r="CP167" i="10" s="1"/>
  <c r="BW169" i="10"/>
  <c r="CI169" i="10"/>
  <c r="CP169" i="10" s="1"/>
  <c r="CQ169" i="10" s="1"/>
  <c r="BW173" i="10"/>
  <c r="CI173" i="10"/>
  <c r="CP173" i="10" s="1"/>
  <c r="BW176" i="10"/>
  <c r="CI176" i="10"/>
  <c r="CP176" i="10" s="1"/>
  <c r="BW178" i="10"/>
  <c r="CI178" i="10"/>
  <c r="CP178" i="10" s="1"/>
  <c r="BW180" i="10"/>
  <c r="CI180" i="10"/>
  <c r="CP180" i="10" s="1"/>
  <c r="CQ180" i="10" s="1"/>
  <c r="BW184" i="10"/>
  <c r="CI184" i="10"/>
  <c r="CP184" i="10" s="1"/>
  <c r="CQ184" i="10" s="1"/>
  <c r="BW187" i="10"/>
  <c r="CI187" i="10"/>
  <c r="CP187" i="10" s="1"/>
  <c r="BW191" i="10"/>
  <c r="CI191" i="10"/>
  <c r="CP191" i="10" s="1"/>
  <c r="CQ191" i="10" s="1"/>
  <c r="BW193" i="10"/>
  <c r="CI193" i="10"/>
  <c r="CP193" i="10" s="1"/>
  <c r="CQ193" i="10" s="1"/>
  <c r="BW196" i="10"/>
  <c r="CI196" i="10"/>
  <c r="CP196" i="10" s="1"/>
  <c r="BW206" i="10"/>
  <c r="CI206" i="10"/>
  <c r="CP206" i="10" s="1"/>
  <c r="CQ206" i="10" s="1"/>
  <c r="BW210" i="10"/>
  <c r="CI210" i="10"/>
  <c r="CP210" i="10" s="1"/>
  <c r="CQ210" i="10" s="1"/>
  <c r="BW220" i="10"/>
  <c r="CI220" i="10"/>
  <c r="CP220" i="10" s="1"/>
  <c r="BW227" i="10"/>
  <c r="CI227" i="10"/>
  <c r="CP227" i="10" s="1"/>
  <c r="BW7" i="10"/>
  <c r="CI7" i="10"/>
  <c r="CP7" i="10" s="1"/>
  <c r="BW250" i="10"/>
  <c r="CI250" i="10"/>
  <c r="CP250" i="10" s="1"/>
  <c r="BW254" i="10"/>
  <c r="CI254" i="10"/>
  <c r="CP254" i="10" s="1"/>
  <c r="BW200" i="10"/>
  <c r="CI200" i="10"/>
  <c r="CP200" i="10" s="1"/>
  <c r="BW217" i="10"/>
  <c r="CI217" i="10"/>
  <c r="CP217" i="10" s="1"/>
  <c r="CQ217" i="10" s="1"/>
  <c r="BW215" i="10"/>
  <c r="CI215" i="10"/>
  <c r="CP215" i="10" s="1"/>
  <c r="CQ215" i="10" s="1"/>
  <c r="BW213" i="10"/>
  <c r="CI213" i="10"/>
  <c r="CP213" i="10" s="1"/>
  <c r="BW242" i="10"/>
  <c r="CI242" i="10"/>
  <c r="CP242" i="10" s="1"/>
  <c r="BW244" i="10"/>
  <c r="CI244" i="10"/>
  <c r="CP244" i="10" s="1"/>
  <c r="CQ244" i="10" s="1"/>
  <c r="BW261" i="10"/>
  <c r="CI261" i="10"/>
  <c r="CP261" i="10" s="1"/>
  <c r="BW264" i="10"/>
  <c r="CI264" i="10"/>
  <c r="CP264" i="10" s="1"/>
  <c r="BW267" i="10"/>
  <c r="CI267" i="10"/>
  <c r="CP267" i="10" s="1"/>
  <c r="BW270" i="10"/>
  <c r="CI270" i="10"/>
  <c r="CP270" i="10" s="1"/>
  <c r="BW275" i="10"/>
  <c r="CI275" i="10"/>
  <c r="CP275" i="10" s="1"/>
  <c r="BW15" i="10"/>
  <c r="CI15" i="10"/>
  <c r="CP15" i="10" s="1"/>
  <c r="BW60" i="10"/>
  <c r="CI60" i="10"/>
  <c r="CP60" i="10" s="1"/>
  <c r="BW67" i="10"/>
  <c r="CI67" i="10"/>
  <c r="CP67" i="10" s="1"/>
  <c r="BW70" i="10"/>
  <c r="CI70" i="10"/>
  <c r="CP70" i="10" s="1"/>
  <c r="BW85" i="10"/>
  <c r="CI85" i="10"/>
  <c r="CP85" i="10" s="1"/>
  <c r="BW89" i="10"/>
  <c r="CI89" i="10"/>
  <c r="CP89" i="10" s="1"/>
  <c r="BW101" i="10"/>
  <c r="CI101" i="10"/>
  <c r="CP101" i="10" s="1"/>
  <c r="BW104" i="10"/>
  <c r="CI104" i="10"/>
  <c r="CP104" i="10" s="1"/>
  <c r="BW121" i="10"/>
  <c r="CI121" i="10"/>
  <c r="CP121" i="10" s="1"/>
  <c r="BW124" i="10"/>
  <c r="CI124" i="10"/>
  <c r="CP124" i="10" s="1"/>
  <c r="BW129" i="10"/>
  <c r="CP129" i="10"/>
  <c r="AK129" i="11" s="1"/>
  <c r="BW134" i="10"/>
  <c r="CI134" i="10"/>
  <c r="CP134" i="10" s="1"/>
  <c r="BW145" i="10"/>
  <c r="CI145" i="10"/>
  <c r="CP145" i="10" s="1"/>
  <c r="BW151" i="10"/>
  <c r="CI151" i="10"/>
  <c r="CP151" i="10" s="1"/>
  <c r="BW201" i="10"/>
  <c r="CI201" i="10"/>
  <c r="CP201" i="10" s="1"/>
  <c r="BW24" i="10"/>
  <c r="CI24" i="10"/>
  <c r="CP24" i="10" s="1"/>
  <c r="CQ24" i="10" s="1"/>
  <c r="BV24" i="10"/>
  <c r="BV107" i="10"/>
  <c r="BV89" i="10"/>
  <c r="BV200" i="10"/>
  <c r="BV11" i="10"/>
  <c r="BV40" i="10"/>
  <c r="BV45" i="10"/>
  <c r="BV78" i="10"/>
  <c r="BV99" i="10"/>
  <c r="BV111" i="10"/>
  <c r="BV139" i="10"/>
  <c r="BV149" i="10"/>
  <c r="BV156" i="10"/>
  <c r="BV164" i="10"/>
  <c r="BV170" i="10"/>
  <c r="BV173" i="10"/>
  <c r="BV177" i="10"/>
  <c r="BV187" i="10"/>
  <c r="BV197" i="10"/>
  <c r="BV201" i="10"/>
  <c r="BV155" i="10"/>
  <c r="BV257" i="10"/>
  <c r="BV167" i="10"/>
  <c r="BV205" i="10"/>
  <c r="BV206" i="10"/>
  <c r="BV207" i="10"/>
  <c r="BV209" i="10"/>
  <c r="BV220" i="10"/>
  <c r="BV221" i="10"/>
  <c r="BV224" i="10"/>
  <c r="BV227" i="10"/>
  <c r="BV228" i="10"/>
  <c r="BV231" i="10"/>
  <c r="BV238" i="10"/>
  <c r="BV242" i="10"/>
  <c r="BV246" i="10"/>
  <c r="BV261" i="10"/>
  <c r="BV264" i="10"/>
  <c r="BV267" i="10"/>
  <c r="BV270" i="10"/>
  <c r="BV271" i="10"/>
  <c r="BV274" i="10"/>
  <c r="BV275" i="10"/>
  <c r="BV276" i="10"/>
  <c r="BV15" i="10"/>
  <c r="BV82" i="10"/>
  <c r="BV85" i="10"/>
  <c r="BV126" i="10"/>
  <c r="BV134" i="10"/>
  <c r="BV212" i="10"/>
  <c r="BV65" i="10"/>
  <c r="BV7" i="10"/>
  <c r="BV151" i="10"/>
  <c r="BV216" i="10"/>
  <c r="BV213" i="10"/>
  <c r="BV18" i="10"/>
  <c r="BV21" i="10"/>
  <c r="BV42" i="10"/>
  <c r="BV60" i="10"/>
  <c r="BV63" i="10"/>
  <c r="BV67" i="10"/>
  <c r="BV70" i="10"/>
  <c r="BV87" i="10"/>
  <c r="BV90" i="10"/>
  <c r="BV101" i="10"/>
  <c r="BV104" i="10"/>
  <c r="BV116" i="10"/>
  <c r="BV121" i="10"/>
  <c r="BV124" i="10"/>
  <c r="BV129" i="10"/>
  <c r="BV132" i="10"/>
  <c r="BV136" i="10"/>
  <c r="BV145" i="10"/>
  <c r="BV203" i="10"/>
  <c r="BV234" i="10"/>
  <c r="BV250" i="10"/>
  <c r="BV254" i="10"/>
  <c r="BV27" i="10"/>
  <c r="BV31" i="10"/>
  <c r="BV35" i="10"/>
  <c r="BV38" i="10"/>
  <c r="BV48" i="10"/>
  <c r="BV50" i="10"/>
  <c r="BV52" i="10"/>
  <c r="BV55" i="10"/>
  <c r="BV58" i="10"/>
  <c r="BV73" i="10"/>
  <c r="BV76" i="10"/>
  <c r="BV80" i="10"/>
  <c r="BV92" i="10"/>
  <c r="BV97" i="10"/>
  <c r="BV98" i="10"/>
  <c r="BV106" i="10"/>
  <c r="BV119" i="10"/>
  <c r="BV143" i="10"/>
  <c r="BV152" i="10"/>
  <c r="BV158" i="10"/>
  <c r="BV162" i="10"/>
  <c r="BV165" i="10"/>
  <c r="BV166" i="10"/>
  <c r="BV171" i="10"/>
  <c r="BV175" i="10"/>
  <c r="BV176" i="10"/>
  <c r="BV178" i="10"/>
  <c r="BV181" i="10"/>
  <c r="BV182" i="10"/>
  <c r="BV185" i="10"/>
  <c r="BV188" i="10"/>
  <c r="BV192" i="10"/>
  <c r="BV194" i="10"/>
  <c r="BV196" i="10"/>
  <c r="BS236" i="10"/>
  <c r="BS261" i="10"/>
  <c r="BS264" i="10"/>
  <c r="BS270" i="10"/>
  <c r="BS277" i="10"/>
  <c r="BS244" i="10"/>
  <c r="BS216" i="10"/>
  <c r="BS12" i="10"/>
  <c r="BS22" i="10"/>
  <c r="BS31" i="10"/>
  <c r="BS39" i="10"/>
  <c r="BS46" i="10"/>
  <c r="BS55" i="10"/>
  <c r="BS79" i="10"/>
  <c r="BS88" i="10"/>
  <c r="BS95" i="10"/>
  <c r="BS108" i="10"/>
  <c r="BS117" i="10"/>
  <c r="BS133" i="10"/>
  <c r="BS141" i="10"/>
  <c r="BS148" i="10"/>
  <c r="BS154" i="10"/>
  <c r="BS162" i="10"/>
  <c r="BS169" i="10"/>
  <c r="BS176" i="10"/>
  <c r="BS182" i="10"/>
  <c r="BS189" i="10"/>
  <c r="BS196" i="10"/>
  <c r="BS42" i="10"/>
  <c r="BS63" i="10"/>
  <c r="BS69" i="10"/>
  <c r="BS82" i="10"/>
  <c r="BS87" i="10"/>
  <c r="BS90" i="10"/>
  <c r="BS102" i="10"/>
  <c r="BS116" i="10"/>
  <c r="BS123" i="10"/>
  <c r="BS126" i="10"/>
  <c r="BS132" i="10"/>
  <c r="BS136" i="10"/>
  <c r="BS147" i="10"/>
  <c r="BS203" i="10"/>
  <c r="BS234" i="10"/>
  <c r="BS252" i="10"/>
  <c r="BS257" i="10"/>
  <c r="BS70" i="10"/>
  <c r="BS85" i="10"/>
  <c r="BS210" i="10"/>
  <c r="BS238" i="10"/>
  <c r="BS246" i="10"/>
  <c r="BS262" i="10"/>
  <c r="BS271" i="10"/>
  <c r="BS8" i="10"/>
  <c r="BS11" i="10"/>
  <c r="BS13" i="10"/>
  <c r="BS18" i="10"/>
  <c r="BS21" i="10"/>
  <c r="BS27" i="10"/>
  <c r="BS29" i="10"/>
  <c r="BS32" i="10"/>
  <c r="BS35" i="10"/>
  <c r="BS38" i="10"/>
  <c r="BS40" i="10"/>
  <c r="BS45" i="10"/>
  <c r="BS48" i="10"/>
  <c r="BS50" i="10"/>
  <c r="BS53" i="10"/>
  <c r="BS56" i="10"/>
  <c r="BS73" i="10"/>
  <c r="BS94" i="10"/>
  <c r="BS168" i="10"/>
  <c r="BS188" i="10"/>
  <c r="BS239" i="10"/>
  <c r="BR9" i="10"/>
  <c r="BS200" i="10"/>
  <c r="BS217" i="10"/>
  <c r="BS215" i="10"/>
  <c r="BS64" i="10"/>
  <c r="BR213" i="10"/>
  <c r="BS58" i="10"/>
  <c r="BS75" i="10"/>
  <c r="BS78" i="10"/>
  <c r="BS80" i="10"/>
  <c r="BS84" i="10"/>
  <c r="BS92" i="10"/>
  <c r="BS96" i="10"/>
  <c r="BS98" i="10"/>
  <c r="BS103" i="10"/>
  <c r="BS107" i="10"/>
  <c r="BS109" i="10"/>
  <c r="BS112" i="10"/>
  <c r="BS114" i="10"/>
  <c r="BS118" i="10"/>
  <c r="BS122" i="10"/>
  <c r="BS130" i="10"/>
  <c r="BS137" i="10"/>
  <c r="BS140" i="10"/>
  <c r="BS142" i="10"/>
  <c r="BS146" i="10"/>
  <c r="BS149" i="10"/>
  <c r="BS153" i="10"/>
  <c r="BS156" i="10"/>
  <c r="BS159" i="10"/>
  <c r="BS161" i="10"/>
  <c r="BS164" i="10"/>
  <c r="BS166" i="10"/>
  <c r="BS170" i="10"/>
  <c r="BS172" i="10"/>
  <c r="BS175" i="10"/>
  <c r="BS177" i="10"/>
  <c r="BS179" i="10"/>
  <c r="BS181" i="10"/>
  <c r="BS183" i="10"/>
  <c r="BS185" i="10"/>
  <c r="BS190" i="10"/>
  <c r="BS192" i="10"/>
  <c r="BS194" i="10"/>
  <c r="BS197" i="10"/>
  <c r="BS205" i="10"/>
  <c r="BS207" i="10"/>
  <c r="BS209" i="10"/>
  <c r="BS223" i="10"/>
  <c r="BS230" i="10"/>
  <c r="BS247" i="10"/>
  <c r="BS272" i="10"/>
  <c r="BS101" i="10"/>
  <c r="BS124" i="10"/>
  <c r="BR12" i="10"/>
  <c r="BR16" i="10"/>
  <c r="BR19" i="10"/>
  <c r="BR22" i="10"/>
  <c r="BR28" i="10"/>
  <c r="BR31" i="10"/>
  <c r="BR33" i="10"/>
  <c r="BR36" i="10"/>
  <c r="BX36" i="10" s="1"/>
  <c r="BR39" i="10"/>
  <c r="BR43" i="10"/>
  <c r="BR46" i="10"/>
  <c r="BR49" i="10"/>
  <c r="BR52" i="10"/>
  <c r="BR55" i="10"/>
  <c r="BR57" i="10"/>
  <c r="BR68" i="10"/>
  <c r="BR74" i="10"/>
  <c r="BX74" i="10" s="1"/>
  <c r="BR76" i="10"/>
  <c r="BR79" i="10"/>
  <c r="BR83" i="10"/>
  <c r="BR88" i="10"/>
  <c r="BR93" i="10"/>
  <c r="BR95" i="10"/>
  <c r="BR97" i="10"/>
  <c r="BR99" i="10"/>
  <c r="BR106" i="10"/>
  <c r="BR108" i="10"/>
  <c r="BR111" i="10"/>
  <c r="BR113" i="10"/>
  <c r="BR117" i="10"/>
  <c r="BR119" i="10"/>
  <c r="BR127" i="10"/>
  <c r="BR133" i="10"/>
  <c r="BS201" i="10"/>
  <c r="BS202" i="10"/>
  <c r="BS24" i="10"/>
  <c r="BR139" i="10"/>
  <c r="BR141" i="10"/>
  <c r="BR206" i="10"/>
  <c r="BR208" i="10"/>
  <c r="BX208" i="10" s="1"/>
  <c r="BR210" i="10"/>
  <c r="BS219" i="10"/>
  <c r="BS221" i="10"/>
  <c r="BS225" i="10"/>
  <c r="BS228" i="10"/>
  <c r="BS232" i="10"/>
  <c r="BS242" i="10"/>
  <c r="BS251" i="10"/>
  <c r="BS258" i="10"/>
  <c r="BS267" i="10"/>
  <c r="BS275" i="10"/>
  <c r="BS15" i="10"/>
  <c r="BS60" i="10"/>
  <c r="BS67" i="10"/>
  <c r="BS89" i="10"/>
  <c r="BS104" i="10"/>
  <c r="BS121" i="10"/>
  <c r="BS129" i="10"/>
  <c r="BS134" i="10"/>
  <c r="BS145" i="10"/>
  <c r="BS151" i="10"/>
  <c r="BS212" i="10"/>
  <c r="BS250" i="10"/>
  <c r="BS25" i="10"/>
  <c r="BS214" i="10"/>
  <c r="BS65" i="10"/>
  <c r="BS9" i="10"/>
  <c r="BS16" i="10"/>
  <c r="BS19" i="10"/>
  <c r="BS28" i="10"/>
  <c r="BS33" i="10"/>
  <c r="BS36" i="10"/>
  <c r="BS37" i="10" s="1"/>
  <c r="BS43" i="10"/>
  <c r="BS49" i="10"/>
  <c r="BS52" i="10"/>
  <c r="BS57" i="10"/>
  <c r="BS68" i="10"/>
  <c r="BS74" i="10"/>
  <c r="BS76" i="10"/>
  <c r="BS83" i="10"/>
  <c r="BS93" i="10"/>
  <c r="BS97" i="10"/>
  <c r="BS99" i="10"/>
  <c r="BS106" i="10"/>
  <c r="BS111" i="10"/>
  <c r="BS113" i="10"/>
  <c r="BS119" i="10"/>
  <c r="BS127" i="10"/>
  <c r="BS139" i="10"/>
  <c r="BS143" i="10"/>
  <c r="BS152" i="10"/>
  <c r="BS158" i="10"/>
  <c r="BS160" i="10"/>
  <c r="BS165" i="10"/>
  <c r="BS167" i="10"/>
  <c r="BS171" i="10"/>
  <c r="BS173" i="10"/>
  <c r="BS178" i="10"/>
  <c r="BS180" i="10"/>
  <c r="BS184" i="10"/>
  <c r="BS187" i="10"/>
  <c r="BS191" i="10"/>
  <c r="BS193" i="10"/>
  <c r="BS198" i="10"/>
  <c r="BS206" i="10"/>
  <c r="BS208" i="10"/>
  <c r="BS7" i="10"/>
  <c r="BS61" i="10"/>
  <c r="BR202" i="10"/>
  <c r="BR216" i="10"/>
  <c r="BR214" i="10"/>
  <c r="BS213" i="10"/>
  <c r="BR205" i="10"/>
  <c r="BR207" i="10"/>
  <c r="BR209" i="10"/>
  <c r="BS220" i="10"/>
  <c r="BS222" i="10"/>
  <c r="BS224" i="10"/>
  <c r="BS227" i="10"/>
  <c r="BS229" i="10"/>
  <c r="BS231" i="10"/>
  <c r="BS235" i="10"/>
  <c r="BS240" i="10"/>
  <c r="BS243" i="10"/>
  <c r="BS248" i="10"/>
  <c r="BS255" i="10"/>
  <c r="BS259" i="10"/>
  <c r="BS265" i="10"/>
  <c r="BS266" i="10" s="1"/>
  <c r="BS268" i="10"/>
  <c r="BS274" i="10"/>
  <c r="BS276" i="10"/>
  <c r="BS155" i="10"/>
  <c r="BQ64" i="10"/>
  <c r="BQ202" i="10"/>
  <c r="BQ216" i="10"/>
  <c r="BR200" i="10"/>
  <c r="BR220" i="10"/>
  <c r="BR222" i="10"/>
  <c r="BR224" i="10"/>
  <c r="BR227" i="10"/>
  <c r="BR229" i="10"/>
  <c r="BX229" i="10" s="1"/>
  <c r="BR231" i="10"/>
  <c r="BR235" i="10"/>
  <c r="BR238" i="10"/>
  <c r="BR240" i="10"/>
  <c r="BR243" i="10"/>
  <c r="BR246" i="10"/>
  <c r="BR248" i="10"/>
  <c r="BR255" i="10"/>
  <c r="BR259" i="10"/>
  <c r="BR262" i="10"/>
  <c r="BR265" i="10"/>
  <c r="BR268" i="10"/>
  <c r="BR271" i="10"/>
  <c r="BR274" i="10"/>
  <c r="BR276" i="10"/>
  <c r="BQ16" i="10"/>
  <c r="BX16" i="10" s="1"/>
  <c r="BQ21" i="10"/>
  <c r="BQ46" i="10"/>
  <c r="BQ50" i="10"/>
  <c r="BQ58" i="10"/>
  <c r="BQ8" i="10"/>
  <c r="BQ12" i="10"/>
  <c r="BX12" i="10" s="1"/>
  <c r="BQ29" i="10"/>
  <c r="BQ33" i="10"/>
  <c r="BQ38" i="10"/>
  <c r="BQ55" i="10"/>
  <c r="BQ75" i="10"/>
  <c r="BR25" i="10"/>
  <c r="BR219" i="10"/>
  <c r="BR221" i="10"/>
  <c r="BR223" i="10"/>
  <c r="BR225" i="10"/>
  <c r="BR228" i="10"/>
  <c r="BR230" i="10"/>
  <c r="BR232" i="10"/>
  <c r="BR236" i="10"/>
  <c r="BR239" i="10"/>
  <c r="BR242" i="10"/>
  <c r="BR244" i="10"/>
  <c r="BR247" i="10"/>
  <c r="BR251" i="10"/>
  <c r="BR258" i="10"/>
  <c r="BR261" i="10"/>
  <c r="BR15" i="10"/>
  <c r="BR60" i="10"/>
  <c r="BR67" i="10"/>
  <c r="BR70" i="10"/>
  <c r="BR85" i="10"/>
  <c r="BR89" i="10"/>
  <c r="BR101" i="10"/>
  <c r="BR104" i="10"/>
  <c r="BR121" i="10"/>
  <c r="BR124" i="10"/>
  <c r="BR129" i="10"/>
  <c r="BR134" i="10"/>
  <c r="BR145" i="10"/>
  <c r="BR151" i="10"/>
  <c r="BR201" i="10"/>
  <c r="BR212" i="10"/>
  <c r="BR250" i="10"/>
  <c r="BR254" i="10"/>
  <c r="BQ201" i="10"/>
  <c r="BQ200" i="10"/>
  <c r="BQ206" i="10"/>
  <c r="BQ209" i="10"/>
  <c r="BQ25" i="10"/>
  <c r="BQ220" i="10"/>
  <c r="BQ223" i="10"/>
  <c r="BQ227" i="10"/>
  <c r="BQ230" i="10"/>
  <c r="BQ238" i="10"/>
  <c r="BQ242" i="10"/>
  <c r="BQ246" i="10"/>
  <c r="BQ258" i="10"/>
  <c r="BQ262" i="10"/>
  <c r="BQ267" i="10"/>
  <c r="BQ271" i="10"/>
  <c r="BQ275" i="10"/>
  <c r="BR42" i="10"/>
  <c r="BR63" i="10"/>
  <c r="BR69" i="10"/>
  <c r="BR82" i="10"/>
  <c r="BR87" i="10"/>
  <c r="BR90" i="10"/>
  <c r="BR102" i="10"/>
  <c r="BR116" i="10"/>
  <c r="BR123" i="10"/>
  <c r="BR126" i="10"/>
  <c r="BR132" i="10"/>
  <c r="BR136" i="10"/>
  <c r="BR147" i="10"/>
  <c r="BR155" i="10"/>
  <c r="BR203" i="10"/>
  <c r="BR234" i="10"/>
  <c r="BR252" i="10"/>
  <c r="BR257" i="10"/>
  <c r="BR61" i="10"/>
  <c r="BX61" i="10" s="1"/>
  <c r="BQ213" i="10"/>
  <c r="BR65" i="10"/>
  <c r="BR143" i="10"/>
  <c r="BR148" i="10"/>
  <c r="BR152" i="10"/>
  <c r="BR154" i="10"/>
  <c r="BR158" i="10"/>
  <c r="BR160" i="10"/>
  <c r="BR162" i="10"/>
  <c r="BR165" i="10"/>
  <c r="BR167" i="10"/>
  <c r="BR169" i="10"/>
  <c r="BR171" i="10"/>
  <c r="BR173" i="10"/>
  <c r="BR176" i="10"/>
  <c r="BR178" i="10"/>
  <c r="BR180" i="10"/>
  <c r="BR182" i="10"/>
  <c r="BR184" i="10"/>
  <c r="BR187" i="10"/>
  <c r="BR189" i="10"/>
  <c r="BR191" i="10"/>
  <c r="BR193" i="10"/>
  <c r="BR196" i="10"/>
  <c r="BR198" i="10"/>
  <c r="BQ42" i="10"/>
  <c r="BQ63" i="10"/>
  <c r="BQ67" i="10"/>
  <c r="BQ70" i="10"/>
  <c r="BQ87" i="10"/>
  <c r="BQ90" i="10"/>
  <c r="BQ101" i="10"/>
  <c r="BQ104" i="10"/>
  <c r="BQ116" i="10"/>
  <c r="BQ123" i="10"/>
  <c r="BQ132" i="10"/>
  <c r="BQ136" i="10"/>
  <c r="BQ147" i="10"/>
  <c r="BQ65" i="10"/>
  <c r="BQ79" i="10"/>
  <c r="BX79" i="10" s="1"/>
  <c r="BQ83" i="10"/>
  <c r="BQ94" i="10"/>
  <c r="BQ97" i="10"/>
  <c r="BQ108" i="10"/>
  <c r="BQ112" i="10"/>
  <c r="BQ119" i="10"/>
  <c r="BQ127" i="10"/>
  <c r="BQ140" i="10"/>
  <c r="BQ143" i="10"/>
  <c r="BQ154" i="10"/>
  <c r="BQ158" i="10"/>
  <c r="BQ161" i="10"/>
  <c r="BQ165" i="10"/>
  <c r="BQ168" i="10"/>
  <c r="BQ171" i="10"/>
  <c r="BQ175" i="10"/>
  <c r="BQ178" i="10"/>
  <c r="BQ181" i="10"/>
  <c r="BQ184" i="10"/>
  <c r="BQ188" i="10"/>
  <c r="BQ191" i="10"/>
  <c r="BQ194" i="10"/>
  <c r="BQ198" i="10"/>
  <c r="BX198" i="10" s="1"/>
  <c r="BR264" i="10"/>
  <c r="BR267" i="10"/>
  <c r="BR270" i="10"/>
  <c r="BR272" i="10"/>
  <c r="BR275" i="10"/>
  <c r="BR277" i="10"/>
  <c r="BQ234" i="10"/>
  <c r="BQ250" i="10"/>
  <c r="BQ254" i="10"/>
  <c r="BQ24" i="10"/>
  <c r="BR24" i="10"/>
  <c r="BR8" i="10"/>
  <c r="BR11" i="10"/>
  <c r="BR13" i="10"/>
  <c r="BR18" i="10"/>
  <c r="BR21" i="10"/>
  <c r="BR27" i="10"/>
  <c r="BR29" i="10"/>
  <c r="BR32" i="10"/>
  <c r="BR35" i="10"/>
  <c r="BR38" i="10"/>
  <c r="BR40" i="10"/>
  <c r="BR45" i="10"/>
  <c r="BR48" i="10"/>
  <c r="BR50" i="10"/>
  <c r="BR53" i="10"/>
  <c r="BR56" i="10"/>
  <c r="BR58" i="10"/>
  <c r="BR73" i="10"/>
  <c r="BR75" i="10"/>
  <c r="BR78" i="10"/>
  <c r="BR80" i="10"/>
  <c r="BR84" i="10"/>
  <c r="BR92" i="10"/>
  <c r="BR94" i="10"/>
  <c r="BR96" i="10"/>
  <c r="BR98" i="10"/>
  <c r="BR103" i="10"/>
  <c r="BR107" i="10"/>
  <c r="BR109" i="10"/>
  <c r="BR112" i="10"/>
  <c r="BR114" i="10"/>
  <c r="BR118" i="10"/>
  <c r="BR122" i="10"/>
  <c r="BX122" i="10" s="1"/>
  <c r="BR130" i="10"/>
  <c r="BX130" i="10" s="1"/>
  <c r="BR137" i="10"/>
  <c r="BR140" i="10"/>
  <c r="BR142" i="10"/>
  <c r="BR146" i="10"/>
  <c r="BR149" i="10"/>
  <c r="BR153" i="10"/>
  <c r="BR156" i="10"/>
  <c r="BR159" i="10"/>
  <c r="BR161" i="10"/>
  <c r="BR164" i="10"/>
  <c r="BR166" i="10"/>
  <c r="BR168" i="10"/>
  <c r="BR170" i="10"/>
  <c r="BR172" i="10"/>
  <c r="BR175" i="10"/>
  <c r="BR177" i="10"/>
  <c r="BR179" i="10"/>
  <c r="BR181" i="10"/>
  <c r="BR183" i="10"/>
  <c r="BR185" i="10"/>
  <c r="BR188" i="10"/>
  <c r="BR190" i="10"/>
  <c r="BX190" i="10" s="1"/>
  <c r="BR192" i="10"/>
  <c r="BR194" i="10"/>
  <c r="BR197" i="10"/>
  <c r="BR217" i="10"/>
  <c r="BR215" i="10"/>
  <c r="BX215" i="10" s="1"/>
  <c r="BR64" i="10"/>
  <c r="BQ9" i="10"/>
  <c r="BQ11" i="10"/>
  <c r="BQ13" i="10"/>
  <c r="BQ18" i="10"/>
  <c r="BQ19" i="10"/>
  <c r="BQ22" i="10"/>
  <c r="BQ27" i="10"/>
  <c r="BQ28" i="10"/>
  <c r="BQ31" i="10"/>
  <c r="BQ32" i="10"/>
  <c r="BQ35" i="10"/>
  <c r="BQ36" i="10"/>
  <c r="BQ39" i="10"/>
  <c r="BQ40" i="10"/>
  <c r="BQ43" i="10"/>
  <c r="BQ45" i="10"/>
  <c r="BQ48" i="10"/>
  <c r="BQ49" i="10"/>
  <c r="BQ52" i="10"/>
  <c r="BQ53" i="10"/>
  <c r="BQ56" i="10"/>
  <c r="BQ57" i="10"/>
  <c r="BQ68" i="10"/>
  <c r="BQ73" i="10"/>
  <c r="BQ74" i="10"/>
  <c r="BQ76" i="10"/>
  <c r="BQ78" i="10"/>
  <c r="BQ80" i="10"/>
  <c r="BQ84" i="10"/>
  <c r="BQ88" i="10"/>
  <c r="BX88" i="10" s="1"/>
  <c r="BQ92" i="10"/>
  <c r="BQ93" i="10"/>
  <c r="BQ95" i="10"/>
  <c r="BX95" i="10" s="1"/>
  <c r="BQ96" i="10"/>
  <c r="BQ98" i="10"/>
  <c r="BQ99" i="10"/>
  <c r="BQ103" i="10"/>
  <c r="BQ106" i="10"/>
  <c r="BQ107" i="10"/>
  <c r="BQ109" i="10"/>
  <c r="BQ111" i="10"/>
  <c r="BQ113" i="10"/>
  <c r="BQ114" i="10"/>
  <c r="BQ117" i="10"/>
  <c r="BX117" i="10" s="1"/>
  <c r="BQ118" i="10"/>
  <c r="BQ122" i="10"/>
  <c r="BQ130" i="10"/>
  <c r="BQ133" i="10"/>
  <c r="BX133" i="10" s="1"/>
  <c r="BQ137" i="10"/>
  <c r="BX137" i="10" s="1"/>
  <c r="BQ139" i="10"/>
  <c r="BQ141" i="10"/>
  <c r="BQ142" i="10"/>
  <c r="BQ146" i="10"/>
  <c r="BQ148" i="10"/>
  <c r="BQ149" i="10"/>
  <c r="BQ152" i="10"/>
  <c r="BQ7" i="10"/>
  <c r="BQ61" i="10"/>
  <c r="BR7" i="10"/>
  <c r="BQ153" i="10"/>
  <c r="BQ156" i="10"/>
  <c r="BQ159" i="10"/>
  <c r="BX159" i="10" s="1"/>
  <c r="BQ160" i="10"/>
  <c r="BQ162" i="10"/>
  <c r="BQ164" i="10"/>
  <c r="BQ166" i="10"/>
  <c r="BQ167" i="10"/>
  <c r="BQ169" i="10"/>
  <c r="BQ170" i="10"/>
  <c r="BQ172" i="10"/>
  <c r="BQ173" i="10"/>
  <c r="BQ176" i="10"/>
  <c r="BQ177" i="10"/>
  <c r="BQ179" i="10"/>
  <c r="BQ180" i="10"/>
  <c r="BQ182" i="10"/>
  <c r="BQ183" i="10"/>
  <c r="BQ185" i="10"/>
  <c r="BQ187" i="10"/>
  <c r="BQ189" i="10"/>
  <c r="BQ190" i="10"/>
  <c r="BQ192" i="10"/>
  <c r="BQ193" i="10"/>
  <c r="BQ196" i="10"/>
  <c r="BQ197" i="10"/>
  <c r="BQ205" i="10"/>
  <c r="BQ207" i="10"/>
  <c r="BQ208" i="10"/>
  <c r="BQ210" i="10"/>
  <c r="BQ214" i="10"/>
  <c r="BX214" i="10" s="1"/>
  <c r="BQ215" i="10"/>
  <c r="BQ217" i="10"/>
  <c r="BQ219" i="10"/>
  <c r="BQ221" i="10"/>
  <c r="BQ222" i="10"/>
  <c r="BQ224" i="10"/>
  <c r="BQ225" i="10"/>
  <c r="BQ228" i="10"/>
  <c r="BQ229" i="10"/>
  <c r="BQ231" i="10"/>
  <c r="BQ232" i="10"/>
  <c r="BQ235" i="10"/>
  <c r="BX235" i="10" s="1"/>
  <c r="BQ236" i="10"/>
  <c r="BQ239" i="10"/>
  <c r="BX239" i="10" s="1"/>
  <c r="BQ240" i="10"/>
  <c r="BQ243" i="10"/>
  <c r="BQ244" i="10"/>
  <c r="BX244" i="10" s="1"/>
  <c r="BQ247" i="10"/>
  <c r="BQ248" i="10"/>
  <c r="BQ251" i="10"/>
  <c r="BQ255" i="10"/>
  <c r="BX255" i="10" s="1"/>
  <c r="BQ259" i="10"/>
  <c r="BQ261" i="10"/>
  <c r="BQ264" i="10"/>
  <c r="BQ265" i="10"/>
  <c r="BQ268" i="10"/>
  <c r="BQ270" i="10"/>
  <c r="BQ272" i="10"/>
  <c r="BX272" i="10" s="1"/>
  <c r="BQ274" i="10"/>
  <c r="BQ276" i="10"/>
  <c r="BQ277" i="10"/>
  <c r="BQ15" i="10"/>
  <c r="BQ60" i="10"/>
  <c r="BQ69" i="10"/>
  <c r="BQ82" i="10"/>
  <c r="BQ85" i="10"/>
  <c r="BQ89" i="10"/>
  <c r="BQ102" i="10"/>
  <c r="BX102" i="10" s="1"/>
  <c r="BQ121" i="10"/>
  <c r="BQ124" i="10"/>
  <c r="BQ126" i="10"/>
  <c r="BQ129" i="10"/>
  <c r="BQ134" i="10"/>
  <c r="BQ145" i="10"/>
  <c r="BQ155" i="10"/>
  <c r="BQ203" i="10"/>
  <c r="BQ212" i="10"/>
  <c r="BQ252" i="10"/>
  <c r="BX252" i="10" s="1"/>
  <c r="BQ257" i="10"/>
  <c r="BY104" i="10" l="1"/>
  <c r="CG97" i="10"/>
  <c r="BY97" i="10" s="1"/>
  <c r="BY9" i="10"/>
  <c r="CG156" i="10"/>
  <c r="BY156" i="10" s="1"/>
  <c r="BY84" i="10"/>
  <c r="CG213" i="10"/>
  <c r="CG236" i="10"/>
  <c r="BY236" i="10" s="1"/>
  <c r="CG221" i="10"/>
  <c r="BY221" i="10" s="1"/>
  <c r="CG194" i="10"/>
  <c r="BY194" i="10" s="1"/>
  <c r="CG103" i="10"/>
  <c r="CG80" i="10"/>
  <c r="CG11" i="10"/>
  <c r="BY11" i="10" s="1"/>
  <c r="BY193" i="10"/>
  <c r="CG201" i="10"/>
  <c r="CG104" i="10"/>
  <c r="CG60" i="10"/>
  <c r="CG267" i="10"/>
  <c r="BY267" i="10" s="1"/>
  <c r="CG244" i="10"/>
  <c r="BY244" i="10" s="1"/>
  <c r="CG250" i="10"/>
  <c r="BY250" i="10" s="1"/>
  <c r="BY202" i="10"/>
  <c r="BY124" i="10"/>
  <c r="BY101" i="10"/>
  <c r="BY15" i="10"/>
  <c r="CG206" i="10"/>
  <c r="BY206" i="10" s="1"/>
  <c r="CG184" i="10"/>
  <c r="CG169" i="10"/>
  <c r="BY169" i="10" s="1"/>
  <c r="CG154" i="10"/>
  <c r="BY154" i="10" s="1"/>
  <c r="CG119" i="10"/>
  <c r="CG31" i="10"/>
  <c r="BY187" i="10"/>
  <c r="BY173" i="10"/>
  <c r="BY167" i="10"/>
  <c r="BY160" i="10"/>
  <c r="BY141" i="10"/>
  <c r="BY95" i="10"/>
  <c r="BY55" i="10"/>
  <c r="BY16" i="10"/>
  <c r="CG240" i="10"/>
  <c r="BY240" i="10" s="1"/>
  <c r="BY217" i="10"/>
  <c r="CG126" i="10"/>
  <c r="CG69" i="10"/>
  <c r="CG259" i="10"/>
  <c r="BY259" i="10" s="1"/>
  <c r="CG124" i="10"/>
  <c r="BY60" i="10"/>
  <c r="BY57" i="10"/>
  <c r="CP274" i="10"/>
  <c r="CQ274" i="10" s="1"/>
  <c r="CG274" i="10"/>
  <c r="BY274" i="10" s="1"/>
  <c r="CP238" i="10"/>
  <c r="CG238" i="10"/>
  <c r="BY238" i="10" s="1"/>
  <c r="CG84" i="10"/>
  <c r="BY201" i="10"/>
  <c r="CG254" i="10"/>
  <c r="BY254" i="10" s="1"/>
  <c r="BY126" i="10"/>
  <c r="CG33" i="10"/>
  <c r="BY18" i="10"/>
  <c r="CP246" i="10"/>
  <c r="CQ246" i="10" s="1"/>
  <c r="CQ249" i="10" s="1"/>
  <c r="CG246" i="10"/>
  <c r="BY246" i="10" s="1"/>
  <c r="CP257" i="10"/>
  <c r="CQ257" i="10" s="1"/>
  <c r="CQ260" i="10" s="1"/>
  <c r="CG257" i="10"/>
  <c r="CG215" i="10"/>
  <c r="CG232" i="10"/>
  <c r="BY232" i="10" s="1"/>
  <c r="CG219" i="10"/>
  <c r="BY219" i="10" s="1"/>
  <c r="CG166" i="10"/>
  <c r="BY166" i="10" s="1"/>
  <c r="CG149" i="10"/>
  <c r="CG118" i="10"/>
  <c r="CG98" i="10"/>
  <c r="CG78" i="10"/>
  <c r="CG50" i="10"/>
  <c r="BY50" i="10" s="1"/>
  <c r="CG29" i="10"/>
  <c r="BY192" i="10"/>
  <c r="CG151" i="10"/>
  <c r="CG101" i="10"/>
  <c r="CG15" i="10"/>
  <c r="CG264" i="10"/>
  <c r="BY264" i="10" s="1"/>
  <c r="CG242" i="10"/>
  <c r="BY242" i="10" s="1"/>
  <c r="BY136" i="10"/>
  <c r="BY123" i="10"/>
  <c r="BY69" i="10"/>
  <c r="CG196" i="10"/>
  <c r="BY196" i="10" s="1"/>
  <c r="CG180" i="10"/>
  <c r="BY180" i="10" s="1"/>
  <c r="CG167" i="10"/>
  <c r="CG152" i="10"/>
  <c r="BY152" i="10" s="1"/>
  <c r="CG113" i="10"/>
  <c r="BY113" i="10" s="1"/>
  <c r="CG76" i="10"/>
  <c r="BY185" i="10"/>
  <c r="BY179" i="10"/>
  <c r="BY172" i="10"/>
  <c r="BY159" i="10"/>
  <c r="BY149" i="10"/>
  <c r="BY140" i="10"/>
  <c r="BY122" i="10"/>
  <c r="BY112" i="10"/>
  <c r="BY103" i="10"/>
  <c r="BY80" i="10"/>
  <c r="BY73" i="10"/>
  <c r="BY53" i="10"/>
  <c r="BY45" i="10"/>
  <c r="BY35" i="10"/>
  <c r="BY27" i="10"/>
  <c r="BY13" i="10"/>
  <c r="CG234" i="10"/>
  <c r="BY234" i="10" s="1"/>
  <c r="BY25" i="10"/>
  <c r="CG123" i="10"/>
  <c r="CG248" i="10"/>
  <c r="BY248" i="10" s="1"/>
  <c r="BY176" i="10"/>
  <c r="BY31" i="10"/>
  <c r="BY215" i="10"/>
  <c r="CG197" i="10"/>
  <c r="CG158" i="10"/>
  <c r="BY188" i="10"/>
  <c r="BY114" i="10"/>
  <c r="BY96" i="10"/>
  <c r="BY216" i="10"/>
  <c r="CG217" i="10"/>
  <c r="CG230" i="10"/>
  <c r="BY230" i="10" s="1"/>
  <c r="CG190" i="10"/>
  <c r="BY190" i="10" s="1"/>
  <c r="CG177" i="10"/>
  <c r="CG164" i="10"/>
  <c r="CG114" i="10"/>
  <c r="CG96" i="10"/>
  <c r="CG75" i="10"/>
  <c r="BY75" i="10" s="1"/>
  <c r="CG145" i="10"/>
  <c r="BY145" i="10" s="1"/>
  <c r="CG89" i="10"/>
  <c r="CG261" i="10"/>
  <c r="BY261" i="10" s="1"/>
  <c r="BY65" i="10"/>
  <c r="BY134" i="10"/>
  <c r="BY121" i="10"/>
  <c r="BY89" i="10"/>
  <c r="BY67" i="10"/>
  <c r="CG193" i="10"/>
  <c r="CG178" i="10"/>
  <c r="CG165" i="10"/>
  <c r="BY165" i="10" s="1"/>
  <c r="CG148" i="10"/>
  <c r="BY148" i="10" s="1"/>
  <c r="CG111" i="10"/>
  <c r="CG57" i="10"/>
  <c r="BY184" i="10"/>
  <c r="BY178" i="10"/>
  <c r="BY171" i="10"/>
  <c r="BY158" i="10"/>
  <c r="BY119" i="10"/>
  <c r="BY111" i="10"/>
  <c r="BY99" i="10"/>
  <c r="BY52" i="10"/>
  <c r="BY33" i="10"/>
  <c r="BY12" i="10"/>
  <c r="CG252" i="10"/>
  <c r="BY252" i="10" s="1"/>
  <c r="BY213" i="10"/>
  <c r="CG203" i="10"/>
  <c r="CG116" i="10"/>
  <c r="CG42" i="10"/>
  <c r="BY42" i="10" s="1"/>
  <c r="CG70" i="10"/>
  <c r="BY70" i="10" s="1"/>
  <c r="CG24" i="10"/>
  <c r="BY24" i="10" s="1"/>
  <c r="BY85" i="10"/>
  <c r="CG173" i="10"/>
  <c r="BY76" i="10"/>
  <c r="CG147" i="10"/>
  <c r="BY147" i="10" s="1"/>
  <c r="BY64" i="10"/>
  <c r="CG139" i="10"/>
  <c r="BY139" i="10" s="1"/>
  <c r="BY107" i="10"/>
  <c r="BY56" i="10"/>
  <c r="BY29" i="10"/>
  <c r="CG200" i="10"/>
  <c r="CG228" i="10"/>
  <c r="BY228" i="10" s="1"/>
  <c r="CG207" i="10"/>
  <c r="BY207" i="10" s="1"/>
  <c r="CG188" i="10"/>
  <c r="CG175" i="10"/>
  <c r="BY175" i="10" s="1"/>
  <c r="CG161" i="10"/>
  <c r="BY161" i="10" s="1"/>
  <c r="CG142" i="10"/>
  <c r="BY142" i="10" s="1"/>
  <c r="CG94" i="10"/>
  <c r="BY94" i="10" s="1"/>
  <c r="CG73" i="10"/>
  <c r="CG45" i="10"/>
  <c r="CG21" i="10"/>
  <c r="BY21" i="10" s="1"/>
  <c r="BY197" i="10"/>
  <c r="CG134" i="10"/>
  <c r="CG85" i="10"/>
  <c r="CG275" i="10"/>
  <c r="BY275" i="10" s="1"/>
  <c r="BY200" i="10"/>
  <c r="BY257" i="10"/>
  <c r="BY203" i="10"/>
  <c r="BY116" i="10"/>
  <c r="BY87" i="10"/>
  <c r="BY63" i="10"/>
  <c r="CG227" i="10"/>
  <c r="BY227" i="10" s="1"/>
  <c r="CG191" i="10"/>
  <c r="BY191" i="10" s="1"/>
  <c r="CG176" i="10"/>
  <c r="CG162" i="10"/>
  <c r="BY162" i="10" s="1"/>
  <c r="CG143" i="10"/>
  <c r="BY143" i="10" s="1"/>
  <c r="CG99" i="10"/>
  <c r="CG55" i="10"/>
  <c r="BY183" i="10"/>
  <c r="BY177" i="10"/>
  <c r="BY170" i="10"/>
  <c r="BY164" i="10"/>
  <c r="BY146" i="10"/>
  <c r="BY137" i="10"/>
  <c r="BY118" i="10"/>
  <c r="BY109" i="10"/>
  <c r="BY98" i="10"/>
  <c r="BY92" i="10"/>
  <c r="BY78" i="10"/>
  <c r="BY58" i="10"/>
  <c r="BY40" i="10"/>
  <c r="BY32" i="10"/>
  <c r="BY214" i="10"/>
  <c r="CG155" i="10"/>
  <c r="BY155" i="10" s="1"/>
  <c r="CG90" i="10"/>
  <c r="BY90" i="10" s="1"/>
  <c r="CQ151" i="10"/>
  <c r="CP63" i="10"/>
  <c r="CP65" i="10"/>
  <c r="CQ65" i="10" s="1"/>
  <c r="CQ227" i="10"/>
  <c r="CQ267" i="10"/>
  <c r="CQ213" i="10"/>
  <c r="CQ200" i="10"/>
  <c r="CQ221" i="10"/>
  <c r="CQ205" i="10"/>
  <c r="CQ201" i="10"/>
  <c r="CQ220" i="10"/>
  <c r="CQ219" i="10"/>
  <c r="CO110" i="10"/>
  <c r="CQ80" i="10"/>
  <c r="CQ242" i="10"/>
  <c r="CQ245" i="10" s="1"/>
  <c r="CO81" i="10"/>
  <c r="CQ50" i="10"/>
  <c r="CQ31" i="10"/>
  <c r="CQ34" i="10" s="1"/>
  <c r="CQ132" i="10"/>
  <c r="CQ143" i="10"/>
  <c r="CQ99" i="10"/>
  <c r="CQ76" i="10"/>
  <c r="CQ27" i="10"/>
  <c r="CQ30" i="10" s="1"/>
  <c r="CQ196" i="10"/>
  <c r="CQ173" i="10"/>
  <c r="CQ164" i="10"/>
  <c r="CQ136" i="10"/>
  <c r="CQ276" i="10"/>
  <c r="CQ264" i="10"/>
  <c r="CQ98" i="10"/>
  <c r="CQ73" i="10"/>
  <c r="CQ45" i="10"/>
  <c r="CQ194" i="10"/>
  <c r="CQ82" i="10"/>
  <c r="CQ101" i="10"/>
  <c r="CO23" i="10"/>
  <c r="CQ21" i="10"/>
  <c r="CO77" i="10"/>
  <c r="CQ7" i="10"/>
  <c r="CQ275" i="10"/>
  <c r="CO263" i="10"/>
  <c r="CQ261" i="10"/>
  <c r="CQ263" i="10" s="1"/>
  <c r="CQ254" i="10"/>
  <c r="CQ256" i="10" s="1"/>
  <c r="CQ126" i="10"/>
  <c r="CQ90" i="10"/>
  <c r="CQ67" i="10"/>
  <c r="CQ119" i="10"/>
  <c r="CQ97" i="10"/>
  <c r="CQ58" i="10"/>
  <c r="CQ40" i="10"/>
  <c r="CQ18" i="10"/>
  <c r="CQ178" i="10"/>
  <c r="CQ158" i="10"/>
  <c r="CQ203" i="10"/>
  <c r="CO17" i="10"/>
  <c r="CQ15" i="10"/>
  <c r="CQ129" i="10"/>
  <c r="CQ70" i="10"/>
  <c r="CO144" i="10"/>
  <c r="CQ139" i="10"/>
  <c r="CO163" i="10"/>
  <c r="CQ162" i="10"/>
  <c r="CO47" i="10"/>
  <c r="CO269" i="10"/>
  <c r="CQ250" i="10"/>
  <c r="CQ253" i="10" s="1"/>
  <c r="CQ145" i="10"/>
  <c r="CQ124" i="10"/>
  <c r="CQ89" i="10"/>
  <c r="CQ63" i="10"/>
  <c r="CQ111" i="10"/>
  <c r="CQ92" i="10"/>
  <c r="CQ55" i="10"/>
  <c r="CQ38" i="10"/>
  <c r="CQ11" i="10"/>
  <c r="CQ188" i="10"/>
  <c r="CQ177" i="10"/>
  <c r="CQ167" i="10"/>
  <c r="CQ156" i="10"/>
  <c r="CQ104" i="10"/>
  <c r="CO51" i="10"/>
  <c r="CQ48" i="10"/>
  <c r="CQ271" i="10"/>
  <c r="CQ234" i="10"/>
  <c r="CQ121" i="10"/>
  <c r="CQ87" i="10"/>
  <c r="CO62" i="10"/>
  <c r="CQ60" i="10"/>
  <c r="CQ107" i="10"/>
  <c r="CQ52" i="10"/>
  <c r="CQ35" i="10"/>
  <c r="CQ187" i="10"/>
  <c r="CQ176" i="10"/>
  <c r="CQ166" i="10"/>
  <c r="CQ152" i="10"/>
  <c r="CO30" i="10"/>
  <c r="CO54" i="10"/>
  <c r="CQ270" i="10"/>
  <c r="CO241" i="10"/>
  <c r="CQ238" i="10"/>
  <c r="CQ212" i="10"/>
  <c r="CQ134" i="10"/>
  <c r="CQ116" i="10"/>
  <c r="CQ85" i="10"/>
  <c r="CO44" i="10"/>
  <c r="CQ42" i="10"/>
  <c r="CQ106" i="10"/>
  <c r="CQ78" i="10"/>
  <c r="CQ197" i="10"/>
  <c r="CQ185" i="10"/>
  <c r="CQ175" i="10"/>
  <c r="CQ165" i="10"/>
  <c r="CQ149" i="10"/>
  <c r="CO260" i="10"/>
  <c r="CO273" i="10"/>
  <c r="CO256" i="10"/>
  <c r="CO278" i="10"/>
  <c r="CO266" i="10"/>
  <c r="CO26" i="10"/>
  <c r="CO245" i="10"/>
  <c r="CO249" i="10"/>
  <c r="CO150" i="10"/>
  <c r="CO100" i="10"/>
  <c r="CO66" i="10"/>
  <c r="CO120" i="10"/>
  <c r="CO59" i="10"/>
  <c r="CO115" i="10"/>
  <c r="CO237" i="10"/>
  <c r="CO105" i="10"/>
  <c r="CO86" i="10"/>
  <c r="CO138" i="10"/>
  <c r="CO199" i="10"/>
  <c r="CO131" i="10"/>
  <c r="CO10" i="10"/>
  <c r="CO128" i="10"/>
  <c r="CO91" i="10"/>
  <c r="CO125" i="10"/>
  <c r="CO195" i="10"/>
  <c r="CO218" i="10"/>
  <c r="BX103" i="10"/>
  <c r="BX13" i="10"/>
  <c r="CO226" i="10"/>
  <c r="CO72" i="10"/>
  <c r="CO233" i="10"/>
  <c r="CO174" i="10"/>
  <c r="CO186" i="10"/>
  <c r="CO211" i="10"/>
  <c r="CP44" i="10"/>
  <c r="CP81" i="10"/>
  <c r="CP125" i="10"/>
  <c r="CP115" i="10"/>
  <c r="CO135" i="10"/>
  <c r="CP150" i="10"/>
  <c r="CP269" i="10"/>
  <c r="CP266" i="10"/>
  <c r="CP204" i="10"/>
  <c r="CP138" i="10"/>
  <c r="BX142" i="10"/>
  <c r="BX161" i="10"/>
  <c r="BX169" i="10"/>
  <c r="BW266" i="10"/>
  <c r="BX96" i="10"/>
  <c r="BX75" i="10"/>
  <c r="CP34" i="10"/>
  <c r="CP245" i="10"/>
  <c r="CP253" i="10"/>
  <c r="CP241" i="10"/>
  <c r="CP199" i="10"/>
  <c r="BX147" i="10"/>
  <c r="CP157" i="10"/>
  <c r="CP218" i="10"/>
  <c r="CP10" i="10"/>
  <c r="CP135" i="10"/>
  <c r="CP77" i="10"/>
  <c r="CP30" i="10"/>
  <c r="CP260" i="10"/>
  <c r="CO204" i="10"/>
  <c r="CO157" i="10"/>
  <c r="BX69" i="10"/>
  <c r="BX259" i="10"/>
  <c r="BX236" i="10"/>
  <c r="BW269" i="10"/>
  <c r="BX180" i="10"/>
  <c r="CQ266" i="10"/>
  <c r="BX141" i="10"/>
  <c r="BX230" i="10"/>
  <c r="BX203" i="10"/>
  <c r="BX160" i="10"/>
  <c r="BS256" i="10"/>
  <c r="BX207" i="10"/>
  <c r="BX184" i="10"/>
  <c r="BX149" i="10"/>
  <c r="BX257" i="10"/>
  <c r="BX209" i="10"/>
  <c r="BX250" i="10"/>
  <c r="BS263" i="10"/>
  <c r="BX172" i="10"/>
  <c r="BX113" i="10"/>
  <c r="BX148" i="10"/>
  <c r="BX155" i="10"/>
  <c r="BV59" i="10"/>
  <c r="BX173" i="10"/>
  <c r="BX45" i="10"/>
  <c r="BX31" i="10"/>
  <c r="BX171" i="10"/>
  <c r="BX97" i="10"/>
  <c r="BX254" i="10"/>
  <c r="BX256" i="10" s="1"/>
  <c r="BX181" i="10"/>
  <c r="BX170" i="10"/>
  <c r="BX167" i="10"/>
  <c r="BX48" i="10"/>
  <c r="BV37" i="10"/>
  <c r="BS128" i="10"/>
  <c r="BX175" i="10"/>
  <c r="BX65" i="10"/>
  <c r="BX104" i="10"/>
  <c r="BX40" i="10"/>
  <c r="BX134" i="10"/>
  <c r="BX248" i="10"/>
  <c r="BX225" i="10"/>
  <c r="BX197" i="10"/>
  <c r="BX156" i="10"/>
  <c r="BX92" i="10"/>
  <c r="BV77" i="10"/>
  <c r="BX220" i="10"/>
  <c r="BV256" i="10"/>
  <c r="BX196" i="10"/>
  <c r="BX271" i="10"/>
  <c r="BX76" i="10"/>
  <c r="BX210" i="10"/>
  <c r="BX183" i="10"/>
  <c r="BW278" i="10"/>
  <c r="BX158" i="10"/>
  <c r="BS237" i="10"/>
  <c r="BX109" i="10"/>
  <c r="BX154" i="10"/>
  <c r="BX42" i="10"/>
  <c r="BW163" i="10"/>
  <c r="BV81" i="10"/>
  <c r="BV44" i="10"/>
  <c r="BW273" i="10"/>
  <c r="BX223" i="10"/>
  <c r="BW256" i="10"/>
  <c r="BW128" i="10"/>
  <c r="BW144" i="10"/>
  <c r="BX228" i="10"/>
  <c r="BX217" i="10"/>
  <c r="BX139" i="10"/>
  <c r="BX194" i="10"/>
  <c r="BW59" i="10"/>
  <c r="BW241" i="10"/>
  <c r="BV41" i="10"/>
  <c r="BX187" i="10"/>
  <c r="BX52" i="10"/>
  <c r="BX27" i="10"/>
  <c r="BX9" i="10"/>
  <c r="BW186" i="10"/>
  <c r="BX80" i="10"/>
  <c r="BW54" i="10"/>
  <c r="BX123" i="10"/>
  <c r="BW226" i="10"/>
  <c r="BX33" i="10"/>
  <c r="BW100" i="10"/>
  <c r="BW72" i="10"/>
  <c r="BW44" i="10"/>
  <c r="BW23" i="10"/>
  <c r="BS273" i="10"/>
  <c r="BX276" i="10"/>
  <c r="BX185" i="10"/>
  <c r="BX176" i="10"/>
  <c r="BX99" i="10"/>
  <c r="BX73" i="10"/>
  <c r="BV51" i="10"/>
  <c r="BW66" i="10"/>
  <c r="BW14" i="10"/>
  <c r="BX119" i="10"/>
  <c r="BW91" i="10"/>
  <c r="BW218" i="10"/>
  <c r="BX29" i="10"/>
  <c r="BX21" i="10"/>
  <c r="BV34" i="10"/>
  <c r="BX162" i="10"/>
  <c r="BX206" i="10"/>
  <c r="BX121" i="10"/>
  <c r="BX240" i="10"/>
  <c r="BX143" i="10"/>
  <c r="BX201" i="10"/>
  <c r="BW245" i="10"/>
  <c r="BW110" i="10"/>
  <c r="BX251" i="10"/>
  <c r="BX189" i="10"/>
  <c r="BX106" i="10"/>
  <c r="BX107" i="10"/>
  <c r="BW41" i="10"/>
  <c r="BX188" i="10"/>
  <c r="BX140" i="10"/>
  <c r="BW199" i="10"/>
  <c r="BX177" i="10"/>
  <c r="BX114" i="10"/>
  <c r="BX39" i="10"/>
  <c r="BX166" i="10"/>
  <c r="BX165" i="10"/>
  <c r="BX127" i="10"/>
  <c r="BX83" i="10"/>
  <c r="BX70" i="10"/>
  <c r="BX275" i="10"/>
  <c r="BX25" i="10"/>
  <c r="BW253" i="10"/>
  <c r="BX85" i="10"/>
  <c r="BX216" i="10"/>
  <c r="BW115" i="10"/>
  <c r="BS81" i="10"/>
  <c r="BX232" i="10"/>
  <c r="BX193" i="10"/>
  <c r="BX164" i="10"/>
  <c r="BX111" i="10"/>
  <c r="BX98" i="10"/>
  <c r="BX84" i="10"/>
  <c r="BX68" i="10"/>
  <c r="BX35" i="10"/>
  <c r="BX37" i="10" s="1"/>
  <c r="BW10" i="10"/>
  <c r="BX178" i="10"/>
  <c r="BX112" i="10"/>
  <c r="BW195" i="10"/>
  <c r="BW249" i="10"/>
  <c r="BW26" i="10"/>
  <c r="BW263" i="10"/>
  <c r="BX224" i="10"/>
  <c r="BX64" i="10"/>
  <c r="BW86" i="10"/>
  <c r="BX55" i="10"/>
  <c r="BW17" i="10"/>
  <c r="BW135" i="10"/>
  <c r="BX124" i="10"/>
  <c r="BX243" i="10"/>
  <c r="BX221" i="10"/>
  <c r="BX192" i="10"/>
  <c r="BX57" i="10"/>
  <c r="BX18" i="10"/>
  <c r="BX108" i="10"/>
  <c r="BW204" i="10"/>
  <c r="BW81" i="10"/>
  <c r="BW260" i="10"/>
  <c r="BX118" i="10"/>
  <c r="BX78" i="10"/>
  <c r="BW138" i="10"/>
  <c r="BX191" i="10"/>
  <c r="BX90" i="10"/>
  <c r="BX58" i="10"/>
  <c r="BW237" i="10"/>
  <c r="BW120" i="10"/>
  <c r="BW51" i="10"/>
  <c r="BV20" i="10"/>
  <c r="BX268" i="10"/>
  <c r="BX179" i="10"/>
  <c r="BX152" i="10"/>
  <c r="BX93" i="10"/>
  <c r="BV54" i="10"/>
  <c r="BV30" i="10"/>
  <c r="BX11" i="10"/>
  <c r="BW174" i="10"/>
  <c r="BW157" i="10"/>
  <c r="BV174" i="10"/>
  <c r="BX94" i="10"/>
  <c r="BX182" i="10"/>
  <c r="BW105" i="10"/>
  <c r="BX89" i="10"/>
  <c r="BX38" i="10"/>
  <c r="BX50" i="10"/>
  <c r="BX231" i="10"/>
  <c r="BX200" i="10"/>
  <c r="BW47" i="10"/>
  <c r="BV110" i="10"/>
  <c r="BV186" i="10"/>
  <c r="BX46" i="10"/>
  <c r="BV100" i="10"/>
  <c r="BW125" i="10"/>
  <c r="BW37" i="10"/>
  <c r="BX247" i="10"/>
  <c r="BX153" i="10"/>
  <c r="BX22" i="10"/>
  <c r="BX146" i="10"/>
  <c r="BX32" i="10"/>
  <c r="BX265" i="10"/>
  <c r="BX202" i="10"/>
  <c r="BS54" i="10"/>
  <c r="BX19" i="10"/>
  <c r="BV23" i="10"/>
  <c r="BW233" i="10"/>
  <c r="BV163" i="10"/>
  <c r="BX262" i="10"/>
  <c r="BX8" i="10"/>
  <c r="BX222" i="10"/>
  <c r="BS91" i="10"/>
  <c r="BV144" i="10"/>
  <c r="BV199" i="10"/>
  <c r="BV47" i="10"/>
  <c r="BV14" i="10"/>
  <c r="BW150" i="10"/>
  <c r="BW211" i="10"/>
  <c r="BS105" i="10"/>
  <c r="BW34" i="10"/>
  <c r="BW62" i="10"/>
  <c r="BX168" i="10"/>
  <c r="BX28" i="10"/>
  <c r="BX53" i="10"/>
  <c r="BX277" i="10"/>
  <c r="BV115" i="10"/>
  <c r="BW77" i="10"/>
  <c r="BW131" i="10"/>
  <c r="BW30" i="10"/>
  <c r="BX56" i="10"/>
  <c r="BX43" i="10"/>
  <c r="BX258" i="10"/>
  <c r="BX49" i="10"/>
  <c r="BS23" i="10"/>
  <c r="BV195" i="10"/>
  <c r="BS138" i="10"/>
  <c r="BW20" i="10"/>
  <c r="BS26" i="10"/>
  <c r="BS41" i="10"/>
  <c r="BS10" i="10"/>
  <c r="BS86" i="10"/>
  <c r="BV125" i="10"/>
  <c r="BS144" i="10"/>
  <c r="BS204" i="10"/>
  <c r="BS34" i="10"/>
  <c r="BS14" i="10"/>
  <c r="BV86" i="10"/>
  <c r="BS120" i="10"/>
  <c r="BS59" i="10"/>
  <c r="BS125" i="10"/>
  <c r="BS199" i="10"/>
  <c r="BV260" i="10"/>
  <c r="BS253" i="10"/>
  <c r="BX82" i="10"/>
  <c r="BV253" i="10"/>
  <c r="BS249" i="10"/>
  <c r="BS241" i="10"/>
  <c r="BS260" i="10"/>
  <c r="BS47" i="10"/>
  <c r="BS51" i="10"/>
  <c r="BS195" i="10"/>
  <c r="BS211" i="10"/>
  <c r="BS157" i="10"/>
  <c r="BS66" i="10"/>
  <c r="BS186" i="10"/>
  <c r="BS163" i="10"/>
  <c r="BS44" i="10"/>
  <c r="BS135" i="10"/>
  <c r="BS245" i="10"/>
  <c r="BS20" i="10"/>
  <c r="BS278" i="10"/>
  <c r="BS218" i="10"/>
  <c r="BX213" i="10"/>
  <c r="BV204" i="10"/>
  <c r="BV120" i="10"/>
  <c r="BX116" i="10"/>
  <c r="BV72" i="10"/>
  <c r="BX67" i="10"/>
  <c r="BX264" i="10"/>
  <c r="BV266" i="10"/>
  <c r="BX227" i="10"/>
  <c r="BV233" i="10"/>
  <c r="BS233" i="10"/>
  <c r="BS77" i="10"/>
  <c r="BS131" i="10"/>
  <c r="BV150" i="10"/>
  <c r="BX145" i="10"/>
  <c r="BX63" i="10"/>
  <c r="BV66" i="10"/>
  <c r="BV263" i="10"/>
  <c r="BX261" i="10"/>
  <c r="BS110" i="10"/>
  <c r="BV138" i="10"/>
  <c r="BX136" i="10"/>
  <c r="BX138" i="10" s="1"/>
  <c r="BX101" i="10"/>
  <c r="BV105" i="10"/>
  <c r="BX60" i="10"/>
  <c r="BX62" i="10" s="1"/>
  <c r="BV62" i="10"/>
  <c r="BX274" i="10"/>
  <c r="BV278" i="10"/>
  <c r="BX246" i="10"/>
  <c r="BV249" i="10"/>
  <c r="BV211" i="10"/>
  <c r="BX205" i="10"/>
  <c r="BX132" i="10"/>
  <c r="BV135" i="10"/>
  <c r="BX15" i="10"/>
  <c r="BX17" i="10" s="1"/>
  <c r="BV17" i="10"/>
  <c r="BX242" i="10"/>
  <c r="BV245" i="10"/>
  <c r="BS174" i="10"/>
  <c r="BS100" i="10"/>
  <c r="BS30" i="10"/>
  <c r="BV26" i="10"/>
  <c r="BX24" i="10"/>
  <c r="BX234" i="10"/>
  <c r="BV237" i="10"/>
  <c r="BX129" i="10"/>
  <c r="BX131" i="10" s="1"/>
  <c r="BV131" i="10"/>
  <c r="BV91" i="10"/>
  <c r="BX87" i="10"/>
  <c r="BX7" i="10"/>
  <c r="BV10" i="10"/>
  <c r="BX270" i="10"/>
  <c r="BV273" i="10"/>
  <c r="BV241" i="10"/>
  <c r="BX238" i="10"/>
  <c r="BV226" i="10"/>
  <c r="BX219" i="10"/>
  <c r="BS150" i="10"/>
  <c r="BS72" i="10"/>
  <c r="BV218" i="10"/>
  <c r="BX212" i="10"/>
  <c r="BV128" i="10"/>
  <c r="BX126" i="10"/>
  <c r="BV269" i="10"/>
  <c r="BX267" i="10"/>
  <c r="BS115" i="10"/>
  <c r="BS226" i="10"/>
  <c r="BS62" i="10"/>
  <c r="BS17" i="10"/>
  <c r="BS269" i="10"/>
  <c r="CP249" i="10" l="1"/>
  <c r="BX199" i="10"/>
  <c r="CQ273" i="10"/>
  <c r="CQ77" i="10"/>
  <c r="CQ157" i="10"/>
  <c r="CO279" i="10"/>
  <c r="CQ199" i="10"/>
  <c r="CQ241" i="10"/>
  <c r="CQ226" i="10"/>
  <c r="CQ138" i="10"/>
  <c r="CP66" i="10"/>
  <c r="CQ81" i="10"/>
  <c r="CQ44" i="10"/>
  <c r="CQ115" i="10"/>
  <c r="CQ204" i="10"/>
  <c r="CQ150" i="10"/>
  <c r="CQ26" i="10"/>
  <c r="CP14" i="10"/>
  <c r="CQ14" i="10"/>
  <c r="CQ131" i="10"/>
  <c r="BX14" i="10"/>
  <c r="CP86" i="10"/>
  <c r="CP23" i="10"/>
  <c r="CP37" i="10"/>
  <c r="CQ128" i="10"/>
  <c r="CQ135" i="10"/>
  <c r="CQ20" i="10"/>
  <c r="CP195" i="10"/>
  <c r="CQ47" i="10"/>
  <c r="CQ62" i="10"/>
  <c r="CQ17" i="10"/>
  <c r="CQ54" i="10"/>
  <c r="CP144" i="10"/>
  <c r="CP237" i="10"/>
  <c r="CP91" i="10"/>
  <c r="CQ37" i="10"/>
  <c r="CP131" i="10"/>
  <c r="CP72" i="10"/>
  <c r="CP273" i="10"/>
  <c r="CP59" i="10"/>
  <c r="CP163" i="10"/>
  <c r="CP41" i="10"/>
  <c r="CP51" i="10"/>
  <c r="CP278" i="10"/>
  <c r="CQ269" i="10"/>
  <c r="CP233" i="10"/>
  <c r="CP17" i="10"/>
  <c r="CP120" i="10"/>
  <c r="CQ86" i="10"/>
  <c r="CQ105" i="10"/>
  <c r="CP174" i="10"/>
  <c r="CQ66" i="10"/>
  <c r="CQ144" i="10"/>
  <c r="CQ211" i="10"/>
  <c r="CQ51" i="10"/>
  <c r="CQ23" i="10"/>
  <c r="CQ218" i="10"/>
  <c r="CP226" i="10"/>
  <c r="CQ125" i="10"/>
  <c r="CP62" i="10"/>
  <c r="CQ237" i="10"/>
  <c r="CQ163" i="10"/>
  <c r="CP100" i="10"/>
  <c r="CP110" i="10"/>
  <c r="CP20" i="10"/>
  <c r="CQ195" i="10"/>
  <c r="CP256" i="10"/>
  <c r="CP47" i="10"/>
  <c r="CP128" i="10"/>
  <c r="CQ120" i="10"/>
  <c r="CP263" i="10"/>
  <c r="CQ59" i="10"/>
  <c r="CP211" i="10"/>
  <c r="CQ233" i="10"/>
  <c r="CQ10" i="10"/>
  <c r="CQ278" i="10"/>
  <c r="CQ72" i="10"/>
  <c r="CP26" i="10"/>
  <c r="CQ174" i="10"/>
  <c r="CQ110" i="10"/>
  <c r="CQ91" i="10"/>
  <c r="CP186" i="10"/>
  <c r="CQ100" i="10"/>
  <c r="CQ41" i="10"/>
  <c r="CP105" i="10"/>
  <c r="CP54" i="10"/>
  <c r="CQ186" i="10"/>
  <c r="BX237" i="10"/>
  <c r="BX260" i="10"/>
  <c r="BX47" i="10"/>
  <c r="BX253" i="10"/>
  <c r="BX163" i="10"/>
  <c r="BX77" i="10"/>
  <c r="BX269" i="10"/>
  <c r="BX26" i="10"/>
  <c r="BW279" i="10"/>
  <c r="BX41" i="10"/>
  <c r="BX128" i="10"/>
  <c r="BX34" i="10"/>
  <c r="BX125" i="10"/>
  <c r="BX44" i="10"/>
  <c r="BX105" i="10"/>
  <c r="BX23" i="10"/>
  <c r="BX135" i="10"/>
  <c r="BX100" i="10"/>
  <c r="BX211" i="10"/>
  <c r="BX81" i="10"/>
  <c r="BX273" i="10"/>
  <c r="BX120" i="10"/>
  <c r="BX195" i="10"/>
  <c r="BX144" i="10"/>
  <c r="BX263" i="10"/>
  <c r="BX30" i="10"/>
  <c r="BX20" i="10"/>
  <c r="BX51" i="10"/>
  <c r="BX174" i="10"/>
  <c r="BX233" i="10"/>
  <c r="BX204" i="10"/>
  <c r="BX110" i="10"/>
  <c r="BX91" i="10"/>
  <c r="BX241" i="10"/>
  <c r="BX72" i="10"/>
  <c r="BX59" i="10"/>
  <c r="BX54" i="10"/>
  <c r="BX186" i="10"/>
  <c r="BX66" i="10"/>
  <c r="BX266" i="10"/>
  <c r="BX86" i="10"/>
  <c r="BX115" i="10"/>
  <c r="BX245" i="10"/>
  <c r="BX278" i="10"/>
  <c r="BX249" i="10"/>
  <c r="BX150" i="10"/>
  <c r="BX226" i="10"/>
  <c r="BS279" i="10"/>
  <c r="BX218" i="10"/>
  <c r="BX10" i="10"/>
  <c r="CP279" i="10" l="1"/>
  <c r="CQ279" i="10"/>
  <c r="AW146" i="10"/>
  <c r="AX146" i="10"/>
  <c r="AY146" i="10"/>
  <c r="AW147" i="10"/>
  <c r="AX147" i="10"/>
  <c r="BD147" i="10" s="1"/>
  <c r="AY147" i="10"/>
  <c r="AW148" i="10"/>
  <c r="AX148" i="10"/>
  <c r="AY148" i="10"/>
  <c r="AW149" i="10"/>
  <c r="BB149" i="10" s="1"/>
  <c r="AX149" i="10"/>
  <c r="BC149" i="10" s="1"/>
  <c r="AY149" i="10"/>
  <c r="AY145" i="10"/>
  <c r="AX145" i="10"/>
  <c r="AW145" i="10"/>
  <c r="BC276" i="10"/>
  <c r="BC275" i="10"/>
  <c r="BC274" i="10"/>
  <c r="BC271" i="10"/>
  <c r="BC270" i="10"/>
  <c r="BC267" i="10"/>
  <c r="BC264" i="10"/>
  <c r="BC261" i="10"/>
  <c r="BC248" i="10"/>
  <c r="BC246" i="10"/>
  <c r="BC244" i="10"/>
  <c r="BC240" i="10"/>
  <c r="BC232" i="10"/>
  <c r="BC230" i="10"/>
  <c r="BC228" i="10"/>
  <c r="BC227" i="10"/>
  <c r="BC225" i="10"/>
  <c r="BD225" i="10" s="1"/>
  <c r="BC223" i="10"/>
  <c r="BC221" i="10"/>
  <c r="BC220" i="10"/>
  <c r="BC219" i="10"/>
  <c r="BC210" i="10"/>
  <c r="BD210" i="10" s="1"/>
  <c r="BC207" i="10"/>
  <c r="BC206" i="10"/>
  <c r="BC205" i="10"/>
  <c r="BC197" i="10"/>
  <c r="BC196" i="10"/>
  <c r="BC194" i="10"/>
  <c r="BC193" i="10"/>
  <c r="BC191" i="10"/>
  <c r="BC190" i="10"/>
  <c r="BC188" i="10"/>
  <c r="BC187" i="10"/>
  <c r="BC185" i="10"/>
  <c r="BC184" i="10"/>
  <c r="BD184" i="10" s="1"/>
  <c r="BC183" i="10"/>
  <c r="BC180" i="10"/>
  <c r="BC178" i="10"/>
  <c r="BC177" i="10"/>
  <c r="BC176" i="10"/>
  <c r="BC175" i="10"/>
  <c r="BC173" i="10"/>
  <c r="BC172" i="10"/>
  <c r="BC169" i="10"/>
  <c r="BD169" i="10" s="1"/>
  <c r="BC167" i="10"/>
  <c r="BC166" i="10"/>
  <c r="BC165" i="10"/>
  <c r="BC164" i="10"/>
  <c r="BC162" i="10"/>
  <c r="BC161" i="10"/>
  <c r="BC160" i="10"/>
  <c r="BD160" i="10" s="1"/>
  <c r="BC158" i="10"/>
  <c r="BC143" i="10"/>
  <c r="BC142" i="10"/>
  <c r="BC141" i="10"/>
  <c r="BC139" i="10"/>
  <c r="BC114" i="10"/>
  <c r="BC113" i="10"/>
  <c r="BC111" i="10"/>
  <c r="BC109" i="10"/>
  <c r="BC107" i="10"/>
  <c r="BC106" i="10"/>
  <c r="BC99" i="10"/>
  <c r="BC98" i="10"/>
  <c r="BC97" i="10"/>
  <c r="BC96" i="10"/>
  <c r="BC95" i="10"/>
  <c r="BD95" i="10" s="1"/>
  <c r="BC94" i="10"/>
  <c r="BC92" i="10"/>
  <c r="BC80" i="10"/>
  <c r="BC78" i="10"/>
  <c r="BC76" i="10"/>
  <c r="BC75" i="10"/>
  <c r="BC73" i="10"/>
  <c r="BC58" i="10"/>
  <c r="BC57" i="10"/>
  <c r="BC55" i="10"/>
  <c r="BC52" i="10"/>
  <c r="BC50" i="10"/>
  <c r="BC48" i="10"/>
  <c r="BC45" i="10"/>
  <c r="BC40" i="10"/>
  <c r="BC38" i="10"/>
  <c r="BC35" i="10"/>
  <c r="BC33" i="10"/>
  <c r="BD33" i="10" s="1"/>
  <c r="BC31" i="10"/>
  <c r="BC29" i="10"/>
  <c r="BC27" i="10"/>
  <c r="BC21" i="10"/>
  <c r="BC18" i="10"/>
  <c r="BC13" i="10"/>
  <c r="BC11" i="10"/>
  <c r="BB276" i="10"/>
  <c r="BB275" i="10"/>
  <c r="BB274" i="10"/>
  <c r="BB271" i="10"/>
  <c r="BB270" i="10"/>
  <c r="BB267" i="10"/>
  <c r="BB264" i="10"/>
  <c r="BB261" i="10"/>
  <c r="BB246" i="10"/>
  <c r="BB231" i="10"/>
  <c r="BD231" i="10" s="1"/>
  <c r="BB228" i="10"/>
  <c r="BB227" i="10"/>
  <c r="BB224" i="10"/>
  <c r="BB221" i="10"/>
  <c r="BB220" i="10"/>
  <c r="BB219" i="10"/>
  <c r="BB209" i="10"/>
  <c r="BB207" i="10"/>
  <c r="BB206" i="10"/>
  <c r="BB205" i="10"/>
  <c r="BB197" i="10"/>
  <c r="BB196" i="10"/>
  <c r="BB194" i="10"/>
  <c r="BB192" i="10"/>
  <c r="BB188" i="10"/>
  <c r="BB187" i="10"/>
  <c r="BB185" i="10"/>
  <c r="BB182" i="10"/>
  <c r="BD182" i="10" s="1"/>
  <c r="BB181" i="10"/>
  <c r="BB178" i="10"/>
  <c r="BB177" i="10"/>
  <c r="BB176" i="10"/>
  <c r="BB175" i="10"/>
  <c r="BB173" i="10"/>
  <c r="BB171" i="10"/>
  <c r="BB170" i="10"/>
  <c r="BB167" i="10"/>
  <c r="BB166" i="10"/>
  <c r="BB165" i="10"/>
  <c r="BB164" i="10"/>
  <c r="BB162" i="10"/>
  <c r="BB158" i="10"/>
  <c r="BB143" i="10"/>
  <c r="BB139" i="10"/>
  <c r="BB111" i="10"/>
  <c r="BB107" i="10"/>
  <c r="BB106" i="10"/>
  <c r="BB99" i="10"/>
  <c r="BB98" i="10"/>
  <c r="BB97" i="10"/>
  <c r="BB92" i="10"/>
  <c r="BB80" i="10"/>
  <c r="BB78" i="10"/>
  <c r="BB76" i="10"/>
  <c r="BB73" i="10"/>
  <c r="BB58" i="10"/>
  <c r="BB55" i="10"/>
  <c r="BB52" i="10"/>
  <c r="BB50" i="10"/>
  <c r="BB48" i="10"/>
  <c r="BB45" i="10"/>
  <c r="BB40" i="10"/>
  <c r="BB38" i="10"/>
  <c r="BB35" i="10"/>
  <c r="BB31" i="10"/>
  <c r="BB27" i="10"/>
  <c r="BB21" i="10"/>
  <c r="BB18" i="10"/>
  <c r="BB11" i="10"/>
  <c r="AW61" i="10"/>
  <c r="AX61" i="10"/>
  <c r="AX60" i="10"/>
  <c r="BC60" i="10" s="1"/>
  <c r="AW60" i="10"/>
  <c r="AY278" i="10"/>
  <c r="AY273" i="10"/>
  <c r="AY269" i="10"/>
  <c r="AY266" i="10"/>
  <c r="AY263" i="10"/>
  <c r="AY249" i="10"/>
  <c r="AY245" i="10"/>
  <c r="AY241" i="10"/>
  <c r="AY233" i="10"/>
  <c r="AY226" i="10"/>
  <c r="AY211" i="10"/>
  <c r="AY199" i="10"/>
  <c r="AY195" i="10"/>
  <c r="AY186" i="10"/>
  <c r="AY174" i="10"/>
  <c r="AY163" i="10"/>
  <c r="AY144" i="10"/>
  <c r="AY115" i="10"/>
  <c r="AY110" i="10"/>
  <c r="AY100" i="10"/>
  <c r="AY81" i="10"/>
  <c r="AY77" i="10"/>
  <c r="AY59" i="10"/>
  <c r="AY54" i="10"/>
  <c r="AY51" i="10"/>
  <c r="AY47" i="10"/>
  <c r="AY41" i="10"/>
  <c r="AY37" i="10"/>
  <c r="AY34" i="10"/>
  <c r="AY30" i="10"/>
  <c r="AY23" i="10"/>
  <c r="AY20" i="10"/>
  <c r="AY14" i="10"/>
  <c r="BA278" i="10"/>
  <c r="AZ278" i="10"/>
  <c r="BA273" i="10"/>
  <c r="AZ273" i="10"/>
  <c r="BA269" i="10"/>
  <c r="AZ269" i="10"/>
  <c r="BA266" i="10"/>
  <c r="AZ266" i="10"/>
  <c r="BA263" i="10"/>
  <c r="AZ263" i="10"/>
  <c r="BA260" i="10"/>
  <c r="AZ260" i="10"/>
  <c r="BA256" i="10"/>
  <c r="AZ256" i="10"/>
  <c r="BA253" i="10"/>
  <c r="AZ253" i="10"/>
  <c r="BA249" i="10"/>
  <c r="AZ249" i="10"/>
  <c r="BA245" i="10"/>
  <c r="AZ245" i="10"/>
  <c r="BA241" i="10"/>
  <c r="AZ241" i="10"/>
  <c r="BA237" i="10"/>
  <c r="AZ237" i="10"/>
  <c r="BA233" i="10"/>
  <c r="AZ233" i="10"/>
  <c r="BA226" i="10"/>
  <c r="AZ226" i="10"/>
  <c r="BA218" i="10"/>
  <c r="AZ218" i="10"/>
  <c r="BA211" i="10"/>
  <c r="AZ211" i="10"/>
  <c r="BA204" i="10"/>
  <c r="AZ204" i="10"/>
  <c r="BA199" i="10"/>
  <c r="AZ199" i="10"/>
  <c r="BA195" i="10"/>
  <c r="AZ195" i="10"/>
  <c r="BA186" i="10"/>
  <c r="AZ186" i="10"/>
  <c r="BA174" i="10"/>
  <c r="AZ174" i="10"/>
  <c r="BA163" i="10"/>
  <c r="AZ163" i="10"/>
  <c r="BA157" i="10"/>
  <c r="AZ157" i="10"/>
  <c r="BA150" i="10"/>
  <c r="AZ150" i="10"/>
  <c r="BA144" i="10"/>
  <c r="AZ144" i="10"/>
  <c r="BA138" i="10"/>
  <c r="AZ138" i="10"/>
  <c r="BA135" i="10"/>
  <c r="AZ135" i="10"/>
  <c r="BA131" i="10"/>
  <c r="AZ131" i="10"/>
  <c r="BA128" i="10"/>
  <c r="AZ128" i="10"/>
  <c r="BA125" i="10"/>
  <c r="AZ125" i="10"/>
  <c r="BA120" i="10"/>
  <c r="AZ120" i="10"/>
  <c r="BA115" i="10"/>
  <c r="AZ115" i="10"/>
  <c r="BA110" i="10"/>
  <c r="AZ110" i="10"/>
  <c r="BA105" i="10"/>
  <c r="AZ105" i="10"/>
  <c r="BA100" i="10"/>
  <c r="AZ100" i="10"/>
  <c r="BA91" i="10"/>
  <c r="AZ91" i="10"/>
  <c r="BA86" i="10"/>
  <c r="AZ86" i="10"/>
  <c r="BA81" i="10"/>
  <c r="AZ81" i="10"/>
  <c r="BA77" i="10"/>
  <c r="AZ77" i="10"/>
  <c r="BA72" i="10"/>
  <c r="AZ72" i="10"/>
  <c r="BA66" i="10"/>
  <c r="AZ66" i="10"/>
  <c r="BA62" i="10"/>
  <c r="AZ62" i="10"/>
  <c r="BA59" i="10"/>
  <c r="AZ59" i="10"/>
  <c r="BA54" i="10"/>
  <c r="AZ54" i="10"/>
  <c r="BA51" i="10"/>
  <c r="AZ51" i="10"/>
  <c r="BA47" i="10"/>
  <c r="AZ47" i="10"/>
  <c r="BA44" i="10"/>
  <c r="AZ44" i="10"/>
  <c r="BA41" i="10"/>
  <c r="AZ41" i="10"/>
  <c r="BA37" i="10"/>
  <c r="AZ37" i="10"/>
  <c r="BA34" i="10"/>
  <c r="AZ34" i="10"/>
  <c r="BA30" i="10"/>
  <c r="AZ30" i="10"/>
  <c r="BA26" i="10"/>
  <c r="AZ26" i="10"/>
  <c r="BA23" i="10"/>
  <c r="AZ23" i="10"/>
  <c r="BA20" i="10"/>
  <c r="AZ20" i="10"/>
  <c r="BA17" i="10"/>
  <c r="AZ17" i="10"/>
  <c r="BA14" i="10"/>
  <c r="AZ14" i="10"/>
  <c r="BA10" i="10"/>
  <c r="AZ10" i="10"/>
  <c r="BD181" i="10" l="1"/>
  <c r="BD141" i="10"/>
  <c r="BD29" i="10"/>
  <c r="BD180" i="10"/>
  <c r="BD114" i="10"/>
  <c r="BD193" i="10"/>
  <c r="BD223" i="10"/>
  <c r="BD13" i="10"/>
  <c r="BC148" i="10"/>
  <c r="BD148" i="10" s="1"/>
  <c r="BD224" i="10"/>
  <c r="BD142" i="10"/>
  <c r="BD57" i="10"/>
  <c r="BD113" i="10"/>
  <c r="BD190" i="10"/>
  <c r="BD248" i="10"/>
  <c r="BD172" i="10"/>
  <c r="BD183" i="10"/>
  <c r="BD191" i="10"/>
  <c r="BD170" i="10"/>
  <c r="BD161" i="10"/>
  <c r="BD230" i="10"/>
  <c r="BD171" i="10"/>
  <c r="BD209" i="10"/>
  <c r="BD94" i="10"/>
  <c r="BD240" i="10"/>
  <c r="BD192" i="10"/>
  <c r="BD75" i="10"/>
  <c r="BD232" i="10"/>
  <c r="BD96" i="10"/>
  <c r="BD109" i="10"/>
  <c r="BD244" i="10"/>
  <c r="AY150" i="10"/>
  <c r="AY259" i="10"/>
  <c r="AY258" i="10"/>
  <c r="AY257" i="10"/>
  <c r="AY255" i="10"/>
  <c r="AY254" i="10"/>
  <c r="AY252" i="10"/>
  <c r="AY251" i="10"/>
  <c r="AY250" i="10"/>
  <c r="AY236" i="10"/>
  <c r="AY235" i="10"/>
  <c r="AY234" i="10"/>
  <c r="AY217" i="10"/>
  <c r="AY216" i="10"/>
  <c r="AY215" i="10"/>
  <c r="AY214" i="10"/>
  <c r="AY213" i="10"/>
  <c r="AY212" i="10"/>
  <c r="AY203" i="10"/>
  <c r="AY202" i="10"/>
  <c r="AY201" i="10"/>
  <c r="AY200" i="10"/>
  <c r="AY156" i="10"/>
  <c r="AY155" i="10"/>
  <c r="AY154" i="10"/>
  <c r="AY153" i="10"/>
  <c r="AY152" i="10"/>
  <c r="AY151" i="10"/>
  <c r="AY137" i="10"/>
  <c r="AY136" i="10"/>
  <c r="AY134" i="10"/>
  <c r="AY133" i="10"/>
  <c r="AY132" i="10"/>
  <c r="AY130" i="10"/>
  <c r="AY129" i="10"/>
  <c r="AY127" i="10"/>
  <c r="AY126" i="10"/>
  <c r="AY124" i="10"/>
  <c r="AY123" i="10"/>
  <c r="AY122" i="10"/>
  <c r="AY121" i="10"/>
  <c r="AY119" i="10"/>
  <c r="AY118" i="10"/>
  <c r="AY117" i="10"/>
  <c r="AY116" i="10"/>
  <c r="AY104" i="10"/>
  <c r="AY103" i="10"/>
  <c r="AY102" i="10"/>
  <c r="AY101" i="10"/>
  <c r="AY90" i="10"/>
  <c r="AY89" i="10"/>
  <c r="AY88" i="10"/>
  <c r="AY87" i="10"/>
  <c r="AY85" i="10"/>
  <c r="AY84" i="10"/>
  <c r="AY83" i="10"/>
  <c r="AY82" i="10"/>
  <c r="AY70" i="10"/>
  <c r="AY69" i="10"/>
  <c r="AY68" i="10"/>
  <c r="AY67" i="10"/>
  <c r="AY65" i="10"/>
  <c r="AY64" i="10"/>
  <c r="AY63" i="10"/>
  <c r="AY61" i="10"/>
  <c r="AY60" i="10"/>
  <c r="AY43" i="10"/>
  <c r="AY42" i="10"/>
  <c r="AY25" i="10"/>
  <c r="AY24" i="10"/>
  <c r="AY16" i="10"/>
  <c r="AY15" i="10"/>
  <c r="AY9" i="10"/>
  <c r="AY8" i="10"/>
  <c r="AY7" i="10"/>
  <c r="AS61" i="10"/>
  <c r="AS60" i="10"/>
  <c r="AX9" i="10"/>
  <c r="BC9" i="10" s="1"/>
  <c r="AW9" i="10"/>
  <c r="AX8" i="10"/>
  <c r="AW8" i="10"/>
  <c r="AX16" i="10"/>
  <c r="AW16" i="10"/>
  <c r="AX25" i="10"/>
  <c r="AW25" i="10"/>
  <c r="AX43" i="10"/>
  <c r="AW43" i="10"/>
  <c r="AX65" i="10"/>
  <c r="BC65" i="10" s="1"/>
  <c r="AW65" i="10"/>
  <c r="AX64" i="10"/>
  <c r="AW64" i="10"/>
  <c r="AX84" i="10"/>
  <c r="BC84" i="10" s="1"/>
  <c r="AW84" i="10"/>
  <c r="AX83" i="10"/>
  <c r="AW83" i="10"/>
  <c r="AX90" i="10"/>
  <c r="BC90" i="10" s="1"/>
  <c r="AW90" i="10"/>
  <c r="AX137" i="10"/>
  <c r="AW137" i="10"/>
  <c r="AX156" i="10"/>
  <c r="BC156" i="10" s="1"/>
  <c r="AW156" i="10"/>
  <c r="AX217" i="10"/>
  <c r="BC217" i="10" s="1"/>
  <c r="AW217" i="10"/>
  <c r="AX216" i="10"/>
  <c r="AW216" i="10"/>
  <c r="AX215" i="10"/>
  <c r="BC215" i="10" s="1"/>
  <c r="AW215" i="10"/>
  <c r="AX214" i="10"/>
  <c r="AW214" i="10"/>
  <c r="AX213" i="10"/>
  <c r="BC213" i="10" s="1"/>
  <c r="AW213" i="10"/>
  <c r="AX259" i="10"/>
  <c r="BC259" i="10" s="1"/>
  <c r="AW259" i="10"/>
  <c r="AX258" i="10"/>
  <c r="AW258" i="10"/>
  <c r="AX257" i="10"/>
  <c r="AW257" i="10"/>
  <c r="AX255" i="10"/>
  <c r="AW255" i="10"/>
  <c r="AX254" i="10"/>
  <c r="BC254" i="10" s="1"/>
  <c r="AW254" i="10"/>
  <c r="AX252" i="10"/>
  <c r="AW252" i="10"/>
  <c r="AX251" i="10"/>
  <c r="AW251" i="10"/>
  <c r="AX250" i="10"/>
  <c r="AW250" i="10"/>
  <c r="AX236" i="10"/>
  <c r="BC236" i="10" s="1"/>
  <c r="AW236" i="10"/>
  <c r="AX235" i="10"/>
  <c r="AW235" i="10"/>
  <c r="AX234" i="10"/>
  <c r="AW234" i="10"/>
  <c r="AX212" i="10"/>
  <c r="AW212" i="10"/>
  <c r="BB213" i="10" l="1"/>
  <c r="AY128" i="10"/>
  <c r="BB212" i="10"/>
  <c r="BB216" i="10"/>
  <c r="BD216" i="10" s="1"/>
  <c r="BB250" i="10"/>
  <c r="BB156" i="10"/>
  <c r="AY72" i="10"/>
  <c r="BD217" i="10"/>
  <c r="BD9" i="10"/>
  <c r="BD215" i="10"/>
  <c r="BD259" i="10"/>
  <c r="BD236" i="10"/>
  <c r="BD252" i="10"/>
  <c r="BD84" i="10"/>
  <c r="AY105" i="10"/>
  <c r="AY62" i="10"/>
  <c r="AY138" i="10"/>
  <c r="AY256" i="10"/>
  <c r="AY17" i="10"/>
  <c r="AY10" i="10"/>
  <c r="AY86" i="10"/>
  <c r="AY120" i="10"/>
  <c r="AY135" i="10"/>
  <c r="AY253" i="10"/>
  <c r="AY218" i="10"/>
  <c r="AY237" i="10"/>
  <c r="AY91" i="10"/>
  <c r="AY125" i="10"/>
  <c r="AY131" i="10"/>
  <c r="AY26" i="10"/>
  <c r="AY66" i="10"/>
  <c r="AY157" i="10"/>
  <c r="AY204" i="10"/>
  <c r="AY260" i="10"/>
  <c r="AY44" i="10"/>
  <c r="AX203" i="10"/>
  <c r="BC203" i="10" s="1"/>
  <c r="AW203" i="10"/>
  <c r="AX202" i="10"/>
  <c r="AW202" i="10"/>
  <c r="AX201" i="10"/>
  <c r="BC201" i="10" s="1"/>
  <c r="AW201" i="10"/>
  <c r="AX200" i="10"/>
  <c r="BC200" i="10" s="1"/>
  <c r="AW200" i="10"/>
  <c r="AX155" i="10"/>
  <c r="BC155" i="10" s="1"/>
  <c r="AW155" i="10"/>
  <c r="AX154" i="10"/>
  <c r="BC154" i="10" s="1"/>
  <c r="AW154" i="10"/>
  <c r="AX153" i="10"/>
  <c r="AW153" i="10"/>
  <c r="AX152" i="10"/>
  <c r="BC152" i="10" s="1"/>
  <c r="AW152" i="10"/>
  <c r="AX151" i="10"/>
  <c r="BC151" i="10" s="1"/>
  <c r="AX136" i="10"/>
  <c r="AW136" i="10"/>
  <c r="AX134" i="10"/>
  <c r="AW134" i="10"/>
  <c r="AX133" i="10"/>
  <c r="AW133" i="10"/>
  <c r="AX130" i="10"/>
  <c r="AW130" i="10"/>
  <c r="AX132" i="10"/>
  <c r="AW132" i="10"/>
  <c r="AX129" i="10"/>
  <c r="AW129" i="10"/>
  <c r="AX127" i="10"/>
  <c r="AW127" i="10"/>
  <c r="AX126" i="10"/>
  <c r="AW126" i="10"/>
  <c r="AX124" i="10"/>
  <c r="AW124" i="10"/>
  <c r="AX123" i="10"/>
  <c r="AW123" i="10"/>
  <c r="AX122" i="10"/>
  <c r="AW122" i="10"/>
  <c r="AX121" i="10"/>
  <c r="AW121" i="10"/>
  <c r="AX119" i="10"/>
  <c r="BC119" i="10" s="1"/>
  <c r="AW119" i="10"/>
  <c r="AX118" i="10"/>
  <c r="BC118" i="10" s="1"/>
  <c r="AW118" i="10"/>
  <c r="AX117" i="10"/>
  <c r="AW117" i="10"/>
  <c r="AX116" i="10"/>
  <c r="AW116" i="10"/>
  <c r="AX104" i="10"/>
  <c r="AW104" i="10"/>
  <c r="AX103" i="10"/>
  <c r="BC103" i="10" s="1"/>
  <c r="AW103" i="10"/>
  <c r="AX101" i="10"/>
  <c r="AW101" i="10"/>
  <c r="AX102" i="10"/>
  <c r="AW102" i="10"/>
  <c r="AX89" i="10"/>
  <c r="AW89" i="10"/>
  <c r="AX88" i="10"/>
  <c r="AW88" i="10"/>
  <c r="AX87" i="10"/>
  <c r="AW87" i="10"/>
  <c r="AX85" i="10"/>
  <c r="BC85" i="10" s="1"/>
  <c r="AW85" i="10"/>
  <c r="AX82" i="10"/>
  <c r="BC82" i="10" s="1"/>
  <c r="AW82" i="10"/>
  <c r="AX70" i="10"/>
  <c r="AW70" i="10"/>
  <c r="AX69" i="10"/>
  <c r="BC69" i="10" s="1"/>
  <c r="AW69" i="10"/>
  <c r="AX68" i="10"/>
  <c r="AW68" i="10"/>
  <c r="AW67" i="10"/>
  <c r="AX63" i="10"/>
  <c r="AW63" i="10"/>
  <c r="AX42" i="10"/>
  <c r="AW42" i="10"/>
  <c r="AX24" i="10"/>
  <c r="AW24" i="10"/>
  <c r="AX15" i="10"/>
  <c r="AW15" i="10"/>
  <c r="AX7" i="10"/>
  <c r="AW7" i="10"/>
  <c r="BB119" i="10" l="1"/>
  <c r="BB85" i="10"/>
  <c r="BB89" i="10"/>
  <c r="BB121" i="10"/>
  <c r="BB129" i="10"/>
  <c r="BB67" i="10"/>
  <c r="BB70" i="10"/>
  <c r="BB152" i="10"/>
  <c r="BB155" i="10"/>
  <c r="BB104" i="10"/>
  <c r="BB132" i="10"/>
  <c r="BD123" i="10"/>
  <c r="BD154" i="10"/>
  <c r="BD69" i="10"/>
  <c r="BD103" i="10"/>
  <c r="BD118" i="10"/>
  <c r="AY279" i="10"/>
  <c r="AS137" i="10"/>
  <c r="AS136" i="10"/>
  <c r="AS16" i="10" l="1"/>
  <c r="AS15" i="10"/>
  <c r="AS65" i="10"/>
  <c r="AS64" i="10"/>
  <c r="AS63" i="10"/>
  <c r="AS90" i="10" l="1"/>
  <c r="AS89" i="10"/>
  <c r="AS88" i="10"/>
  <c r="AS87" i="10"/>
  <c r="AS127" i="10" l="1"/>
  <c r="AS126" i="10"/>
  <c r="AO151" i="10" l="1"/>
  <c r="AS156" i="10"/>
  <c r="AS155" i="10"/>
  <c r="AS154" i="10"/>
  <c r="AS153" i="10"/>
  <c r="AS152" i="10"/>
  <c r="AS151" i="10"/>
  <c r="AW151" i="10" l="1"/>
  <c r="BI151" i="10"/>
  <c r="AS85" i="10"/>
  <c r="AS84" i="10"/>
  <c r="AS83" i="10"/>
  <c r="AS82" i="10"/>
  <c r="BQ151" i="10" l="1"/>
  <c r="CC151" i="10"/>
  <c r="BZ151" i="10" s="1"/>
  <c r="BY151" i="10" s="1"/>
  <c r="BX151" i="10"/>
  <c r="BV157" i="10"/>
  <c r="BV279" i="10" s="1"/>
  <c r="AS124" i="10"/>
  <c r="AS123" i="10"/>
  <c r="AS122" i="10"/>
  <c r="AS121" i="10"/>
  <c r="BX157" i="10" l="1"/>
  <c r="BX279" i="10"/>
  <c r="AS43" i="10"/>
  <c r="AS42" i="10"/>
  <c r="AS119" i="10" l="1"/>
  <c r="AS118" i="10"/>
  <c r="AS117" i="10"/>
  <c r="AS116" i="10"/>
  <c r="AS9" i="10"/>
  <c r="AS8" i="10"/>
  <c r="AS7" i="10"/>
  <c r="AS252" i="10" l="1"/>
  <c r="AS251" i="10"/>
  <c r="AS250" i="10"/>
  <c r="AS102" i="10"/>
  <c r="AS103" i="10"/>
  <c r="AS104" i="10"/>
  <c r="AS101" i="10"/>
  <c r="AS276" i="11"/>
  <c r="BC276" i="11" s="1"/>
  <c r="AT184" i="11"/>
  <c r="AS184" i="11"/>
  <c r="AB276" i="11"/>
  <c r="AX276" i="11" s="1"/>
  <c r="AB184" i="11"/>
  <c r="AI184" i="11"/>
  <c r="BA184" i="11" s="1"/>
  <c r="X184" i="11"/>
  <c r="AW184" i="11" s="1"/>
  <c r="AT276" i="11"/>
  <c r="AI276" i="11"/>
  <c r="BA276" i="11" s="1"/>
  <c r="X276" i="11"/>
  <c r="AD276" i="11" l="1"/>
  <c r="AY276" i="11" s="1"/>
  <c r="AU276" i="11"/>
  <c r="AC276" i="11"/>
  <c r="AE184" i="11"/>
  <c r="AD184" i="11"/>
  <c r="AW276" i="11"/>
  <c r="AC184" i="11"/>
  <c r="AX184" i="11"/>
  <c r="AE276" i="11"/>
  <c r="AU184" i="11"/>
  <c r="BC184" i="11"/>
  <c r="BD276" i="11"/>
  <c r="BB276" i="11" s="1"/>
  <c r="I276" i="10"/>
  <c r="P276" i="10"/>
  <c r="T276" i="10"/>
  <c r="U276" i="10"/>
  <c r="AL276" i="10"/>
  <c r="AS276" i="10"/>
  <c r="BF276" i="10"/>
  <c r="BM276" i="10"/>
  <c r="CK276" i="10"/>
  <c r="CL276" i="10"/>
  <c r="CS276" i="10"/>
  <c r="CZ276" i="10"/>
  <c r="DD276" i="10"/>
  <c r="DE276" i="10"/>
  <c r="DH276" i="10"/>
  <c r="DI276" i="10"/>
  <c r="DL276" i="10"/>
  <c r="DS276" i="10"/>
  <c r="DW276" i="10"/>
  <c r="DX276" i="10"/>
  <c r="EA276" i="10"/>
  <c r="EB276" i="10"/>
  <c r="EE276" i="10"/>
  <c r="EL276" i="10"/>
  <c r="EP276" i="10"/>
  <c r="EQ276" i="10"/>
  <c r="ET276" i="10"/>
  <c r="EU276" i="10"/>
  <c r="BD184" i="11"/>
  <c r="I184" i="10"/>
  <c r="P184" i="10"/>
  <c r="T184" i="10"/>
  <c r="U184" i="10"/>
  <c r="AL184" i="10"/>
  <c r="AS184" i="10"/>
  <c r="BF184" i="10"/>
  <c r="BM184" i="10"/>
  <c r="CK184" i="10"/>
  <c r="CL184" i="10"/>
  <c r="CS184" i="10"/>
  <c r="CZ184" i="10"/>
  <c r="DD184" i="10"/>
  <c r="DE184" i="10"/>
  <c r="DI184" i="10"/>
  <c r="DJ184" i="10" s="1"/>
  <c r="DL184" i="10"/>
  <c r="DS184" i="10"/>
  <c r="DW184" i="10"/>
  <c r="DX184" i="10"/>
  <c r="EB184" i="10"/>
  <c r="EC184" i="10" s="1"/>
  <c r="EE184" i="10"/>
  <c r="EL184" i="10"/>
  <c r="EP184" i="10"/>
  <c r="EQ184" i="10"/>
  <c r="EU184" i="10"/>
  <c r="EV184" i="10" s="1"/>
  <c r="AA276" i="10" l="1"/>
  <c r="V184" i="10"/>
  <c r="AF184" i="10" s="1"/>
  <c r="Z276" i="10"/>
  <c r="W184" i="10"/>
  <c r="AG184" i="10" s="1"/>
  <c r="CR276" i="10"/>
  <c r="BB184" i="11"/>
  <c r="AY184" i="11"/>
  <c r="AZ276" i="11"/>
  <c r="AV276" i="11" s="1"/>
  <c r="AZ184" i="11"/>
  <c r="H184" i="10"/>
  <c r="EC276" i="10"/>
  <c r="DJ276" i="10"/>
  <c r="EV276" i="10"/>
  <c r="W276" i="10"/>
  <c r="AG276" i="10" s="1"/>
  <c r="AK276" i="10"/>
  <c r="H276" i="10"/>
  <c r="ED184" i="10"/>
  <c r="DK184" i="10"/>
  <c r="CR184" i="10"/>
  <c r="ED276" i="10"/>
  <c r="DK276" i="10"/>
  <c r="BE276" i="10"/>
  <c r="AK184" i="10"/>
  <c r="V276" i="10"/>
  <c r="AF276" i="10" s="1"/>
  <c r="AA184" i="10"/>
  <c r="BE184" i="10"/>
  <c r="Z184" i="10"/>
  <c r="AC184" i="10" l="1"/>
  <c r="AH184" i="10" s="1"/>
  <c r="AC276" i="10"/>
  <c r="AH276" i="10" s="1"/>
  <c r="AB276" i="10"/>
  <c r="AD184" i="10"/>
  <c r="AD276" i="10"/>
  <c r="AV184" i="11"/>
  <c r="AB184" i="10"/>
  <c r="EL117" i="10"/>
  <c r="EL116" i="10"/>
  <c r="EL114" i="10"/>
  <c r="EL113" i="10"/>
  <c r="EL112" i="10"/>
  <c r="EL111" i="10"/>
  <c r="EL109" i="10"/>
  <c r="EL93" i="10"/>
  <c r="EL92" i="10"/>
  <c r="EL90" i="10"/>
  <c r="EL89" i="10"/>
  <c r="EL88" i="10"/>
  <c r="EL87" i="10"/>
  <c r="EL85" i="10"/>
  <c r="EL74" i="10"/>
  <c r="EL73" i="10"/>
  <c r="EL70" i="10"/>
  <c r="EL69" i="10"/>
  <c r="EL68" i="10"/>
  <c r="EL67" i="10"/>
  <c r="EL65" i="10"/>
  <c r="EL64" i="10"/>
  <c r="EL63" i="10"/>
  <c r="EL50" i="10"/>
  <c r="EL49" i="10"/>
  <c r="EL48" i="10"/>
  <c r="EL46" i="10"/>
  <c r="EL45" i="10"/>
  <c r="EL43" i="10"/>
  <c r="EL42" i="10"/>
  <c r="EL28" i="10"/>
  <c r="EL27" i="10"/>
  <c r="EL25" i="10"/>
  <c r="EL24" i="10"/>
  <c r="EL22" i="10"/>
  <c r="EL21" i="10"/>
  <c r="EL19" i="10"/>
  <c r="EL18" i="10"/>
  <c r="EL16" i="10"/>
  <c r="EL15" i="10"/>
  <c r="EL13" i="10"/>
  <c r="DS162" i="10"/>
  <c r="DS161" i="10"/>
  <c r="DS160" i="10"/>
  <c r="DS159" i="10"/>
  <c r="DS158" i="10"/>
  <c r="DS156" i="10"/>
  <c r="DS155" i="10"/>
  <c r="DS154" i="10"/>
  <c r="DS153" i="10"/>
  <c r="DS152" i="10"/>
  <c r="DS151" i="10"/>
  <c r="DS149" i="10"/>
  <c r="DS148" i="10"/>
  <c r="DS147" i="10"/>
  <c r="DS146" i="10"/>
  <c r="DS145" i="10"/>
  <c r="DS143" i="10"/>
  <c r="DS142" i="10"/>
  <c r="DS141" i="10"/>
  <c r="DS140" i="10"/>
  <c r="DS139" i="10"/>
  <c r="DS137" i="10"/>
  <c r="DS136" i="10"/>
  <c r="DS134" i="10"/>
  <c r="DS133" i="10"/>
  <c r="DS132" i="10"/>
  <c r="DS130" i="10"/>
  <c r="DS129" i="10"/>
  <c r="DS127" i="10"/>
  <c r="DS126" i="10"/>
  <c r="DS124" i="10"/>
  <c r="DS123" i="10"/>
  <c r="DS122" i="10"/>
  <c r="DS121" i="10"/>
  <c r="DS119" i="10"/>
  <c r="DS118" i="10"/>
  <c r="DS117" i="10"/>
  <c r="DS116" i="10"/>
  <c r="DS114" i="10"/>
  <c r="DS113" i="10"/>
  <c r="DS112" i="10"/>
  <c r="DS111" i="10"/>
  <c r="DS88" i="10"/>
  <c r="DS87" i="10"/>
  <c r="DS63" i="10"/>
  <c r="DW60" i="10"/>
  <c r="DW42" i="10"/>
  <c r="DS46" i="10"/>
  <c r="DS45" i="10"/>
  <c r="DS43" i="10"/>
  <c r="DS42" i="10"/>
  <c r="DS24" i="10"/>
  <c r="DS22" i="10"/>
  <c r="DS21" i="10"/>
  <c r="DS19" i="10"/>
  <c r="DS18" i="10"/>
  <c r="DS16" i="10"/>
  <c r="DS15" i="10"/>
  <c r="CK116" i="10"/>
  <c r="CK139" i="10"/>
  <c r="CK166" i="10"/>
  <c r="AI276" i="10" l="1"/>
  <c r="AJ276" i="10" s="1"/>
  <c r="AE184" i="10"/>
  <c r="AI184" i="10"/>
  <c r="AJ184" i="10" s="1"/>
  <c r="AE276" i="10"/>
  <c r="BD276" i="10"/>
  <c r="EP60" i="10" l="1"/>
  <c r="EP42" i="10"/>
  <c r="ES278" i="10"/>
  <c r="ER278" i="10"/>
  <c r="EO278" i="10"/>
  <c r="EN278" i="10"/>
  <c r="EM278" i="10"/>
  <c r="EK278" i="10"/>
  <c r="EJ278" i="10"/>
  <c r="EI278" i="10"/>
  <c r="EH278" i="10"/>
  <c r="EG278" i="10"/>
  <c r="EF278" i="10"/>
  <c r="EV277" i="10"/>
  <c r="EQ277" i="10"/>
  <c r="EP277" i="10"/>
  <c r="EL277" i="10"/>
  <c r="EE277" i="10"/>
  <c r="EU275" i="10"/>
  <c r="ET275" i="10"/>
  <c r="EQ275" i="10"/>
  <c r="EP275" i="10"/>
  <c r="EL275" i="10"/>
  <c r="EE275" i="10"/>
  <c r="EU274" i="10"/>
  <c r="ET274" i="10"/>
  <c r="EQ274" i="10"/>
  <c r="EP274" i="10"/>
  <c r="EL274" i="10"/>
  <c r="EE274" i="10"/>
  <c r="ES273" i="10"/>
  <c r="ER273" i="10"/>
  <c r="EO273" i="10"/>
  <c r="EN273" i="10"/>
  <c r="EM273" i="10"/>
  <c r="EK273" i="10"/>
  <c r="EJ273" i="10"/>
  <c r="EI273" i="10"/>
  <c r="EH273" i="10"/>
  <c r="EG273" i="10"/>
  <c r="EF273" i="10"/>
  <c r="EV272" i="10"/>
  <c r="EQ272" i="10"/>
  <c r="EP272" i="10"/>
  <c r="EL272" i="10"/>
  <c r="EE272" i="10"/>
  <c r="EU271" i="10"/>
  <c r="ET271" i="10"/>
  <c r="EQ271" i="10"/>
  <c r="EP271" i="10"/>
  <c r="EL271" i="10"/>
  <c r="EE271" i="10"/>
  <c r="EU270" i="10"/>
  <c r="ET270" i="10"/>
  <c r="EQ270" i="10"/>
  <c r="EQ273" i="10" s="1"/>
  <c r="EP270" i="10"/>
  <c r="EL270" i="10"/>
  <c r="EE270" i="10"/>
  <c r="ES269" i="10"/>
  <c r="ER269" i="10"/>
  <c r="EO269" i="10"/>
  <c r="EN269" i="10"/>
  <c r="EM269" i="10"/>
  <c r="EK269" i="10"/>
  <c r="EJ269" i="10"/>
  <c r="EI269" i="10"/>
  <c r="EH269" i="10"/>
  <c r="EG269" i="10"/>
  <c r="EF269" i="10"/>
  <c r="EV268" i="10"/>
  <c r="EQ268" i="10"/>
  <c r="EP268" i="10"/>
  <c r="EL268" i="10"/>
  <c r="EE268" i="10"/>
  <c r="EU267" i="10"/>
  <c r="ET267" i="10"/>
  <c r="EQ267" i="10"/>
  <c r="EP267" i="10"/>
  <c r="EL267" i="10"/>
  <c r="EL269" i="10" s="1"/>
  <c r="EE267" i="10"/>
  <c r="ES266" i="10"/>
  <c r="ER266" i="10"/>
  <c r="EO266" i="10"/>
  <c r="EN266" i="10"/>
  <c r="EM266" i="10"/>
  <c r="EK266" i="10"/>
  <c r="EJ266" i="10"/>
  <c r="EI266" i="10"/>
  <c r="EH266" i="10"/>
  <c r="EG266" i="10"/>
  <c r="EF266" i="10"/>
  <c r="EV265" i="10"/>
  <c r="EQ265" i="10"/>
  <c r="EP265" i="10"/>
  <c r="EL265" i="10"/>
  <c r="EE265" i="10"/>
  <c r="EU264" i="10"/>
  <c r="ET264" i="10"/>
  <c r="EQ264" i="10"/>
  <c r="EP264" i="10"/>
  <c r="EL264" i="10"/>
  <c r="EE264" i="10"/>
  <c r="ES263" i="10"/>
  <c r="ER263" i="10"/>
  <c r="EO263" i="10"/>
  <c r="EN263" i="10"/>
  <c r="EM263" i="10"/>
  <c r="EK263" i="10"/>
  <c r="EJ263" i="10"/>
  <c r="EI263" i="10"/>
  <c r="EH263" i="10"/>
  <c r="EG263" i="10"/>
  <c r="EF263" i="10"/>
  <c r="EV262" i="10"/>
  <c r="EQ262" i="10"/>
  <c r="EP262" i="10"/>
  <c r="EL262" i="10"/>
  <c r="EE262" i="10"/>
  <c r="EU261" i="10"/>
  <c r="ET261" i="10"/>
  <c r="EQ261" i="10"/>
  <c r="EP261" i="10"/>
  <c r="EL261" i="10"/>
  <c r="EE261" i="10"/>
  <c r="ES260" i="10"/>
  <c r="ER260" i="10"/>
  <c r="EO260" i="10"/>
  <c r="EN260" i="10"/>
  <c r="EM260" i="10"/>
  <c r="EK260" i="10"/>
  <c r="EJ260" i="10"/>
  <c r="EI260" i="10"/>
  <c r="EH260" i="10"/>
  <c r="EG260" i="10"/>
  <c r="EF260" i="10"/>
  <c r="EU259" i="10"/>
  <c r="EV259" i="10" s="1"/>
  <c r="EQ259" i="10"/>
  <c r="EP259" i="10"/>
  <c r="EL259" i="10"/>
  <c r="EE259" i="10"/>
  <c r="EV258" i="10"/>
  <c r="EQ258" i="10"/>
  <c r="EP258" i="10"/>
  <c r="EL258" i="10"/>
  <c r="EE258" i="10"/>
  <c r="EU257" i="10"/>
  <c r="ET257" i="10"/>
  <c r="EQ257" i="10"/>
  <c r="EP257" i="10"/>
  <c r="EL257" i="10"/>
  <c r="EE257" i="10"/>
  <c r="ES256" i="10"/>
  <c r="ER256" i="10"/>
  <c r="EO256" i="10"/>
  <c r="EN256" i="10"/>
  <c r="EM256" i="10"/>
  <c r="EK256" i="10"/>
  <c r="EJ256" i="10"/>
  <c r="EI256" i="10"/>
  <c r="EH256" i="10"/>
  <c r="EG256" i="10"/>
  <c r="EF256" i="10"/>
  <c r="EV255" i="10"/>
  <c r="EQ255" i="10"/>
  <c r="EP255" i="10"/>
  <c r="EL255" i="10"/>
  <c r="EE255" i="10"/>
  <c r="EU254" i="10"/>
  <c r="ET254" i="10"/>
  <c r="EQ254" i="10"/>
  <c r="EP254" i="10"/>
  <c r="EL254" i="10"/>
  <c r="EL256" i="10" s="1"/>
  <c r="EE254" i="10"/>
  <c r="ES253" i="10"/>
  <c r="ER253" i="10"/>
  <c r="EO253" i="10"/>
  <c r="EN253" i="10"/>
  <c r="EM253" i="10"/>
  <c r="EK253" i="10"/>
  <c r="EJ253" i="10"/>
  <c r="EI253" i="10"/>
  <c r="EH253" i="10"/>
  <c r="EG253" i="10"/>
  <c r="EF253" i="10"/>
  <c r="EU252" i="10"/>
  <c r="EQ252" i="10"/>
  <c r="EP252" i="10"/>
  <c r="EL252" i="10"/>
  <c r="EE252" i="10"/>
  <c r="EV251" i="10"/>
  <c r="EQ251" i="10"/>
  <c r="EP251" i="10"/>
  <c r="EL251" i="10"/>
  <c r="EE251" i="10"/>
  <c r="EU250" i="10"/>
  <c r="ET250" i="10"/>
  <c r="ET253" i="10" s="1"/>
  <c r="EQ250" i="10"/>
  <c r="EP250" i="10"/>
  <c r="EL250" i="10"/>
  <c r="EE250" i="10"/>
  <c r="ES249" i="10"/>
  <c r="ER249" i="10"/>
  <c r="EO249" i="10"/>
  <c r="EN249" i="10"/>
  <c r="EM249" i="10"/>
  <c r="EK249" i="10"/>
  <c r="EJ249" i="10"/>
  <c r="EI249" i="10"/>
  <c r="EH249" i="10"/>
  <c r="EG249" i="10"/>
  <c r="EF249" i="10"/>
  <c r="EU248" i="10"/>
  <c r="EQ248" i="10"/>
  <c r="EP248" i="10"/>
  <c r="EL248" i="10"/>
  <c r="EE248" i="10"/>
  <c r="EV247" i="10"/>
  <c r="EQ247" i="10"/>
  <c r="EP247" i="10"/>
  <c r="EL247" i="10"/>
  <c r="EE247" i="10"/>
  <c r="EU246" i="10"/>
  <c r="ET246" i="10"/>
  <c r="ET249" i="10" s="1"/>
  <c r="EQ246" i="10"/>
  <c r="EP246" i="10"/>
  <c r="EL246" i="10"/>
  <c r="EE246" i="10"/>
  <c r="ES245" i="10"/>
  <c r="ER245" i="10"/>
  <c r="EO245" i="10"/>
  <c r="EN245" i="10"/>
  <c r="EM245" i="10"/>
  <c r="EK245" i="10"/>
  <c r="EJ245" i="10"/>
  <c r="EI245" i="10"/>
  <c r="EH245" i="10"/>
  <c r="EG245" i="10"/>
  <c r="EF245" i="10"/>
  <c r="EU244" i="10"/>
  <c r="EQ244" i="10"/>
  <c r="EP244" i="10"/>
  <c r="EL244" i="10"/>
  <c r="EE244" i="10"/>
  <c r="EV243" i="10"/>
  <c r="EQ243" i="10"/>
  <c r="EP243" i="10"/>
  <c r="EL243" i="10"/>
  <c r="EE243" i="10"/>
  <c r="EU242" i="10"/>
  <c r="ET242" i="10"/>
  <c r="EQ242" i="10"/>
  <c r="EP242" i="10"/>
  <c r="EL242" i="10"/>
  <c r="EE242" i="10"/>
  <c r="ES241" i="10"/>
  <c r="ER241" i="10"/>
  <c r="EO241" i="10"/>
  <c r="EN241" i="10"/>
  <c r="EM241" i="10"/>
  <c r="EK241" i="10"/>
  <c r="EJ241" i="10"/>
  <c r="EI241" i="10"/>
  <c r="EH241" i="10"/>
  <c r="EG241" i="10"/>
  <c r="EF241" i="10"/>
  <c r="EU240" i="10"/>
  <c r="EQ240" i="10"/>
  <c r="EP240" i="10"/>
  <c r="EL240" i="10"/>
  <c r="EE240" i="10"/>
  <c r="EV239" i="10"/>
  <c r="EQ239" i="10"/>
  <c r="EP239" i="10"/>
  <c r="EL239" i="10"/>
  <c r="EE239" i="10"/>
  <c r="EU238" i="10"/>
  <c r="ET238" i="10"/>
  <c r="EQ238" i="10"/>
  <c r="EP238" i="10"/>
  <c r="EL238" i="10"/>
  <c r="EE238" i="10"/>
  <c r="ES237" i="10"/>
  <c r="ER237" i="10"/>
  <c r="EO237" i="10"/>
  <c r="EN237" i="10"/>
  <c r="EM237" i="10"/>
  <c r="EK237" i="10"/>
  <c r="EJ237" i="10"/>
  <c r="EI237" i="10"/>
  <c r="EH237" i="10"/>
  <c r="EG237" i="10"/>
  <c r="EF237" i="10"/>
  <c r="EU236" i="10"/>
  <c r="EQ236" i="10"/>
  <c r="EP236" i="10"/>
  <c r="EL236" i="10"/>
  <c r="EE236" i="10"/>
  <c r="EV235" i="10"/>
  <c r="EQ235" i="10"/>
  <c r="EP235" i="10"/>
  <c r="EL235" i="10"/>
  <c r="EE235" i="10"/>
  <c r="EU234" i="10"/>
  <c r="ET234" i="10"/>
  <c r="ET237" i="10" s="1"/>
  <c r="EQ234" i="10"/>
  <c r="EP234" i="10"/>
  <c r="EL234" i="10"/>
  <c r="EE234" i="10"/>
  <c r="ES233" i="10"/>
  <c r="ER233" i="10"/>
  <c r="EO233" i="10"/>
  <c r="EN233" i="10"/>
  <c r="EM233" i="10"/>
  <c r="EK233" i="10"/>
  <c r="EJ233" i="10"/>
  <c r="EI233" i="10"/>
  <c r="EH233" i="10"/>
  <c r="EG233" i="10"/>
  <c r="EF233" i="10"/>
  <c r="EU232" i="10"/>
  <c r="EQ232" i="10"/>
  <c r="EP232" i="10"/>
  <c r="EL232" i="10"/>
  <c r="EE232" i="10"/>
  <c r="ET231" i="10"/>
  <c r="EV231" i="10" s="1"/>
  <c r="EQ231" i="10"/>
  <c r="EP231" i="10"/>
  <c r="EL231" i="10"/>
  <c r="EE231" i="10"/>
  <c r="EU230" i="10"/>
  <c r="EQ230" i="10"/>
  <c r="EP230" i="10"/>
  <c r="EL230" i="10"/>
  <c r="EE230" i="10"/>
  <c r="EV229" i="10"/>
  <c r="EQ229" i="10"/>
  <c r="EP229" i="10"/>
  <c r="EL229" i="10"/>
  <c r="EE229" i="10"/>
  <c r="EU228" i="10"/>
  <c r="ET228" i="10"/>
  <c r="EQ228" i="10"/>
  <c r="EP228" i="10"/>
  <c r="EL228" i="10"/>
  <c r="EE228" i="10"/>
  <c r="EU227" i="10"/>
  <c r="ET227" i="10"/>
  <c r="EQ227" i="10"/>
  <c r="EP227" i="10"/>
  <c r="EL227" i="10"/>
  <c r="EE227" i="10"/>
  <c r="ES226" i="10"/>
  <c r="ER226" i="10"/>
  <c r="EO226" i="10"/>
  <c r="EN226" i="10"/>
  <c r="EM226" i="10"/>
  <c r="EK226" i="10"/>
  <c r="EJ226" i="10"/>
  <c r="EI226" i="10"/>
  <c r="EH226" i="10"/>
  <c r="EG226" i="10"/>
  <c r="EF226" i="10"/>
  <c r="EU225" i="10"/>
  <c r="EQ225" i="10"/>
  <c r="EP225" i="10"/>
  <c r="EL225" i="10"/>
  <c r="EE225" i="10"/>
  <c r="ET224" i="10"/>
  <c r="EV224" i="10" s="1"/>
  <c r="EQ224" i="10"/>
  <c r="EP224" i="10"/>
  <c r="EL224" i="10"/>
  <c r="EE224" i="10"/>
  <c r="EU223" i="10"/>
  <c r="EQ223" i="10"/>
  <c r="EP223" i="10"/>
  <c r="EL223" i="10"/>
  <c r="EE223" i="10"/>
  <c r="EV222" i="10"/>
  <c r="EQ222" i="10"/>
  <c r="EP222" i="10"/>
  <c r="EL222" i="10"/>
  <c r="EE222" i="10"/>
  <c r="EU221" i="10"/>
  <c r="ET221" i="10"/>
  <c r="EQ221" i="10"/>
  <c r="EP221" i="10"/>
  <c r="EL221" i="10"/>
  <c r="EE221" i="10"/>
  <c r="EU220" i="10"/>
  <c r="ET220" i="10"/>
  <c r="EQ220" i="10"/>
  <c r="EP220" i="10"/>
  <c r="EL220" i="10"/>
  <c r="EE220" i="10"/>
  <c r="EU219" i="10"/>
  <c r="ET219" i="10"/>
  <c r="EQ219" i="10"/>
  <c r="EP219" i="10"/>
  <c r="EL219" i="10"/>
  <c r="EE219" i="10"/>
  <c r="ES218" i="10"/>
  <c r="ER218" i="10"/>
  <c r="EO218" i="10"/>
  <c r="EN218" i="10"/>
  <c r="EM218" i="10"/>
  <c r="EK218" i="10"/>
  <c r="EJ218" i="10"/>
  <c r="EI218" i="10"/>
  <c r="EH218" i="10"/>
  <c r="EG218" i="10"/>
  <c r="EF218" i="10"/>
  <c r="EU217" i="10"/>
  <c r="EQ217" i="10"/>
  <c r="EP217" i="10"/>
  <c r="EL217" i="10"/>
  <c r="EE217" i="10"/>
  <c r="ET216" i="10"/>
  <c r="EV216" i="10" s="1"/>
  <c r="EQ216" i="10"/>
  <c r="EP216" i="10"/>
  <c r="EL216" i="10"/>
  <c r="EE216" i="10"/>
  <c r="EU215" i="10"/>
  <c r="EQ215" i="10"/>
  <c r="EP215" i="10"/>
  <c r="EL215" i="10"/>
  <c r="EE215" i="10"/>
  <c r="EV214" i="10"/>
  <c r="EQ214" i="10"/>
  <c r="EP214" i="10"/>
  <c r="EL214" i="10"/>
  <c r="EE214" i="10"/>
  <c r="EU213" i="10"/>
  <c r="ET213" i="10"/>
  <c r="EQ213" i="10"/>
  <c r="EP213" i="10"/>
  <c r="EL213" i="10"/>
  <c r="EE213" i="10"/>
  <c r="EU212" i="10"/>
  <c r="ET212" i="10"/>
  <c r="EQ212" i="10"/>
  <c r="EP212" i="10"/>
  <c r="EL212" i="10"/>
  <c r="EE212" i="10"/>
  <c r="ES211" i="10"/>
  <c r="ER211" i="10"/>
  <c r="EO211" i="10"/>
  <c r="EN211" i="10"/>
  <c r="EM211" i="10"/>
  <c r="EK211" i="10"/>
  <c r="EJ211" i="10"/>
  <c r="EI211" i="10"/>
  <c r="EH211" i="10"/>
  <c r="EG211" i="10"/>
  <c r="EF211" i="10"/>
  <c r="EU210" i="10"/>
  <c r="EQ210" i="10"/>
  <c r="EP210" i="10"/>
  <c r="EL210" i="10"/>
  <c r="EE210" i="10"/>
  <c r="ET209" i="10"/>
  <c r="EQ209" i="10"/>
  <c r="EP209" i="10"/>
  <c r="EL209" i="10"/>
  <c r="EE209" i="10"/>
  <c r="EV208" i="10"/>
  <c r="EQ208" i="10"/>
  <c r="EP208" i="10"/>
  <c r="EL208" i="10"/>
  <c r="EE208" i="10"/>
  <c r="EU207" i="10"/>
  <c r="ET207" i="10"/>
  <c r="EQ207" i="10"/>
  <c r="EP207" i="10"/>
  <c r="EL207" i="10"/>
  <c r="EE207" i="10"/>
  <c r="EU206" i="10"/>
  <c r="ET206" i="10"/>
  <c r="EQ206" i="10"/>
  <c r="EP206" i="10"/>
  <c r="EL206" i="10"/>
  <c r="EE206" i="10"/>
  <c r="EU205" i="10"/>
  <c r="ET205" i="10"/>
  <c r="EQ205" i="10"/>
  <c r="EP205" i="10"/>
  <c r="EL205" i="10"/>
  <c r="EE205" i="10"/>
  <c r="ES204" i="10"/>
  <c r="ER204" i="10"/>
  <c r="EO204" i="10"/>
  <c r="EN204" i="10"/>
  <c r="EM204" i="10"/>
  <c r="EK204" i="10"/>
  <c r="EJ204" i="10"/>
  <c r="EI204" i="10"/>
  <c r="EH204" i="10"/>
  <c r="EG204" i="10"/>
  <c r="EF204" i="10"/>
  <c r="EU203" i="10"/>
  <c r="ET203" i="10"/>
  <c r="EQ203" i="10"/>
  <c r="EP203" i="10"/>
  <c r="EL203" i="10"/>
  <c r="EE203" i="10"/>
  <c r="EV202" i="10"/>
  <c r="EQ202" i="10"/>
  <c r="EP202" i="10"/>
  <c r="EL202" i="10"/>
  <c r="EE202" i="10"/>
  <c r="EU201" i="10"/>
  <c r="ET201" i="10"/>
  <c r="EQ201" i="10"/>
  <c r="EP201" i="10"/>
  <c r="EL201" i="10"/>
  <c r="EE201" i="10"/>
  <c r="EU200" i="10"/>
  <c r="ET200" i="10"/>
  <c r="EQ200" i="10"/>
  <c r="EP200" i="10"/>
  <c r="EL200" i="10"/>
  <c r="EE200" i="10"/>
  <c r="ES199" i="10"/>
  <c r="ER199" i="10"/>
  <c r="EO199" i="10"/>
  <c r="EN199" i="10"/>
  <c r="EM199" i="10"/>
  <c r="EK199" i="10"/>
  <c r="EJ199" i="10"/>
  <c r="EI199" i="10"/>
  <c r="EH199" i="10"/>
  <c r="EG199" i="10"/>
  <c r="EF199" i="10"/>
  <c r="EV198" i="10"/>
  <c r="EQ198" i="10"/>
  <c r="EP198" i="10"/>
  <c r="EL198" i="10"/>
  <c r="EE198" i="10"/>
  <c r="EU197" i="10"/>
  <c r="ET197" i="10"/>
  <c r="EQ197" i="10"/>
  <c r="EP197" i="10"/>
  <c r="EL197" i="10"/>
  <c r="EE197" i="10"/>
  <c r="EU196" i="10"/>
  <c r="ET196" i="10"/>
  <c r="EQ196" i="10"/>
  <c r="EP196" i="10"/>
  <c r="EP199" i="10" s="1"/>
  <c r="EL196" i="10"/>
  <c r="EE196" i="10"/>
  <c r="ES195" i="10"/>
  <c r="ER195" i="10"/>
  <c r="EO195" i="10"/>
  <c r="EN195" i="10"/>
  <c r="EM195" i="10"/>
  <c r="EK195" i="10"/>
  <c r="EJ195" i="10"/>
  <c r="EI195" i="10"/>
  <c r="EH195" i="10"/>
  <c r="EG195" i="10"/>
  <c r="EF195" i="10"/>
  <c r="EU194" i="10"/>
  <c r="ET194" i="10"/>
  <c r="EQ194" i="10"/>
  <c r="EP194" i="10"/>
  <c r="EL194" i="10"/>
  <c r="EE194" i="10"/>
  <c r="EU193" i="10"/>
  <c r="EV193" i="10" s="1"/>
  <c r="EQ193" i="10"/>
  <c r="EP193" i="10"/>
  <c r="EL193" i="10"/>
  <c r="EE193" i="10"/>
  <c r="ET192" i="10"/>
  <c r="EQ192" i="10"/>
  <c r="EP192" i="10"/>
  <c r="EL192" i="10"/>
  <c r="EE192" i="10"/>
  <c r="EU191" i="10"/>
  <c r="EV191" i="10" s="1"/>
  <c r="EQ191" i="10"/>
  <c r="EP191" i="10"/>
  <c r="EL191" i="10"/>
  <c r="EE191" i="10"/>
  <c r="EU190" i="10"/>
  <c r="EQ190" i="10"/>
  <c r="EP190" i="10"/>
  <c r="EL190" i="10"/>
  <c r="EE190" i="10"/>
  <c r="EV189" i="10"/>
  <c r="EQ189" i="10"/>
  <c r="EP189" i="10"/>
  <c r="EL189" i="10"/>
  <c r="EE189" i="10"/>
  <c r="EU188" i="10"/>
  <c r="ET188" i="10"/>
  <c r="EQ188" i="10"/>
  <c r="EP188" i="10"/>
  <c r="EL188" i="10"/>
  <c r="EE188" i="10"/>
  <c r="EU187" i="10"/>
  <c r="ET187" i="10"/>
  <c r="EQ187" i="10"/>
  <c r="EP187" i="10"/>
  <c r="EL187" i="10"/>
  <c r="EE187" i="10"/>
  <c r="ES186" i="10"/>
  <c r="ER186" i="10"/>
  <c r="EO186" i="10"/>
  <c r="EN186" i="10"/>
  <c r="EM186" i="10"/>
  <c r="EK186" i="10"/>
  <c r="EJ186" i="10"/>
  <c r="EI186" i="10"/>
  <c r="EH186" i="10"/>
  <c r="EG186" i="10"/>
  <c r="EF186" i="10"/>
  <c r="EU185" i="10"/>
  <c r="ET185" i="10"/>
  <c r="EQ185" i="10"/>
  <c r="EP185" i="10"/>
  <c r="EL185" i="10"/>
  <c r="EE185" i="10"/>
  <c r="EU183" i="10"/>
  <c r="EQ183" i="10"/>
  <c r="EP183" i="10"/>
  <c r="EL183" i="10"/>
  <c r="EE183" i="10"/>
  <c r="ET182" i="10"/>
  <c r="EQ182" i="10"/>
  <c r="EP182" i="10"/>
  <c r="EL182" i="10"/>
  <c r="EE182" i="10"/>
  <c r="ET181" i="10"/>
  <c r="EQ181" i="10"/>
  <c r="EP181" i="10"/>
  <c r="EL181" i="10"/>
  <c r="EE181" i="10"/>
  <c r="EU180" i="10"/>
  <c r="EV180" i="10" s="1"/>
  <c r="EQ180" i="10"/>
  <c r="EP180" i="10"/>
  <c r="EL180" i="10"/>
  <c r="EE180" i="10"/>
  <c r="EV179" i="10"/>
  <c r="EQ179" i="10"/>
  <c r="EP179" i="10"/>
  <c r="EL179" i="10"/>
  <c r="EE179" i="10"/>
  <c r="EU178" i="10"/>
  <c r="ET178" i="10"/>
  <c r="EQ178" i="10"/>
  <c r="EP178" i="10"/>
  <c r="EL178" i="10"/>
  <c r="EE178" i="10"/>
  <c r="EU177" i="10"/>
  <c r="ET177" i="10"/>
  <c r="EQ177" i="10"/>
  <c r="EP177" i="10"/>
  <c r="EL177" i="10"/>
  <c r="EE177" i="10"/>
  <c r="EU176" i="10"/>
  <c r="ET176" i="10"/>
  <c r="EQ176" i="10"/>
  <c r="EP176" i="10"/>
  <c r="EL176" i="10"/>
  <c r="EE176" i="10"/>
  <c r="EU175" i="10"/>
  <c r="ET175" i="10"/>
  <c r="EQ175" i="10"/>
  <c r="EP175" i="10"/>
  <c r="EL175" i="10"/>
  <c r="EE175" i="10"/>
  <c r="ES174" i="10"/>
  <c r="ER174" i="10"/>
  <c r="EO174" i="10"/>
  <c r="EN174" i="10"/>
  <c r="EM174" i="10"/>
  <c r="EK174" i="10"/>
  <c r="EJ174" i="10"/>
  <c r="EI174" i="10"/>
  <c r="EH174" i="10"/>
  <c r="EG174" i="10"/>
  <c r="EF174" i="10"/>
  <c r="EU173" i="10"/>
  <c r="ET173" i="10"/>
  <c r="EQ173" i="10"/>
  <c r="EP173" i="10"/>
  <c r="EL173" i="10"/>
  <c r="EE173" i="10"/>
  <c r="EU172" i="10"/>
  <c r="EV172" i="10" s="1"/>
  <c r="EQ172" i="10"/>
  <c r="EP172" i="10"/>
  <c r="EL172" i="10"/>
  <c r="EE172" i="10"/>
  <c r="ET171" i="10"/>
  <c r="EQ171" i="10"/>
  <c r="EP171" i="10"/>
  <c r="EL171" i="10"/>
  <c r="EE171" i="10"/>
  <c r="ET170" i="10"/>
  <c r="EV170" i="10" s="1"/>
  <c r="EQ170" i="10"/>
  <c r="EP170" i="10"/>
  <c r="EL170" i="10"/>
  <c r="EE170" i="10"/>
  <c r="EU169" i="10"/>
  <c r="EQ169" i="10"/>
  <c r="EP169" i="10"/>
  <c r="EL169" i="10"/>
  <c r="EE169" i="10"/>
  <c r="EV168" i="10"/>
  <c r="EQ168" i="10"/>
  <c r="EP168" i="10"/>
  <c r="EL168" i="10"/>
  <c r="EE168" i="10"/>
  <c r="EU167" i="10"/>
  <c r="ET167" i="10"/>
  <c r="EQ167" i="10"/>
  <c r="EP167" i="10"/>
  <c r="EL167" i="10"/>
  <c r="EE167" i="10"/>
  <c r="EU166" i="10"/>
  <c r="ET166" i="10"/>
  <c r="EQ166" i="10"/>
  <c r="EP166" i="10"/>
  <c r="EL166" i="10"/>
  <c r="EE166" i="10"/>
  <c r="EU165" i="10"/>
  <c r="ET165" i="10"/>
  <c r="EQ165" i="10"/>
  <c r="EP165" i="10"/>
  <c r="EL165" i="10"/>
  <c r="EE165" i="10"/>
  <c r="EU164" i="10"/>
  <c r="ET164" i="10"/>
  <c r="EQ164" i="10"/>
  <c r="EP164" i="10"/>
  <c r="EL164" i="10"/>
  <c r="EE164" i="10"/>
  <c r="ES163" i="10"/>
  <c r="ER163" i="10"/>
  <c r="EO163" i="10"/>
  <c r="EN163" i="10"/>
  <c r="EM163" i="10"/>
  <c r="EK163" i="10"/>
  <c r="EJ163" i="10"/>
  <c r="EI163" i="10"/>
  <c r="EH163" i="10"/>
  <c r="EG163" i="10"/>
  <c r="EF163" i="10"/>
  <c r="EU162" i="10"/>
  <c r="ET162" i="10"/>
  <c r="EQ162" i="10"/>
  <c r="EP162" i="10"/>
  <c r="EL162" i="10"/>
  <c r="EE162" i="10"/>
  <c r="EU161" i="10"/>
  <c r="EQ161" i="10"/>
  <c r="EP161" i="10"/>
  <c r="EL161" i="10"/>
  <c r="EE161" i="10"/>
  <c r="EU160" i="10"/>
  <c r="EV160" i="10" s="1"/>
  <c r="EQ160" i="10"/>
  <c r="EP160" i="10"/>
  <c r="EL160" i="10"/>
  <c r="EE160" i="10"/>
  <c r="EV159" i="10"/>
  <c r="EQ159" i="10"/>
  <c r="EP159" i="10"/>
  <c r="EL159" i="10"/>
  <c r="EE159" i="10"/>
  <c r="EU158" i="10"/>
  <c r="ET158" i="10"/>
  <c r="EQ158" i="10"/>
  <c r="EP158" i="10"/>
  <c r="EL158" i="10"/>
  <c r="EE158" i="10"/>
  <c r="ES157" i="10"/>
  <c r="ER157" i="10"/>
  <c r="EO157" i="10"/>
  <c r="EN157" i="10"/>
  <c r="EM157" i="10"/>
  <c r="EK157" i="10"/>
  <c r="EJ157" i="10"/>
  <c r="EI157" i="10"/>
  <c r="EH157" i="10"/>
  <c r="EG157" i="10"/>
  <c r="EF157" i="10"/>
  <c r="EU156" i="10"/>
  <c r="ET156" i="10"/>
  <c r="EQ156" i="10"/>
  <c r="EP156" i="10"/>
  <c r="EL156" i="10"/>
  <c r="EE156" i="10"/>
  <c r="EU155" i="10"/>
  <c r="ET155" i="10"/>
  <c r="EQ155" i="10"/>
  <c r="EP155" i="10"/>
  <c r="EL155" i="10"/>
  <c r="EE155" i="10"/>
  <c r="EU154" i="10"/>
  <c r="EV154" i="10" s="1"/>
  <c r="EQ154" i="10"/>
  <c r="EP154" i="10"/>
  <c r="EL154" i="10"/>
  <c r="EE154" i="10"/>
  <c r="EV153" i="10"/>
  <c r="EQ153" i="10"/>
  <c r="EP153" i="10"/>
  <c r="EL153" i="10"/>
  <c r="EE153" i="10"/>
  <c r="EU152" i="10"/>
  <c r="ET152" i="10"/>
  <c r="EQ152" i="10"/>
  <c r="EP152" i="10"/>
  <c r="EL152" i="10"/>
  <c r="EE152" i="10"/>
  <c r="EU151" i="10"/>
  <c r="ET151" i="10"/>
  <c r="EQ151" i="10"/>
  <c r="EP151" i="10"/>
  <c r="EL151" i="10"/>
  <c r="EE151" i="10"/>
  <c r="ES150" i="10"/>
  <c r="ER150" i="10"/>
  <c r="EO150" i="10"/>
  <c r="EN150" i="10"/>
  <c r="EM150" i="10"/>
  <c r="EK150" i="10"/>
  <c r="EJ150" i="10"/>
  <c r="EI150" i="10"/>
  <c r="EH150" i="10"/>
  <c r="EG150" i="10"/>
  <c r="EF150" i="10"/>
  <c r="EU149" i="10"/>
  <c r="ET149" i="10"/>
  <c r="EQ149" i="10"/>
  <c r="EP149" i="10"/>
  <c r="EL149" i="10"/>
  <c r="EE149" i="10"/>
  <c r="EU148" i="10"/>
  <c r="EQ148" i="10"/>
  <c r="EP148" i="10"/>
  <c r="EE148" i="10"/>
  <c r="EU147" i="10"/>
  <c r="EQ147" i="10"/>
  <c r="EP147" i="10"/>
  <c r="EE147" i="10"/>
  <c r="EV146" i="10"/>
  <c r="EQ146" i="10"/>
  <c r="EP146" i="10"/>
  <c r="EE146" i="10"/>
  <c r="EU145" i="10"/>
  <c r="ET145" i="10"/>
  <c r="EQ145" i="10"/>
  <c r="EP145" i="10"/>
  <c r="EE145" i="10"/>
  <c r="ES144" i="10"/>
  <c r="ER144" i="10"/>
  <c r="EO144" i="10"/>
  <c r="EN144" i="10"/>
  <c r="EM144" i="10"/>
  <c r="EL144" i="10"/>
  <c r="EK144" i="10"/>
  <c r="EJ144" i="10"/>
  <c r="EI144" i="10"/>
  <c r="EH144" i="10"/>
  <c r="EG144" i="10"/>
  <c r="EF144" i="10"/>
  <c r="EU143" i="10"/>
  <c r="ET143" i="10"/>
  <c r="EQ143" i="10"/>
  <c r="EP143" i="10"/>
  <c r="EE143" i="10"/>
  <c r="ED143" i="10" s="1"/>
  <c r="EU142" i="10"/>
  <c r="EV142" i="10" s="1"/>
  <c r="EQ142" i="10"/>
  <c r="EP142" i="10"/>
  <c r="EE142" i="10"/>
  <c r="ED142" i="10" s="1"/>
  <c r="EU141" i="10"/>
  <c r="EV141" i="10" s="1"/>
  <c r="EQ141" i="10"/>
  <c r="EP141" i="10"/>
  <c r="EE141" i="10"/>
  <c r="ED141" i="10" s="1"/>
  <c r="EV140" i="10"/>
  <c r="EQ140" i="10"/>
  <c r="EP140" i="10"/>
  <c r="EE140" i="10"/>
  <c r="ED140" i="10" s="1"/>
  <c r="EU139" i="10"/>
  <c r="ET139" i="10"/>
  <c r="EQ139" i="10"/>
  <c r="EP139" i="10"/>
  <c r="EE139" i="10"/>
  <c r="ES138" i="10"/>
  <c r="ER138" i="10"/>
  <c r="EO138" i="10"/>
  <c r="EN138" i="10"/>
  <c r="EM138" i="10"/>
  <c r="EK138" i="10"/>
  <c r="EJ138" i="10"/>
  <c r="EI138" i="10"/>
  <c r="EH138" i="10"/>
  <c r="EG138" i="10"/>
  <c r="EF138" i="10"/>
  <c r="EV137" i="10"/>
  <c r="EQ137" i="10"/>
  <c r="EP137" i="10"/>
  <c r="EE137" i="10"/>
  <c r="EU136" i="10"/>
  <c r="ET136" i="10"/>
  <c r="EQ136" i="10"/>
  <c r="EP136" i="10"/>
  <c r="EE136" i="10"/>
  <c r="ES135" i="10"/>
  <c r="ER135" i="10"/>
  <c r="EO135" i="10"/>
  <c r="EN135" i="10"/>
  <c r="EM135" i="10"/>
  <c r="EK135" i="10"/>
  <c r="EJ135" i="10"/>
  <c r="EI135" i="10"/>
  <c r="EH135" i="10"/>
  <c r="EG135" i="10"/>
  <c r="EF135" i="10"/>
  <c r="EU134" i="10"/>
  <c r="ET134" i="10"/>
  <c r="EQ134" i="10"/>
  <c r="EP134" i="10"/>
  <c r="EE134" i="10"/>
  <c r="EV133" i="10"/>
  <c r="EQ133" i="10"/>
  <c r="EP133" i="10"/>
  <c r="EE133" i="10"/>
  <c r="EU132" i="10"/>
  <c r="ET132" i="10"/>
  <c r="EQ132" i="10"/>
  <c r="EP132" i="10"/>
  <c r="EE132" i="10"/>
  <c r="ES131" i="10"/>
  <c r="ER131" i="10"/>
  <c r="EO131" i="10"/>
  <c r="EN131" i="10"/>
  <c r="EM131" i="10"/>
  <c r="EK131" i="10"/>
  <c r="EJ131" i="10"/>
  <c r="EI131" i="10"/>
  <c r="EH131" i="10"/>
  <c r="EG131" i="10"/>
  <c r="EF131" i="10"/>
  <c r="EV130" i="10"/>
  <c r="EQ130" i="10"/>
  <c r="EP130" i="10"/>
  <c r="EE130" i="10"/>
  <c r="EU129" i="10"/>
  <c r="ET129" i="10"/>
  <c r="EQ129" i="10"/>
  <c r="EP129" i="10"/>
  <c r="EE129" i="10"/>
  <c r="ES128" i="10"/>
  <c r="ER128" i="10"/>
  <c r="EO128" i="10"/>
  <c r="EN128" i="10"/>
  <c r="EM128" i="10"/>
  <c r="EK128" i="10"/>
  <c r="EJ128" i="10"/>
  <c r="EI128" i="10"/>
  <c r="EH128" i="10"/>
  <c r="EG128" i="10"/>
  <c r="EF128" i="10"/>
  <c r="EV127" i="10"/>
  <c r="EQ127" i="10"/>
  <c r="EP127" i="10"/>
  <c r="EE127" i="10"/>
  <c r="ED127" i="10" s="1"/>
  <c r="EU126" i="10"/>
  <c r="ET126" i="10"/>
  <c r="ET128" i="10" s="1"/>
  <c r="EQ126" i="10"/>
  <c r="EP126" i="10"/>
  <c r="EE126" i="10"/>
  <c r="ES125" i="10"/>
  <c r="ER125" i="10"/>
  <c r="EO125" i="10"/>
  <c r="EN125" i="10"/>
  <c r="EM125" i="10"/>
  <c r="EL125" i="10"/>
  <c r="EK125" i="10"/>
  <c r="EJ125" i="10"/>
  <c r="EI125" i="10"/>
  <c r="EH125" i="10"/>
  <c r="EG125" i="10"/>
  <c r="EF125" i="10"/>
  <c r="EU124" i="10"/>
  <c r="ET124" i="10"/>
  <c r="EQ124" i="10"/>
  <c r="EP124" i="10"/>
  <c r="EE124" i="10"/>
  <c r="ED124" i="10" s="1"/>
  <c r="EU123" i="10"/>
  <c r="EQ123" i="10"/>
  <c r="EP123" i="10"/>
  <c r="EE123" i="10"/>
  <c r="ED123" i="10" s="1"/>
  <c r="EV122" i="10"/>
  <c r="EQ122" i="10"/>
  <c r="EP122" i="10"/>
  <c r="EE122" i="10"/>
  <c r="ED122" i="10" s="1"/>
  <c r="EU121" i="10"/>
  <c r="ET121" i="10"/>
  <c r="EQ121" i="10"/>
  <c r="EP121" i="10"/>
  <c r="EE121" i="10"/>
  <c r="ED121" i="10" s="1"/>
  <c r="ES120" i="10"/>
  <c r="ER120" i="10"/>
  <c r="EO120" i="10"/>
  <c r="EN120" i="10"/>
  <c r="EM120" i="10"/>
  <c r="EK120" i="10"/>
  <c r="EJ120" i="10"/>
  <c r="EI120" i="10"/>
  <c r="EH120" i="10"/>
  <c r="EG120" i="10"/>
  <c r="EF120" i="10"/>
  <c r="EU119" i="10"/>
  <c r="ET119" i="10"/>
  <c r="EQ119" i="10"/>
  <c r="EP119" i="10"/>
  <c r="EL119" i="10"/>
  <c r="EE119" i="10"/>
  <c r="EU118" i="10"/>
  <c r="EV118" i="10" s="1"/>
  <c r="EQ118" i="10"/>
  <c r="EP118" i="10"/>
  <c r="EL118" i="10"/>
  <c r="EE118" i="10"/>
  <c r="EV117" i="10"/>
  <c r="EQ117" i="10"/>
  <c r="EP117" i="10"/>
  <c r="EE117" i="10"/>
  <c r="EU116" i="10"/>
  <c r="ET116" i="10"/>
  <c r="EQ116" i="10"/>
  <c r="EP116" i="10"/>
  <c r="EE116" i="10"/>
  <c r="ES115" i="10"/>
  <c r="ER115" i="10"/>
  <c r="EO115" i="10"/>
  <c r="EN115" i="10"/>
  <c r="EM115" i="10"/>
  <c r="EL115" i="10"/>
  <c r="EK115" i="10"/>
  <c r="EJ115" i="10"/>
  <c r="EI115" i="10"/>
  <c r="EH115" i="10"/>
  <c r="EG115" i="10"/>
  <c r="EF115" i="10"/>
  <c r="EU114" i="10"/>
  <c r="EQ114" i="10"/>
  <c r="EP114" i="10"/>
  <c r="EE114" i="10"/>
  <c r="ED114" i="10" s="1"/>
  <c r="EU113" i="10"/>
  <c r="EQ113" i="10"/>
  <c r="EP113" i="10"/>
  <c r="EE113" i="10"/>
  <c r="ED113" i="10" s="1"/>
  <c r="EV112" i="10"/>
  <c r="EQ112" i="10"/>
  <c r="EP112" i="10"/>
  <c r="EE112" i="10"/>
  <c r="ED112" i="10" s="1"/>
  <c r="EU111" i="10"/>
  <c r="ET111" i="10"/>
  <c r="EQ111" i="10"/>
  <c r="EP111" i="10"/>
  <c r="EE111" i="10"/>
  <c r="ED111" i="10" s="1"/>
  <c r="ES110" i="10"/>
  <c r="ER110" i="10"/>
  <c r="EO110" i="10"/>
  <c r="EN110" i="10"/>
  <c r="EM110" i="10"/>
  <c r="EK110" i="10"/>
  <c r="EJ110" i="10"/>
  <c r="EI110" i="10"/>
  <c r="EH110" i="10"/>
  <c r="EG110" i="10"/>
  <c r="EF110" i="10"/>
  <c r="EU109" i="10"/>
  <c r="EV109" i="10" s="1"/>
  <c r="EQ109" i="10"/>
  <c r="EP109" i="10"/>
  <c r="EE109" i="10"/>
  <c r="EV108" i="10"/>
  <c r="EQ108" i="10"/>
  <c r="EP108" i="10"/>
  <c r="EL108" i="10"/>
  <c r="EE108" i="10"/>
  <c r="EU107" i="10"/>
  <c r="ET107" i="10"/>
  <c r="EQ107" i="10"/>
  <c r="EP107" i="10"/>
  <c r="EL107" i="10"/>
  <c r="EE107" i="10"/>
  <c r="EU106" i="10"/>
  <c r="ET106" i="10"/>
  <c r="EQ106" i="10"/>
  <c r="EP106" i="10"/>
  <c r="EL106" i="10"/>
  <c r="EE106" i="10"/>
  <c r="ES105" i="10"/>
  <c r="ER105" i="10"/>
  <c r="EO105" i="10"/>
  <c r="EN105" i="10"/>
  <c r="EM105" i="10"/>
  <c r="EK105" i="10"/>
  <c r="EJ105" i="10"/>
  <c r="EI105" i="10"/>
  <c r="EH105" i="10"/>
  <c r="EG105" i="10"/>
  <c r="EF105" i="10"/>
  <c r="EU104" i="10"/>
  <c r="ET104" i="10"/>
  <c r="EQ104" i="10"/>
  <c r="EP104" i="10"/>
  <c r="EL104" i="10"/>
  <c r="EE104" i="10"/>
  <c r="EU103" i="10"/>
  <c r="EV103" i="10" s="1"/>
  <c r="EQ103" i="10"/>
  <c r="EP103" i="10"/>
  <c r="EL103" i="10"/>
  <c r="EE103" i="10"/>
  <c r="EV102" i="10"/>
  <c r="EQ102" i="10"/>
  <c r="EP102" i="10"/>
  <c r="EL102" i="10"/>
  <c r="EE102" i="10"/>
  <c r="EU101" i="10"/>
  <c r="ET101" i="10"/>
  <c r="EQ101" i="10"/>
  <c r="EP101" i="10"/>
  <c r="EL101" i="10"/>
  <c r="EE101" i="10"/>
  <c r="ES100" i="10"/>
  <c r="ER100" i="10"/>
  <c r="EO100" i="10"/>
  <c r="EN100" i="10"/>
  <c r="EM100" i="10"/>
  <c r="EK100" i="10"/>
  <c r="EJ100" i="10"/>
  <c r="EH100" i="10"/>
  <c r="EG100" i="10"/>
  <c r="EF100" i="10"/>
  <c r="EU99" i="10"/>
  <c r="ET99" i="10"/>
  <c r="EQ99" i="10"/>
  <c r="EP99" i="10"/>
  <c r="EL99" i="10"/>
  <c r="EE99" i="10"/>
  <c r="EU98" i="10"/>
  <c r="ET98" i="10"/>
  <c r="EQ98" i="10"/>
  <c r="EP98" i="10"/>
  <c r="EL98" i="10"/>
  <c r="EE98" i="10"/>
  <c r="EU97" i="10"/>
  <c r="ET97" i="10"/>
  <c r="EQ97" i="10"/>
  <c r="EP97" i="10"/>
  <c r="EL97" i="10"/>
  <c r="EE97" i="10"/>
  <c r="EU96" i="10"/>
  <c r="EQ96" i="10"/>
  <c r="EP96" i="10"/>
  <c r="EL96" i="10"/>
  <c r="EE96" i="10"/>
  <c r="EU95" i="10"/>
  <c r="EQ95" i="10"/>
  <c r="EP95" i="10"/>
  <c r="EL95" i="10"/>
  <c r="EE95" i="10"/>
  <c r="EU94" i="10"/>
  <c r="EQ94" i="10"/>
  <c r="EP94" i="10"/>
  <c r="EL94" i="10"/>
  <c r="EE94" i="10"/>
  <c r="EV93" i="10"/>
  <c r="EQ93" i="10"/>
  <c r="EP93" i="10"/>
  <c r="EE93" i="10"/>
  <c r="EU92" i="10"/>
  <c r="EQ92" i="10"/>
  <c r="EI100" i="10"/>
  <c r="ES91" i="10"/>
  <c r="ER91" i="10"/>
  <c r="EO91" i="10"/>
  <c r="EN91" i="10"/>
  <c r="EM91" i="10"/>
  <c r="EL91" i="10"/>
  <c r="EK91" i="10"/>
  <c r="EJ91" i="10"/>
  <c r="EI91" i="10"/>
  <c r="EH91" i="10"/>
  <c r="EG91" i="10"/>
  <c r="EF91" i="10"/>
  <c r="EU90" i="10"/>
  <c r="ET90" i="10"/>
  <c r="EQ90" i="10"/>
  <c r="EP90" i="10"/>
  <c r="EE90" i="10"/>
  <c r="ED90" i="10" s="1"/>
  <c r="EU89" i="10"/>
  <c r="ET89" i="10"/>
  <c r="EQ89" i="10"/>
  <c r="EP89" i="10"/>
  <c r="EE89" i="10"/>
  <c r="ED89" i="10" s="1"/>
  <c r="EV88" i="10"/>
  <c r="EQ88" i="10"/>
  <c r="EP88" i="10"/>
  <c r="EE88" i="10"/>
  <c r="EU87" i="10"/>
  <c r="ET87" i="10"/>
  <c r="EQ87" i="10"/>
  <c r="EP87" i="10"/>
  <c r="EE87" i="10"/>
  <c r="ED87" i="10" s="1"/>
  <c r="ES86" i="10"/>
  <c r="ER86" i="10"/>
  <c r="EO86" i="10"/>
  <c r="EN86" i="10"/>
  <c r="EM86" i="10"/>
  <c r="EK86" i="10"/>
  <c r="EJ86" i="10"/>
  <c r="EI86" i="10"/>
  <c r="EH86" i="10"/>
  <c r="EG86" i="10"/>
  <c r="EF86" i="10"/>
  <c r="EU85" i="10"/>
  <c r="ET85" i="10"/>
  <c r="EQ85" i="10"/>
  <c r="EP85" i="10"/>
  <c r="EE85" i="10"/>
  <c r="EU84" i="10"/>
  <c r="EV84" i="10" s="1"/>
  <c r="EQ84" i="10"/>
  <c r="EP84" i="10"/>
  <c r="EL84" i="10"/>
  <c r="EE84" i="10"/>
  <c r="EV83" i="10"/>
  <c r="EQ83" i="10"/>
  <c r="EP83" i="10"/>
  <c r="EL83" i="10"/>
  <c r="EE83" i="10"/>
  <c r="EU82" i="10"/>
  <c r="ET82" i="10"/>
  <c r="EQ82" i="10"/>
  <c r="EP82" i="10"/>
  <c r="EL82" i="10"/>
  <c r="EE82" i="10"/>
  <c r="ES81" i="10"/>
  <c r="ER81" i="10"/>
  <c r="EO81" i="10"/>
  <c r="EN81" i="10"/>
  <c r="EM81" i="10"/>
  <c r="EK81" i="10"/>
  <c r="EJ81" i="10"/>
  <c r="EI81" i="10"/>
  <c r="EH81" i="10"/>
  <c r="EG81" i="10"/>
  <c r="EF81" i="10"/>
  <c r="EU80" i="10"/>
  <c r="ET80" i="10"/>
  <c r="EQ80" i="10"/>
  <c r="EP80" i="10"/>
  <c r="EL80" i="10"/>
  <c r="EE80" i="10"/>
  <c r="EV79" i="10"/>
  <c r="EQ79" i="10"/>
  <c r="EP79" i="10"/>
  <c r="EL79" i="10"/>
  <c r="EE79" i="10"/>
  <c r="EU78" i="10"/>
  <c r="ET78" i="10"/>
  <c r="EQ78" i="10"/>
  <c r="EP78" i="10"/>
  <c r="EL78" i="10"/>
  <c r="EE78" i="10"/>
  <c r="ES77" i="10"/>
  <c r="ER77" i="10"/>
  <c r="EO77" i="10"/>
  <c r="EN77" i="10"/>
  <c r="EM77" i="10"/>
  <c r="EK77" i="10"/>
  <c r="EJ77" i="10"/>
  <c r="EI77" i="10"/>
  <c r="EH77" i="10"/>
  <c r="EG77" i="10"/>
  <c r="EF77" i="10"/>
  <c r="EU76" i="10"/>
  <c r="ET76" i="10"/>
  <c r="EQ76" i="10"/>
  <c r="EP76" i="10"/>
  <c r="EL76" i="10"/>
  <c r="EE76" i="10"/>
  <c r="EU75" i="10"/>
  <c r="EQ75" i="10"/>
  <c r="EP75" i="10"/>
  <c r="EL75" i="10"/>
  <c r="EE75" i="10"/>
  <c r="EV74" i="10"/>
  <c r="EQ74" i="10"/>
  <c r="EP74" i="10"/>
  <c r="EE74" i="10"/>
  <c r="EU73" i="10"/>
  <c r="ET73" i="10"/>
  <c r="EQ73" i="10"/>
  <c r="EP73" i="10"/>
  <c r="EE73" i="10"/>
  <c r="ES72" i="10"/>
  <c r="ER72" i="10"/>
  <c r="EO72" i="10"/>
  <c r="EN72" i="10"/>
  <c r="EM72" i="10"/>
  <c r="EK72" i="10"/>
  <c r="EJ72" i="10"/>
  <c r="EI72" i="10"/>
  <c r="EH72" i="10"/>
  <c r="EG72" i="10"/>
  <c r="EF72" i="10"/>
  <c r="EU70" i="10"/>
  <c r="ET70" i="10"/>
  <c r="EQ70" i="10"/>
  <c r="EP70" i="10"/>
  <c r="EE70" i="10"/>
  <c r="EU69" i="10"/>
  <c r="EQ69" i="10"/>
  <c r="EP69" i="10"/>
  <c r="EE69" i="10"/>
  <c r="EV68" i="10"/>
  <c r="EQ68" i="10"/>
  <c r="EP68" i="10"/>
  <c r="EE68" i="10"/>
  <c r="EU67" i="10"/>
  <c r="ET67" i="10"/>
  <c r="EQ67" i="10"/>
  <c r="EP67" i="10"/>
  <c r="EE67" i="10"/>
  <c r="ES66" i="10"/>
  <c r="ER66" i="10"/>
  <c r="EO66" i="10"/>
  <c r="EN66" i="10"/>
  <c r="EM66" i="10"/>
  <c r="EL66" i="10"/>
  <c r="EK66" i="10"/>
  <c r="EJ66" i="10"/>
  <c r="EI66" i="10"/>
  <c r="EH66" i="10"/>
  <c r="EG66" i="10"/>
  <c r="EF66" i="10"/>
  <c r="EU65" i="10"/>
  <c r="ET65" i="10"/>
  <c r="EQ65" i="10"/>
  <c r="EP65" i="10"/>
  <c r="EE65" i="10"/>
  <c r="ED65" i="10" s="1"/>
  <c r="EV64" i="10"/>
  <c r="EQ64" i="10"/>
  <c r="EP64" i="10"/>
  <c r="EE64" i="10"/>
  <c r="ED64" i="10" s="1"/>
  <c r="EU63" i="10"/>
  <c r="ET63" i="10"/>
  <c r="EQ63" i="10"/>
  <c r="EP63" i="10"/>
  <c r="EE63" i="10"/>
  <c r="ES62" i="10"/>
  <c r="ER62" i="10"/>
  <c r="EO62" i="10"/>
  <c r="EN62" i="10"/>
  <c r="EM62" i="10"/>
  <c r="EK62" i="10"/>
  <c r="EJ62" i="10"/>
  <c r="EI62" i="10"/>
  <c r="EH62" i="10"/>
  <c r="EG62" i="10"/>
  <c r="EF62" i="10"/>
  <c r="EV61" i="10"/>
  <c r="EQ61" i="10"/>
  <c r="EP61" i="10"/>
  <c r="EL61" i="10"/>
  <c r="EE61" i="10"/>
  <c r="EU60" i="10"/>
  <c r="ET60" i="10"/>
  <c r="EQ60" i="10"/>
  <c r="EL60" i="10"/>
  <c r="EE60" i="10"/>
  <c r="ES59" i="10"/>
  <c r="ER59" i="10"/>
  <c r="EO59" i="10"/>
  <c r="EN59" i="10"/>
  <c r="EM59" i="10"/>
  <c r="EK59" i="10"/>
  <c r="EJ59" i="10"/>
  <c r="EI59" i="10"/>
  <c r="EH59" i="10"/>
  <c r="EG59" i="10"/>
  <c r="EF59" i="10"/>
  <c r="EU58" i="10"/>
  <c r="ET58" i="10"/>
  <c r="EQ58" i="10"/>
  <c r="EP58" i="10"/>
  <c r="EL58" i="10"/>
  <c r="EE58" i="10"/>
  <c r="EU57" i="10"/>
  <c r="EV57" i="10" s="1"/>
  <c r="EQ57" i="10"/>
  <c r="EP57" i="10"/>
  <c r="EL57" i="10"/>
  <c r="EE57" i="10"/>
  <c r="EV56" i="10"/>
  <c r="EQ56" i="10"/>
  <c r="EP56" i="10"/>
  <c r="EL56" i="10"/>
  <c r="EE56" i="10"/>
  <c r="EU55" i="10"/>
  <c r="ET55" i="10"/>
  <c r="EQ55" i="10"/>
  <c r="EP55" i="10"/>
  <c r="EL55" i="10"/>
  <c r="EE55" i="10"/>
  <c r="ES54" i="10"/>
  <c r="ER54" i="10"/>
  <c r="EO54" i="10"/>
  <c r="EN54" i="10"/>
  <c r="EM54" i="10"/>
  <c r="EK54" i="10"/>
  <c r="EJ54" i="10"/>
  <c r="EI54" i="10"/>
  <c r="EH54" i="10"/>
  <c r="EG54" i="10"/>
  <c r="EF54" i="10"/>
  <c r="EV53" i="10"/>
  <c r="EQ53" i="10"/>
  <c r="EP53" i="10"/>
  <c r="EL53" i="10"/>
  <c r="EE53" i="10"/>
  <c r="EU52" i="10"/>
  <c r="EU54" i="10" s="1"/>
  <c r="ET52" i="10"/>
  <c r="ET54" i="10" s="1"/>
  <c r="EQ52" i="10"/>
  <c r="EP52" i="10"/>
  <c r="EL52" i="10"/>
  <c r="EE52" i="10"/>
  <c r="EE54" i="10" s="1"/>
  <c r="ES51" i="10"/>
  <c r="ER51" i="10"/>
  <c r="EO51" i="10"/>
  <c r="EN51" i="10"/>
  <c r="EM51" i="10"/>
  <c r="EK51" i="10"/>
  <c r="EJ51" i="10"/>
  <c r="EI51" i="10"/>
  <c r="EH51" i="10"/>
  <c r="EG51" i="10"/>
  <c r="EF51" i="10"/>
  <c r="EU50" i="10"/>
  <c r="ET50" i="10"/>
  <c r="EQ50" i="10"/>
  <c r="EP50" i="10"/>
  <c r="EE50" i="10"/>
  <c r="EV49" i="10"/>
  <c r="EQ49" i="10"/>
  <c r="EP49" i="10"/>
  <c r="EE49" i="10"/>
  <c r="EU48" i="10"/>
  <c r="ET48" i="10"/>
  <c r="EQ48" i="10"/>
  <c r="EP48" i="10"/>
  <c r="EE48" i="10"/>
  <c r="ES47" i="10"/>
  <c r="ER47" i="10"/>
  <c r="EO47" i="10"/>
  <c r="EN47" i="10"/>
  <c r="EM47" i="10"/>
  <c r="EK47" i="10"/>
  <c r="EJ47" i="10"/>
  <c r="EI47" i="10"/>
  <c r="EH47" i="10"/>
  <c r="EG47" i="10"/>
  <c r="EF47" i="10"/>
  <c r="EV46" i="10"/>
  <c r="EQ46" i="10"/>
  <c r="EP46" i="10"/>
  <c r="EE46" i="10"/>
  <c r="EU45" i="10"/>
  <c r="ET45" i="10"/>
  <c r="ET47" i="10" s="1"/>
  <c r="EQ45" i="10"/>
  <c r="EP45" i="10"/>
  <c r="EE45" i="10"/>
  <c r="ES44" i="10"/>
  <c r="ER44" i="10"/>
  <c r="EO44" i="10"/>
  <c r="EN44" i="10"/>
  <c r="EM44" i="10"/>
  <c r="EL44" i="10"/>
  <c r="EK44" i="10"/>
  <c r="EJ44" i="10"/>
  <c r="EI44" i="10"/>
  <c r="EH44" i="10"/>
  <c r="EG44" i="10"/>
  <c r="EF44" i="10"/>
  <c r="EV43" i="10"/>
  <c r="EQ43" i="10"/>
  <c r="EP43" i="10"/>
  <c r="EE43" i="10"/>
  <c r="ED43" i="10" s="1"/>
  <c r="EU42" i="10"/>
  <c r="ET42" i="10"/>
  <c r="EQ42" i="10"/>
  <c r="EE42" i="10"/>
  <c r="ED42" i="10" s="1"/>
  <c r="ES41" i="10"/>
  <c r="ER41" i="10"/>
  <c r="EO41" i="10"/>
  <c r="EN41" i="10"/>
  <c r="EM41" i="10"/>
  <c r="EK41" i="10"/>
  <c r="EJ41" i="10"/>
  <c r="EI41" i="10"/>
  <c r="EH41" i="10"/>
  <c r="EG41" i="10"/>
  <c r="EF41" i="10"/>
  <c r="EU40" i="10"/>
  <c r="ET40" i="10"/>
  <c r="EQ40" i="10"/>
  <c r="EP40" i="10"/>
  <c r="EL40" i="10"/>
  <c r="EE40" i="10"/>
  <c r="EV39" i="10"/>
  <c r="EQ39" i="10"/>
  <c r="EP39" i="10"/>
  <c r="EL39" i="10"/>
  <c r="EE39" i="10"/>
  <c r="EU38" i="10"/>
  <c r="ET38" i="10"/>
  <c r="EQ38" i="10"/>
  <c r="EP38" i="10"/>
  <c r="EL38" i="10"/>
  <c r="EE38" i="10"/>
  <c r="ES37" i="10"/>
  <c r="ER37" i="10"/>
  <c r="EO37" i="10"/>
  <c r="EN37" i="10"/>
  <c r="EM37" i="10"/>
  <c r="EK37" i="10"/>
  <c r="EJ37" i="10"/>
  <c r="EI37" i="10"/>
  <c r="EH37" i="10"/>
  <c r="EG37" i="10"/>
  <c r="EF37" i="10"/>
  <c r="EV36" i="10"/>
  <c r="EQ36" i="10"/>
  <c r="EP36" i="10"/>
  <c r="EL36" i="10"/>
  <c r="EE36" i="10"/>
  <c r="EU35" i="10"/>
  <c r="ET35" i="10"/>
  <c r="EQ35" i="10"/>
  <c r="EP35" i="10"/>
  <c r="EL35" i="10"/>
  <c r="EE35" i="10"/>
  <c r="ES34" i="10"/>
  <c r="ER34" i="10"/>
  <c r="EO34" i="10"/>
  <c r="EN34" i="10"/>
  <c r="EM34" i="10"/>
  <c r="EK34" i="10"/>
  <c r="EJ34" i="10"/>
  <c r="EI34" i="10"/>
  <c r="EH34" i="10"/>
  <c r="EG34" i="10"/>
  <c r="EF34" i="10"/>
  <c r="EU33" i="10"/>
  <c r="EQ33" i="10"/>
  <c r="EP33" i="10"/>
  <c r="EL33" i="10"/>
  <c r="EE33" i="10"/>
  <c r="EV32" i="10"/>
  <c r="EQ32" i="10"/>
  <c r="EP32" i="10"/>
  <c r="EL32" i="10"/>
  <c r="EE32" i="10"/>
  <c r="EU31" i="10"/>
  <c r="ET31" i="10"/>
  <c r="EQ31" i="10"/>
  <c r="EP31" i="10"/>
  <c r="EL31" i="10"/>
  <c r="EE31" i="10"/>
  <c r="ES30" i="10"/>
  <c r="ER30" i="10"/>
  <c r="EO30" i="10"/>
  <c r="EN30" i="10"/>
  <c r="EM30" i="10"/>
  <c r="EK30" i="10"/>
  <c r="EJ30" i="10"/>
  <c r="EI30" i="10"/>
  <c r="EH30" i="10"/>
  <c r="EG30" i="10"/>
  <c r="EF30" i="10"/>
  <c r="EU29" i="10"/>
  <c r="EV29" i="10" s="1"/>
  <c r="EQ29" i="10"/>
  <c r="EP29" i="10"/>
  <c r="EL29" i="10"/>
  <c r="EE29" i="10"/>
  <c r="EV28" i="10"/>
  <c r="EQ28" i="10"/>
  <c r="EP28" i="10"/>
  <c r="EE28" i="10"/>
  <c r="EU27" i="10"/>
  <c r="ET27" i="10"/>
  <c r="EQ27" i="10"/>
  <c r="EP27" i="10"/>
  <c r="EE27" i="10"/>
  <c r="ES26" i="10"/>
  <c r="ER26" i="10"/>
  <c r="EO26" i="10"/>
  <c r="EN26" i="10"/>
  <c r="EM26" i="10"/>
  <c r="EL26" i="10"/>
  <c r="EK26" i="10"/>
  <c r="EJ26" i="10"/>
  <c r="EI26" i="10"/>
  <c r="EH26" i="10"/>
  <c r="EG26" i="10"/>
  <c r="EF26" i="10"/>
  <c r="EV25" i="10"/>
  <c r="EQ25" i="10"/>
  <c r="EP25" i="10"/>
  <c r="EE25" i="10"/>
  <c r="ED25" i="10" s="1"/>
  <c r="EU24" i="10"/>
  <c r="ET24" i="10"/>
  <c r="EQ24" i="10"/>
  <c r="EP24" i="10"/>
  <c r="EE24" i="10"/>
  <c r="ES23" i="10"/>
  <c r="ER23" i="10"/>
  <c r="EO23" i="10"/>
  <c r="EN23" i="10"/>
  <c r="EM23" i="10"/>
  <c r="EK23" i="10"/>
  <c r="EJ23" i="10"/>
  <c r="EI23" i="10"/>
  <c r="EH23" i="10"/>
  <c r="EG23" i="10"/>
  <c r="EF23" i="10"/>
  <c r="EV22" i="10"/>
  <c r="EQ22" i="10"/>
  <c r="EP22" i="10"/>
  <c r="EE22" i="10"/>
  <c r="EU21" i="10"/>
  <c r="ET21" i="10"/>
  <c r="EQ21" i="10"/>
  <c r="EP21" i="10"/>
  <c r="EE21" i="10"/>
  <c r="ES20" i="10"/>
  <c r="ER20" i="10"/>
  <c r="EO20" i="10"/>
  <c r="EN20" i="10"/>
  <c r="EM20" i="10"/>
  <c r="EK20" i="10"/>
  <c r="EJ20" i="10"/>
  <c r="EI20" i="10"/>
  <c r="EH20" i="10"/>
  <c r="EG20" i="10"/>
  <c r="EF20" i="10"/>
  <c r="EV19" i="10"/>
  <c r="EQ19" i="10"/>
  <c r="EP19" i="10"/>
  <c r="EE19" i="10"/>
  <c r="EU18" i="10"/>
  <c r="ET18" i="10"/>
  <c r="ET20" i="10" s="1"/>
  <c r="EQ18" i="10"/>
  <c r="EP18" i="10"/>
  <c r="EE18" i="10"/>
  <c r="ES17" i="10"/>
  <c r="ER17" i="10"/>
  <c r="EO17" i="10"/>
  <c r="EN17" i="10"/>
  <c r="EM17" i="10"/>
  <c r="EL17" i="10"/>
  <c r="EK17" i="10"/>
  <c r="EJ17" i="10"/>
  <c r="EI17" i="10"/>
  <c r="EH17" i="10"/>
  <c r="EG17" i="10"/>
  <c r="EF17" i="10"/>
  <c r="EV16" i="10"/>
  <c r="EQ16" i="10"/>
  <c r="EP16" i="10"/>
  <c r="EE16" i="10"/>
  <c r="ED16" i="10" s="1"/>
  <c r="EU15" i="10"/>
  <c r="EU17" i="10" s="1"/>
  <c r="ET15" i="10"/>
  <c r="ET17" i="10" s="1"/>
  <c r="EQ15" i="10"/>
  <c r="EP15" i="10"/>
  <c r="EE15" i="10"/>
  <c r="ED15" i="10" s="1"/>
  <c r="ES14" i="10"/>
  <c r="ER14" i="10"/>
  <c r="EO14" i="10"/>
  <c r="EN14" i="10"/>
  <c r="EM14" i="10"/>
  <c r="EK14" i="10"/>
  <c r="EJ14" i="10"/>
  <c r="EI14" i="10"/>
  <c r="EH14" i="10"/>
  <c r="EG14" i="10"/>
  <c r="EF14" i="10"/>
  <c r="EU13" i="10"/>
  <c r="EQ13" i="10"/>
  <c r="EP13" i="10"/>
  <c r="EE13" i="10"/>
  <c r="EV12" i="10"/>
  <c r="EQ12" i="10"/>
  <c r="EP12" i="10"/>
  <c r="EL12" i="10"/>
  <c r="EE12" i="10"/>
  <c r="EU11" i="10"/>
  <c r="ET11" i="10"/>
  <c r="ET14" i="10" s="1"/>
  <c r="EQ11" i="10"/>
  <c r="EP11" i="10"/>
  <c r="EL11" i="10"/>
  <c r="EE11" i="10"/>
  <c r="ES10" i="10"/>
  <c r="ER10" i="10"/>
  <c r="EO10" i="10"/>
  <c r="EN10" i="10"/>
  <c r="EM10" i="10"/>
  <c r="EK10" i="10"/>
  <c r="EJ10" i="10"/>
  <c r="EI10" i="10"/>
  <c r="EH10" i="10"/>
  <c r="EG10" i="10"/>
  <c r="EF10" i="10"/>
  <c r="EU9" i="10"/>
  <c r="EV9" i="10" s="1"/>
  <c r="EQ9" i="10"/>
  <c r="EP9" i="10"/>
  <c r="EL9" i="10"/>
  <c r="EE9" i="10"/>
  <c r="EV8" i="10"/>
  <c r="EQ8" i="10"/>
  <c r="EP8" i="10"/>
  <c r="EL8" i="10"/>
  <c r="EE8" i="10"/>
  <c r="EU7" i="10"/>
  <c r="ET7" i="10"/>
  <c r="EQ7" i="10"/>
  <c r="EP7" i="10"/>
  <c r="EL7" i="10"/>
  <c r="EE7" i="10"/>
  <c r="EP44" i="10" l="1"/>
  <c r="EE138" i="10"/>
  <c r="EQ47" i="10"/>
  <c r="EP47" i="10"/>
  <c r="EE128" i="10"/>
  <c r="EP23" i="10"/>
  <c r="EQ138" i="10"/>
  <c r="ED227" i="10"/>
  <c r="ED179" i="10"/>
  <c r="ED197" i="10"/>
  <c r="EQ269" i="10"/>
  <c r="EE278" i="10"/>
  <c r="EQ131" i="10"/>
  <c r="EL20" i="10"/>
  <c r="EE20" i="10"/>
  <c r="EL253" i="10"/>
  <c r="EL241" i="10"/>
  <c r="ED167" i="10"/>
  <c r="ED230" i="10"/>
  <c r="ED21" i="10"/>
  <c r="ED29" i="10"/>
  <c r="ED209" i="10"/>
  <c r="EV227" i="10"/>
  <c r="EU120" i="10"/>
  <c r="ED215" i="10"/>
  <c r="EV238" i="10"/>
  <c r="ED258" i="10"/>
  <c r="EL51" i="10"/>
  <c r="EU30" i="10"/>
  <c r="ED13" i="10"/>
  <c r="EQ26" i="10"/>
  <c r="EV31" i="10"/>
  <c r="EV73" i="10"/>
  <c r="EV89" i="10"/>
  <c r="EV221" i="10"/>
  <c r="ED97" i="10"/>
  <c r="ED98" i="10"/>
  <c r="ED109" i="10"/>
  <c r="ET163" i="10"/>
  <c r="ED74" i="10"/>
  <c r="ED84" i="10"/>
  <c r="ED108" i="10"/>
  <c r="ED158" i="10"/>
  <c r="EV165" i="10"/>
  <c r="EV178" i="10"/>
  <c r="EQ17" i="10"/>
  <c r="EQ278" i="10"/>
  <c r="EQ34" i="10"/>
  <c r="ED103" i="10"/>
  <c r="ED183" i="10"/>
  <c r="ED208" i="10"/>
  <c r="ED242" i="10"/>
  <c r="ED243" i="10"/>
  <c r="ED250" i="10"/>
  <c r="EL30" i="10"/>
  <c r="EQ157" i="10"/>
  <c r="ED7" i="10"/>
  <c r="EV60" i="10"/>
  <c r="EV62" i="10" s="1"/>
  <c r="ED83" i="10"/>
  <c r="ED96" i="10"/>
  <c r="EQ211" i="10"/>
  <c r="EQ245" i="10"/>
  <c r="EQ253" i="10"/>
  <c r="ED68" i="10"/>
  <c r="EV98" i="10"/>
  <c r="EE131" i="10"/>
  <c r="EE26" i="10"/>
  <c r="EE51" i="10"/>
  <c r="ET59" i="10"/>
  <c r="ED117" i="10"/>
  <c r="EQ135" i="10"/>
  <c r="EP144" i="10"/>
  <c r="ED194" i="10"/>
  <c r="EL245" i="10"/>
  <c r="EQ249" i="10"/>
  <c r="EU260" i="10"/>
  <c r="ED259" i="10"/>
  <c r="EL10" i="10"/>
  <c r="EE157" i="10"/>
  <c r="EU110" i="10"/>
  <c r="EV119" i="10"/>
  <c r="ED193" i="10"/>
  <c r="ET226" i="10"/>
  <c r="EQ128" i="10"/>
  <c r="ED154" i="10"/>
  <c r="EE66" i="10"/>
  <c r="EV24" i="10"/>
  <c r="EV26" i="10" s="1"/>
  <c r="ED28" i="10"/>
  <c r="ED35" i="10"/>
  <c r="ED36" i="10"/>
  <c r="EV50" i="10"/>
  <c r="ED69" i="10"/>
  <c r="EU115" i="10"/>
  <c r="ED119" i="10"/>
  <c r="ED169" i="10"/>
  <c r="ED222" i="10"/>
  <c r="ED255" i="10"/>
  <c r="EV270" i="10"/>
  <c r="ED85" i="10"/>
  <c r="ED129" i="10"/>
  <c r="EL218" i="10"/>
  <c r="ED102" i="10"/>
  <c r="EP59" i="10"/>
  <c r="EL77" i="10"/>
  <c r="ET91" i="10"/>
  <c r="ED170" i="10"/>
  <c r="EE211" i="10"/>
  <c r="ED210" i="10"/>
  <c r="ED239" i="10"/>
  <c r="EV246" i="10"/>
  <c r="ED248" i="10"/>
  <c r="ED265" i="10"/>
  <c r="EL41" i="10"/>
  <c r="EP81" i="10"/>
  <c r="ED172" i="10"/>
  <c r="ED31" i="10"/>
  <c r="ED33" i="10"/>
  <c r="ED50" i="10"/>
  <c r="EV63" i="10"/>
  <c r="ED130" i="10"/>
  <c r="ED76" i="10"/>
  <c r="ED40" i="10"/>
  <c r="ED58" i="10"/>
  <c r="ED79" i="10"/>
  <c r="ED180" i="10"/>
  <c r="ED191" i="10"/>
  <c r="EL233" i="10"/>
  <c r="ED275" i="10"/>
  <c r="EQ266" i="10"/>
  <c r="EQ37" i="10"/>
  <c r="EL81" i="10"/>
  <c r="ED94" i="10"/>
  <c r="EL110" i="10"/>
  <c r="EE150" i="10"/>
  <c r="ED168" i="10"/>
  <c r="EV177" i="10"/>
  <c r="ED188" i="10"/>
  <c r="ED189" i="10"/>
  <c r="ED201" i="10"/>
  <c r="ED202" i="10"/>
  <c r="EL211" i="10"/>
  <c r="EV219" i="10"/>
  <c r="ED224" i="10"/>
  <c r="ED225" i="10"/>
  <c r="ED228" i="10"/>
  <c r="ED252" i="10"/>
  <c r="ED271" i="10"/>
  <c r="ED12" i="10"/>
  <c r="ED24" i="10"/>
  <c r="ED26" i="10" s="1"/>
  <c r="ED38" i="10"/>
  <c r="ED39" i="10"/>
  <c r="EQ66" i="10"/>
  <c r="ED75" i="10"/>
  <c r="EV149" i="10"/>
  <c r="EV173" i="10"/>
  <c r="EV213" i="10"/>
  <c r="ED217" i="10"/>
  <c r="EL226" i="10"/>
  <c r="ED220" i="10"/>
  <c r="ED221" i="10"/>
  <c r="ED223" i="10"/>
  <c r="ED238" i="10"/>
  <c r="ED240" i="10"/>
  <c r="EQ81" i="10"/>
  <c r="EE44" i="10"/>
  <c r="ED48" i="10"/>
  <c r="EL62" i="10"/>
  <c r="EL72" i="10"/>
  <c r="ED134" i="10"/>
  <c r="EV139" i="10"/>
  <c r="ED149" i="10"/>
  <c r="ED153" i="10"/>
  <c r="ED173" i="10"/>
  <c r="EQ195" i="10"/>
  <c r="EQ204" i="10"/>
  <c r="ED212" i="10"/>
  <c r="ED213" i="10"/>
  <c r="EV234" i="10"/>
  <c r="ED236" i="10"/>
  <c r="EP241" i="10"/>
  <c r="EL249" i="10"/>
  <c r="ED247" i="10"/>
  <c r="EE260" i="10"/>
  <c r="EL59" i="10"/>
  <c r="ED80" i="10"/>
  <c r="EQ100" i="10"/>
  <c r="ED132" i="10"/>
  <c r="ED164" i="10"/>
  <c r="ED165" i="10"/>
  <c r="ED181" i="10"/>
  <c r="EV188" i="10"/>
  <c r="ED205" i="10"/>
  <c r="ED231" i="10"/>
  <c r="ED232" i="10"/>
  <c r="EL237" i="10"/>
  <c r="ED235" i="10"/>
  <c r="ED254" i="10"/>
  <c r="ED261" i="10"/>
  <c r="EL23" i="10"/>
  <c r="EQ44" i="10"/>
  <c r="EU253" i="10"/>
  <c r="EQ14" i="10"/>
  <c r="EV15" i="10"/>
  <c r="EV17" i="10" s="1"/>
  <c r="EQ20" i="10"/>
  <c r="ET26" i="10"/>
  <c r="ET34" i="10"/>
  <c r="EV35" i="10"/>
  <c r="EV37" i="10" s="1"/>
  <c r="EV38" i="10"/>
  <c r="EV42" i="10"/>
  <c r="EV44" i="10" s="1"/>
  <c r="EQ51" i="10"/>
  <c r="EL54" i="10"/>
  <c r="EV55" i="10"/>
  <c r="ED60" i="10"/>
  <c r="EU62" i="10"/>
  <c r="EP66" i="10"/>
  <c r="ED70" i="10"/>
  <c r="EV78" i="10"/>
  <c r="EQ86" i="10"/>
  <c r="EQ91" i="10"/>
  <c r="ED93" i="10"/>
  <c r="ED99" i="10"/>
  <c r="EV99" i="10"/>
  <c r="EU100" i="10"/>
  <c r="EV104" i="10"/>
  <c r="EU105" i="10"/>
  <c r="EV107" i="10"/>
  <c r="EP120" i="10"/>
  <c r="EP157" i="10"/>
  <c r="EV215" i="10"/>
  <c r="EU233" i="10"/>
  <c r="EV228" i="10"/>
  <c r="EU245" i="10"/>
  <c r="ED272" i="10"/>
  <c r="EP278" i="10"/>
  <c r="EV27" i="10"/>
  <c r="EV30" i="10" s="1"/>
  <c r="EU59" i="10"/>
  <c r="EP204" i="10"/>
  <c r="EJ279" i="10"/>
  <c r="EV18" i="10"/>
  <c r="EV20" i="10" s="1"/>
  <c r="EQ23" i="10"/>
  <c r="EU26" i="10"/>
  <c r="EU37" i="10"/>
  <c r="EE41" i="10"/>
  <c r="EV40" i="10"/>
  <c r="EU44" i="10"/>
  <c r="EU47" i="10"/>
  <c r="EP54" i="10"/>
  <c r="ED61" i="10"/>
  <c r="ED63" i="10"/>
  <c r="ED66" i="10" s="1"/>
  <c r="EV65" i="10"/>
  <c r="EU81" i="10"/>
  <c r="EV82" i="10"/>
  <c r="EU91" i="10"/>
  <c r="ET131" i="10"/>
  <c r="EV136" i="10"/>
  <c r="EV138" i="10" s="1"/>
  <c r="EU211" i="10"/>
  <c r="EV206" i="10"/>
  <c r="EV210" i="10"/>
  <c r="ET211" i="10"/>
  <c r="EU218" i="10"/>
  <c r="ED244" i="10"/>
  <c r="ET266" i="10"/>
  <c r="EV264" i="10"/>
  <c r="EV266" i="10" s="1"/>
  <c r="EV75" i="10"/>
  <c r="ET105" i="10"/>
  <c r="ET110" i="10"/>
  <c r="EL120" i="10"/>
  <c r="EU14" i="10"/>
  <c r="EV21" i="10"/>
  <c r="EV23" i="10" s="1"/>
  <c r="ET41" i="10"/>
  <c r="EE47" i="10"/>
  <c r="EU51" i="10"/>
  <c r="EP62" i="10"/>
  <c r="EP72" i="10"/>
  <c r="EV95" i="10"/>
  <c r="ED107" i="10"/>
  <c r="EE110" i="10"/>
  <c r="ED115" i="10"/>
  <c r="EV116" i="10"/>
  <c r="EV120" i="10" s="1"/>
  <c r="EU128" i="10"/>
  <c r="EU131" i="10"/>
  <c r="EV132" i="10"/>
  <c r="EV134" i="10"/>
  <c r="EU135" i="10"/>
  <c r="EU138" i="10"/>
  <c r="EV209" i="10"/>
  <c r="EV212" i="10"/>
  <c r="EV261" i="10"/>
  <c r="EV263" i="10" s="1"/>
  <c r="ET263" i="10"/>
  <c r="EP20" i="10"/>
  <c r="ET66" i="10"/>
  <c r="ET269" i="10"/>
  <c r="EV267" i="10"/>
  <c r="EV269" i="10" s="1"/>
  <c r="ED9" i="10"/>
  <c r="EF279" i="10"/>
  <c r="EV13" i="10"/>
  <c r="ED17" i="10"/>
  <c r="ED19" i="10"/>
  <c r="EU23" i="10"/>
  <c r="ED32" i="10"/>
  <c r="EL37" i="10"/>
  <c r="EP41" i="10"/>
  <c r="ED44" i="10"/>
  <c r="ED49" i="10"/>
  <c r="EQ59" i="10"/>
  <c r="EQ62" i="10"/>
  <c r="EU66" i="10"/>
  <c r="EU72" i="10"/>
  <c r="EQ72" i="10"/>
  <c r="EV70" i="10"/>
  <c r="EP77" i="10"/>
  <c r="EE86" i="10"/>
  <c r="EV87" i="10"/>
  <c r="EV94" i="10"/>
  <c r="EV96" i="10"/>
  <c r="EV97" i="10"/>
  <c r="EP105" i="10"/>
  <c r="EP110" i="10"/>
  <c r="EE115" i="10"/>
  <c r="EV114" i="10"/>
  <c r="EV123" i="10"/>
  <c r="EL150" i="10"/>
  <c r="ED145" i="10"/>
  <c r="EU163" i="10"/>
  <c r="EV182" i="10"/>
  <c r="EL195" i="10"/>
  <c r="EU263" i="10"/>
  <c r="EP269" i="10"/>
  <c r="EV143" i="10"/>
  <c r="EV230" i="10"/>
  <c r="EU20" i="10"/>
  <c r="ED8" i="10"/>
  <c r="EL14" i="10"/>
  <c r="EP17" i="10"/>
  <c r="ED22" i="10"/>
  <c r="EP26" i="10"/>
  <c r="EQ30" i="10"/>
  <c r="EP34" i="10"/>
  <c r="EP37" i="10"/>
  <c r="ED52" i="10"/>
  <c r="EV52" i="10"/>
  <c r="EV54" i="10" s="1"/>
  <c r="ET62" i="10"/>
  <c r="EV67" i="10"/>
  <c r="EV69" i="10"/>
  <c r="EQ77" i="10"/>
  <c r="EV76" i="10"/>
  <c r="EP86" i="10"/>
  <c r="EP91" i="10"/>
  <c r="EE92" i="10"/>
  <c r="ED95" i="10"/>
  <c r="EQ105" i="10"/>
  <c r="EQ110" i="10"/>
  <c r="EP115" i="10"/>
  <c r="EV113" i="10"/>
  <c r="EE120" i="10"/>
  <c r="ED118" i="10"/>
  <c r="EV148" i="10"/>
  <c r="EE163" i="10"/>
  <c r="ED160" i="10"/>
  <c r="EP163" i="10"/>
  <c r="ED176" i="10"/>
  <c r="ED177" i="10"/>
  <c r="ED178" i="10"/>
  <c r="EV181" i="10"/>
  <c r="ED185" i="10"/>
  <c r="EP195" i="10"/>
  <c r="EE199" i="10"/>
  <c r="ED196" i="10"/>
  <c r="EL204" i="10"/>
  <c r="EP125" i="10"/>
  <c r="EL135" i="10"/>
  <c r="ED133" i="10"/>
  <c r="EQ150" i="10"/>
  <c r="EV147" i="10"/>
  <c r="ET157" i="10"/>
  <c r="EV152" i="10"/>
  <c r="ED159" i="10"/>
  <c r="EV162" i="10"/>
  <c r="EQ174" i="10"/>
  <c r="EQ186" i="10"/>
  <c r="ED182" i="10"/>
  <c r="ED198" i="10"/>
  <c r="ED206" i="10"/>
  <c r="ED207" i="10"/>
  <c r="ED216" i="10"/>
  <c r="EP226" i="10"/>
  <c r="EP237" i="10"/>
  <c r="EP260" i="10"/>
  <c r="EU266" i="10"/>
  <c r="EP273" i="10"/>
  <c r="ET278" i="10"/>
  <c r="EQ125" i="10"/>
  <c r="EP128" i="10"/>
  <c r="EP135" i="10"/>
  <c r="ED136" i="10"/>
  <c r="EQ144" i="10"/>
  <c r="ET144" i="10"/>
  <c r="EU150" i="10"/>
  <c r="EU157" i="10"/>
  <c r="EV155" i="10"/>
  <c r="EV161" i="10"/>
  <c r="EU174" i="10"/>
  <c r="EV171" i="10"/>
  <c r="ET186" i="10"/>
  <c r="EP186" i="10"/>
  <c r="EV190" i="10"/>
  <c r="EV192" i="10"/>
  <c r="EV194" i="10"/>
  <c r="ET204" i="10"/>
  <c r="EP211" i="10"/>
  <c r="EP218" i="10"/>
  <c r="ED214" i="10"/>
  <c r="EQ226" i="10"/>
  <c r="EP233" i="10"/>
  <c r="ED229" i="10"/>
  <c r="EQ237" i="10"/>
  <c r="EQ241" i="10"/>
  <c r="EP249" i="10"/>
  <c r="EP253" i="10"/>
  <c r="EQ256" i="10"/>
  <c r="EQ260" i="10"/>
  <c r="ED267" i="10"/>
  <c r="EU269" i="10"/>
  <c r="EU273" i="10"/>
  <c r="EV271" i="10"/>
  <c r="EU278" i="10"/>
  <c r="EV275" i="10"/>
  <c r="EP131" i="10"/>
  <c r="EP138" i="10"/>
  <c r="ED147" i="10"/>
  <c r="ED148" i="10"/>
  <c r="EV169" i="10"/>
  <c r="EU186" i="10"/>
  <c r="EV176" i="10"/>
  <c r="EV185" i="10"/>
  <c r="EU195" i="10"/>
  <c r="ET199" i="10"/>
  <c r="EU204" i="10"/>
  <c r="EV201" i="10"/>
  <c r="EQ218" i="10"/>
  <c r="EQ233" i="10"/>
  <c r="EV236" i="10"/>
  <c r="EV237" i="10" s="1"/>
  <c r="EV240" i="10"/>
  <c r="EV252" i="10"/>
  <c r="ET260" i="10"/>
  <c r="EP263" i="10"/>
  <c r="EQ120" i="10"/>
  <c r="EV124" i="10"/>
  <c r="ET135" i="10"/>
  <c r="EU144" i="10"/>
  <c r="ED146" i="10"/>
  <c r="ED151" i="10"/>
  <c r="ED152" i="10"/>
  <c r="ED155" i="10"/>
  <c r="ED156" i="10"/>
  <c r="EV156" i="10"/>
  <c r="EV158" i="10"/>
  <c r="ED161" i="10"/>
  <c r="ED162" i="10"/>
  <c r="ED166" i="10"/>
  <c r="EV166" i="10"/>
  <c r="EV167" i="10"/>
  <c r="ED171" i="10"/>
  <c r="EE186" i="10"/>
  <c r="EV183" i="10"/>
  <c r="ED187" i="10"/>
  <c r="ED190" i="10"/>
  <c r="ED192" i="10"/>
  <c r="EV197" i="10"/>
  <c r="ED200" i="10"/>
  <c r="EV200" i="10"/>
  <c r="ED203" i="10"/>
  <c r="EV203" i="10"/>
  <c r="EV207" i="10"/>
  <c r="ET218" i="10"/>
  <c r="EV217" i="10"/>
  <c r="EU226" i="10"/>
  <c r="EV220" i="10"/>
  <c r="EV223" i="10"/>
  <c r="EV225" i="10"/>
  <c r="ET233" i="10"/>
  <c r="EV232" i="10"/>
  <c r="EU241" i="10"/>
  <c r="ET241" i="10"/>
  <c r="EV244" i="10"/>
  <c r="EU256" i="10"/>
  <c r="EQ263" i="10"/>
  <c r="EP266" i="10"/>
  <c r="EL266" i="10"/>
  <c r="ED268" i="10"/>
  <c r="EL273" i="10"/>
  <c r="ED277" i="10"/>
  <c r="EP256" i="10"/>
  <c r="ET51" i="10"/>
  <c r="EV48" i="10"/>
  <c r="EE77" i="10"/>
  <c r="ED73" i="10"/>
  <c r="ED88" i="10"/>
  <c r="ED91" i="10" s="1"/>
  <c r="EE91" i="10"/>
  <c r="EE266" i="10"/>
  <c r="ED264" i="10"/>
  <c r="EG279" i="10"/>
  <c r="EM279" i="10"/>
  <c r="ED18" i="10"/>
  <c r="EE23" i="10"/>
  <c r="EP30" i="10"/>
  <c r="ET30" i="10"/>
  <c r="EU34" i="10"/>
  <c r="EV33" i="10"/>
  <c r="EE37" i="10"/>
  <c r="EQ41" i="10"/>
  <c r="EU41" i="10"/>
  <c r="ET44" i="10"/>
  <c r="EE59" i="10"/>
  <c r="ED57" i="10"/>
  <c r="EV58" i="10"/>
  <c r="EL105" i="10"/>
  <c r="EE195" i="10"/>
  <c r="EV254" i="10"/>
  <c r="EV256" i="10" s="1"/>
  <c r="ET256" i="10"/>
  <c r="ED262" i="10"/>
  <c r="EL263" i="10"/>
  <c r="ED11" i="10"/>
  <c r="EE14" i="10"/>
  <c r="EV11" i="10"/>
  <c r="ET23" i="10"/>
  <c r="ET37" i="10"/>
  <c r="ED46" i="10"/>
  <c r="EQ54" i="10"/>
  <c r="ED56" i="10"/>
  <c r="ET72" i="10"/>
  <c r="ED78" i="10"/>
  <c r="EE81" i="10"/>
  <c r="ET81" i="10"/>
  <c r="EV80" i="10"/>
  <c r="EE34" i="10"/>
  <c r="ED45" i="10"/>
  <c r="EL47" i="10"/>
  <c r="EE62" i="10"/>
  <c r="ET10" i="10"/>
  <c r="EV7" i="10"/>
  <c r="EP14" i="10"/>
  <c r="EP51" i="10"/>
  <c r="EE72" i="10"/>
  <c r="ED67" i="10"/>
  <c r="ET77" i="10"/>
  <c r="EV85" i="10"/>
  <c r="ET86" i="10"/>
  <c r="ED137" i="10"/>
  <c r="EL138" i="10"/>
  <c r="EV164" i="10"/>
  <c r="ET174" i="10"/>
  <c r="EP10" i="10"/>
  <c r="EE17" i="10"/>
  <c r="EU10" i="10"/>
  <c r="ED27" i="10"/>
  <c r="EE30" i="10"/>
  <c r="EL34" i="10"/>
  <c r="EU77" i="10"/>
  <c r="EL86" i="10"/>
  <c r="ED82" i="10"/>
  <c r="EL100" i="10"/>
  <c r="ED104" i="10"/>
  <c r="EE105" i="10"/>
  <c r="ET115" i="10"/>
  <c r="EV111" i="10"/>
  <c r="EP150" i="10"/>
  <c r="EE253" i="10"/>
  <c r="ED251" i="10"/>
  <c r="ED270" i="10"/>
  <c r="EE273" i="10"/>
  <c r="EH279" i="10"/>
  <c r="EN279" i="10"/>
  <c r="ED53" i="10"/>
  <c r="EU86" i="10"/>
  <c r="ED101" i="10"/>
  <c r="ED106" i="10"/>
  <c r="EU125" i="10"/>
  <c r="EL199" i="10"/>
  <c r="EL278" i="10"/>
  <c r="ED274" i="10"/>
  <c r="EV121" i="10"/>
  <c r="ET125" i="10"/>
  <c r="EU199" i="10"/>
  <c r="EV196" i="10"/>
  <c r="EE249" i="10"/>
  <c r="ED246" i="10"/>
  <c r="EI279" i="10"/>
  <c r="EO279" i="10"/>
  <c r="EO280" i="10" s="1"/>
  <c r="ED55" i="10"/>
  <c r="EV101" i="10"/>
  <c r="EV106" i="10"/>
  <c r="EV129" i="10"/>
  <c r="EV131" i="10" s="1"/>
  <c r="EV145" i="10"/>
  <c r="ET150" i="10"/>
  <c r="EL163" i="10"/>
  <c r="EL174" i="10"/>
  <c r="EE204" i="10"/>
  <c r="EV205" i="10"/>
  <c r="EU237" i="10"/>
  <c r="EP245" i="10"/>
  <c r="EL260" i="10"/>
  <c r="ED257" i="10"/>
  <c r="EP174" i="10"/>
  <c r="EL186" i="10"/>
  <c r="ED175" i="10"/>
  <c r="ET195" i="10"/>
  <c r="EV187" i="10"/>
  <c r="EE226" i="10"/>
  <c r="ED219" i="10"/>
  <c r="EE237" i="10"/>
  <c r="ED234" i="10"/>
  <c r="ED125" i="10"/>
  <c r="EE10" i="10"/>
  <c r="EK279" i="10"/>
  <c r="EK280" i="10" s="1"/>
  <c r="EQ10" i="10"/>
  <c r="EV45" i="10"/>
  <c r="EV47" i="10" s="1"/>
  <c r="EV90" i="10"/>
  <c r="EQ115" i="10"/>
  <c r="EL128" i="10"/>
  <c r="ED126" i="10"/>
  <c r="ED128" i="10" s="1"/>
  <c r="EE144" i="10"/>
  <c r="ED139" i="10"/>
  <c r="ED144" i="10" s="1"/>
  <c r="EQ163" i="10"/>
  <c r="EQ199" i="10"/>
  <c r="ET245" i="10"/>
  <c r="EV242" i="10"/>
  <c r="EU249" i="10"/>
  <c r="EV248" i="10"/>
  <c r="ET273" i="10"/>
  <c r="EE125" i="10"/>
  <c r="EL131" i="10"/>
  <c r="EE174" i="10"/>
  <c r="EV250" i="10"/>
  <c r="EE256" i="10"/>
  <c r="ET120" i="10"/>
  <c r="EV126" i="10"/>
  <c r="EV128" i="10" s="1"/>
  <c r="EV175" i="10"/>
  <c r="EE218" i="10"/>
  <c r="EE233" i="10"/>
  <c r="EE245" i="10"/>
  <c r="EV257" i="10"/>
  <c r="EV260" i="10" s="1"/>
  <c r="EE263" i="10"/>
  <c r="EE269" i="10"/>
  <c r="EV274" i="10"/>
  <c r="EL157" i="10"/>
  <c r="EE241" i="10"/>
  <c r="ED116" i="10"/>
  <c r="EE135" i="10"/>
  <c r="ET138" i="10"/>
  <c r="EV151" i="10"/>
  <c r="ED14" i="10" l="1"/>
  <c r="EV34" i="10"/>
  <c r="EV241" i="10"/>
  <c r="ED23" i="10"/>
  <c r="ED256" i="10"/>
  <c r="ED266" i="10"/>
  <c r="ED263" i="10"/>
  <c r="EV77" i="10"/>
  <c r="ED110" i="10"/>
  <c r="EV86" i="10"/>
  <c r="ED233" i="10"/>
  <c r="EV199" i="10"/>
  <c r="EV195" i="10"/>
  <c r="EV51" i="10"/>
  <c r="ED37" i="10"/>
  <c r="ED131" i="10"/>
  <c r="EV204" i="10"/>
  <c r="EV163" i="10"/>
  <c r="ED237" i="10"/>
  <c r="ED245" i="10"/>
  <c r="ED273" i="10"/>
  <c r="ED10" i="10"/>
  <c r="EV245" i="10"/>
  <c r="ED260" i="10"/>
  <c r="ED54" i="10"/>
  <c r="ED157" i="10"/>
  <c r="EV249" i="10"/>
  <c r="EV91" i="10"/>
  <c r="ED59" i="10"/>
  <c r="ED30" i="10"/>
  <c r="ED20" i="10"/>
  <c r="ED218" i="10"/>
  <c r="ED86" i="10"/>
  <c r="ED47" i="10"/>
  <c r="ED77" i="10"/>
  <c r="EV273" i="10"/>
  <c r="ED211" i="10"/>
  <c r="EV218" i="10"/>
  <c r="EV41" i="10"/>
  <c r="ED51" i="10"/>
  <c r="ED174" i="10"/>
  <c r="EV144" i="10"/>
  <c r="EV105" i="10"/>
  <c r="ED226" i="10"/>
  <c r="EV125" i="10"/>
  <c r="ED81" i="10"/>
  <c r="EV72" i="10"/>
  <c r="ED34" i="10"/>
  <c r="EV66" i="10"/>
  <c r="ED186" i="10"/>
  <c r="EV150" i="10"/>
  <c r="EV81" i="10"/>
  <c r="ED135" i="10"/>
  <c r="EV233" i="10"/>
  <c r="ED241" i="10"/>
  <c r="ED41" i="10"/>
  <c r="ED253" i="10"/>
  <c r="EV253" i="10"/>
  <c r="EV211" i="10"/>
  <c r="EV59" i="10"/>
  <c r="EV226" i="10"/>
  <c r="ED163" i="10"/>
  <c r="EV157" i="10"/>
  <c r="EV278" i="10"/>
  <c r="ED249" i="10"/>
  <c r="ED278" i="10"/>
  <c r="ED120" i="10"/>
  <c r="EV115" i="10"/>
  <c r="EV186" i="10"/>
  <c r="ED195" i="10"/>
  <c r="EE100" i="10"/>
  <c r="EE279" i="10" s="1"/>
  <c r="ED92" i="10"/>
  <c r="ED100" i="10" s="1"/>
  <c r="EV135" i="10"/>
  <c r="EV174" i="10"/>
  <c r="EV14" i="10"/>
  <c r="ED204" i="10"/>
  <c r="EV110" i="10"/>
  <c r="ED72" i="10"/>
  <c r="ED269" i="10"/>
  <c r="EQ279" i="10"/>
  <c r="EU279" i="10"/>
  <c r="ED138" i="10"/>
  <c r="ED199" i="10"/>
  <c r="ED150" i="10"/>
  <c r="ED62" i="10"/>
  <c r="EL279" i="10"/>
  <c r="EO281" i="10"/>
  <c r="ED105" i="10"/>
  <c r="EN280" i="10"/>
  <c r="EJ280" i="10"/>
  <c r="EV10" i="10"/>
  <c r="ED279" i="10" l="1"/>
  <c r="EN281" i="10"/>
  <c r="EO282" i="10" s="1"/>
  <c r="DS36" i="10" l="1"/>
  <c r="DS35" i="10"/>
  <c r="EA7" i="10" l="1"/>
  <c r="DZ278" i="10"/>
  <c r="DY278" i="10"/>
  <c r="DV278" i="10"/>
  <c r="DU278" i="10"/>
  <c r="DT278" i="10"/>
  <c r="DR278" i="10"/>
  <c r="DQ278" i="10"/>
  <c r="DP278" i="10"/>
  <c r="DO278" i="10"/>
  <c r="DN278" i="10"/>
  <c r="DM278" i="10"/>
  <c r="EC277" i="10"/>
  <c r="DX277" i="10"/>
  <c r="DW277" i="10"/>
  <c r="DS277" i="10"/>
  <c r="DL277" i="10"/>
  <c r="EB275" i="10"/>
  <c r="EA275" i="10"/>
  <c r="DX275" i="10"/>
  <c r="DW275" i="10"/>
  <c r="DS275" i="10"/>
  <c r="DL275" i="10"/>
  <c r="EB274" i="10"/>
  <c r="EA274" i="10"/>
  <c r="DX274" i="10"/>
  <c r="DW274" i="10"/>
  <c r="DS274" i="10"/>
  <c r="DL274" i="10"/>
  <c r="DZ273" i="10"/>
  <c r="DY273" i="10"/>
  <c r="DV273" i="10"/>
  <c r="DU273" i="10"/>
  <c r="DT273" i="10"/>
  <c r="DR273" i="10"/>
  <c r="DQ273" i="10"/>
  <c r="DP273" i="10"/>
  <c r="DO273" i="10"/>
  <c r="DN273" i="10"/>
  <c r="DM273" i="10"/>
  <c r="EC272" i="10"/>
  <c r="DX272" i="10"/>
  <c r="DW272" i="10"/>
  <c r="DS272" i="10"/>
  <c r="DL272" i="10"/>
  <c r="EB271" i="10"/>
  <c r="EA271" i="10"/>
  <c r="DX271" i="10"/>
  <c r="DW271" i="10"/>
  <c r="DS271" i="10"/>
  <c r="DL271" i="10"/>
  <c r="EB270" i="10"/>
  <c r="EB273" i="10" s="1"/>
  <c r="EA270" i="10"/>
  <c r="DX270" i="10"/>
  <c r="DW270" i="10"/>
  <c r="DS270" i="10"/>
  <c r="DS273" i="10" s="1"/>
  <c r="DL270" i="10"/>
  <c r="DZ269" i="10"/>
  <c r="DY269" i="10"/>
  <c r="DV269" i="10"/>
  <c r="DU269" i="10"/>
  <c r="DT269" i="10"/>
  <c r="DR269" i="10"/>
  <c r="DQ269" i="10"/>
  <c r="DP269" i="10"/>
  <c r="DO269" i="10"/>
  <c r="DN269" i="10"/>
  <c r="DM269" i="10"/>
  <c r="EC268" i="10"/>
  <c r="DX268" i="10"/>
  <c r="DW268" i="10"/>
  <c r="DS268" i="10"/>
  <c r="DL268" i="10"/>
  <c r="EB267" i="10"/>
  <c r="EB269" i="10" s="1"/>
  <c r="EA267" i="10"/>
  <c r="DX267" i="10"/>
  <c r="DW267" i="10"/>
  <c r="DS267" i="10"/>
  <c r="DL267" i="10"/>
  <c r="DZ266" i="10"/>
  <c r="DY266" i="10"/>
  <c r="DV266" i="10"/>
  <c r="DU266" i="10"/>
  <c r="DT266" i="10"/>
  <c r="DR266" i="10"/>
  <c r="DQ266" i="10"/>
  <c r="DP266" i="10"/>
  <c r="DO266" i="10"/>
  <c r="DN266" i="10"/>
  <c r="DM266" i="10"/>
  <c r="EC265" i="10"/>
  <c r="DX265" i="10"/>
  <c r="DW265" i="10"/>
  <c r="DS265" i="10"/>
  <c r="DL265" i="10"/>
  <c r="EB264" i="10"/>
  <c r="EA264" i="10"/>
  <c r="EA266" i="10" s="1"/>
  <c r="DX264" i="10"/>
  <c r="DW264" i="10"/>
  <c r="DS264" i="10"/>
  <c r="DL264" i="10"/>
  <c r="DZ263" i="10"/>
  <c r="DY263" i="10"/>
  <c r="DV263" i="10"/>
  <c r="DU263" i="10"/>
  <c r="DT263" i="10"/>
  <c r="DR263" i="10"/>
  <c r="DQ263" i="10"/>
  <c r="DP263" i="10"/>
  <c r="DO263" i="10"/>
  <c r="DN263" i="10"/>
  <c r="DM263" i="10"/>
  <c r="EC262" i="10"/>
  <c r="DX262" i="10"/>
  <c r="DW262" i="10"/>
  <c r="DS262" i="10"/>
  <c r="DL262" i="10"/>
  <c r="EB261" i="10"/>
  <c r="EB263" i="10" s="1"/>
  <c r="EA261" i="10"/>
  <c r="DX261" i="10"/>
  <c r="DW261" i="10"/>
  <c r="DW263" i="10" s="1"/>
  <c r="DS261" i="10"/>
  <c r="DL261" i="10"/>
  <c r="DZ260" i="10"/>
  <c r="DY260" i="10"/>
  <c r="DV260" i="10"/>
  <c r="DU260" i="10"/>
  <c r="DT260" i="10"/>
  <c r="DR260" i="10"/>
  <c r="DQ260" i="10"/>
  <c r="DP260" i="10"/>
  <c r="DO260" i="10"/>
  <c r="DN260" i="10"/>
  <c r="DM260" i="10"/>
  <c r="EB259" i="10"/>
  <c r="EC259" i="10" s="1"/>
  <c r="DX259" i="10"/>
  <c r="DW259" i="10"/>
  <c r="DS259" i="10"/>
  <c r="DL259" i="10"/>
  <c r="EC258" i="10"/>
  <c r="DX258" i="10"/>
  <c r="DW258" i="10"/>
  <c r="DS258" i="10"/>
  <c r="DL258" i="10"/>
  <c r="EB257" i="10"/>
  <c r="EA257" i="10"/>
  <c r="EA260" i="10" s="1"/>
  <c r="DX257" i="10"/>
  <c r="DW257" i="10"/>
  <c r="DS257" i="10"/>
  <c r="DL257" i="10"/>
  <c r="DZ256" i="10"/>
  <c r="DY256" i="10"/>
  <c r="DV256" i="10"/>
  <c r="DU256" i="10"/>
  <c r="DT256" i="10"/>
  <c r="DR256" i="10"/>
  <c r="DQ256" i="10"/>
  <c r="DP256" i="10"/>
  <c r="DO256" i="10"/>
  <c r="DN256" i="10"/>
  <c r="DM256" i="10"/>
  <c r="EC255" i="10"/>
  <c r="DX255" i="10"/>
  <c r="DW255" i="10"/>
  <c r="DS255" i="10"/>
  <c r="DL255" i="10"/>
  <c r="EB254" i="10"/>
  <c r="EA254" i="10"/>
  <c r="DX254" i="10"/>
  <c r="DX256" i="10" s="1"/>
  <c r="DW254" i="10"/>
  <c r="DW256" i="10" s="1"/>
  <c r="DS254" i="10"/>
  <c r="DS256" i="10" s="1"/>
  <c r="DL254" i="10"/>
  <c r="DZ253" i="10"/>
  <c r="DY253" i="10"/>
  <c r="DV253" i="10"/>
  <c r="DU253" i="10"/>
  <c r="DT253" i="10"/>
  <c r="DR253" i="10"/>
  <c r="DQ253" i="10"/>
  <c r="DP253" i="10"/>
  <c r="DO253" i="10"/>
  <c r="DN253" i="10"/>
  <c r="DM253" i="10"/>
  <c r="EB252" i="10"/>
  <c r="EC252" i="10" s="1"/>
  <c r="DX252" i="10"/>
  <c r="DW252" i="10"/>
  <c r="DS252" i="10"/>
  <c r="DL252" i="10"/>
  <c r="EC251" i="10"/>
  <c r="DX251" i="10"/>
  <c r="DW251" i="10"/>
  <c r="DS251" i="10"/>
  <c r="DL251" i="10"/>
  <c r="EB250" i="10"/>
  <c r="EA250" i="10"/>
  <c r="EA253" i="10" s="1"/>
  <c r="DX250" i="10"/>
  <c r="DW250" i="10"/>
  <c r="DS250" i="10"/>
  <c r="DL250" i="10"/>
  <c r="DZ249" i="10"/>
  <c r="DY249" i="10"/>
  <c r="DV249" i="10"/>
  <c r="DU249" i="10"/>
  <c r="DT249" i="10"/>
  <c r="DR249" i="10"/>
  <c r="DQ249" i="10"/>
  <c r="DP249" i="10"/>
  <c r="DO249" i="10"/>
  <c r="DN249" i="10"/>
  <c r="DM249" i="10"/>
  <c r="EB248" i="10"/>
  <c r="EC248" i="10" s="1"/>
  <c r="DX248" i="10"/>
  <c r="DW248" i="10"/>
  <c r="DS248" i="10"/>
  <c r="DL248" i="10"/>
  <c r="EC247" i="10"/>
  <c r="DX247" i="10"/>
  <c r="DW247" i="10"/>
  <c r="DS247" i="10"/>
  <c r="DL247" i="10"/>
  <c r="EB246" i="10"/>
  <c r="EA246" i="10"/>
  <c r="EA249" i="10" s="1"/>
  <c r="DX246" i="10"/>
  <c r="DW246" i="10"/>
  <c r="DS246" i="10"/>
  <c r="DL246" i="10"/>
  <c r="DZ245" i="10"/>
  <c r="DY245" i="10"/>
  <c r="DV245" i="10"/>
  <c r="DU245" i="10"/>
  <c r="DT245" i="10"/>
  <c r="DR245" i="10"/>
  <c r="DQ245" i="10"/>
  <c r="DP245" i="10"/>
  <c r="DO245" i="10"/>
  <c r="DN245" i="10"/>
  <c r="DM245" i="10"/>
  <c r="EB244" i="10"/>
  <c r="EC244" i="10" s="1"/>
  <c r="DX244" i="10"/>
  <c r="DW244" i="10"/>
  <c r="DS244" i="10"/>
  <c r="DL244" i="10"/>
  <c r="EC243" i="10"/>
  <c r="DX243" i="10"/>
  <c r="DW243" i="10"/>
  <c r="DS243" i="10"/>
  <c r="DL243" i="10"/>
  <c r="EB242" i="10"/>
  <c r="EA242" i="10"/>
  <c r="DX242" i="10"/>
  <c r="DW242" i="10"/>
  <c r="DS242" i="10"/>
  <c r="DL242" i="10"/>
  <c r="DZ241" i="10"/>
  <c r="DY241" i="10"/>
  <c r="DV241" i="10"/>
  <c r="DU241" i="10"/>
  <c r="DT241" i="10"/>
  <c r="DR241" i="10"/>
  <c r="DQ241" i="10"/>
  <c r="DP241" i="10"/>
  <c r="DO241" i="10"/>
  <c r="DN241" i="10"/>
  <c r="DM241" i="10"/>
  <c r="EB240" i="10"/>
  <c r="EC240" i="10" s="1"/>
  <c r="DX240" i="10"/>
  <c r="DW240" i="10"/>
  <c r="DS240" i="10"/>
  <c r="DL240" i="10"/>
  <c r="EC239" i="10"/>
  <c r="DX239" i="10"/>
  <c r="DW239" i="10"/>
  <c r="DS239" i="10"/>
  <c r="DL239" i="10"/>
  <c r="EB238" i="10"/>
  <c r="EA238" i="10"/>
  <c r="EA241" i="10" s="1"/>
  <c r="DX238" i="10"/>
  <c r="DW238" i="10"/>
  <c r="DS238" i="10"/>
  <c r="DL238" i="10"/>
  <c r="DZ237" i="10"/>
  <c r="DY237" i="10"/>
  <c r="DV237" i="10"/>
  <c r="DU237" i="10"/>
  <c r="DT237" i="10"/>
  <c r="DR237" i="10"/>
  <c r="DQ237" i="10"/>
  <c r="DP237" i="10"/>
  <c r="DO237" i="10"/>
  <c r="DN237" i="10"/>
  <c r="DM237" i="10"/>
  <c r="EB236" i="10"/>
  <c r="EC236" i="10" s="1"/>
  <c r="DX236" i="10"/>
  <c r="DW236" i="10"/>
  <c r="DS236" i="10"/>
  <c r="DL236" i="10"/>
  <c r="EC235" i="10"/>
  <c r="DX235" i="10"/>
  <c r="DW235" i="10"/>
  <c r="DS235" i="10"/>
  <c r="DL235" i="10"/>
  <c r="EB234" i="10"/>
  <c r="EA234" i="10"/>
  <c r="DX234" i="10"/>
  <c r="DW234" i="10"/>
  <c r="DS234" i="10"/>
  <c r="DL234" i="10"/>
  <c r="DZ233" i="10"/>
  <c r="DY233" i="10"/>
  <c r="DV233" i="10"/>
  <c r="DU233" i="10"/>
  <c r="DT233" i="10"/>
  <c r="DR233" i="10"/>
  <c r="DQ233" i="10"/>
  <c r="DP233" i="10"/>
  <c r="DO233" i="10"/>
  <c r="DN233" i="10"/>
  <c r="DM233" i="10"/>
  <c r="EB232" i="10"/>
  <c r="EC232" i="10" s="1"/>
  <c r="DX232" i="10"/>
  <c r="DW232" i="10"/>
  <c r="DS232" i="10"/>
  <c r="DL232" i="10"/>
  <c r="EA231" i="10"/>
  <c r="EC231" i="10" s="1"/>
  <c r="DX231" i="10"/>
  <c r="DW231" i="10"/>
  <c r="DS231" i="10"/>
  <c r="DL231" i="10"/>
  <c r="EB230" i="10"/>
  <c r="DX230" i="10"/>
  <c r="DW230" i="10"/>
  <c r="DS230" i="10"/>
  <c r="DL230" i="10"/>
  <c r="EC229" i="10"/>
  <c r="DX229" i="10"/>
  <c r="DW229" i="10"/>
  <c r="DS229" i="10"/>
  <c r="DL229" i="10"/>
  <c r="EB228" i="10"/>
  <c r="EA228" i="10"/>
  <c r="DX228" i="10"/>
  <c r="DW228" i="10"/>
  <c r="DS228" i="10"/>
  <c r="DL228" i="10"/>
  <c r="EB227" i="10"/>
  <c r="EA227" i="10"/>
  <c r="DX227" i="10"/>
  <c r="DW227" i="10"/>
  <c r="DS227" i="10"/>
  <c r="DL227" i="10"/>
  <c r="DZ226" i="10"/>
  <c r="DY226" i="10"/>
  <c r="DV226" i="10"/>
  <c r="DU226" i="10"/>
  <c r="DT226" i="10"/>
  <c r="DR226" i="10"/>
  <c r="DQ226" i="10"/>
  <c r="DP226" i="10"/>
  <c r="DO226" i="10"/>
  <c r="DN226" i="10"/>
  <c r="DM226" i="10"/>
  <c r="EB225" i="10"/>
  <c r="EC225" i="10" s="1"/>
  <c r="DX225" i="10"/>
  <c r="DW225" i="10"/>
  <c r="DS225" i="10"/>
  <c r="DL225" i="10"/>
  <c r="EA224" i="10"/>
  <c r="EC224" i="10" s="1"/>
  <c r="DX224" i="10"/>
  <c r="DW224" i="10"/>
  <c r="DS224" i="10"/>
  <c r="DL224" i="10"/>
  <c r="EB223" i="10"/>
  <c r="EC223" i="10" s="1"/>
  <c r="DX223" i="10"/>
  <c r="DW223" i="10"/>
  <c r="DS223" i="10"/>
  <c r="DL223" i="10"/>
  <c r="EC222" i="10"/>
  <c r="DX222" i="10"/>
  <c r="DW222" i="10"/>
  <c r="DS222" i="10"/>
  <c r="DL222" i="10"/>
  <c r="EB221" i="10"/>
  <c r="EA221" i="10"/>
  <c r="DX221" i="10"/>
  <c r="DW221" i="10"/>
  <c r="DS221" i="10"/>
  <c r="DL221" i="10"/>
  <c r="EB220" i="10"/>
  <c r="EA220" i="10"/>
  <c r="DX220" i="10"/>
  <c r="DW220" i="10"/>
  <c r="DS220" i="10"/>
  <c r="DL220" i="10"/>
  <c r="EB219" i="10"/>
  <c r="EA219" i="10"/>
  <c r="DX219" i="10"/>
  <c r="DW219" i="10"/>
  <c r="DS219" i="10"/>
  <c r="DL219" i="10"/>
  <c r="DZ218" i="10"/>
  <c r="DY218" i="10"/>
  <c r="DV218" i="10"/>
  <c r="DU218" i="10"/>
  <c r="DT218" i="10"/>
  <c r="DR218" i="10"/>
  <c r="DQ218" i="10"/>
  <c r="DP218" i="10"/>
  <c r="DO218" i="10"/>
  <c r="DN218" i="10"/>
  <c r="DM218" i="10"/>
  <c r="EB217" i="10"/>
  <c r="DX217" i="10"/>
  <c r="DW217" i="10"/>
  <c r="DS217" i="10"/>
  <c r="DL217" i="10"/>
  <c r="EA216" i="10"/>
  <c r="EC216" i="10" s="1"/>
  <c r="DX216" i="10"/>
  <c r="DW216" i="10"/>
  <c r="DS216" i="10"/>
  <c r="DL216" i="10"/>
  <c r="EB215" i="10"/>
  <c r="EC215" i="10" s="1"/>
  <c r="DX215" i="10"/>
  <c r="DW215" i="10"/>
  <c r="DS215" i="10"/>
  <c r="DL215" i="10"/>
  <c r="EC214" i="10"/>
  <c r="DX214" i="10"/>
  <c r="DW214" i="10"/>
  <c r="DS214" i="10"/>
  <c r="DL214" i="10"/>
  <c r="EB213" i="10"/>
  <c r="EA213" i="10"/>
  <c r="DX213" i="10"/>
  <c r="DW213" i="10"/>
  <c r="DS213" i="10"/>
  <c r="DL213" i="10"/>
  <c r="EB212" i="10"/>
  <c r="EA212" i="10"/>
  <c r="DX212" i="10"/>
  <c r="DW212" i="10"/>
  <c r="DS212" i="10"/>
  <c r="DL212" i="10"/>
  <c r="DZ211" i="10"/>
  <c r="DY211" i="10"/>
  <c r="DV211" i="10"/>
  <c r="DU211" i="10"/>
  <c r="DT211" i="10"/>
  <c r="DR211" i="10"/>
  <c r="DQ211" i="10"/>
  <c r="DP211" i="10"/>
  <c r="DO211" i="10"/>
  <c r="DN211" i="10"/>
  <c r="DM211" i="10"/>
  <c r="EB210" i="10"/>
  <c r="DX210" i="10"/>
  <c r="DW210" i="10"/>
  <c r="DS210" i="10"/>
  <c r="DL210" i="10"/>
  <c r="EA209" i="10"/>
  <c r="EC209" i="10" s="1"/>
  <c r="DX209" i="10"/>
  <c r="DW209" i="10"/>
  <c r="DS209" i="10"/>
  <c r="DL209" i="10"/>
  <c r="EC208" i="10"/>
  <c r="DX208" i="10"/>
  <c r="DW208" i="10"/>
  <c r="DS208" i="10"/>
  <c r="DL208" i="10"/>
  <c r="EB207" i="10"/>
  <c r="EA207" i="10"/>
  <c r="DX207" i="10"/>
  <c r="DW207" i="10"/>
  <c r="DS207" i="10"/>
  <c r="DL207" i="10"/>
  <c r="EB206" i="10"/>
  <c r="EA206" i="10"/>
  <c r="DX206" i="10"/>
  <c r="DW206" i="10"/>
  <c r="DS206" i="10"/>
  <c r="DL206" i="10"/>
  <c r="EB205" i="10"/>
  <c r="EA205" i="10"/>
  <c r="DX205" i="10"/>
  <c r="DW205" i="10"/>
  <c r="DS205" i="10"/>
  <c r="DL205" i="10"/>
  <c r="DZ204" i="10"/>
  <c r="DY204" i="10"/>
  <c r="DV204" i="10"/>
  <c r="DU204" i="10"/>
  <c r="DT204" i="10"/>
  <c r="DR204" i="10"/>
  <c r="DQ204" i="10"/>
  <c r="DP204" i="10"/>
  <c r="DO204" i="10"/>
  <c r="DN204" i="10"/>
  <c r="DM204" i="10"/>
  <c r="EB203" i="10"/>
  <c r="EA203" i="10"/>
  <c r="DX203" i="10"/>
  <c r="DW203" i="10"/>
  <c r="DS203" i="10"/>
  <c r="DL203" i="10"/>
  <c r="EC202" i="10"/>
  <c r="DX202" i="10"/>
  <c r="DW202" i="10"/>
  <c r="DS202" i="10"/>
  <c r="DL202" i="10"/>
  <c r="EB201" i="10"/>
  <c r="EA201" i="10"/>
  <c r="DX201" i="10"/>
  <c r="DW201" i="10"/>
  <c r="DS201" i="10"/>
  <c r="DL201" i="10"/>
  <c r="EB200" i="10"/>
  <c r="EA200" i="10"/>
  <c r="DX200" i="10"/>
  <c r="DW200" i="10"/>
  <c r="DS200" i="10"/>
  <c r="DL200" i="10"/>
  <c r="DZ199" i="10"/>
  <c r="DY199" i="10"/>
  <c r="DV199" i="10"/>
  <c r="DU199" i="10"/>
  <c r="DT199" i="10"/>
  <c r="DR199" i="10"/>
  <c r="DQ199" i="10"/>
  <c r="DP199" i="10"/>
  <c r="DO199" i="10"/>
  <c r="DN199" i="10"/>
  <c r="DM199" i="10"/>
  <c r="EC198" i="10"/>
  <c r="DX198" i="10"/>
  <c r="DW198" i="10"/>
  <c r="DS198" i="10"/>
  <c r="DL198" i="10"/>
  <c r="EB197" i="10"/>
  <c r="EA197" i="10"/>
  <c r="DX197" i="10"/>
  <c r="DW197" i="10"/>
  <c r="DS197" i="10"/>
  <c r="DL197" i="10"/>
  <c r="EB196" i="10"/>
  <c r="EA196" i="10"/>
  <c r="DX196" i="10"/>
  <c r="DW196" i="10"/>
  <c r="DS196" i="10"/>
  <c r="DS199" i="10" s="1"/>
  <c r="DL196" i="10"/>
  <c r="DL199" i="10" s="1"/>
  <c r="DZ195" i="10"/>
  <c r="DY195" i="10"/>
  <c r="DV195" i="10"/>
  <c r="DU195" i="10"/>
  <c r="DT195" i="10"/>
  <c r="DR195" i="10"/>
  <c r="DQ195" i="10"/>
  <c r="DP195" i="10"/>
  <c r="DO195" i="10"/>
  <c r="DN195" i="10"/>
  <c r="DM195" i="10"/>
  <c r="EB194" i="10"/>
  <c r="EA194" i="10"/>
  <c r="DX194" i="10"/>
  <c r="DW194" i="10"/>
  <c r="DS194" i="10"/>
  <c r="DL194" i="10"/>
  <c r="EB193" i="10"/>
  <c r="EC193" i="10" s="1"/>
  <c r="DX193" i="10"/>
  <c r="DW193" i="10"/>
  <c r="DS193" i="10"/>
  <c r="DL193" i="10"/>
  <c r="EA192" i="10"/>
  <c r="EC192" i="10" s="1"/>
  <c r="DX192" i="10"/>
  <c r="DW192" i="10"/>
  <c r="DS192" i="10"/>
  <c r="DL192" i="10"/>
  <c r="EB191" i="10"/>
  <c r="EC191" i="10" s="1"/>
  <c r="DX191" i="10"/>
  <c r="DW191" i="10"/>
  <c r="DS191" i="10"/>
  <c r="DL191" i="10"/>
  <c r="EB190" i="10"/>
  <c r="EC190" i="10" s="1"/>
  <c r="DX190" i="10"/>
  <c r="DW190" i="10"/>
  <c r="DS190" i="10"/>
  <c r="DL190" i="10"/>
  <c r="EC189" i="10"/>
  <c r="DX189" i="10"/>
  <c r="DW189" i="10"/>
  <c r="DS189" i="10"/>
  <c r="DL189" i="10"/>
  <c r="EB188" i="10"/>
  <c r="EA188" i="10"/>
  <c r="DX188" i="10"/>
  <c r="DW188" i="10"/>
  <c r="DS188" i="10"/>
  <c r="DL188" i="10"/>
  <c r="EB187" i="10"/>
  <c r="EA187" i="10"/>
  <c r="DX187" i="10"/>
  <c r="DW187" i="10"/>
  <c r="DS187" i="10"/>
  <c r="DL187" i="10"/>
  <c r="DZ186" i="10"/>
  <c r="DY186" i="10"/>
  <c r="DV186" i="10"/>
  <c r="DU186" i="10"/>
  <c r="DT186" i="10"/>
  <c r="DR186" i="10"/>
  <c r="DQ186" i="10"/>
  <c r="DP186" i="10"/>
  <c r="DO186" i="10"/>
  <c r="DN186" i="10"/>
  <c r="DM186" i="10"/>
  <c r="EB185" i="10"/>
  <c r="EA185" i="10"/>
  <c r="DX185" i="10"/>
  <c r="DW185" i="10"/>
  <c r="DS185" i="10"/>
  <c r="DL185" i="10"/>
  <c r="EB183" i="10"/>
  <c r="DX183" i="10"/>
  <c r="DW183" i="10"/>
  <c r="DS183" i="10"/>
  <c r="DL183" i="10"/>
  <c r="EA182" i="10"/>
  <c r="EC182" i="10" s="1"/>
  <c r="DX182" i="10"/>
  <c r="DW182" i="10"/>
  <c r="DS182" i="10"/>
  <c r="DL182" i="10"/>
  <c r="EA181" i="10"/>
  <c r="EC181" i="10" s="1"/>
  <c r="DX181" i="10"/>
  <c r="DW181" i="10"/>
  <c r="DS181" i="10"/>
  <c r="DL181" i="10"/>
  <c r="EB180" i="10"/>
  <c r="EC180" i="10" s="1"/>
  <c r="DX180" i="10"/>
  <c r="DW180" i="10"/>
  <c r="DS180" i="10"/>
  <c r="DL180" i="10"/>
  <c r="EC179" i="10"/>
  <c r="DX179" i="10"/>
  <c r="DW179" i="10"/>
  <c r="DS179" i="10"/>
  <c r="DL179" i="10"/>
  <c r="EB178" i="10"/>
  <c r="EA178" i="10"/>
  <c r="DX178" i="10"/>
  <c r="DW178" i="10"/>
  <c r="DS178" i="10"/>
  <c r="DL178" i="10"/>
  <c r="EB177" i="10"/>
  <c r="EA177" i="10"/>
  <c r="DX177" i="10"/>
  <c r="DW177" i="10"/>
  <c r="DS177" i="10"/>
  <c r="DL177" i="10"/>
  <c r="EB176" i="10"/>
  <c r="EA176" i="10"/>
  <c r="DX176" i="10"/>
  <c r="DW176" i="10"/>
  <c r="DS176" i="10"/>
  <c r="DL176" i="10"/>
  <c r="EB175" i="10"/>
  <c r="EA175" i="10"/>
  <c r="DX175" i="10"/>
  <c r="DW175" i="10"/>
  <c r="DS175" i="10"/>
  <c r="DL175" i="10"/>
  <c r="DZ174" i="10"/>
  <c r="DY174" i="10"/>
  <c r="DV174" i="10"/>
  <c r="DU174" i="10"/>
  <c r="DT174" i="10"/>
  <c r="DR174" i="10"/>
  <c r="DQ174" i="10"/>
  <c r="DP174" i="10"/>
  <c r="DO174" i="10"/>
  <c r="DN174" i="10"/>
  <c r="DM174" i="10"/>
  <c r="EB173" i="10"/>
  <c r="EA173" i="10"/>
  <c r="DX173" i="10"/>
  <c r="DW173" i="10"/>
  <c r="DS173" i="10"/>
  <c r="DL173" i="10"/>
  <c r="EB172" i="10"/>
  <c r="EC172" i="10" s="1"/>
  <c r="DX172" i="10"/>
  <c r="DW172" i="10"/>
  <c r="DS172" i="10"/>
  <c r="DL172" i="10"/>
  <c r="EA171" i="10"/>
  <c r="DX171" i="10"/>
  <c r="DW171" i="10"/>
  <c r="DS171" i="10"/>
  <c r="DL171" i="10"/>
  <c r="EA170" i="10"/>
  <c r="EC170" i="10" s="1"/>
  <c r="DX170" i="10"/>
  <c r="DW170" i="10"/>
  <c r="DS170" i="10"/>
  <c r="DL170" i="10"/>
  <c r="EB169" i="10"/>
  <c r="EC169" i="10" s="1"/>
  <c r="DX169" i="10"/>
  <c r="DW169" i="10"/>
  <c r="DS169" i="10"/>
  <c r="DL169" i="10"/>
  <c r="EC168" i="10"/>
  <c r="DX168" i="10"/>
  <c r="DW168" i="10"/>
  <c r="DS168" i="10"/>
  <c r="DL168" i="10"/>
  <c r="EB167" i="10"/>
  <c r="EA167" i="10"/>
  <c r="DX167" i="10"/>
  <c r="DW167" i="10"/>
  <c r="DS167" i="10"/>
  <c r="DL167" i="10"/>
  <c r="EB166" i="10"/>
  <c r="EA166" i="10"/>
  <c r="DX166" i="10"/>
  <c r="DW166" i="10"/>
  <c r="DS166" i="10"/>
  <c r="DL166" i="10"/>
  <c r="EB165" i="10"/>
  <c r="EA165" i="10"/>
  <c r="DX165" i="10"/>
  <c r="DW165" i="10"/>
  <c r="DS165" i="10"/>
  <c r="DL165" i="10"/>
  <c r="EB164" i="10"/>
  <c r="EA164" i="10"/>
  <c r="DX164" i="10"/>
  <c r="DW164" i="10"/>
  <c r="DS164" i="10"/>
  <c r="DL164" i="10"/>
  <c r="DZ163" i="10"/>
  <c r="DY163" i="10"/>
  <c r="DV163" i="10"/>
  <c r="DU163" i="10"/>
  <c r="DT163" i="10"/>
  <c r="DR163" i="10"/>
  <c r="DQ163" i="10"/>
  <c r="DP163" i="10"/>
  <c r="DO163" i="10"/>
  <c r="DN163" i="10"/>
  <c r="DM163" i="10"/>
  <c r="EB162" i="10"/>
  <c r="EA162" i="10"/>
  <c r="DX162" i="10"/>
  <c r="DW162" i="10"/>
  <c r="DL162" i="10"/>
  <c r="EB161" i="10"/>
  <c r="DX161" i="10"/>
  <c r="DW161" i="10"/>
  <c r="DL161" i="10"/>
  <c r="EB160" i="10"/>
  <c r="DX160" i="10"/>
  <c r="DW160" i="10"/>
  <c r="DL160" i="10"/>
  <c r="EC159" i="10"/>
  <c r="DX159" i="10"/>
  <c r="DW159" i="10"/>
  <c r="DL159" i="10"/>
  <c r="EB158" i="10"/>
  <c r="EA158" i="10"/>
  <c r="DX158" i="10"/>
  <c r="DW158" i="10"/>
  <c r="DL158" i="10"/>
  <c r="DK158" i="10" s="1"/>
  <c r="DZ157" i="10"/>
  <c r="DY157" i="10"/>
  <c r="DV157" i="10"/>
  <c r="DU157" i="10"/>
  <c r="DT157" i="10"/>
  <c r="DR157" i="10"/>
  <c r="DQ157" i="10"/>
  <c r="DP157" i="10"/>
  <c r="DO157" i="10"/>
  <c r="DN157" i="10"/>
  <c r="DM157" i="10"/>
  <c r="EB156" i="10"/>
  <c r="EA156" i="10"/>
  <c r="DX156" i="10"/>
  <c r="DW156" i="10"/>
  <c r="DL156" i="10"/>
  <c r="EB155" i="10"/>
  <c r="EA155" i="10"/>
  <c r="DX155" i="10"/>
  <c r="DW155" i="10"/>
  <c r="DL155" i="10"/>
  <c r="EB154" i="10"/>
  <c r="EC154" i="10" s="1"/>
  <c r="DX154" i="10"/>
  <c r="DW154" i="10"/>
  <c r="DL154" i="10"/>
  <c r="EC153" i="10"/>
  <c r="DX153" i="10"/>
  <c r="DW153" i="10"/>
  <c r="DL153" i="10"/>
  <c r="EB152" i="10"/>
  <c r="EA152" i="10"/>
  <c r="DX152" i="10"/>
  <c r="DW152" i="10"/>
  <c r="DL152" i="10"/>
  <c r="EB151" i="10"/>
  <c r="EA151" i="10"/>
  <c r="DX151" i="10"/>
  <c r="DW151" i="10"/>
  <c r="DL151" i="10"/>
  <c r="DZ150" i="10"/>
  <c r="DY150" i="10"/>
  <c r="DV150" i="10"/>
  <c r="DU150" i="10"/>
  <c r="DT150" i="10"/>
  <c r="DR150" i="10"/>
  <c r="DQ150" i="10"/>
  <c r="DP150" i="10"/>
  <c r="DO150" i="10"/>
  <c r="DN150" i="10"/>
  <c r="DM150" i="10"/>
  <c r="EB149" i="10"/>
  <c r="EA149" i="10"/>
  <c r="DX149" i="10"/>
  <c r="DW149" i="10"/>
  <c r="DL149" i="10"/>
  <c r="EB148" i="10"/>
  <c r="EC148" i="10" s="1"/>
  <c r="DX148" i="10"/>
  <c r="DW148" i="10"/>
  <c r="DL148" i="10"/>
  <c r="EB147" i="10"/>
  <c r="DX147" i="10"/>
  <c r="DW147" i="10"/>
  <c r="DL147" i="10"/>
  <c r="EC146" i="10"/>
  <c r="DX146" i="10"/>
  <c r="DW146" i="10"/>
  <c r="DL146" i="10"/>
  <c r="EB145" i="10"/>
  <c r="EA145" i="10"/>
  <c r="DX145" i="10"/>
  <c r="DW145" i="10"/>
  <c r="DL145" i="10"/>
  <c r="DZ144" i="10"/>
  <c r="DY144" i="10"/>
  <c r="DV144" i="10"/>
  <c r="DU144" i="10"/>
  <c r="DT144" i="10"/>
  <c r="DS144" i="10"/>
  <c r="DR144" i="10"/>
  <c r="DQ144" i="10"/>
  <c r="DP144" i="10"/>
  <c r="DO144" i="10"/>
  <c r="DN144" i="10"/>
  <c r="DM144" i="10"/>
  <c r="EB143" i="10"/>
  <c r="EA143" i="10"/>
  <c r="DX143" i="10"/>
  <c r="DW143" i="10"/>
  <c r="DL143" i="10"/>
  <c r="DK143" i="10" s="1"/>
  <c r="EB142" i="10"/>
  <c r="EC142" i="10" s="1"/>
  <c r="DX142" i="10"/>
  <c r="DW142" i="10"/>
  <c r="DL142" i="10"/>
  <c r="DK142" i="10" s="1"/>
  <c r="EB141" i="10"/>
  <c r="EC141" i="10" s="1"/>
  <c r="DX141" i="10"/>
  <c r="DW141" i="10"/>
  <c r="DL141" i="10"/>
  <c r="DK141" i="10" s="1"/>
  <c r="EC140" i="10"/>
  <c r="DX140" i="10"/>
  <c r="DW140" i="10"/>
  <c r="DL140" i="10"/>
  <c r="DK140" i="10" s="1"/>
  <c r="EB139" i="10"/>
  <c r="EA139" i="10"/>
  <c r="DX139" i="10"/>
  <c r="DW139" i="10"/>
  <c r="DL139" i="10"/>
  <c r="DK139" i="10" s="1"/>
  <c r="DZ138" i="10"/>
  <c r="DY138" i="10"/>
  <c r="DV138" i="10"/>
  <c r="DU138" i="10"/>
  <c r="DT138" i="10"/>
  <c r="DR138" i="10"/>
  <c r="DQ138" i="10"/>
  <c r="DP138" i="10"/>
  <c r="DO138" i="10"/>
  <c r="DN138" i="10"/>
  <c r="DM138" i="10"/>
  <c r="EC137" i="10"/>
  <c r="DX137" i="10"/>
  <c r="DW137" i="10"/>
  <c r="DL137" i="10"/>
  <c r="EB136" i="10"/>
  <c r="EA136" i="10"/>
  <c r="DX136" i="10"/>
  <c r="DW136" i="10"/>
  <c r="DL136" i="10"/>
  <c r="DZ135" i="10"/>
  <c r="DY135" i="10"/>
  <c r="DV135" i="10"/>
  <c r="DU135" i="10"/>
  <c r="DT135" i="10"/>
  <c r="DR135" i="10"/>
  <c r="DQ135" i="10"/>
  <c r="DP135" i="10"/>
  <c r="DO135" i="10"/>
  <c r="DN135" i="10"/>
  <c r="DM135" i="10"/>
  <c r="EB134" i="10"/>
  <c r="EA134" i="10"/>
  <c r="DX134" i="10"/>
  <c r="DW134" i="10"/>
  <c r="DL134" i="10"/>
  <c r="EC133" i="10"/>
  <c r="DX133" i="10"/>
  <c r="DW133" i="10"/>
  <c r="DL133" i="10"/>
  <c r="EB132" i="10"/>
  <c r="EA132" i="10"/>
  <c r="DX132" i="10"/>
  <c r="DW132" i="10"/>
  <c r="DL132" i="10"/>
  <c r="DZ131" i="10"/>
  <c r="DY131" i="10"/>
  <c r="DV131" i="10"/>
  <c r="DU131" i="10"/>
  <c r="DT131" i="10"/>
  <c r="DR131" i="10"/>
  <c r="DQ131" i="10"/>
  <c r="DP131" i="10"/>
  <c r="DO131" i="10"/>
  <c r="DN131" i="10"/>
  <c r="DM131" i="10"/>
  <c r="EC130" i="10"/>
  <c r="DX130" i="10"/>
  <c r="DW130" i="10"/>
  <c r="DL130" i="10"/>
  <c r="EB129" i="10"/>
  <c r="EB131" i="10" s="1"/>
  <c r="EA129" i="10"/>
  <c r="EA131" i="10" s="1"/>
  <c r="DX129" i="10"/>
  <c r="DW129" i="10"/>
  <c r="DL129" i="10"/>
  <c r="DZ128" i="10"/>
  <c r="DY128" i="10"/>
  <c r="DV128" i="10"/>
  <c r="DU128" i="10"/>
  <c r="DT128" i="10"/>
  <c r="DR128" i="10"/>
  <c r="DQ128" i="10"/>
  <c r="DP128" i="10"/>
  <c r="DO128" i="10"/>
  <c r="DN128" i="10"/>
  <c r="DM128" i="10"/>
  <c r="EC127" i="10"/>
  <c r="DX127" i="10"/>
  <c r="DW127" i="10"/>
  <c r="DL127" i="10"/>
  <c r="DK127" i="10" s="1"/>
  <c r="EB126" i="10"/>
  <c r="EA126" i="10"/>
  <c r="EA128" i="10" s="1"/>
  <c r="DX126" i="10"/>
  <c r="DW126" i="10"/>
  <c r="DS128" i="10"/>
  <c r="DL126" i="10"/>
  <c r="DK126" i="10" s="1"/>
  <c r="DZ125" i="10"/>
  <c r="DY125" i="10"/>
  <c r="DV125" i="10"/>
  <c r="DU125" i="10"/>
  <c r="DT125" i="10"/>
  <c r="DS125" i="10"/>
  <c r="DR125" i="10"/>
  <c r="DQ125" i="10"/>
  <c r="DP125" i="10"/>
  <c r="DO125" i="10"/>
  <c r="DN125" i="10"/>
  <c r="DM125" i="10"/>
  <c r="EB124" i="10"/>
  <c r="EA124" i="10"/>
  <c r="DX124" i="10"/>
  <c r="DW124" i="10"/>
  <c r="DL124" i="10"/>
  <c r="DK124" i="10" s="1"/>
  <c r="EB123" i="10"/>
  <c r="DX123" i="10"/>
  <c r="DW123" i="10"/>
  <c r="DL123" i="10"/>
  <c r="DK123" i="10" s="1"/>
  <c r="EC122" i="10"/>
  <c r="DX122" i="10"/>
  <c r="DW122" i="10"/>
  <c r="DL122" i="10"/>
  <c r="DK122" i="10" s="1"/>
  <c r="EB121" i="10"/>
  <c r="EA121" i="10"/>
  <c r="DX121" i="10"/>
  <c r="DW121" i="10"/>
  <c r="DL121" i="10"/>
  <c r="DZ120" i="10"/>
  <c r="DY120" i="10"/>
  <c r="DV120" i="10"/>
  <c r="DU120" i="10"/>
  <c r="DT120" i="10"/>
  <c r="DR120" i="10"/>
  <c r="DQ120" i="10"/>
  <c r="DP120" i="10"/>
  <c r="DO120" i="10"/>
  <c r="DN120" i="10"/>
  <c r="DM120" i="10"/>
  <c r="EB119" i="10"/>
  <c r="EA119" i="10"/>
  <c r="DX119" i="10"/>
  <c r="DW119" i="10"/>
  <c r="DL119" i="10"/>
  <c r="EB118" i="10"/>
  <c r="DX118" i="10"/>
  <c r="DW118" i="10"/>
  <c r="DL118" i="10"/>
  <c r="EC117" i="10"/>
  <c r="DX117" i="10"/>
  <c r="DW117" i="10"/>
  <c r="DL117" i="10"/>
  <c r="EB116" i="10"/>
  <c r="EA116" i="10"/>
  <c r="DX116" i="10"/>
  <c r="DW116" i="10"/>
  <c r="DL116" i="10"/>
  <c r="DZ115" i="10"/>
  <c r="DY115" i="10"/>
  <c r="DV115" i="10"/>
  <c r="DU115" i="10"/>
  <c r="DT115" i="10"/>
  <c r="DS115" i="10"/>
  <c r="DR115" i="10"/>
  <c r="DQ115" i="10"/>
  <c r="DP115" i="10"/>
  <c r="DO115" i="10"/>
  <c r="DN115" i="10"/>
  <c r="DM115" i="10"/>
  <c r="EB114" i="10"/>
  <c r="EC114" i="10" s="1"/>
  <c r="DX114" i="10"/>
  <c r="DW114" i="10"/>
  <c r="DL114" i="10"/>
  <c r="DK114" i="10" s="1"/>
  <c r="EB113" i="10"/>
  <c r="EC113" i="10" s="1"/>
  <c r="DX113" i="10"/>
  <c r="DW113" i="10"/>
  <c r="DL113" i="10"/>
  <c r="DK113" i="10" s="1"/>
  <c r="EC112" i="10"/>
  <c r="DX112" i="10"/>
  <c r="DW112" i="10"/>
  <c r="DL112" i="10"/>
  <c r="DK112" i="10" s="1"/>
  <c r="EB111" i="10"/>
  <c r="EA111" i="10"/>
  <c r="EA115" i="10" s="1"/>
  <c r="DX111" i="10"/>
  <c r="DW111" i="10"/>
  <c r="DL111" i="10"/>
  <c r="DZ110" i="10"/>
  <c r="DY110" i="10"/>
  <c r="DV110" i="10"/>
  <c r="DU110" i="10"/>
  <c r="DT110" i="10"/>
  <c r="DR110" i="10"/>
  <c r="DQ110" i="10"/>
  <c r="DP110" i="10"/>
  <c r="DO110" i="10"/>
  <c r="DN110" i="10"/>
  <c r="DM110" i="10"/>
  <c r="EB109" i="10"/>
  <c r="DX109" i="10"/>
  <c r="DW109" i="10"/>
  <c r="DS109" i="10"/>
  <c r="DL109" i="10"/>
  <c r="EC108" i="10"/>
  <c r="DX108" i="10"/>
  <c r="DW108" i="10"/>
  <c r="DS108" i="10"/>
  <c r="DL108" i="10"/>
  <c r="EB107" i="10"/>
  <c r="EA107" i="10"/>
  <c r="DX107" i="10"/>
  <c r="DW107" i="10"/>
  <c r="DS107" i="10"/>
  <c r="DL107" i="10"/>
  <c r="EB106" i="10"/>
  <c r="EA106" i="10"/>
  <c r="DX106" i="10"/>
  <c r="DW106" i="10"/>
  <c r="DS106" i="10"/>
  <c r="DL106" i="10"/>
  <c r="DZ105" i="10"/>
  <c r="DY105" i="10"/>
  <c r="DV105" i="10"/>
  <c r="DU105" i="10"/>
  <c r="DT105" i="10"/>
  <c r="DR105" i="10"/>
  <c r="DQ105" i="10"/>
  <c r="DP105" i="10"/>
  <c r="DO105" i="10"/>
  <c r="DN105" i="10"/>
  <c r="DM105" i="10"/>
  <c r="EB104" i="10"/>
  <c r="EA104" i="10"/>
  <c r="DX104" i="10"/>
  <c r="DW104" i="10"/>
  <c r="DS104" i="10"/>
  <c r="DL104" i="10"/>
  <c r="EB103" i="10"/>
  <c r="DX103" i="10"/>
  <c r="DW103" i="10"/>
  <c r="DS103" i="10"/>
  <c r="DL103" i="10"/>
  <c r="EC102" i="10"/>
  <c r="DX102" i="10"/>
  <c r="DW102" i="10"/>
  <c r="DS102" i="10"/>
  <c r="DL102" i="10"/>
  <c r="EB101" i="10"/>
  <c r="EA101" i="10"/>
  <c r="DX101" i="10"/>
  <c r="DW101" i="10"/>
  <c r="DS101" i="10"/>
  <c r="DL101" i="10"/>
  <c r="DZ100" i="10"/>
  <c r="DY100" i="10"/>
  <c r="DV100" i="10"/>
  <c r="DU100" i="10"/>
  <c r="DT100" i="10"/>
  <c r="DR100" i="10"/>
  <c r="DQ100" i="10"/>
  <c r="DO100" i="10"/>
  <c r="DN100" i="10"/>
  <c r="DM100" i="10"/>
  <c r="EB99" i="10"/>
  <c r="EA99" i="10"/>
  <c r="DX99" i="10"/>
  <c r="DW99" i="10"/>
  <c r="DS99" i="10"/>
  <c r="DL99" i="10"/>
  <c r="EB98" i="10"/>
  <c r="EA98" i="10"/>
  <c r="DX98" i="10"/>
  <c r="DW98" i="10"/>
  <c r="DS98" i="10"/>
  <c r="DL98" i="10"/>
  <c r="EB97" i="10"/>
  <c r="EA97" i="10"/>
  <c r="DX97" i="10"/>
  <c r="DW97" i="10"/>
  <c r="DS97" i="10"/>
  <c r="DL97" i="10"/>
  <c r="EB96" i="10"/>
  <c r="DX96" i="10"/>
  <c r="DW96" i="10"/>
  <c r="DS96" i="10"/>
  <c r="DL96" i="10"/>
  <c r="EB95" i="10"/>
  <c r="EC95" i="10" s="1"/>
  <c r="DX95" i="10"/>
  <c r="DW95" i="10"/>
  <c r="DS95" i="10"/>
  <c r="DL95" i="10"/>
  <c r="EB94" i="10"/>
  <c r="DX94" i="10"/>
  <c r="DW94" i="10"/>
  <c r="DS94" i="10"/>
  <c r="DL94" i="10"/>
  <c r="EC93" i="10"/>
  <c r="DX93" i="10"/>
  <c r="DW93" i="10"/>
  <c r="DS93" i="10"/>
  <c r="DL93" i="10"/>
  <c r="EB92" i="10"/>
  <c r="DX92" i="10"/>
  <c r="DS92" i="10"/>
  <c r="DZ91" i="10"/>
  <c r="DY91" i="10"/>
  <c r="DV91" i="10"/>
  <c r="DU91" i="10"/>
  <c r="DT91" i="10"/>
  <c r="DS91" i="10"/>
  <c r="DR91" i="10"/>
  <c r="DQ91" i="10"/>
  <c r="DP91" i="10"/>
  <c r="DO91" i="10"/>
  <c r="DN91" i="10"/>
  <c r="DM91" i="10"/>
  <c r="EB90" i="10"/>
  <c r="EA90" i="10"/>
  <c r="DX90" i="10"/>
  <c r="DW90" i="10"/>
  <c r="DL90" i="10"/>
  <c r="DK90" i="10" s="1"/>
  <c r="EB89" i="10"/>
  <c r="EA89" i="10"/>
  <c r="DX89" i="10"/>
  <c r="DW89" i="10"/>
  <c r="DL89" i="10"/>
  <c r="DK89" i="10" s="1"/>
  <c r="EC88" i="10"/>
  <c r="DX88" i="10"/>
  <c r="DW88" i="10"/>
  <c r="DL88" i="10"/>
  <c r="DK88" i="10" s="1"/>
  <c r="EB87" i="10"/>
  <c r="EA87" i="10"/>
  <c r="DX87" i="10"/>
  <c r="DW87" i="10"/>
  <c r="DL87" i="10"/>
  <c r="DZ86" i="10"/>
  <c r="DY86" i="10"/>
  <c r="DV86" i="10"/>
  <c r="DU86" i="10"/>
  <c r="DT86" i="10"/>
  <c r="DR86" i="10"/>
  <c r="DQ86" i="10"/>
  <c r="DP86" i="10"/>
  <c r="DO86" i="10"/>
  <c r="DN86" i="10"/>
  <c r="DM86" i="10"/>
  <c r="EB85" i="10"/>
  <c r="EA85" i="10"/>
  <c r="DX85" i="10"/>
  <c r="DW85" i="10"/>
  <c r="DS85" i="10"/>
  <c r="DL85" i="10"/>
  <c r="EB84" i="10"/>
  <c r="DX84" i="10"/>
  <c r="DW84" i="10"/>
  <c r="DS84" i="10"/>
  <c r="DL84" i="10"/>
  <c r="EC83" i="10"/>
  <c r="DX83" i="10"/>
  <c r="DW83" i="10"/>
  <c r="DS83" i="10"/>
  <c r="DL83" i="10"/>
  <c r="EB82" i="10"/>
  <c r="EA82" i="10"/>
  <c r="DX82" i="10"/>
  <c r="DW82" i="10"/>
  <c r="DS82" i="10"/>
  <c r="DL82" i="10"/>
  <c r="DZ81" i="10"/>
  <c r="DY81" i="10"/>
  <c r="DV81" i="10"/>
  <c r="DU81" i="10"/>
  <c r="DT81" i="10"/>
  <c r="DR81" i="10"/>
  <c r="DQ81" i="10"/>
  <c r="DP81" i="10"/>
  <c r="DO81" i="10"/>
  <c r="DN81" i="10"/>
  <c r="DM81" i="10"/>
  <c r="EB80" i="10"/>
  <c r="EA80" i="10"/>
  <c r="DX80" i="10"/>
  <c r="DW80" i="10"/>
  <c r="DS80" i="10"/>
  <c r="DL80" i="10"/>
  <c r="EC79" i="10"/>
  <c r="DX79" i="10"/>
  <c r="DW79" i="10"/>
  <c r="DS79" i="10"/>
  <c r="DL79" i="10"/>
  <c r="EB78" i="10"/>
  <c r="EA78" i="10"/>
  <c r="DX78" i="10"/>
  <c r="DW78" i="10"/>
  <c r="DS78" i="10"/>
  <c r="DL78" i="10"/>
  <c r="DZ77" i="10"/>
  <c r="DY77" i="10"/>
  <c r="DV77" i="10"/>
  <c r="DU77" i="10"/>
  <c r="DT77" i="10"/>
  <c r="DR77" i="10"/>
  <c r="DQ77" i="10"/>
  <c r="DP77" i="10"/>
  <c r="DO77" i="10"/>
  <c r="DN77" i="10"/>
  <c r="DM77" i="10"/>
  <c r="EB76" i="10"/>
  <c r="EA76" i="10"/>
  <c r="DX76" i="10"/>
  <c r="DW76" i="10"/>
  <c r="DS76" i="10"/>
  <c r="DL76" i="10"/>
  <c r="EB75" i="10"/>
  <c r="DX75" i="10"/>
  <c r="DW75" i="10"/>
  <c r="DS75" i="10"/>
  <c r="DL75" i="10"/>
  <c r="EC74" i="10"/>
  <c r="DX74" i="10"/>
  <c r="DW74" i="10"/>
  <c r="DS74" i="10"/>
  <c r="DL74" i="10"/>
  <c r="EB73" i="10"/>
  <c r="EA73" i="10"/>
  <c r="DX73" i="10"/>
  <c r="DW73" i="10"/>
  <c r="DS73" i="10"/>
  <c r="DL73" i="10"/>
  <c r="DZ72" i="10"/>
  <c r="DY72" i="10"/>
  <c r="DV72" i="10"/>
  <c r="DU72" i="10"/>
  <c r="DT72" i="10"/>
  <c r="DR72" i="10"/>
  <c r="DQ72" i="10"/>
  <c r="DP72" i="10"/>
  <c r="DO72" i="10"/>
  <c r="DN72" i="10"/>
  <c r="DM72" i="10"/>
  <c r="EB70" i="10"/>
  <c r="EA70" i="10"/>
  <c r="DX70" i="10"/>
  <c r="DW70" i="10"/>
  <c r="DS70" i="10"/>
  <c r="DL70" i="10"/>
  <c r="EB69" i="10"/>
  <c r="EC69" i="10" s="1"/>
  <c r="DX69" i="10"/>
  <c r="DW69" i="10"/>
  <c r="DS69" i="10"/>
  <c r="DL69" i="10"/>
  <c r="EC68" i="10"/>
  <c r="DX68" i="10"/>
  <c r="DW68" i="10"/>
  <c r="DS68" i="10"/>
  <c r="DL68" i="10"/>
  <c r="EB67" i="10"/>
  <c r="EA67" i="10"/>
  <c r="DX67" i="10"/>
  <c r="DW67" i="10"/>
  <c r="DS67" i="10"/>
  <c r="DL67" i="10"/>
  <c r="DZ66" i="10"/>
  <c r="DY66" i="10"/>
  <c r="DV66" i="10"/>
  <c r="DU66" i="10"/>
  <c r="DT66" i="10"/>
  <c r="DS66" i="10"/>
  <c r="DR66" i="10"/>
  <c r="DQ66" i="10"/>
  <c r="DP66" i="10"/>
  <c r="DO66" i="10"/>
  <c r="DN66" i="10"/>
  <c r="DM66" i="10"/>
  <c r="EB65" i="10"/>
  <c r="EA65" i="10"/>
  <c r="DX65" i="10"/>
  <c r="DW65" i="10"/>
  <c r="DL65" i="10"/>
  <c r="DK65" i="10" s="1"/>
  <c r="EC64" i="10"/>
  <c r="DX64" i="10"/>
  <c r="DW64" i="10"/>
  <c r="DL64" i="10"/>
  <c r="EB63" i="10"/>
  <c r="EA63" i="10"/>
  <c r="DX63" i="10"/>
  <c r="DW63" i="10"/>
  <c r="DL63" i="10"/>
  <c r="DK63" i="10" s="1"/>
  <c r="DZ62" i="10"/>
  <c r="DY62" i="10"/>
  <c r="DV62" i="10"/>
  <c r="DU62" i="10"/>
  <c r="DT62" i="10"/>
  <c r="DR62" i="10"/>
  <c r="DQ62" i="10"/>
  <c r="DP62" i="10"/>
  <c r="DO62" i="10"/>
  <c r="DN62" i="10"/>
  <c r="DM62" i="10"/>
  <c r="EC61" i="10"/>
  <c r="DX61" i="10"/>
  <c r="DW61" i="10"/>
  <c r="DS61" i="10"/>
  <c r="DL61" i="10"/>
  <c r="EB60" i="10"/>
  <c r="EB62" i="10" s="1"/>
  <c r="EA60" i="10"/>
  <c r="EA62" i="10" s="1"/>
  <c r="DX60" i="10"/>
  <c r="DS60" i="10"/>
  <c r="DL60" i="10"/>
  <c r="DZ59" i="10"/>
  <c r="DY59" i="10"/>
  <c r="DV59" i="10"/>
  <c r="DU59" i="10"/>
  <c r="DT59" i="10"/>
  <c r="DR59" i="10"/>
  <c r="DQ59" i="10"/>
  <c r="DP59" i="10"/>
  <c r="DO59" i="10"/>
  <c r="DN59" i="10"/>
  <c r="DM59" i="10"/>
  <c r="EB58" i="10"/>
  <c r="EA58" i="10"/>
  <c r="DX58" i="10"/>
  <c r="DW58" i="10"/>
  <c r="DS58" i="10"/>
  <c r="DL58" i="10"/>
  <c r="EB57" i="10"/>
  <c r="DX57" i="10"/>
  <c r="DW57" i="10"/>
  <c r="DS57" i="10"/>
  <c r="DL57" i="10"/>
  <c r="EC56" i="10"/>
  <c r="DX56" i="10"/>
  <c r="DW56" i="10"/>
  <c r="DS56" i="10"/>
  <c r="DL56" i="10"/>
  <c r="EB55" i="10"/>
  <c r="EA55" i="10"/>
  <c r="DX55" i="10"/>
  <c r="DW55" i="10"/>
  <c r="DS55" i="10"/>
  <c r="DL55" i="10"/>
  <c r="DZ54" i="10"/>
  <c r="DY54" i="10"/>
  <c r="DV54" i="10"/>
  <c r="DU54" i="10"/>
  <c r="DT54" i="10"/>
  <c r="DR54" i="10"/>
  <c r="DQ54" i="10"/>
  <c r="DP54" i="10"/>
  <c r="DO54" i="10"/>
  <c r="DN54" i="10"/>
  <c r="DM54" i="10"/>
  <c r="EC53" i="10"/>
  <c r="DX53" i="10"/>
  <c r="DW53" i="10"/>
  <c r="DS53" i="10"/>
  <c r="DL53" i="10"/>
  <c r="EB52" i="10"/>
  <c r="EB54" i="10" s="1"/>
  <c r="EA52" i="10"/>
  <c r="EA54" i="10" s="1"/>
  <c r="DX52" i="10"/>
  <c r="DW52" i="10"/>
  <c r="DS52" i="10"/>
  <c r="DS54" i="10" s="1"/>
  <c r="DL52" i="10"/>
  <c r="DZ51" i="10"/>
  <c r="DY51" i="10"/>
  <c r="DV51" i="10"/>
  <c r="DU51" i="10"/>
  <c r="DT51" i="10"/>
  <c r="DR51" i="10"/>
  <c r="DQ51" i="10"/>
  <c r="DP51" i="10"/>
  <c r="DO51" i="10"/>
  <c r="DN51" i="10"/>
  <c r="DM51" i="10"/>
  <c r="EB50" i="10"/>
  <c r="EA50" i="10"/>
  <c r="DX50" i="10"/>
  <c r="DW50" i="10"/>
  <c r="DS50" i="10"/>
  <c r="DL50" i="10"/>
  <c r="EC49" i="10"/>
  <c r="DX49" i="10"/>
  <c r="DW49" i="10"/>
  <c r="DS49" i="10"/>
  <c r="DL49" i="10"/>
  <c r="EB48" i="10"/>
  <c r="EA48" i="10"/>
  <c r="DX48" i="10"/>
  <c r="DW48" i="10"/>
  <c r="DS48" i="10"/>
  <c r="DL48" i="10"/>
  <c r="DZ47" i="10"/>
  <c r="DY47" i="10"/>
  <c r="DV47" i="10"/>
  <c r="DU47" i="10"/>
  <c r="DT47" i="10"/>
  <c r="DR47" i="10"/>
  <c r="DQ47" i="10"/>
  <c r="DP47" i="10"/>
  <c r="DO47" i="10"/>
  <c r="DN47" i="10"/>
  <c r="DM47" i="10"/>
  <c r="EC46" i="10"/>
  <c r="DX46" i="10"/>
  <c r="DW46" i="10"/>
  <c r="DL46" i="10"/>
  <c r="EB45" i="10"/>
  <c r="EA45" i="10"/>
  <c r="DX45" i="10"/>
  <c r="DW45" i="10"/>
  <c r="DS47" i="10"/>
  <c r="DL45" i="10"/>
  <c r="DZ44" i="10"/>
  <c r="DY44" i="10"/>
  <c r="DV44" i="10"/>
  <c r="DU44" i="10"/>
  <c r="DT44" i="10"/>
  <c r="DR44" i="10"/>
  <c r="DQ44" i="10"/>
  <c r="DP44" i="10"/>
  <c r="DO44" i="10"/>
  <c r="DN44" i="10"/>
  <c r="DM44" i="10"/>
  <c r="EC43" i="10"/>
  <c r="DX43" i="10"/>
  <c r="DW43" i="10"/>
  <c r="DL43" i="10"/>
  <c r="EB42" i="10"/>
  <c r="EB44" i="10" s="1"/>
  <c r="EA42" i="10"/>
  <c r="EA44" i="10" s="1"/>
  <c r="DX42" i="10"/>
  <c r="DS44" i="10"/>
  <c r="DL42" i="10"/>
  <c r="DZ41" i="10"/>
  <c r="DY41" i="10"/>
  <c r="DV41" i="10"/>
  <c r="DU41" i="10"/>
  <c r="DT41" i="10"/>
  <c r="DR41" i="10"/>
  <c r="DQ41" i="10"/>
  <c r="DP41" i="10"/>
  <c r="DO41" i="10"/>
  <c r="DN41" i="10"/>
  <c r="DM41" i="10"/>
  <c r="EB40" i="10"/>
  <c r="EA40" i="10"/>
  <c r="DX40" i="10"/>
  <c r="DW40" i="10"/>
  <c r="DS40" i="10"/>
  <c r="DL40" i="10"/>
  <c r="EC39" i="10"/>
  <c r="DX39" i="10"/>
  <c r="DW39" i="10"/>
  <c r="DS39" i="10"/>
  <c r="DL39" i="10"/>
  <c r="EB38" i="10"/>
  <c r="EA38" i="10"/>
  <c r="DX38" i="10"/>
  <c r="DW38" i="10"/>
  <c r="DS38" i="10"/>
  <c r="DL38" i="10"/>
  <c r="DZ37" i="10"/>
  <c r="DY37" i="10"/>
  <c r="DV37" i="10"/>
  <c r="DU37" i="10"/>
  <c r="DT37" i="10"/>
  <c r="DS37" i="10"/>
  <c r="DR37" i="10"/>
  <c r="DQ37" i="10"/>
  <c r="DP37" i="10"/>
  <c r="DO37" i="10"/>
  <c r="DN37" i="10"/>
  <c r="DM37" i="10"/>
  <c r="EC36" i="10"/>
  <c r="DX36" i="10"/>
  <c r="DW36" i="10"/>
  <c r="DL36" i="10"/>
  <c r="DK36" i="10" s="1"/>
  <c r="EB35" i="10"/>
  <c r="EA35" i="10"/>
  <c r="EA37" i="10" s="1"/>
  <c r="DX35" i="10"/>
  <c r="DW35" i="10"/>
  <c r="DL35" i="10"/>
  <c r="DK35" i="10" s="1"/>
  <c r="DZ34" i="10"/>
  <c r="DY34" i="10"/>
  <c r="DV34" i="10"/>
  <c r="DU34" i="10"/>
  <c r="DT34" i="10"/>
  <c r="DR34" i="10"/>
  <c r="DQ34" i="10"/>
  <c r="DP34" i="10"/>
  <c r="DO34" i="10"/>
  <c r="DN34" i="10"/>
  <c r="DM34" i="10"/>
  <c r="EB33" i="10"/>
  <c r="EC33" i="10" s="1"/>
  <c r="DX33" i="10"/>
  <c r="DW33" i="10"/>
  <c r="DS33" i="10"/>
  <c r="DL33" i="10"/>
  <c r="EC32" i="10"/>
  <c r="DX32" i="10"/>
  <c r="DW32" i="10"/>
  <c r="DS32" i="10"/>
  <c r="DL32" i="10"/>
  <c r="EB31" i="10"/>
  <c r="EA31" i="10"/>
  <c r="DX31" i="10"/>
  <c r="DW31" i="10"/>
  <c r="DS31" i="10"/>
  <c r="DL31" i="10"/>
  <c r="DZ30" i="10"/>
  <c r="DY30" i="10"/>
  <c r="DV30" i="10"/>
  <c r="DU30" i="10"/>
  <c r="DT30" i="10"/>
  <c r="DR30" i="10"/>
  <c r="DQ30" i="10"/>
  <c r="DP30" i="10"/>
  <c r="DO30" i="10"/>
  <c r="DN30" i="10"/>
  <c r="DM30" i="10"/>
  <c r="EB29" i="10"/>
  <c r="EC29" i="10" s="1"/>
  <c r="DX29" i="10"/>
  <c r="DW29" i="10"/>
  <c r="DS29" i="10"/>
  <c r="DL29" i="10"/>
  <c r="EC28" i="10"/>
  <c r="DX28" i="10"/>
  <c r="DW28" i="10"/>
  <c r="DS28" i="10"/>
  <c r="DL28" i="10"/>
  <c r="EB27" i="10"/>
  <c r="EA27" i="10"/>
  <c r="DX27" i="10"/>
  <c r="DW27" i="10"/>
  <c r="DS27" i="10"/>
  <c r="DL27" i="10"/>
  <c r="DZ26" i="10"/>
  <c r="DY26" i="10"/>
  <c r="DV26" i="10"/>
  <c r="DU26" i="10"/>
  <c r="DT26" i="10"/>
  <c r="DS26" i="10"/>
  <c r="DR26" i="10"/>
  <c r="DQ26" i="10"/>
  <c r="DP26" i="10"/>
  <c r="DO26" i="10"/>
  <c r="DN26" i="10"/>
  <c r="DM26" i="10"/>
  <c r="EC25" i="10"/>
  <c r="DX25" i="10"/>
  <c r="DW25" i="10"/>
  <c r="DL25" i="10"/>
  <c r="DK25" i="10" s="1"/>
  <c r="EB24" i="10"/>
  <c r="EB26" i="10" s="1"/>
  <c r="EA24" i="10"/>
  <c r="EA26" i="10" s="1"/>
  <c r="DX24" i="10"/>
  <c r="DW24" i="10"/>
  <c r="DL24" i="10"/>
  <c r="DZ23" i="10"/>
  <c r="DY23" i="10"/>
  <c r="DV23" i="10"/>
  <c r="DU23" i="10"/>
  <c r="DT23" i="10"/>
  <c r="DR23" i="10"/>
  <c r="DQ23" i="10"/>
  <c r="DP23" i="10"/>
  <c r="DO23" i="10"/>
  <c r="DN23" i="10"/>
  <c r="DM23" i="10"/>
  <c r="EC22" i="10"/>
  <c r="DX22" i="10"/>
  <c r="DW22" i="10"/>
  <c r="DL22" i="10"/>
  <c r="EB21" i="10"/>
  <c r="EB23" i="10" s="1"/>
  <c r="EA21" i="10"/>
  <c r="EA23" i="10" s="1"/>
  <c r="DX21" i="10"/>
  <c r="DW21" i="10"/>
  <c r="DS23" i="10"/>
  <c r="DL21" i="10"/>
  <c r="DZ20" i="10"/>
  <c r="DY20" i="10"/>
  <c r="DV20" i="10"/>
  <c r="DU20" i="10"/>
  <c r="DT20" i="10"/>
  <c r="DR20" i="10"/>
  <c r="DQ20" i="10"/>
  <c r="DP20" i="10"/>
  <c r="DO20" i="10"/>
  <c r="DN20" i="10"/>
  <c r="DM20" i="10"/>
  <c r="EC19" i="10"/>
  <c r="DX19" i="10"/>
  <c r="DW19" i="10"/>
  <c r="DL19" i="10"/>
  <c r="EB18" i="10"/>
  <c r="EB20" i="10" s="1"/>
  <c r="EA18" i="10"/>
  <c r="DX18" i="10"/>
  <c r="DW18" i="10"/>
  <c r="DL18" i="10"/>
  <c r="DZ17" i="10"/>
  <c r="DY17" i="10"/>
  <c r="DV17" i="10"/>
  <c r="DU17" i="10"/>
  <c r="DT17" i="10"/>
  <c r="DS17" i="10"/>
  <c r="DR17" i="10"/>
  <c r="DQ17" i="10"/>
  <c r="DP17" i="10"/>
  <c r="DO17" i="10"/>
  <c r="DN17" i="10"/>
  <c r="DM17" i="10"/>
  <c r="EC16" i="10"/>
  <c r="DX16" i="10"/>
  <c r="DW16" i="10"/>
  <c r="DL16" i="10"/>
  <c r="DK16" i="10" s="1"/>
  <c r="EB15" i="10"/>
  <c r="EB17" i="10" s="1"/>
  <c r="EA15" i="10"/>
  <c r="EA17" i="10" s="1"/>
  <c r="DX15" i="10"/>
  <c r="DW15" i="10"/>
  <c r="DL15" i="10"/>
  <c r="DZ14" i="10"/>
  <c r="DY14" i="10"/>
  <c r="DV14" i="10"/>
  <c r="DU14" i="10"/>
  <c r="DT14" i="10"/>
  <c r="DR14" i="10"/>
  <c r="DQ14" i="10"/>
  <c r="DP14" i="10"/>
  <c r="DO14" i="10"/>
  <c r="DN14" i="10"/>
  <c r="DM14" i="10"/>
  <c r="EB13" i="10"/>
  <c r="DX13" i="10"/>
  <c r="DW13" i="10"/>
  <c r="DS13" i="10"/>
  <c r="DL13" i="10"/>
  <c r="EC12" i="10"/>
  <c r="DX12" i="10"/>
  <c r="DW12" i="10"/>
  <c r="DS12" i="10"/>
  <c r="DL12" i="10"/>
  <c r="EB11" i="10"/>
  <c r="EA11" i="10"/>
  <c r="DX11" i="10"/>
  <c r="DW11" i="10"/>
  <c r="DS11" i="10"/>
  <c r="DL11" i="10"/>
  <c r="DZ10" i="10"/>
  <c r="DY10" i="10"/>
  <c r="DV10" i="10"/>
  <c r="DU10" i="10"/>
  <c r="DT10" i="10"/>
  <c r="DR10" i="10"/>
  <c r="DQ10" i="10"/>
  <c r="DP10" i="10"/>
  <c r="DO10" i="10"/>
  <c r="DN10" i="10"/>
  <c r="DM10" i="10"/>
  <c r="EB9" i="10"/>
  <c r="DX9" i="10"/>
  <c r="DW9" i="10"/>
  <c r="DS9" i="10"/>
  <c r="DL9" i="10"/>
  <c r="EC8" i="10"/>
  <c r="DX8" i="10"/>
  <c r="DW8" i="10"/>
  <c r="DS8" i="10"/>
  <c r="DL8" i="10"/>
  <c r="EB7" i="10"/>
  <c r="DX7" i="10"/>
  <c r="DW7" i="10"/>
  <c r="DS7" i="10"/>
  <c r="DL7" i="10"/>
  <c r="DL263" i="10" l="1"/>
  <c r="DX273" i="10"/>
  <c r="DW199" i="10"/>
  <c r="DX20" i="10"/>
  <c r="DX47" i="10"/>
  <c r="DW266" i="10"/>
  <c r="DK277" i="10"/>
  <c r="DS269" i="10"/>
  <c r="DX138" i="10"/>
  <c r="DL20" i="10"/>
  <c r="DX263" i="10"/>
  <c r="DL138" i="10"/>
  <c r="DK50" i="10"/>
  <c r="DK60" i="10"/>
  <c r="DK98" i="10"/>
  <c r="DK99" i="10"/>
  <c r="DX278" i="10"/>
  <c r="EC7" i="10"/>
  <c r="DK11" i="10"/>
  <c r="DK85" i="10"/>
  <c r="DX266" i="10"/>
  <c r="DS62" i="10"/>
  <c r="DK73" i="10"/>
  <c r="DK74" i="10"/>
  <c r="EC80" i="10"/>
  <c r="DK96" i="10"/>
  <c r="DK107" i="10"/>
  <c r="DW62" i="10"/>
  <c r="DK109" i="10"/>
  <c r="EC27" i="10"/>
  <c r="EC30" i="10" s="1"/>
  <c r="DK164" i="10"/>
  <c r="DK175" i="10"/>
  <c r="DK177" i="10"/>
  <c r="DK178" i="10"/>
  <c r="EC18" i="10"/>
  <c r="EC20" i="10" s="1"/>
  <c r="DK22" i="10"/>
  <c r="DK151" i="10"/>
  <c r="DK153" i="10"/>
  <c r="EC203" i="10"/>
  <c r="DK242" i="10"/>
  <c r="DK210" i="10"/>
  <c r="EC55" i="10"/>
  <c r="DK78" i="10"/>
  <c r="EC85" i="10"/>
  <c r="EC134" i="10"/>
  <c r="DK95" i="10"/>
  <c r="EC101" i="10"/>
  <c r="DK169" i="10"/>
  <c r="DK180" i="10"/>
  <c r="DK190" i="10"/>
  <c r="DK220" i="10"/>
  <c r="DK221" i="10"/>
  <c r="DS278" i="10"/>
  <c r="DK58" i="10"/>
  <c r="EA77" i="10"/>
  <c r="DX199" i="10"/>
  <c r="EA273" i="10"/>
  <c r="DX269" i="10"/>
  <c r="DW269" i="10"/>
  <c r="DS266" i="10"/>
  <c r="DK149" i="10"/>
  <c r="DK13" i="10"/>
  <c r="DK191" i="10"/>
  <c r="DK201" i="10"/>
  <c r="DK202" i="10"/>
  <c r="DX237" i="10"/>
  <c r="DX245" i="10"/>
  <c r="DK255" i="10"/>
  <c r="ET92" i="10"/>
  <c r="EP92" i="10"/>
  <c r="DK49" i="10"/>
  <c r="DX128" i="10"/>
  <c r="DK179" i="10"/>
  <c r="DK236" i="10"/>
  <c r="DK252" i="10"/>
  <c r="DK8" i="10"/>
  <c r="DX62" i="10"/>
  <c r="EC106" i="10"/>
  <c r="EC143" i="10"/>
  <c r="DK183" i="10"/>
  <c r="DL260" i="10"/>
  <c r="EC274" i="10"/>
  <c r="DK130" i="10"/>
  <c r="DS131" i="10"/>
  <c r="EC57" i="10"/>
  <c r="EC75" i="10"/>
  <c r="EC210" i="10"/>
  <c r="EC96" i="10"/>
  <c r="DS51" i="10"/>
  <c r="EC118" i="10"/>
  <c r="EB128" i="10"/>
  <c r="EC147" i="10"/>
  <c r="EC171" i="10"/>
  <c r="EC90" i="10"/>
  <c r="EC97" i="10"/>
  <c r="EC185" i="10"/>
  <c r="EC13" i="10"/>
  <c r="EC160" i="10"/>
  <c r="DS241" i="10"/>
  <c r="DW17" i="10"/>
  <c r="DW26" i="10"/>
  <c r="EB37" i="10"/>
  <c r="EC70" i="10"/>
  <c r="EC123" i="10"/>
  <c r="EB138" i="10"/>
  <c r="EC161" i="10"/>
  <c r="EA199" i="10"/>
  <c r="EA47" i="10"/>
  <c r="EC183" i="10"/>
  <c r="DS204" i="10"/>
  <c r="EA237" i="10"/>
  <c r="EA14" i="10"/>
  <c r="EB47" i="10"/>
  <c r="DS253" i="10"/>
  <c r="DK250" i="10"/>
  <c r="EB266" i="10"/>
  <c r="EB51" i="10"/>
  <c r="EC217" i="10"/>
  <c r="DK181" i="10"/>
  <c r="DK192" i="10"/>
  <c r="DK215" i="10"/>
  <c r="EC219" i="10"/>
  <c r="EC220" i="10"/>
  <c r="EC221" i="10"/>
  <c r="DK224" i="10"/>
  <c r="EC230" i="10"/>
  <c r="DK232" i="10"/>
  <c r="DW253" i="10"/>
  <c r="EB256" i="10"/>
  <c r="DK275" i="10"/>
  <c r="EC234" i="10"/>
  <c r="EC237" i="10" s="1"/>
  <c r="DK185" i="10"/>
  <c r="DX204" i="10"/>
  <c r="DS233" i="10"/>
  <c r="DK9" i="10"/>
  <c r="DX23" i="10"/>
  <c r="EA51" i="10"/>
  <c r="DK116" i="10"/>
  <c r="DK117" i="10"/>
  <c r="EC121" i="10"/>
  <c r="DK145" i="10"/>
  <c r="DK146" i="10"/>
  <c r="DK155" i="10"/>
  <c r="DK156" i="10"/>
  <c r="EC176" i="10"/>
  <c r="EC177" i="10"/>
  <c r="EC178" i="10"/>
  <c r="DK193" i="10"/>
  <c r="EC200" i="10"/>
  <c r="DS237" i="10"/>
  <c r="DW86" i="10"/>
  <c r="DW128" i="10"/>
  <c r="DX186" i="10"/>
  <c r="DX66" i="10"/>
  <c r="DX86" i="10"/>
  <c r="EA66" i="10"/>
  <c r="DW105" i="10"/>
  <c r="EC124" i="10"/>
  <c r="DW54" i="10"/>
  <c r="DS105" i="10"/>
  <c r="DW204" i="10"/>
  <c r="DW23" i="10"/>
  <c r="DW163" i="10"/>
  <c r="DL86" i="10"/>
  <c r="DK84" i="10"/>
  <c r="DK104" i="10"/>
  <c r="DK108" i="10"/>
  <c r="DW131" i="10"/>
  <c r="EA163" i="10"/>
  <c r="DK161" i="10"/>
  <c r="DK173" i="10"/>
  <c r="DL211" i="10"/>
  <c r="EC65" i="10"/>
  <c r="EB174" i="10"/>
  <c r="DW37" i="10"/>
  <c r="EA41" i="10"/>
  <c r="DW47" i="10"/>
  <c r="DX120" i="10"/>
  <c r="DL125" i="10"/>
  <c r="DW30" i="10"/>
  <c r="EB34" i="10"/>
  <c r="DL17" i="10"/>
  <c r="DL26" i="10"/>
  <c r="DK38" i="10"/>
  <c r="DW44" i="10"/>
  <c r="DL51" i="10"/>
  <c r="DK52" i="10"/>
  <c r="DK53" i="10"/>
  <c r="EC76" i="10"/>
  <c r="EB81" i="10"/>
  <c r="DK83" i="10"/>
  <c r="EB91" i="10"/>
  <c r="DK94" i="10"/>
  <c r="DW110" i="10"/>
  <c r="DK118" i="10"/>
  <c r="EC139" i="10"/>
  <c r="DK172" i="10"/>
  <c r="DS195" i="10"/>
  <c r="DK196" i="10"/>
  <c r="EB218" i="10"/>
  <c r="DK212" i="10"/>
  <c r="DK213" i="10"/>
  <c r="DK214" i="10"/>
  <c r="DK223" i="10"/>
  <c r="EC228" i="10"/>
  <c r="DW237" i="10"/>
  <c r="DK240" i="10"/>
  <c r="DS245" i="10"/>
  <c r="DK259" i="10"/>
  <c r="DK267" i="10"/>
  <c r="EA278" i="10"/>
  <c r="DK230" i="10"/>
  <c r="EB249" i="10"/>
  <c r="DK247" i="10"/>
  <c r="EC261" i="10"/>
  <c r="EC263" i="10" s="1"/>
  <c r="DK265" i="10"/>
  <c r="EC271" i="10"/>
  <c r="DK208" i="10"/>
  <c r="EC213" i="10"/>
  <c r="DX226" i="10"/>
  <c r="DK225" i="10"/>
  <c r="DW233" i="10"/>
  <c r="DK235" i="10"/>
  <c r="DK244" i="10"/>
  <c r="EC267" i="10"/>
  <c r="EC269" i="10" s="1"/>
  <c r="DK271" i="10"/>
  <c r="DK272" i="10"/>
  <c r="DW278" i="10"/>
  <c r="DL59" i="10"/>
  <c r="DS59" i="10"/>
  <c r="DL174" i="10"/>
  <c r="DK206" i="10"/>
  <c r="DS249" i="10"/>
  <c r="DS34" i="10"/>
  <c r="DW81" i="10"/>
  <c r="DK119" i="10"/>
  <c r="DX125" i="10"/>
  <c r="EA135" i="10"/>
  <c r="DX144" i="10"/>
  <c r="DW157" i="10"/>
  <c r="DK162" i="10"/>
  <c r="DK167" i="10"/>
  <c r="EB186" i="10"/>
  <c r="DK182" i="10"/>
  <c r="DK197" i="10"/>
  <c r="DK198" i="10"/>
  <c r="EB226" i="10"/>
  <c r="EA233" i="10"/>
  <c r="DX241" i="10"/>
  <c r="DW249" i="10"/>
  <c r="DX260" i="10"/>
  <c r="DS72" i="10"/>
  <c r="DX30" i="10"/>
  <c r="DW195" i="10"/>
  <c r="DK207" i="10"/>
  <c r="DS14" i="10"/>
  <c r="DW14" i="10"/>
  <c r="DX59" i="10"/>
  <c r="EA72" i="10"/>
  <c r="DX81" i="10"/>
  <c r="DL91" i="10"/>
  <c r="EA105" i="10"/>
  <c r="DL120" i="10"/>
  <c r="EB135" i="10"/>
  <c r="DK136" i="10"/>
  <c r="DK137" i="10"/>
  <c r="EB150" i="10"/>
  <c r="DK160" i="10"/>
  <c r="DX211" i="10"/>
  <c r="DS218" i="10"/>
  <c r="DL245" i="10"/>
  <c r="DX249" i="10"/>
  <c r="EB253" i="10"/>
  <c r="DX17" i="10"/>
  <c r="DX105" i="10"/>
  <c r="DW125" i="10"/>
  <c r="DX135" i="10"/>
  <c r="DX253" i="10"/>
  <c r="DW260" i="10"/>
  <c r="DU279" i="10"/>
  <c r="EC104" i="10"/>
  <c r="EB30" i="10"/>
  <c r="DX14" i="10"/>
  <c r="DX34" i="10"/>
  <c r="EC67" i="10"/>
  <c r="EA81" i="10"/>
  <c r="DW91" i="10"/>
  <c r="DK103" i="10"/>
  <c r="EB125" i="10"/>
  <c r="EB144" i="10"/>
  <c r="DL163" i="10"/>
  <c r="DX174" i="10"/>
  <c r="DK187" i="10"/>
  <c r="EB241" i="10"/>
  <c r="EB260" i="10"/>
  <c r="DL269" i="10"/>
  <c r="EC73" i="10"/>
  <c r="DS211" i="10"/>
  <c r="DO279" i="10"/>
  <c r="DW41" i="10"/>
  <c r="DX37" i="10"/>
  <c r="DK46" i="10"/>
  <c r="DX51" i="10"/>
  <c r="DW51" i="10"/>
  <c r="DK57" i="10"/>
  <c r="DL62" i="10"/>
  <c r="DW66" i="10"/>
  <c r="DK67" i="10"/>
  <c r="DX77" i="10"/>
  <c r="DK80" i="10"/>
  <c r="DS110" i="10"/>
  <c r="DW120" i="10"/>
  <c r="EC149" i="10"/>
  <c r="EC165" i="10"/>
  <c r="EC166" i="10"/>
  <c r="EC201" i="10"/>
  <c r="DK205" i="10"/>
  <c r="EB211" i="10"/>
  <c r="DK209" i="10"/>
  <c r="DK217" i="10"/>
  <c r="DK248" i="10"/>
  <c r="DK258" i="10"/>
  <c r="EB278" i="10"/>
  <c r="EB10" i="10"/>
  <c r="EA10" i="10"/>
  <c r="DK15" i="10"/>
  <c r="DK17" i="10" s="1"/>
  <c r="DK19" i="10"/>
  <c r="DW34" i="10"/>
  <c r="EC40" i="10"/>
  <c r="DW72" i="10"/>
  <c r="DL81" i="10"/>
  <c r="DS86" i="10"/>
  <c r="DK93" i="10"/>
  <c r="DS100" i="10"/>
  <c r="EC99" i="10"/>
  <c r="DK102" i="10"/>
  <c r="EB110" i="10"/>
  <c r="EA125" i="10"/>
  <c r="DW135" i="10"/>
  <c r="DW138" i="10"/>
  <c r="EC152" i="10"/>
  <c r="EC156" i="10"/>
  <c r="DX163" i="10"/>
  <c r="EC175" i="10"/>
  <c r="DK194" i="10"/>
  <c r="DK203" i="10"/>
  <c r="EC205" i="10"/>
  <c r="EC206" i="10"/>
  <c r="EC207" i="10"/>
  <c r="EA218" i="10"/>
  <c r="DW241" i="10"/>
  <c r="EC246" i="10"/>
  <c r="EC249" i="10" s="1"/>
  <c r="DL253" i="10"/>
  <c r="DK251" i="10"/>
  <c r="DK262" i="10"/>
  <c r="DL10" i="10"/>
  <c r="EB14" i="10"/>
  <c r="DW20" i="10"/>
  <c r="DL37" i="10"/>
  <c r="EC42" i="10"/>
  <c r="EC44" i="10" s="1"/>
  <c r="DK61" i="10"/>
  <c r="DX72" i="10"/>
  <c r="DW77" i="10"/>
  <c r="DS81" i="10"/>
  <c r="DX91" i="10"/>
  <c r="EB120" i="10"/>
  <c r="DK121" i="10"/>
  <c r="DK125" i="10" s="1"/>
  <c r="DW150" i="10"/>
  <c r="EB157" i="10"/>
  <c r="DK154" i="10"/>
  <c r="DL186" i="10"/>
  <c r="EC188" i="10"/>
  <c r="EA211" i="10"/>
  <c r="DK227" i="10"/>
  <c r="DK228" i="10"/>
  <c r="DK231" i="10"/>
  <c r="EB245" i="10"/>
  <c r="DX157" i="10"/>
  <c r="DK12" i="10"/>
  <c r="DX26" i="10"/>
  <c r="EA30" i="10"/>
  <c r="EC38" i="10"/>
  <c r="DX54" i="10"/>
  <c r="DL66" i="10"/>
  <c r="DW115" i="10"/>
  <c r="DX150" i="10"/>
  <c r="DL157" i="10"/>
  <c r="EB163" i="10"/>
  <c r="DK165" i="10"/>
  <c r="DK166" i="10"/>
  <c r="DK170" i="10"/>
  <c r="DW186" i="10"/>
  <c r="EB195" i="10"/>
  <c r="EC212" i="10"/>
  <c r="DK229" i="10"/>
  <c r="DK243" i="10"/>
  <c r="DK33" i="10"/>
  <c r="DK39" i="10"/>
  <c r="DS41" i="10"/>
  <c r="DK43" i="10"/>
  <c r="EB72" i="10"/>
  <c r="DX110" i="10"/>
  <c r="DX115" i="10"/>
  <c r="DK129" i="10"/>
  <c r="DS138" i="10"/>
  <c r="DK152" i="10"/>
  <c r="DK159" i="10"/>
  <c r="DK188" i="10"/>
  <c r="DK189" i="10"/>
  <c r="DS226" i="10"/>
  <c r="DK254" i="10"/>
  <c r="EC264" i="10"/>
  <c r="EC266" i="10" s="1"/>
  <c r="DL278" i="10"/>
  <c r="DK21" i="10"/>
  <c r="EC21" i="10"/>
  <c r="EC23" i="10" s="1"/>
  <c r="DL30" i="10"/>
  <c r="DK29" i="10"/>
  <c r="DK32" i="10"/>
  <c r="DX44" i="10"/>
  <c r="DK56" i="10"/>
  <c r="EB77" i="10"/>
  <c r="EB86" i="10"/>
  <c r="EC119" i="10"/>
  <c r="DL131" i="10"/>
  <c r="DK132" i="10"/>
  <c r="DK133" i="10"/>
  <c r="DK147" i="10"/>
  <c r="EC162" i="10"/>
  <c r="DW174" i="10"/>
  <c r="DK168" i="10"/>
  <c r="DX195" i="10"/>
  <c r="EC194" i="10"/>
  <c r="EC197" i="10"/>
  <c r="EB204" i="10"/>
  <c r="DW211" i="10"/>
  <c r="DW218" i="10"/>
  <c r="DK216" i="10"/>
  <c r="DW226" i="10"/>
  <c r="DK222" i="10"/>
  <c r="DK238" i="10"/>
  <c r="DK239" i="10"/>
  <c r="DL256" i="10"/>
  <c r="DK261" i="10"/>
  <c r="EC270" i="10"/>
  <c r="DS20" i="10"/>
  <c r="EC9" i="10"/>
  <c r="EC15" i="10"/>
  <c r="EC17" i="10" s="1"/>
  <c r="EA34" i="10"/>
  <c r="EC31" i="10"/>
  <c r="EC34" i="10" s="1"/>
  <c r="DK70" i="10"/>
  <c r="DL72" i="10"/>
  <c r="DX100" i="10"/>
  <c r="EB100" i="10"/>
  <c r="EC94" i="10"/>
  <c r="EA195" i="10"/>
  <c r="EC187" i="10"/>
  <c r="EA245" i="10"/>
  <c r="EC242" i="10"/>
  <c r="EC245" i="10" s="1"/>
  <c r="DL249" i="10"/>
  <c r="DK246" i="10"/>
  <c r="DQ279" i="10"/>
  <c r="DW10" i="10"/>
  <c r="DK18" i="10"/>
  <c r="EA20" i="10"/>
  <c r="DL23" i="10"/>
  <c r="DK24" i="10"/>
  <c r="DK26" i="10" s="1"/>
  <c r="EC24" i="10"/>
  <c r="EC26" i="10" s="1"/>
  <c r="DK31" i="10"/>
  <c r="DK37" i="10"/>
  <c r="DX41" i="10"/>
  <c r="EB41" i="10"/>
  <c r="DK48" i="10"/>
  <c r="EC48" i="10"/>
  <c r="EC50" i="10"/>
  <c r="EC52" i="10"/>
  <c r="EC54" i="10" s="1"/>
  <c r="DW59" i="10"/>
  <c r="EC60" i="10"/>
  <c r="EC62" i="10" s="1"/>
  <c r="DK69" i="10"/>
  <c r="DK76" i="10"/>
  <c r="DL77" i="10"/>
  <c r="EC98" i="10"/>
  <c r="EB105" i="10"/>
  <c r="EC103" i="10"/>
  <c r="EC167" i="10"/>
  <c r="EA174" i="10"/>
  <c r="DL14" i="10"/>
  <c r="DR279" i="10"/>
  <c r="DR280" i="10" s="1"/>
  <c r="DK27" i="10"/>
  <c r="DL34" i="10"/>
  <c r="DL47" i="10"/>
  <c r="DK45" i="10"/>
  <c r="EC45" i="10"/>
  <c r="EC47" i="10" s="1"/>
  <c r="DL54" i="10"/>
  <c r="DK68" i="10"/>
  <c r="DK75" i="10"/>
  <c r="EC89" i="10"/>
  <c r="DK97" i="10"/>
  <c r="DK144" i="10"/>
  <c r="EC58" i="10"/>
  <c r="EA59" i="10"/>
  <c r="DV279" i="10"/>
  <c r="DV280" i="10" s="1"/>
  <c r="DX10" i="10"/>
  <c r="DM279" i="10"/>
  <c r="DK42" i="10"/>
  <c r="DL44" i="10"/>
  <c r="EA86" i="10"/>
  <c r="EC82" i="10"/>
  <c r="DL105" i="10"/>
  <c r="DK101" i="10"/>
  <c r="EA110" i="10"/>
  <c r="EC107" i="10"/>
  <c r="DW144" i="10"/>
  <c r="EB66" i="10"/>
  <c r="EC63" i="10"/>
  <c r="DK111" i="10"/>
  <c r="DK115" i="10" s="1"/>
  <c r="DL115" i="10"/>
  <c r="DS10" i="10"/>
  <c r="EC11" i="10"/>
  <c r="DK7" i="10"/>
  <c r="DN279" i="10"/>
  <c r="DT279" i="10"/>
  <c r="DS30" i="10"/>
  <c r="DK28" i="10"/>
  <c r="EC35" i="10"/>
  <c r="EC37" i="10" s="1"/>
  <c r="DL41" i="10"/>
  <c r="DK40" i="10"/>
  <c r="DK55" i="10"/>
  <c r="EB59" i="10"/>
  <c r="DS77" i="10"/>
  <c r="DK79" i="10"/>
  <c r="EA91" i="10"/>
  <c r="DL92" i="10"/>
  <c r="DP100" i="10"/>
  <c r="DP279" i="10" s="1"/>
  <c r="DL110" i="10"/>
  <c r="DK106" i="10"/>
  <c r="EB199" i="10"/>
  <c r="EC196" i="10"/>
  <c r="DK200" i="10"/>
  <c r="DL204" i="10"/>
  <c r="DK82" i="10"/>
  <c r="DK87" i="10"/>
  <c r="DK91" i="10" s="1"/>
  <c r="EC87" i="10"/>
  <c r="EC116" i="10"/>
  <c r="EA120" i="10"/>
  <c r="DK128" i="10"/>
  <c r="DL128" i="10"/>
  <c r="DX131" i="10"/>
  <c r="DS135" i="10"/>
  <c r="EC136" i="10"/>
  <c r="EC138" i="10" s="1"/>
  <c r="EA138" i="10"/>
  <c r="EC145" i="10"/>
  <c r="EA150" i="10"/>
  <c r="DK148" i="10"/>
  <c r="DS157" i="10"/>
  <c r="DS174" i="10"/>
  <c r="DS186" i="10"/>
  <c r="DK176" i="10"/>
  <c r="DX218" i="10"/>
  <c r="DX233" i="10"/>
  <c r="EB237" i="10"/>
  <c r="DS260" i="10"/>
  <c r="DK257" i="10"/>
  <c r="DS263" i="10"/>
  <c r="DL266" i="10"/>
  <c r="DK264" i="10"/>
  <c r="EC275" i="10"/>
  <c r="EA157" i="10"/>
  <c r="EC151" i="10"/>
  <c r="DL237" i="10"/>
  <c r="DK234" i="10"/>
  <c r="DK270" i="10"/>
  <c r="DL273" i="10"/>
  <c r="EC78" i="10"/>
  <c r="EC84" i="10"/>
  <c r="EC109" i="10"/>
  <c r="DL150" i="10"/>
  <c r="EC158" i="10"/>
  <c r="EA226" i="10"/>
  <c r="EB233" i="10"/>
  <c r="DK64" i="10"/>
  <c r="DK66" i="10" s="1"/>
  <c r="EB115" i="10"/>
  <c r="DS120" i="10"/>
  <c r="EC129" i="10"/>
  <c r="EC131" i="10" s="1"/>
  <c r="DL144" i="10"/>
  <c r="DS150" i="10"/>
  <c r="EC155" i="10"/>
  <c r="DS163" i="10"/>
  <c r="EC164" i="10"/>
  <c r="EC173" i="10"/>
  <c r="EA186" i="10"/>
  <c r="EA204" i="10"/>
  <c r="DL226" i="10"/>
  <c r="DK219" i="10"/>
  <c r="DW245" i="10"/>
  <c r="DW273" i="10"/>
  <c r="EC111" i="10"/>
  <c r="EC115" i="10" s="1"/>
  <c r="DK134" i="10"/>
  <c r="DK171" i="10"/>
  <c r="DL195" i="10"/>
  <c r="EC254" i="10"/>
  <c r="EC256" i="10" s="1"/>
  <c r="EA256" i="10"/>
  <c r="EC126" i="10"/>
  <c r="EC128" i="10" s="1"/>
  <c r="EC132" i="10"/>
  <c r="EA144" i="10"/>
  <c r="EC227" i="10"/>
  <c r="EC238" i="10"/>
  <c r="EC241" i="10" s="1"/>
  <c r="EC250" i="10"/>
  <c r="EC253" i="10" s="1"/>
  <c r="DK268" i="10"/>
  <c r="DK274" i="10"/>
  <c r="DL218" i="10"/>
  <c r="DL233" i="10"/>
  <c r="EC257" i="10"/>
  <c r="EC260" i="10" s="1"/>
  <c r="DL241" i="10"/>
  <c r="DL135" i="10"/>
  <c r="EA263" i="10"/>
  <c r="EA269" i="10"/>
  <c r="DD166" i="10"/>
  <c r="DD139" i="10"/>
  <c r="DD116" i="10"/>
  <c r="DG278" i="10"/>
  <c r="DF278" i="10"/>
  <c r="DC278" i="10"/>
  <c r="DB278" i="10"/>
  <c r="DA278" i="10"/>
  <c r="CY278" i="10"/>
  <c r="CX278" i="10"/>
  <c r="CW278" i="10"/>
  <c r="CV278" i="10"/>
  <c r="CU278" i="10"/>
  <c r="CT278" i="10"/>
  <c r="DJ277" i="10"/>
  <c r="DE277" i="10"/>
  <c r="DD277" i="10"/>
  <c r="CZ277" i="10"/>
  <c r="CS277" i="10"/>
  <c r="DI275" i="10"/>
  <c r="DH275" i="10"/>
  <c r="DE275" i="10"/>
  <c r="DD275" i="10"/>
  <c r="CZ275" i="10"/>
  <c r="CS275" i="10"/>
  <c r="DI274" i="10"/>
  <c r="DH274" i="10"/>
  <c r="DE274" i="10"/>
  <c r="DD274" i="10"/>
  <c r="CZ274" i="10"/>
  <c r="CS274" i="10"/>
  <c r="DG273" i="10"/>
  <c r="DF273" i="10"/>
  <c r="DC273" i="10"/>
  <c r="DB273" i="10"/>
  <c r="DA273" i="10"/>
  <c r="CY273" i="10"/>
  <c r="CX273" i="10"/>
  <c r="CW273" i="10"/>
  <c r="CV273" i="10"/>
  <c r="CU273" i="10"/>
  <c r="CT273" i="10"/>
  <c r="DJ272" i="10"/>
  <c r="DE272" i="10"/>
  <c r="DD272" i="10"/>
  <c r="CZ272" i="10"/>
  <c r="CS272" i="10"/>
  <c r="DI271" i="10"/>
  <c r="DH271" i="10"/>
  <c r="DE271" i="10"/>
  <c r="DD271" i="10"/>
  <c r="CZ271" i="10"/>
  <c r="CS271" i="10"/>
  <c r="DI270" i="10"/>
  <c r="DH270" i="10"/>
  <c r="DE270" i="10"/>
  <c r="DD270" i="10"/>
  <c r="CZ270" i="10"/>
  <c r="CS270" i="10"/>
  <c r="DG269" i="10"/>
  <c r="DF269" i="10"/>
  <c r="DC269" i="10"/>
  <c r="DB269" i="10"/>
  <c r="DA269" i="10"/>
  <c r="CY269" i="10"/>
  <c r="CX269" i="10"/>
  <c r="CW269" i="10"/>
  <c r="CV269" i="10"/>
  <c r="CU269" i="10"/>
  <c r="CT269" i="10"/>
  <c r="DJ268" i="10"/>
  <c r="DE268" i="10"/>
  <c r="DD268" i="10"/>
  <c r="CZ268" i="10"/>
  <c r="CS268" i="10"/>
  <c r="DI267" i="10"/>
  <c r="DI269" i="10" s="1"/>
  <c r="DH267" i="10"/>
  <c r="DH269" i="10" s="1"/>
  <c r="DE267" i="10"/>
  <c r="DD267" i="10"/>
  <c r="CZ267" i="10"/>
  <c r="CZ269" i="10" s="1"/>
  <c r="CS267" i="10"/>
  <c r="DG266" i="10"/>
  <c r="DF266" i="10"/>
  <c r="DC266" i="10"/>
  <c r="DB266" i="10"/>
  <c r="DA266" i="10"/>
  <c r="CY266" i="10"/>
  <c r="CX266" i="10"/>
  <c r="CW266" i="10"/>
  <c r="CV266" i="10"/>
  <c r="CU266" i="10"/>
  <c r="CT266" i="10"/>
  <c r="DJ265" i="10"/>
  <c r="DE265" i="10"/>
  <c r="DD265" i="10"/>
  <c r="CZ265" i="10"/>
  <c r="CS265" i="10"/>
  <c r="DI264" i="10"/>
  <c r="DI266" i="10" s="1"/>
  <c r="DH264" i="10"/>
  <c r="DE264" i="10"/>
  <c r="DD264" i="10"/>
  <c r="CZ264" i="10"/>
  <c r="CS264" i="10"/>
  <c r="DG263" i="10"/>
  <c r="DF263" i="10"/>
  <c r="DC263" i="10"/>
  <c r="DB263" i="10"/>
  <c r="DA263" i="10"/>
  <c r="CY263" i="10"/>
  <c r="CX263" i="10"/>
  <c r="CW263" i="10"/>
  <c r="CV263" i="10"/>
  <c r="CU263" i="10"/>
  <c r="CT263" i="10"/>
  <c r="DJ262" i="10"/>
  <c r="DE262" i="10"/>
  <c r="DD262" i="10"/>
  <c r="CZ262" i="10"/>
  <c r="CS262" i="10"/>
  <c r="DI261" i="10"/>
  <c r="DI263" i="10" s="1"/>
  <c r="DH261" i="10"/>
  <c r="DH263" i="10" s="1"/>
  <c r="DE261" i="10"/>
  <c r="DD261" i="10"/>
  <c r="CZ261" i="10"/>
  <c r="CS261" i="10"/>
  <c r="DG260" i="10"/>
  <c r="DF260" i="10"/>
  <c r="DC260" i="10"/>
  <c r="DB260" i="10"/>
  <c r="DA260" i="10"/>
  <c r="CY260" i="10"/>
  <c r="CX260" i="10"/>
  <c r="CW260" i="10"/>
  <c r="CV260" i="10"/>
  <c r="CU260" i="10"/>
  <c r="CT260" i="10"/>
  <c r="DI259" i="10"/>
  <c r="DJ259" i="10" s="1"/>
  <c r="DE259" i="10"/>
  <c r="DD259" i="10"/>
  <c r="CZ259" i="10"/>
  <c r="CS259" i="10"/>
  <c r="DJ258" i="10"/>
  <c r="DE258" i="10"/>
  <c r="DD258" i="10"/>
  <c r="CZ258" i="10"/>
  <c r="CS258" i="10"/>
  <c r="DI257" i="10"/>
  <c r="DH257" i="10"/>
  <c r="DH260" i="10" s="1"/>
  <c r="DE257" i="10"/>
  <c r="DD257" i="10"/>
  <c r="CZ257" i="10"/>
  <c r="CS257" i="10"/>
  <c r="DG256" i="10"/>
  <c r="DF256" i="10"/>
  <c r="DC256" i="10"/>
  <c r="DB256" i="10"/>
  <c r="DA256" i="10"/>
  <c r="CY256" i="10"/>
  <c r="CX256" i="10"/>
  <c r="CW256" i="10"/>
  <c r="CV256" i="10"/>
  <c r="CU256" i="10"/>
  <c r="CT256" i="10"/>
  <c r="DJ255" i="10"/>
  <c r="DE255" i="10"/>
  <c r="DD255" i="10"/>
  <c r="CZ255" i="10"/>
  <c r="CS255" i="10"/>
  <c r="DI254" i="10"/>
  <c r="DI256" i="10" s="1"/>
  <c r="DH254" i="10"/>
  <c r="DH256" i="10" s="1"/>
  <c r="DE254" i="10"/>
  <c r="DD254" i="10"/>
  <c r="DD256" i="10" s="1"/>
  <c r="CZ254" i="10"/>
  <c r="CS254" i="10"/>
  <c r="DG253" i="10"/>
  <c r="DF253" i="10"/>
  <c r="DC253" i="10"/>
  <c r="DB253" i="10"/>
  <c r="DA253" i="10"/>
  <c r="CY253" i="10"/>
  <c r="CX253" i="10"/>
  <c r="CW253" i="10"/>
  <c r="CV253" i="10"/>
  <c r="CU253" i="10"/>
  <c r="CT253" i="10"/>
  <c r="DI252" i="10"/>
  <c r="DJ252" i="10" s="1"/>
  <c r="DE252" i="10"/>
  <c r="DD252" i="10"/>
  <c r="CZ252" i="10"/>
  <c r="CS252" i="10"/>
  <c r="DJ251" i="10"/>
  <c r="DE251" i="10"/>
  <c r="DD251" i="10"/>
  <c r="CZ251" i="10"/>
  <c r="CS251" i="10"/>
  <c r="DI250" i="10"/>
  <c r="DH250" i="10"/>
  <c r="DE250" i="10"/>
  <c r="DD250" i="10"/>
  <c r="CZ250" i="10"/>
  <c r="CS250" i="10"/>
  <c r="DG249" i="10"/>
  <c r="DF249" i="10"/>
  <c r="DC249" i="10"/>
  <c r="DB249" i="10"/>
  <c r="DA249" i="10"/>
  <c r="CY249" i="10"/>
  <c r="CX249" i="10"/>
  <c r="CW249" i="10"/>
  <c r="CV249" i="10"/>
  <c r="CU249" i="10"/>
  <c r="CT249" i="10"/>
  <c r="DI248" i="10"/>
  <c r="DJ248" i="10" s="1"/>
  <c r="DE248" i="10"/>
  <c r="DD248" i="10"/>
  <c r="CZ248" i="10"/>
  <c r="CS248" i="10"/>
  <c r="DJ247" i="10"/>
  <c r="DE247" i="10"/>
  <c r="DD247" i="10"/>
  <c r="CZ247" i="10"/>
  <c r="CS247" i="10"/>
  <c r="DI246" i="10"/>
  <c r="DH246" i="10"/>
  <c r="DH249" i="10" s="1"/>
  <c r="DE246" i="10"/>
  <c r="DD246" i="10"/>
  <c r="CZ246" i="10"/>
  <c r="CS246" i="10"/>
  <c r="DG245" i="10"/>
  <c r="DF245" i="10"/>
  <c r="DC245" i="10"/>
  <c r="DB245" i="10"/>
  <c r="DA245" i="10"/>
  <c r="CY245" i="10"/>
  <c r="CX245" i="10"/>
  <c r="CW245" i="10"/>
  <c r="CV245" i="10"/>
  <c r="CU245" i="10"/>
  <c r="CT245" i="10"/>
  <c r="DI244" i="10"/>
  <c r="DJ244" i="10" s="1"/>
  <c r="DE244" i="10"/>
  <c r="DD244" i="10"/>
  <c r="CZ244" i="10"/>
  <c r="CS244" i="10"/>
  <c r="DJ243" i="10"/>
  <c r="DE243" i="10"/>
  <c r="DD243" i="10"/>
  <c r="CZ243" i="10"/>
  <c r="CS243" i="10"/>
  <c r="DI242" i="10"/>
  <c r="DH242" i="10"/>
  <c r="DH245" i="10" s="1"/>
  <c r="DE242" i="10"/>
  <c r="DD242" i="10"/>
  <c r="CZ242" i="10"/>
  <c r="CS242" i="10"/>
  <c r="DG241" i="10"/>
  <c r="DF241" i="10"/>
  <c r="DC241" i="10"/>
  <c r="DB241" i="10"/>
  <c r="DA241" i="10"/>
  <c r="CY241" i="10"/>
  <c r="CX241" i="10"/>
  <c r="CW241" i="10"/>
  <c r="CV241" i="10"/>
  <c r="CU241" i="10"/>
  <c r="CT241" i="10"/>
  <c r="DI240" i="10"/>
  <c r="DJ240" i="10" s="1"/>
  <c r="DE240" i="10"/>
  <c r="DD240" i="10"/>
  <c r="CZ240" i="10"/>
  <c r="CS240" i="10"/>
  <c r="DJ239" i="10"/>
  <c r="DE239" i="10"/>
  <c r="DD239" i="10"/>
  <c r="CZ239" i="10"/>
  <c r="CS239" i="10"/>
  <c r="DI238" i="10"/>
  <c r="DH238" i="10"/>
  <c r="DE238" i="10"/>
  <c r="DD238" i="10"/>
  <c r="CZ238" i="10"/>
  <c r="CS238" i="10"/>
  <c r="DG237" i="10"/>
  <c r="DF237" i="10"/>
  <c r="DC237" i="10"/>
  <c r="DB237" i="10"/>
  <c r="DA237" i="10"/>
  <c r="CY237" i="10"/>
  <c r="CX237" i="10"/>
  <c r="CW237" i="10"/>
  <c r="CV237" i="10"/>
  <c r="CU237" i="10"/>
  <c r="CT237" i="10"/>
  <c r="DI236" i="10"/>
  <c r="DJ236" i="10" s="1"/>
  <c r="DE236" i="10"/>
  <c r="DD236" i="10"/>
  <c r="CZ236" i="10"/>
  <c r="CS236" i="10"/>
  <c r="DJ235" i="10"/>
  <c r="DE235" i="10"/>
  <c r="DD235" i="10"/>
  <c r="CZ235" i="10"/>
  <c r="CS235" i="10"/>
  <c r="DI234" i="10"/>
  <c r="DH234" i="10"/>
  <c r="DH237" i="10" s="1"/>
  <c r="DE234" i="10"/>
  <c r="DD234" i="10"/>
  <c r="CZ234" i="10"/>
  <c r="CS234" i="10"/>
  <c r="DG233" i="10"/>
  <c r="DF233" i="10"/>
  <c r="DC233" i="10"/>
  <c r="DB233" i="10"/>
  <c r="DA233" i="10"/>
  <c r="CY233" i="10"/>
  <c r="CX233" i="10"/>
  <c r="CW233" i="10"/>
  <c r="CV233" i="10"/>
  <c r="CU233" i="10"/>
  <c r="CT233" i="10"/>
  <c r="DI232" i="10"/>
  <c r="DJ232" i="10" s="1"/>
  <c r="DE232" i="10"/>
  <c r="DD232" i="10"/>
  <c r="CZ232" i="10"/>
  <c r="CS232" i="10"/>
  <c r="DH231" i="10"/>
  <c r="DJ231" i="10" s="1"/>
  <c r="DE231" i="10"/>
  <c r="DD231" i="10"/>
  <c r="CZ231" i="10"/>
  <c r="CS231" i="10"/>
  <c r="DI230" i="10"/>
  <c r="DJ230" i="10" s="1"/>
  <c r="DE230" i="10"/>
  <c r="DD230" i="10"/>
  <c r="CZ230" i="10"/>
  <c r="CS230" i="10"/>
  <c r="DJ229" i="10"/>
  <c r="DE229" i="10"/>
  <c r="DD229" i="10"/>
  <c r="CZ229" i="10"/>
  <c r="CS229" i="10"/>
  <c r="DI228" i="10"/>
  <c r="DH228" i="10"/>
  <c r="DE228" i="10"/>
  <c r="DD228" i="10"/>
  <c r="CZ228" i="10"/>
  <c r="CS228" i="10"/>
  <c r="DI227" i="10"/>
  <c r="DH227" i="10"/>
  <c r="DE227" i="10"/>
  <c r="DD227" i="10"/>
  <c r="CZ227" i="10"/>
  <c r="CS227" i="10"/>
  <c r="DG226" i="10"/>
  <c r="DF226" i="10"/>
  <c r="DC226" i="10"/>
  <c r="DB226" i="10"/>
  <c r="DA226" i="10"/>
  <c r="CY226" i="10"/>
  <c r="CX226" i="10"/>
  <c r="CW226" i="10"/>
  <c r="CV226" i="10"/>
  <c r="CU226" i="10"/>
  <c r="CT226" i="10"/>
  <c r="DI225" i="10"/>
  <c r="DJ225" i="10" s="1"/>
  <c r="DE225" i="10"/>
  <c r="DD225" i="10"/>
  <c r="CZ225" i="10"/>
  <c r="CS225" i="10"/>
  <c r="DH224" i="10"/>
  <c r="DJ224" i="10" s="1"/>
  <c r="DE224" i="10"/>
  <c r="DD224" i="10"/>
  <c r="CZ224" i="10"/>
  <c r="CS224" i="10"/>
  <c r="DI223" i="10"/>
  <c r="DJ223" i="10" s="1"/>
  <c r="DE223" i="10"/>
  <c r="DD223" i="10"/>
  <c r="CZ223" i="10"/>
  <c r="CS223" i="10"/>
  <c r="DJ222" i="10"/>
  <c r="DE222" i="10"/>
  <c r="DD222" i="10"/>
  <c r="CZ222" i="10"/>
  <c r="CS222" i="10"/>
  <c r="DI221" i="10"/>
  <c r="DH221" i="10"/>
  <c r="DE221" i="10"/>
  <c r="DD221" i="10"/>
  <c r="CZ221" i="10"/>
  <c r="CS221" i="10"/>
  <c r="DI220" i="10"/>
  <c r="DH220" i="10"/>
  <c r="DE220" i="10"/>
  <c r="DD220" i="10"/>
  <c r="CZ220" i="10"/>
  <c r="CS220" i="10"/>
  <c r="DI219" i="10"/>
  <c r="DH219" i="10"/>
  <c r="DE219" i="10"/>
  <c r="DD219" i="10"/>
  <c r="CZ219" i="10"/>
  <c r="CS219" i="10"/>
  <c r="DG218" i="10"/>
  <c r="DF218" i="10"/>
  <c r="DC218" i="10"/>
  <c r="DB218" i="10"/>
  <c r="DA218" i="10"/>
  <c r="CY218" i="10"/>
  <c r="CX218" i="10"/>
  <c r="CW218" i="10"/>
  <c r="CV218" i="10"/>
  <c r="CU218" i="10"/>
  <c r="CT218" i="10"/>
  <c r="DI217" i="10"/>
  <c r="DJ217" i="10" s="1"/>
  <c r="DE217" i="10"/>
  <c r="DD217" i="10"/>
  <c r="CZ217" i="10"/>
  <c r="CS217" i="10"/>
  <c r="DH216" i="10"/>
  <c r="DJ216" i="10" s="1"/>
  <c r="DE216" i="10"/>
  <c r="DD216" i="10"/>
  <c r="CZ216" i="10"/>
  <c r="CS216" i="10"/>
  <c r="DI215" i="10"/>
  <c r="DJ215" i="10" s="1"/>
  <c r="DE215" i="10"/>
  <c r="DD215" i="10"/>
  <c r="CZ215" i="10"/>
  <c r="CS215" i="10"/>
  <c r="DJ214" i="10"/>
  <c r="DE214" i="10"/>
  <c r="DD214" i="10"/>
  <c r="CZ214" i="10"/>
  <c r="CS214" i="10"/>
  <c r="DI213" i="10"/>
  <c r="DH213" i="10"/>
  <c r="DE213" i="10"/>
  <c r="DD213" i="10"/>
  <c r="CZ213" i="10"/>
  <c r="CS213" i="10"/>
  <c r="DI212" i="10"/>
  <c r="DH212" i="10"/>
  <c r="DE212" i="10"/>
  <c r="DD212" i="10"/>
  <c r="CZ212" i="10"/>
  <c r="CS212" i="10"/>
  <c r="DG211" i="10"/>
  <c r="DF211" i="10"/>
  <c r="DC211" i="10"/>
  <c r="DB211" i="10"/>
  <c r="DA211" i="10"/>
  <c r="CY211" i="10"/>
  <c r="CX211" i="10"/>
  <c r="CW211" i="10"/>
  <c r="CV211" i="10"/>
  <c r="CU211" i="10"/>
  <c r="CT211" i="10"/>
  <c r="DI210" i="10"/>
  <c r="DJ210" i="10" s="1"/>
  <c r="DE210" i="10"/>
  <c r="DD210" i="10"/>
  <c r="CZ210" i="10"/>
  <c r="CS210" i="10"/>
  <c r="DH209" i="10"/>
  <c r="DJ209" i="10" s="1"/>
  <c r="DE209" i="10"/>
  <c r="DD209" i="10"/>
  <c r="CZ209" i="10"/>
  <c r="CS209" i="10"/>
  <c r="DJ208" i="10"/>
  <c r="DE208" i="10"/>
  <c r="DD208" i="10"/>
  <c r="CZ208" i="10"/>
  <c r="CS208" i="10"/>
  <c r="DI207" i="10"/>
  <c r="DH207" i="10"/>
  <c r="DE207" i="10"/>
  <c r="DD207" i="10"/>
  <c r="CZ207" i="10"/>
  <c r="CS207" i="10"/>
  <c r="DI206" i="10"/>
  <c r="DH206" i="10"/>
  <c r="DE206" i="10"/>
  <c r="DD206" i="10"/>
  <c r="CZ206" i="10"/>
  <c r="CS206" i="10"/>
  <c r="DI205" i="10"/>
  <c r="DH205" i="10"/>
  <c r="DE205" i="10"/>
  <c r="DD205" i="10"/>
  <c r="CZ205" i="10"/>
  <c r="CS205" i="10"/>
  <c r="DG204" i="10"/>
  <c r="DF204" i="10"/>
  <c r="DC204" i="10"/>
  <c r="DB204" i="10"/>
  <c r="DA204" i="10"/>
  <c r="CY204" i="10"/>
  <c r="CX204" i="10"/>
  <c r="CW204" i="10"/>
  <c r="CV204" i="10"/>
  <c r="CU204" i="10"/>
  <c r="CT204" i="10"/>
  <c r="DI203" i="10"/>
  <c r="DH203" i="10"/>
  <c r="DE203" i="10"/>
  <c r="DD203" i="10"/>
  <c r="CZ203" i="10"/>
  <c r="CS203" i="10"/>
  <c r="DJ202" i="10"/>
  <c r="DE202" i="10"/>
  <c r="DD202" i="10"/>
  <c r="CZ202" i="10"/>
  <c r="CS202" i="10"/>
  <c r="DI201" i="10"/>
  <c r="DH201" i="10"/>
  <c r="DE201" i="10"/>
  <c r="DD201" i="10"/>
  <c r="CZ201" i="10"/>
  <c r="CS201" i="10"/>
  <c r="DI200" i="10"/>
  <c r="DH200" i="10"/>
  <c r="DE200" i="10"/>
  <c r="DD200" i="10"/>
  <c r="CZ200" i="10"/>
  <c r="CS200" i="10"/>
  <c r="DG199" i="10"/>
  <c r="DF199" i="10"/>
  <c r="DC199" i="10"/>
  <c r="DB199" i="10"/>
  <c r="DA199" i="10"/>
  <c r="CY199" i="10"/>
  <c r="CX199" i="10"/>
  <c r="CW199" i="10"/>
  <c r="CV199" i="10"/>
  <c r="CU199" i="10"/>
  <c r="CT199" i="10"/>
  <c r="DJ198" i="10"/>
  <c r="DE198" i="10"/>
  <c r="DD198" i="10"/>
  <c r="CZ198" i="10"/>
  <c r="CS198" i="10"/>
  <c r="DI197" i="10"/>
  <c r="DH197" i="10"/>
  <c r="DE197" i="10"/>
  <c r="DD197" i="10"/>
  <c r="CZ197" i="10"/>
  <c r="CS197" i="10"/>
  <c r="DI196" i="10"/>
  <c r="DH196" i="10"/>
  <c r="DE196" i="10"/>
  <c r="DD196" i="10"/>
  <c r="CZ196" i="10"/>
  <c r="CS196" i="10"/>
  <c r="DG195" i="10"/>
  <c r="DF195" i="10"/>
  <c r="DC195" i="10"/>
  <c r="DB195" i="10"/>
  <c r="DA195" i="10"/>
  <c r="CY195" i="10"/>
  <c r="CX195" i="10"/>
  <c r="CW195" i="10"/>
  <c r="CV195" i="10"/>
  <c r="CU195" i="10"/>
  <c r="CT195" i="10"/>
  <c r="DI194" i="10"/>
  <c r="DH194" i="10"/>
  <c r="DE194" i="10"/>
  <c r="DD194" i="10"/>
  <c r="CZ194" i="10"/>
  <c r="CS194" i="10"/>
  <c r="DI193" i="10"/>
  <c r="DJ193" i="10" s="1"/>
  <c r="DE193" i="10"/>
  <c r="DD193" i="10"/>
  <c r="CZ193" i="10"/>
  <c r="CS193" i="10"/>
  <c r="DH192" i="10"/>
  <c r="DJ192" i="10" s="1"/>
  <c r="DE192" i="10"/>
  <c r="DD192" i="10"/>
  <c r="CZ192" i="10"/>
  <c r="CS192" i="10"/>
  <c r="DI191" i="10"/>
  <c r="DJ191" i="10" s="1"/>
  <c r="DE191" i="10"/>
  <c r="DD191" i="10"/>
  <c r="CZ191" i="10"/>
  <c r="CS191" i="10"/>
  <c r="DI190" i="10"/>
  <c r="DJ190" i="10" s="1"/>
  <c r="DE190" i="10"/>
  <c r="DD190" i="10"/>
  <c r="CZ190" i="10"/>
  <c r="CS190" i="10"/>
  <c r="DJ189" i="10"/>
  <c r="DE189" i="10"/>
  <c r="DD189" i="10"/>
  <c r="CZ189" i="10"/>
  <c r="CS189" i="10"/>
  <c r="DI188" i="10"/>
  <c r="DH188" i="10"/>
  <c r="DE188" i="10"/>
  <c r="DD188" i="10"/>
  <c r="CZ188" i="10"/>
  <c r="CS188" i="10"/>
  <c r="DI187" i="10"/>
  <c r="DH187" i="10"/>
  <c r="DE187" i="10"/>
  <c r="DD187" i="10"/>
  <c r="CZ187" i="10"/>
  <c r="CS187" i="10"/>
  <c r="DG186" i="10"/>
  <c r="DF186" i="10"/>
  <c r="DC186" i="10"/>
  <c r="DB186" i="10"/>
  <c r="DA186" i="10"/>
  <c r="CY186" i="10"/>
  <c r="CX186" i="10"/>
  <c r="CW186" i="10"/>
  <c r="CV186" i="10"/>
  <c r="CU186" i="10"/>
  <c r="CT186" i="10"/>
  <c r="DI185" i="10"/>
  <c r="DH185" i="10"/>
  <c r="DE185" i="10"/>
  <c r="DD185" i="10"/>
  <c r="CZ185" i="10"/>
  <c r="CS185" i="10"/>
  <c r="DI183" i="10"/>
  <c r="DJ183" i="10" s="1"/>
  <c r="DE183" i="10"/>
  <c r="DD183" i="10"/>
  <c r="CZ183" i="10"/>
  <c r="CS183" i="10"/>
  <c r="DH182" i="10"/>
  <c r="DJ182" i="10" s="1"/>
  <c r="DE182" i="10"/>
  <c r="DD182" i="10"/>
  <c r="CZ182" i="10"/>
  <c r="CS182" i="10"/>
  <c r="DH181" i="10"/>
  <c r="DJ181" i="10" s="1"/>
  <c r="DE181" i="10"/>
  <c r="DD181" i="10"/>
  <c r="CZ181" i="10"/>
  <c r="CS181" i="10"/>
  <c r="DI180" i="10"/>
  <c r="DJ180" i="10" s="1"/>
  <c r="DE180" i="10"/>
  <c r="DD180" i="10"/>
  <c r="CZ180" i="10"/>
  <c r="CS180" i="10"/>
  <c r="DJ179" i="10"/>
  <c r="DE179" i="10"/>
  <c r="DD179" i="10"/>
  <c r="CZ179" i="10"/>
  <c r="CS179" i="10"/>
  <c r="DI178" i="10"/>
  <c r="DH178" i="10"/>
  <c r="DE178" i="10"/>
  <c r="DD178" i="10"/>
  <c r="CZ178" i="10"/>
  <c r="CS178" i="10"/>
  <c r="DI177" i="10"/>
  <c r="DH177" i="10"/>
  <c r="DE177" i="10"/>
  <c r="DD177" i="10"/>
  <c r="CZ177" i="10"/>
  <c r="CS177" i="10"/>
  <c r="DI176" i="10"/>
  <c r="DH176" i="10"/>
  <c r="DE176" i="10"/>
  <c r="DD176" i="10"/>
  <c r="CZ176" i="10"/>
  <c r="CS176" i="10"/>
  <c r="DI175" i="10"/>
  <c r="DH175" i="10"/>
  <c r="DE175" i="10"/>
  <c r="DD175" i="10"/>
  <c r="CZ175" i="10"/>
  <c r="CS175" i="10"/>
  <c r="DG174" i="10"/>
  <c r="DF174" i="10"/>
  <c r="DC174" i="10"/>
  <c r="DB174" i="10"/>
  <c r="DA174" i="10"/>
  <c r="CY174" i="10"/>
  <c r="CX174" i="10"/>
  <c r="CW174" i="10"/>
  <c r="CV174" i="10"/>
  <c r="CU174" i="10"/>
  <c r="CT174" i="10"/>
  <c r="DI173" i="10"/>
  <c r="DH173" i="10"/>
  <c r="DE173" i="10"/>
  <c r="DD173" i="10"/>
  <c r="CZ173" i="10"/>
  <c r="CS173" i="10"/>
  <c r="DI172" i="10"/>
  <c r="DJ172" i="10" s="1"/>
  <c r="DE172" i="10"/>
  <c r="DD172" i="10"/>
  <c r="CZ172" i="10"/>
  <c r="CS172" i="10"/>
  <c r="DH171" i="10"/>
  <c r="DJ171" i="10" s="1"/>
  <c r="DE171" i="10"/>
  <c r="DD171" i="10"/>
  <c r="CZ171" i="10"/>
  <c r="CS171" i="10"/>
  <c r="DH170" i="10"/>
  <c r="DJ170" i="10" s="1"/>
  <c r="DE170" i="10"/>
  <c r="DD170" i="10"/>
  <c r="CZ170" i="10"/>
  <c r="CS170" i="10"/>
  <c r="DI169" i="10"/>
  <c r="DJ169" i="10" s="1"/>
  <c r="DE169" i="10"/>
  <c r="DD169" i="10"/>
  <c r="CZ169" i="10"/>
  <c r="CS169" i="10"/>
  <c r="DJ168" i="10"/>
  <c r="DE168" i="10"/>
  <c r="DD168" i="10"/>
  <c r="CZ168" i="10"/>
  <c r="CS168" i="10"/>
  <c r="DI167" i="10"/>
  <c r="DH167" i="10"/>
  <c r="DE167" i="10"/>
  <c r="DD167" i="10"/>
  <c r="CZ167" i="10"/>
  <c r="CS167" i="10"/>
  <c r="DI166" i="10"/>
  <c r="DH166" i="10"/>
  <c r="DE166" i="10"/>
  <c r="CZ166" i="10"/>
  <c r="CS166" i="10"/>
  <c r="DI165" i="10"/>
  <c r="DH165" i="10"/>
  <c r="DE165" i="10"/>
  <c r="DD165" i="10"/>
  <c r="CZ165" i="10"/>
  <c r="CS165" i="10"/>
  <c r="DI164" i="10"/>
  <c r="DH164" i="10"/>
  <c r="DE164" i="10"/>
  <c r="DD164" i="10"/>
  <c r="CZ164" i="10"/>
  <c r="CS164" i="10"/>
  <c r="DG163" i="10"/>
  <c r="DF163" i="10"/>
  <c r="DC163" i="10"/>
  <c r="DB163" i="10"/>
  <c r="DA163" i="10"/>
  <c r="CY163" i="10"/>
  <c r="CX163" i="10"/>
  <c r="CW163" i="10"/>
  <c r="CV163" i="10"/>
  <c r="CU163" i="10"/>
  <c r="CT163" i="10"/>
  <c r="DI162" i="10"/>
  <c r="DH162" i="10"/>
  <c r="DE162" i="10"/>
  <c r="DD162" i="10"/>
  <c r="CZ162" i="10"/>
  <c r="CS162" i="10"/>
  <c r="DI161" i="10"/>
  <c r="DJ161" i="10" s="1"/>
  <c r="DE161" i="10"/>
  <c r="DD161" i="10"/>
  <c r="CZ161" i="10"/>
  <c r="CS161" i="10"/>
  <c r="DI160" i="10"/>
  <c r="DJ160" i="10" s="1"/>
  <c r="DE160" i="10"/>
  <c r="DD160" i="10"/>
  <c r="CZ160" i="10"/>
  <c r="CS160" i="10"/>
  <c r="DJ159" i="10"/>
  <c r="DE159" i="10"/>
  <c r="DD159" i="10"/>
  <c r="CZ159" i="10"/>
  <c r="CS159" i="10"/>
  <c r="DI158" i="10"/>
  <c r="DH158" i="10"/>
  <c r="DE158" i="10"/>
  <c r="DD158" i="10"/>
  <c r="CZ158" i="10"/>
  <c r="CS158" i="10"/>
  <c r="DG157" i="10"/>
  <c r="DF157" i="10"/>
  <c r="DC157" i="10"/>
  <c r="DB157" i="10"/>
  <c r="DA157" i="10"/>
  <c r="CY157" i="10"/>
  <c r="CX157" i="10"/>
  <c r="CW157" i="10"/>
  <c r="CV157" i="10"/>
  <c r="CU157" i="10"/>
  <c r="CT157" i="10"/>
  <c r="DI156" i="10"/>
  <c r="DH156" i="10"/>
  <c r="DE156" i="10"/>
  <c r="DD156" i="10"/>
  <c r="CZ156" i="10"/>
  <c r="CS156" i="10"/>
  <c r="DI155" i="10"/>
  <c r="DH155" i="10"/>
  <c r="DE155" i="10"/>
  <c r="DD155" i="10"/>
  <c r="CZ155" i="10"/>
  <c r="CS155" i="10"/>
  <c r="DI154" i="10"/>
  <c r="DJ154" i="10" s="1"/>
  <c r="DE154" i="10"/>
  <c r="DD154" i="10"/>
  <c r="CZ154" i="10"/>
  <c r="CS154" i="10"/>
  <c r="DJ153" i="10"/>
  <c r="DE153" i="10"/>
  <c r="DD153" i="10"/>
  <c r="CZ153" i="10"/>
  <c r="CS153" i="10"/>
  <c r="DI152" i="10"/>
  <c r="DH152" i="10"/>
  <c r="DE152" i="10"/>
  <c r="DD152" i="10"/>
  <c r="CZ152" i="10"/>
  <c r="CS152" i="10"/>
  <c r="DI151" i="10"/>
  <c r="DH151" i="10"/>
  <c r="DE151" i="10"/>
  <c r="DD151" i="10"/>
  <c r="CZ151" i="10"/>
  <c r="CS151" i="10"/>
  <c r="DG150" i="10"/>
  <c r="DF150" i="10"/>
  <c r="DC150" i="10"/>
  <c r="DB150" i="10"/>
  <c r="DA150" i="10"/>
  <c r="CY150" i="10"/>
  <c r="CX150" i="10"/>
  <c r="CW150" i="10"/>
  <c r="CV150" i="10"/>
  <c r="CU150" i="10"/>
  <c r="CT150" i="10"/>
  <c r="DI149" i="10"/>
  <c r="DH149" i="10"/>
  <c r="DE149" i="10"/>
  <c r="DD149" i="10"/>
  <c r="CZ149" i="10"/>
  <c r="CS149" i="10"/>
  <c r="DI148" i="10"/>
  <c r="DJ148" i="10" s="1"/>
  <c r="DE148" i="10"/>
  <c r="DD148" i="10"/>
  <c r="CZ148" i="10"/>
  <c r="CS148" i="10"/>
  <c r="DI147" i="10"/>
  <c r="DJ147" i="10" s="1"/>
  <c r="DE147" i="10"/>
  <c r="DD147" i="10"/>
  <c r="CZ147" i="10"/>
  <c r="CS147" i="10"/>
  <c r="DJ146" i="10"/>
  <c r="DE146" i="10"/>
  <c r="DD146" i="10"/>
  <c r="CZ146" i="10"/>
  <c r="CS146" i="10"/>
  <c r="DI145" i="10"/>
  <c r="DH145" i="10"/>
  <c r="DE145" i="10"/>
  <c r="DD145" i="10"/>
  <c r="CZ145" i="10"/>
  <c r="CS145" i="10"/>
  <c r="DG144" i="10"/>
  <c r="DF144" i="10"/>
  <c r="DC144" i="10"/>
  <c r="DB144" i="10"/>
  <c r="DA144" i="10"/>
  <c r="CZ144" i="10"/>
  <c r="CY144" i="10"/>
  <c r="CX144" i="10"/>
  <c r="CW144" i="10"/>
  <c r="CV144" i="10"/>
  <c r="CU144" i="10"/>
  <c r="CT144" i="10"/>
  <c r="DI143" i="10"/>
  <c r="DH143" i="10"/>
  <c r="DE143" i="10"/>
  <c r="DD143" i="10"/>
  <c r="CS143" i="10"/>
  <c r="CR143" i="10" s="1"/>
  <c r="DI142" i="10"/>
  <c r="DJ142" i="10" s="1"/>
  <c r="DE142" i="10"/>
  <c r="DD142" i="10"/>
  <c r="CS142" i="10"/>
  <c r="CR142" i="10" s="1"/>
  <c r="DI141" i="10"/>
  <c r="DJ141" i="10" s="1"/>
  <c r="DE141" i="10"/>
  <c r="DD141" i="10"/>
  <c r="CS141" i="10"/>
  <c r="CR141" i="10" s="1"/>
  <c r="DJ140" i="10"/>
  <c r="DE140" i="10"/>
  <c r="DD140" i="10"/>
  <c r="CS140" i="10"/>
  <c r="CR140" i="10" s="1"/>
  <c r="DI139" i="10"/>
  <c r="DH139" i="10"/>
  <c r="DE139" i="10"/>
  <c r="CS139" i="10"/>
  <c r="DG138" i="10"/>
  <c r="DF138" i="10"/>
  <c r="DC138" i="10"/>
  <c r="DB138" i="10"/>
  <c r="DA138" i="10"/>
  <c r="CY138" i="10"/>
  <c r="CX138" i="10"/>
  <c r="CW138" i="10"/>
  <c r="CV138" i="10"/>
  <c r="CU138" i="10"/>
  <c r="CT138" i="10"/>
  <c r="DJ137" i="10"/>
  <c r="DE137" i="10"/>
  <c r="DD137" i="10"/>
  <c r="CZ137" i="10"/>
  <c r="CS137" i="10"/>
  <c r="DI136" i="10"/>
  <c r="DI138" i="10" s="1"/>
  <c r="DH136" i="10"/>
  <c r="DH138" i="10" s="1"/>
  <c r="DE136" i="10"/>
  <c r="DD136" i="10"/>
  <c r="CZ136" i="10"/>
  <c r="CS136" i="10"/>
  <c r="CS138" i="10" s="1"/>
  <c r="DG135" i="10"/>
  <c r="DF135" i="10"/>
  <c r="DC135" i="10"/>
  <c r="DB135" i="10"/>
  <c r="DA135" i="10"/>
  <c r="CY135" i="10"/>
  <c r="CX135" i="10"/>
  <c r="CW135" i="10"/>
  <c r="CV135" i="10"/>
  <c r="CU135" i="10"/>
  <c r="CT135" i="10"/>
  <c r="DI134" i="10"/>
  <c r="DH134" i="10"/>
  <c r="DE134" i="10"/>
  <c r="DD134" i="10"/>
  <c r="CZ134" i="10"/>
  <c r="CS134" i="10"/>
  <c r="DJ133" i="10"/>
  <c r="DE133" i="10"/>
  <c r="DD133" i="10"/>
  <c r="CZ133" i="10"/>
  <c r="CS133" i="10"/>
  <c r="DI132" i="10"/>
  <c r="DH132" i="10"/>
  <c r="DE132" i="10"/>
  <c r="DD132" i="10"/>
  <c r="CZ132" i="10"/>
  <c r="CS132" i="10"/>
  <c r="DG131" i="10"/>
  <c r="DF131" i="10"/>
  <c r="DC131" i="10"/>
  <c r="DB131" i="10"/>
  <c r="DA131" i="10"/>
  <c r="CY131" i="10"/>
  <c r="CX131" i="10"/>
  <c r="CW131" i="10"/>
  <c r="CV131" i="10"/>
  <c r="CU131" i="10"/>
  <c r="CT131" i="10"/>
  <c r="DJ130" i="10"/>
  <c r="DE130" i="10"/>
  <c r="DD130" i="10"/>
  <c r="CZ130" i="10"/>
  <c r="CS130" i="10"/>
  <c r="DI129" i="10"/>
  <c r="DI131" i="10" s="1"/>
  <c r="DH129" i="10"/>
  <c r="DE129" i="10"/>
  <c r="DD129" i="10"/>
  <c r="DD131" i="10" s="1"/>
  <c r="CZ129" i="10"/>
  <c r="CS129" i="10"/>
  <c r="CS131" i="10" s="1"/>
  <c r="DG128" i="10"/>
  <c r="DF128" i="10"/>
  <c r="DC128" i="10"/>
  <c r="DB128" i="10"/>
  <c r="DA128" i="10"/>
  <c r="CY128" i="10"/>
  <c r="CX128" i="10"/>
  <c r="CW128" i="10"/>
  <c r="CV128" i="10"/>
  <c r="CU128" i="10"/>
  <c r="CT128" i="10"/>
  <c r="DJ127" i="10"/>
  <c r="DE127" i="10"/>
  <c r="DD127" i="10"/>
  <c r="CZ127" i="10"/>
  <c r="CS127" i="10"/>
  <c r="DI126" i="10"/>
  <c r="DI128" i="10" s="1"/>
  <c r="DH126" i="10"/>
  <c r="DH128" i="10" s="1"/>
  <c r="DE126" i="10"/>
  <c r="DD126" i="10"/>
  <c r="CZ126" i="10"/>
  <c r="CS126" i="10"/>
  <c r="DG125" i="10"/>
  <c r="DF125" i="10"/>
  <c r="DC125" i="10"/>
  <c r="DB125" i="10"/>
  <c r="DA125" i="10"/>
  <c r="CZ125" i="10"/>
  <c r="CY125" i="10"/>
  <c r="CX125" i="10"/>
  <c r="CW125" i="10"/>
  <c r="CV125" i="10"/>
  <c r="CU125" i="10"/>
  <c r="CT125" i="10"/>
  <c r="DI124" i="10"/>
  <c r="DH124" i="10"/>
  <c r="DE124" i="10"/>
  <c r="DD124" i="10"/>
  <c r="CS124" i="10"/>
  <c r="CR124" i="10" s="1"/>
  <c r="DI123" i="10"/>
  <c r="DJ123" i="10" s="1"/>
  <c r="DE123" i="10"/>
  <c r="DD123" i="10"/>
  <c r="CS123" i="10"/>
  <c r="CR123" i="10" s="1"/>
  <c r="DJ122" i="10"/>
  <c r="DE122" i="10"/>
  <c r="DD122" i="10"/>
  <c r="CS122" i="10"/>
  <c r="CR122" i="10" s="1"/>
  <c r="DI121" i="10"/>
  <c r="DH121" i="10"/>
  <c r="DE121" i="10"/>
  <c r="DD121" i="10"/>
  <c r="CS121" i="10"/>
  <c r="DG120" i="10"/>
  <c r="DF120" i="10"/>
  <c r="DC120" i="10"/>
  <c r="DB120" i="10"/>
  <c r="DA120" i="10"/>
  <c r="CY120" i="10"/>
  <c r="CX120" i="10"/>
  <c r="CW120" i="10"/>
  <c r="CV120" i="10"/>
  <c r="CU120" i="10"/>
  <c r="CT120" i="10"/>
  <c r="DI119" i="10"/>
  <c r="DH119" i="10"/>
  <c r="DE119" i="10"/>
  <c r="DD119" i="10"/>
  <c r="CZ119" i="10"/>
  <c r="CS119" i="10"/>
  <c r="DI118" i="10"/>
  <c r="DJ118" i="10" s="1"/>
  <c r="DE118" i="10"/>
  <c r="DD118" i="10"/>
  <c r="CZ118" i="10"/>
  <c r="CS118" i="10"/>
  <c r="DJ117" i="10"/>
  <c r="DE117" i="10"/>
  <c r="DD117" i="10"/>
  <c r="CZ117" i="10"/>
  <c r="CS117" i="10"/>
  <c r="DI116" i="10"/>
  <c r="DH116" i="10"/>
  <c r="DE116" i="10"/>
  <c r="CZ116" i="10"/>
  <c r="CS116" i="10"/>
  <c r="DG115" i="10"/>
  <c r="DF115" i="10"/>
  <c r="DC115" i="10"/>
  <c r="DB115" i="10"/>
  <c r="DA115" i="10"/>
  <c r="CZ115" i="10"/>
  <c r="CY115" i="10"/>
  <c r="CX115" i="10"/>
  <c r="CW115" i="10"/>
  <c r="CV115" i="10"/>
  <c r="CU115" i="10"/>
  <c r="CT115" i="10"/>
  <c r="DI114" i="10"/>
  <c r="DJ114" i="10" s="1"/>
  <c r="DE114" i="10"/>
  <c r="DD114" i="10"/>
  <c r="CS114" i="10"/>
  <c r="CR114" i="10" s="1"/>
  <c r="DI113" i="10"/>
  <c r="DJ113" i="10" s="1"/>
  <c r="DE113" i="10"/>
  <c r="DD113" i="10"/>
  <c r="CS113" i="10"/>
  <c r="CR113" i="10" s="1"/>
  <c r="DJ112" i="10"/>
  <c r="DE112" i="10"/>
  <c r="DD112" i="10"/>
  <c r="CS112" i="10"/>
  <c r="CR112" i="10" s="1"/>
  <c r="DI111" i="10"/>
  <c r="DH111" i="10"/>
  <c r="DH115" i="10" s="1"/>
  <c r="DE111" i="10"/>
  <c r="DD111" i="10"/>
  <c r="CS111" i="10"/>
  <c r="DG110" i="10"/>
  <c r="DF110" i="10"/>
  <c r="DC110" i="10"/>
  <c r="DB110" i="10"/>
  <c r="DA110" i="10"/>
  <c r="CY110" i="10"/>
  <c r="CX110" i="10"/>
  <c r="CW110" i="10"/>
  <c r="CV110" i="10"/>
  <c r="CU110" i="10"/>
  <c r="CT110" i="10"/>
  <c r="DI109" i="10"/>
  <c r="DJ109" i="10" s="1"/>
  <c r="DE109" i="10"/>
  <c r="DD109" i="10"/>
  <c r="CZ109" i="10"/>
  <c r="CS109" i="10"/>
  <c r="DJ108" i="10"/>
  <c r="DE108" i="10"/>
  <c r="DD108" i="10"/>
  <c r="CZ108" i="10"/>
  <c r="CS108" i="10"/>
  <c r="DI107" i="10"/>
  <c r="DH107" i="10"/>
  <c r="DE107" i="10"/>
  <c r="DD107" i="10"/>
  <c r="CZ107" i="10"/>
  <c r="CS107" i="10"/>
  <c r="DI106" i="10"/>
  <c r="DH106" i="10"/>
  <c r="DE106" i="10"/>
  <c r="DD106" i="10"/>
  <c r="CZ106" i="10"/>
  <c r="CS106" i="10"/>
  <c r="DG105" i="10"/>
  <c r="DF105" i="10"/>
  <c r="DC105" i="10"/>
  <c r="DB105" i="10"/>
  <c r="DA105" i="10"/>
  <c r="CY105" i="10"/>
  <c r="CX105" i="10"/>
  <c r="CW105" i="10"/>
  <c r="CV105" i="10"/>
  <c r="CU105" i="10"/>
  <c r="CT105" i="10"/>
  <c r="DI104" i="10"/>
  <c r="DH104" i="10"/>
  <c r="DE104" i="10"/>
  <c r="DD104" i="10"/>
  <c r="CZ104" i="10"/>
  <c r="CS104" i="10"/>
  <c r="DI103" i="10"/>
  <c r="DJ103" i="10" s="1"/>
  <c r="DE103" i="10"/>
  <c r="DD103" i="10"/>
  <c r="CZ103" i="10"/>
  <c r="CS103" i="10"/>
  <c r="DJ102" i="10"/>
  <c r="DE102" i="10"/>
  <c r="DD102" i="10"/>
  <c r="CZ102" i="10"/>
  <c r="CS102" i="10"/>
  <c r="DI101" i="10"/>
  <c r="DH101" i="10"/>
  <c r="DE101" i="10"/>
  <c r="DD101" i="10"/>
  <c r="CZ101" i="10"/>
  <c r="CS101" i="10"/>
  <c r="DG100" i="10"/>
  <c r="DF100" i="10"/>
  <c r="DC100" i="10"/>
  <c r="DB100" i="10"/>
  <c r="DA100" i="10"/>
  <c r="CY100" i="10"/>
  <c r="CX100" i="10"/>
  <c r="CV100" i="10"/>
  <c r="CU100" i="10"/>
  <c r="CT100" i="10"/>
  <c r="DI99" i="10"/>
  <c r="DH99" i="10"/>
  <c r="DE99" i="10"/>
  <c r="DD99" i="10"/>
  <c r="CZ99" i="10"/>
  <c r="CS99" i="10"/>
  <c r="DI98" i="10"/>
  <c r="DH98" i="10"/>
  <c r="DE98" i="10"/>
  <c r="DD98" i="10"/>
  <c r="CZ98" i="10"/>
  <c r="CS98" i="10"/>
  <c r="DI97" i="10"/>
  <c r="DH97" i="10"/>
  <c r="DE97" i="10"/>
  <c r="DD97" i="10"/>
  <c r="CZ97" i="10"/>
  <c r="CS97" i="10"/>
  <c r="DI96" i="10"/>
  <c r="DJ96" i="10" s="1"/>
  <c r="DE96" i="10"/>
  <c r="DD96" i="10"/>
  <c r="CZ96" i="10"/>
  <c r="CS96" i="10"/>
  <c r="DI95" i="10"/>
  <c r="DJ95" i="10" s="1"/>
  <c r="DE95" i="10"/>
  <c r="DD95" i="10"/>
  <c r="CZ95" i="10"/>
  <c r="CS95" i="10"/>
  <c r="DI94" i="10"/>
  <c r="DJ94" i="10" s="1"/>
  <c r="DE94" i="10"/>
  <c r="DD94" i="10"/>
  <c r="CZ94" i="10"/>
  <c r="CS94" i="10"/>
  <c r="DJ93" i="10"/>
  <c r="DE93" i="10"/>
  <c r="DD93" i="10"/>
  <c r="CZ93" i="10"/>
  <c r="CS93" i="10"/>
  <c r="DI92" i="10"/>
  <c r="DE92" i="10"/>
  <c r="CZ92" i="10"/>
  <c r="CW100" i="10"/>
  <c r="DG91" i="10"/>
  <c r="DF91" i="10"/>
  <c r="DC91" i="10"/>
  <c r="DB91" i="10"/>
  <c r="DA91" i="10"/>
  <c r="CZ91" i="10"/>
  <c r="CY91" i="10"/>
  <c r="CX91" i="10"/>
  <c r="CW91" i="10"/>
  <c r="CV91" i="10"/>
  <c r="CU91" i="10"/>
  <c r="CT91" i="10"/>
  <c r="DI90" i="10"/>
  <c r="DH90" i="10"/>
  <c r="DE90" i="10"/>
  <c r="DD90" i="10"/>
  <c r="CS90" i="10"/>
  <c r="CR90" i="10" s="1"/>
  <c r="DI89" i="10"/>
  <c r="DH89" i="10"/>
  <c r="DE89" i="10"/>
  <c r="DD89" i="10"/>
  <c r="CS89" i="10"/>
  <c r="CR89" i="10" s="1"/>
  <c r="DJ88" i="10"/>
  <c r="DE88" i="10"/>
  <c r="DD88" i="10"/>
  <c r="CS88" i="10"/>
  <c r="CR88" i="10" s="1"/>
  <c r="DI87" i="10"/>
  <c r="DH87" i="10"/>
  <c r="DE87" i="10"/>
  <c r="DD87" i="10"/>
  <c r="CS87" i="10"/>
  <c r="DG86" i="10"/>
  <c r="DF86" i="10"/>
  <c r="DC86" i="10"/>
  <c r="DB86" i="10"/>
  <c r="DA86" i="10"/>
  <c r="CY86" i="10"/>
  <c r="CX86" i="10"/>
  <c r="CW86" i="10"/>
  <c r="CV86" i="10"/>
  <c r="CU86" i="10"/>
  <c r="CT86" i="10"/>
  <c r="DI85" i="10"/>
  <c r="DH85" i="10"/>
  <c r="DE85" i="10"/>
  <c r="DD85" i="10"/>
  <c r="CZ85" i="10"/>
  <c r="CS85" i="10"/>
  <c r="DI84" i="10"/>
  <c r="DJ84" i="10" s="1"/>
  <c r="DE84" i="10"/>
  <c r="DD84" i="10"/>
  <c r="CZ84" i="10"/>
  <c r="CS84" i="10"/>
  <c r="DJ83" i="10"/>
  <c r="DE83" i="10"/>
  <c r="DD83" i="10"/>
  <c r="CZ83" i="10"/>
  <c r="CS83" i="10"/>
  <c r="DI82" i="10"/>
  <c r="DH82" i="10"/>
  <c r="DE82" i="10"/>
  <c r="DD82" i="10"/>
  <c r="CZ82" i="10"/>
  <c r="CS82" i="10"/>
  <c r="DG81" i="10"/>
  <c r="DF81" i="10"/>
  <c r="DC81" i="10"/>
  <c r="DB81" i="10"/>
  <c r="DA81" i="10"/>
  <c r="CY81" i="10"/>
  <c r="CX81" i="10"/>
  <c r="CW81" i="10"/>
  <c r="CV81" i="10"/>
  <c r="CU81" i="10"/>
  <c r="CT81" i="10"/>
  <c r="DI80" i="10"/>
  <c r="DH80" i="10"/>
  <c r="DE80" i="10"/>
  <c r="DD80" i="10"/>
  <c r="CZ80" i="10"/>
  <c r="CS80" i="10"/>
  <c r="DJ79" i="10"/>
  <c r="DE79" i="10"/>
  <c r="DD79" i="10"/>
  <c r="CZ79" i="10"/>
  <c r="CS79" i="10"/>
  <c r="DI78" i="10"/>
  <c r="DH78" i="10"/>
  <c r="DE78" i="10"/>
  <c r="DD78" i="10"/>
  <c r="CZ78" i="10"/>
  <c r="CS78" i="10"/>
  <c r="DG77" i="10"/>
  <c r="DF77" i="10"/>
  <c r="DC77" i="10"/>
  <c r="DB77" i="10"/>
  <c r="DA77" i="10"/>
  <c r="CY77" i="10"/>
  <c r="CX77" i="10"/>
  <c r="CW77" i="10"/>
  <c r="CV77" i="10"/>
  <c r="CU77" i="10"/>
  <c r="CT77" i="10"/>
  <c r="DI76" i="10"/>
  <c r="DH76" i="10"/>
  <c r="DE76" i="10"/>
  <c r="DD76" i="10"/>
  <c r="CZ76" i="10"/>
  <c r="CS76" i="10"/>
  <c r="DI75" i="10"/>
  <c r="DJ75" i="10" s="1"/>
  <c r="DE75" i="10"/>
  <c r="DD75" i="10"/>
  <c r="CZ75" i="10"/>
  <c r="CS75" i="10"/>
  <c r="DJ74" i="10"/>
  <c r="DE74" i="10"/>
  <c r="DD74" i="10"/>
  <c r="CZ74" i="10"/>
  <c r="CS74" i="10"/>
  <c r="DI73" i="10"/>
  <c r="DH73" i="10"/>
  <c r="DE73" i="10"/>
  <c r="DD73" i="10"/>
  <c r="CZ73" i="10"/>
  <c r="CS73" i="10"/>
  <c r="DG72" i="10"/>
  <c r="DF72" i="10"/>
  <c r="DC72" i="10"/>
  <c r="DB72" i="10"/>
  <c r="DA72" i="10"/>
  <c r="CY72" i="10"/>
  <c r="CX72" i="10"/>
  <c r="CW72" i="10"/>
  <c r="CV72" i="10"/>
  <c r="CU72" i="10"/>
  <c r="CT72" i="10"/>
  <c r="DI70" i="10"/>
  <c r="DH70" i="10"/>
  <c r="DE70" i="10"/>
  <c r="DD70" i="10"/>
  <c r="CZ70" i="10"/>
  <c r="CS70" i="10"/>
  <c r="DI69" i="10"/>
  <c r="DJ69" i="10" s="1"/>
  <c r="DE69" i="10"/>
  <c r="DD69" i="10"/>
  <c r="CZ69" i="10"/>
  <c r="CS69" i="10"/>
  <c r="DJ68" i="10"/>
  <c r="DE68" i="10"/>
  <c r="DD68" i="10"/>
  <c r="CZ68" i="10"/>
  <c r="CS68" i="10"/>
  <c r="DI67" i="10"/>
  <c r="DH67" i="10"/>
  <c r="DE67" i="10"/>
  <c r="DD67" i="10"/>
  <c r="CZ67" i="10"/>
  <c r="CS67" i="10"/>
  <c r="DG66" i="10"/>
  <c r="DF66" i="10"/>
  <c r="DC66" i="10"/>
  <c r="DB66" i="10"/>
  <c r="DA66" i="10"/>
  <c r="CZ66" i="10"/>
  <c r="CY66" i="10"/>
  <c r="CX66" i="10"/>
  <c r="CW66" i="10"/>
  <c r="CV66" i="10"/>
  <c r="CU66" i="10"/>
  <c r="CT66" i="10"/>
  <c r="DI65" i="10"/>
  <c r="DH65" i="10"/>
  <c r="DE65" i="10"/>
  <c r="DD65" i="10"/>
  <c r="CS65" i="10"/>
  <c r="CR65" i="10" s="1"/>
  <c r="DJ64" i="10"/>
  <c r="DE64" i="10"/>
  <c r="DD64" i="10"/>
  <c r="CS64" i="10"/>
  <c r="CR64" i="10" s="1"/>
  <c r="DI63" i="10"/>
  <c r="DH63" i="10"/>
  <c r="DE63" i="10"/>
  <c r="DD63" i="10"/>
  <c r="CS63" i="10"/>
  <c r="CR63" i="10" s="1"/>
  <c r="DG62" i="10"/>
  <c r="DF62" i="10"/>
  <c r="DC62" i="10"/>
  <c r="DB62" i="10"/>
  <c r="DA62" i="10"/>
  <c r="CY62" i="10"/>
  <c r="CX62" i="10"/>
  <c r="CW62" i="10"/>
  <c r="CV62" i="10"/>
  <c r="CU62" i="10"/>
  <c r="CT62" i="10"/>
  <c r="DJ61" i="10"/>
  <c r="DE61" i="10"/>
  <c r="DD61" i="10"/>
  <c r="CZ61" i="10"/>
  <c r="CS61" i="10"/>
  <c r="DI60" i="10"/>
  <c r="DI62" i="10" s="1"/>
  <c r="DH60" i="10"/>
  <c r="DE60" i="10"/>
  <c r="DD60" i="10"/>
  <c r="CZ60" i="10"/>
  <c r="CS60" i="10"/>
  <c r="DG59" i="10"/>
  <c r="DF59" i="10"/>
  <c r="DC59" i="10"/>
  <c r="DB59" i="10"/>
  <c r="DA59" i="10"/>
  <c r="CY59" i="10"/>
  <c r="CX59" i="10"/>
  <c r="CW59" i="10"/>
  <c r="CV59" i="10"/>
  <c r="CU59" i="10"/>
  <c r="CT59" i="10"/>
  <c r="DI58" i="10"/>
  <c r="DH58" i="10"/>
  <c r="DE58" i="10"/>
  <c r="DD58" i="10"/>
  <c r="CZ58" i="10"/>
  <c r="CS58" i="10"/>
  <c r="DI57" i="10"/>
  <c r="DE57" i="10"/>
  <c r="DD57" i="10"/>
  <c r="CZ57" i="10"/>
  <c r="CS57" i="10"/>
  <c r="DJ56" i="10"/>
  <c r="DE56" i="10"/>
  <c r="DD56" i="10"/>
  <c r="CZ56" i="10"/>
  <c r="CS56" i="10"/>
  <c r="DI55" i="10"/>
  <c r="DH55" i="10"/>
  <c r="DE55" i="10"/>
  <c r="DD55" i="10"/>
  <c r="CZ55" i="10"/>
  <c r="CS55" i="10"/>
  <c r="DG54" i="10"/>
  <c r="DF54" i="10"/>
  <c r="DC54" i="10"/>
  <c r="DB54" i="10"/>
  <c r="DA54" i="10"/>
  <c r="CY54" i="10"/>
  <c r="CX54" i="10"/>
  <c r="CW54" i="10"/>
  <c r="CV54" i="10"/>
  <c r="CU54" i="10"/>
  <c r="CT54" i="10"/>
  <c r="DJ53" i="10"/>
  <c r="DE53" i="10"/>
  <c r="DD53" i="10"/>
  <c r="CZ53" i="10"/>
  <c r="CS53" i="10"/>
  <c r="DI52" i="10"/>
  <c r="DI54" i="10" s="1"/>
  <c r="DH52" i="10"/>
  <c r="DE52" i="10"/>
  <c r="DD52" i="10"/>
  <c r="DD54" i="10" s="1"/>
  <c r="CZ52" i="10"/>
  <c r="CZ54" i="10" s="1"/>
  <c r="CS52" i="10"/>
  <c r="DG51" i="10"/>
  <c r="DF51" i="10"/>
  <c r="DC51" i="10"/>
  <c r="DB51" i="10"/>
  <c r="DA51" i="10"/>
  <c r="CY51" i="10"/>
  <c r="CX51" i="10"/>
  <c r="CW51" i="10"/>
  <c r="CV51" i="10"/>
  <c r="CU51" i="10"/>
  <c r="CT51" i="10"/>
  <c r="DI50" i="10"/>
  <c r="DH50" i="10"/>
  <c r="DE50" i="10"/>
  <c r="DD50" i="10"/>
  <c r="CZ50" i="10"/>
  <c r="CS50" i="10"/>
  <c r="DJ49" i="10"/>
  <c r="DE49" i="10"/>
  <c r="DD49" i="10"/>
  <c r="CZ49" i="10"/>
  <c r="CS49" i="10"/>
  <c r="DI48" i="10"/>
  <c r="DH48" i="10"/>
  <c r="DE48" i="10"/>
  <c r="DD48" i="10"/>
  <c r="CZ48" i="10"/>
  <c r="CS48" i="10"/>
  <c r="DG47" i="10"/>
  <c r="DF47" i="10"/>
  <c r="DC47" i="10"/>
  <c r="DB47" i="10"/>
  <c r="DA47" i="10"/>
  <c r="CY47" i="10"/>
  <c r="CX47" i="10"/>
  <c r="CW47" i="10"/>
  <c r="CV47" i="10"/>
  <c r="CU47" i="10"/>
  <c r="CT47" i="10"/>
  <c r="DJ46" i="10"/>
  <c r="DE46" i="10"/>
  <c r="DD46" i="10"/>
  <c r="CZ46" i="10"/>
  <c r="CS46" i="10"/>
  <c r="DI45" i="10"/>
  <c r="DI47" i="10" s="1"/>
  <c r="DH45" i="10"/>
  <c r="DH47" i="10" s="1"/>
  <c r="DE45" i="10"/>
  <c r="DD45" i="10"/>
  <c r="CZ45" i="10"/>
  <c r="CS45" i="10"/>
  <c r="DG44" i="10"/>
  <c r="DF44" i="10"/>
  <c r="DC44" i="10"/>
  <c r="DB44" i="10"/>
  <c r="DA44" i="10"/>
  <c r="CY44" i="10"/>
  <c r="CX44" i="10"/>
  <c r="CW44" i="10"/>
  <c r="CV44" i="10"/>
  <c r="CU44" i="10"/>
  <c r="CT44" i="10"/>
  <c r="DJ43" i="10"/>
  <c r="DE43" i="10"/>
  <c r="DD43" i="10"/>
  <c r="CZ43" i="10"/>
  <c r="CS43" i="10"/>
  <c r="DI42" i="10"/>
  <c r="DI44" i="10" s="1"/>
  <c r="DH42" i="10"/>
  <c r="DE42" i="10"/>
  <c r="DD42" i="10"/>
  <c r="CZ42" i="10"/>
  <c r="CS42" i="10"/>
  <c r="DG41" i="10"/>
  <c r="DF41" i="10"/>
  <c r="DC41" i="10"/>
  <c r="DB41" i="10"/>
  <c r="DA41" i="10"/>
  <c r="CY41" i="10"/>
  <c r="CX41" i="10"/>
  <c r="CW41" i="10"/>
  <c r="CV41" i="10"/>
  <c r="CU41" i="10"/>
  <c r="CT41" i="10"/>
  <c r="DI40" i="10"/>
  <c r="DH40" i="10"/>
  <c r="DE40" i="10"/>
  <c r="DD40" i="10"/>
  <c r="CZ40" i="10"/>
  <c r="CS40" i="10"/>
  <c r="DJ39" i="10"/>
  <c r="DE39" i="10"/>
  <c r="DD39" i="10"/>
  <c r="CZ39" i="10"/>
  <c r="CS39" i="10"/>
  <c r="DI38" i="10"/>
  <c r="DH38" i="10"/>
  <c r="DE38" i="10"/>
  <c r="DD38" i="10"/>
  <c r="CZ38" i="10"/>
  <c r="CS38" i="10"/>
  <c r="DG37" i="10"/>
  <c r="DF37" i="10"/>
  <c r="DC37" i="10"/>
  <c r="DB37" i="10"/>
  <c r="DA37" i="10"/>
  <c r="CZ37" i="10"/>
  <c r="CY37" i="10"/>
  <c r="CX37" i="10"/>
  <c r="CW37" i="10"/>
  <c r="CV37" i="10"/>
  <c r="CU37" i="10"/>
  <c r="CT37" i="10"/>
  <c r="DJ36" i="10"/>
  <c r="DE36" i="10"/>
  <c r="DD36" i="10"/>
  <c r="CS36" i="10"/>
  <c r="CR36" i="10" s="1"/>
  <c r="DI35" i="10"/>
  <c r="DI37" i="10" s="1"/>
  <c r="DH35" i="10"/>
  <c r="DE35" i="10"/>
  <c r="DD35" i="10"/>
  <c r="CS35" i="10"/>
  <c r="CR35" i="10" s="1"/>
  <c r="DG34" i="10"/>
  <c r="DF34" i="10"/>
  <c r="DC34" i="10"/>
  <c r="DB34" i="10"/>
  <c r="DA34" i="10"/>
  <c r="CY34" i="10"/>
  <c r="CX34" i="10"/>
  <c r="CW34" i="10"/>
  <c r="CV34" i="10"/>
  <c r="CU34" i="10"/>
  <c r="CT34" i="10"/>
  <c r="DI33" i="10"/>
  <c r="DJ33" i="10" s="1"/>
  <c r="DE33" i="10"/>
  <c r="DD33" i="10"/>
  <c r="CZ33" i="10"/>
  <c r="CS33" i="10"/>
  <c r="DJ32" i="10"/>
  <c r="DE32" i="10"/>
  <c r="DD32" i="10"/>
  <c r="CZ32" i="10"/>
  <c r="CS32" i="10"/>
  <c r="DI31" i="10"/>
  <c r="DH31" i="10"/>
  <c r="DE31" i="10"/>
  <c r="DD31" i="10"/>
  <c r="CZ31" i="10"/>
  <c r="CS31" i="10"/>
  <c r="DG30" i="10"/>
  <c r="DF30" i="10"/>
  <c r="DC30" i="10"/>
  <c r="DB30" i="10"/>
  <c r="DA30" i="10"/>
  <c r="CY30" i="10"/>
  <c r="CX30" i="10"/>
  <c r="CW30" i="10"/>
  <c r="CV30" i="10"/>
  <c r="CU30" i="10"/>
  <c r="CT30" i="10"/>
  <c r="DI29" i="10"/>
  <c r="DJ29" i="10" s="1"/>
  <c r="DE29" i="10"/>
  <c r="DD29" i="10"/>
  <c r="CZ29" i="10"/>
  <c r="CS29" i="10"/>
  <c r="DJ28" i="10"/>
  <c r="DE28" i="10"/>
  <c r="DD28" i="10"/>
  <c r="CZ28" i="10"/>
  <c r="CS28" i="10"/>
  <c r="DI27" i="10"/>
  <c r="DH27" i="10"/>
  <c r="DH30" i="10" s="1"/>
  <c r="DE27" i="10"/>
  <c r="DD27" i="10"/>
  <c r="CZ27" i="10"/>
  <c r="CS27" i="10"/>
  <c r="DG26" i="10"/>
  <c r="DF26" i="10"/>
  <c r="DC26" i="10"/>
  <c r="DB26" i="10"/>
  <c r="DA26" i="10"/>
  <c r="CZ26" i="10"/>
  <c r="CY26" i="10"/>
  <c r="CX26" i="10"/>
  <c r="CW26" i="10"/>
  <c r="CV26" i="10"/>
  <c r="CU26" i="10"/>
  <c r="CT26" i="10"/>
  <c r="DJ25" i="10"/>
  <c r="DE25" i="10"/>
  <c r="DD25" i="10"/>
  <c r="CS25" i="10"/>
  <c r="CR25" i="10" s="1"/>
  <c r="DI24" i="10"/>
  <c r="DI26" i="10" s="1"/>
  <c r="DH24" i="10"/>
  <c r="DE24" i="10"/>
  <c r="DD24" i="10"/>
  <c r="CS24" i="10"/>
  <c r="DG23" i="10"/>
  <c r="DF23" i="10"/>
  <c r="DC23" i="10"/>
  <c r="DB23" i="10"/>
  <c r="DA23" i="10"/>
  <c r="CY23" i="10"/>
  <c r="CX23" i="10"/>
  <c r="CW23" i="10"/>
  <c r="CV23" i="10"/>
  <c r="CU23" i="10"/>
  <c r="CT23" i="10"/>
  <c r="DJ22" i="10"/>
  <c r="DE22" i="10"/>
  <c r="DD22" i="10"/>
  <c r="CZ22" i="10"/>
  <c r="CS22" i="10"/>
  <c r="DI21" i="10"/>
  <c r="DI23" i="10" s="1"/>
  <c r="DH21" i="10"/>
  <c r="DH23" i="10" s="1"/>
  <c r="DE21" i="10"/>
  <c r="DD21" i="10"/>
  <c r="CZ21" i="10"/>
  <c r="CS21" i="10"/>
  <c r="DG20" i="10"/>
  <c r="DF20" i="10"/>
  <c r="DC20" i="10"/>
  <c r="DB20" i="10"/>
  <c r="DA20" i="10"/>
  <c r="CY20" i="10"/>
  <c r="CX20" i="10"/>
  <c r="CW20" i="10"/>
  <c r="CV20" i="10"/>
  <c r="CU20" i="10"/>
  <c r="CT20" i="10"/>
  <c r="DJ19" i="10"/>
  <c r="DE19" i="10"/>
  <c r="DD19" i="10"/>
  <c r="CZ19" i="10"/>
  <c r="CS19" i="10"/>
  <c r="DI18" i="10"/>
  <c r="DI20" i="10" s="1"/>
  <c r="DH18" i="10"/>
  <c r="DH20" i="10" s="1"/>
  <c r="DE18" i="10"/>
  <c r="DD18" i="10"/>
  <c r="DD20" i="10" s="1"/>
  <c r="CZ18" i="10"/>
  <c r="CZ20" i="10" s="1"/>
  <c r="CS18" i="10"/>
  <c r="DG17" i="10"/>
  <c r="DF17" i="10"/>
  <c r="DC17" i="10"/>
  <c r="DB17" i="10"/>
  <c r="DA17" i="10"/>
  <c r="CZ17" i="10"/>
  <c r="CY17" i="10"/>
  <c r="CX17" i="10"/>
  <c r="CW17" i="10"/>
  <c r="CV17" i="10"/>
  <c r="CU17" i="10"/>
  <c r="CT17" i="10"/>
  <c r="DJ16" i="10"/>
  <c r="DE16" i="10"/>
  <c r="DD16" i="10"/>
  <c r="CS16" i="10"/>
  <c r="CR16" i="10" s="1"/>
  <c r="DI15" i="10"/>
  <c r="DI17" i="10" s="1"/>
  <c r="DH15" i="10"/>
  <c r="DH17" i="10" s="1"/>
  <c r="DE15" i="10"/>
  <c r="DD15" i="10"/>
  <c r="CS15" i="10"/>
  <c r="DG14" i="10"/>
  <c r="DF14" i="10"/>
  <c r="DC14" i="10"/>
  <c r="DB14" i="10"/>
  <c r="DA14" i="10"/>
  <c r="CY14" i="10"/>
  <c r="CX14" i="10"/>
  <c r="CW14" i="10"/>
  <c r="CV14" i="10"/>
  <c r="CU14" i="10"/>
  <c r="CT14" i="10"/>
  <c r="DI13" i="10"/>
  <c r="DJ13" i="10" s="1"/>
  <c r="DE13" i="10"/>
  <c r="DD13" i="10"/>
  <c r="CZ13" i="10"/>
  <c r="CS13" i="10"/>
  <c r="DJ12" i="10"/>
  <c r="DE12" i="10"/>
  <c r="DD12" i="10"/>
  <c r="CZ12" i="10"/>
  <c r="CS12" i="10"/>
  <c r="DI11" i="10"/>
  <c r="DH11" i="10"/>
  <c r="DH14" i="10" s="1"/>
  <c r="DE11" i="10"/>
  <c r="DD11" i="10"/>
  <c r="CZ11" i="10"/>
  <c r="CS11" i="10"/>
  <c r="DG10" i="10"/>
  <c r="DF10" i="10"/>
  <c r="DC10" i="10"/>
  <c r="DB10" i="10"/>
  <c r="DA10" i="10"/>
  <c r="CY10" i="10"/>
  <c r="CX10" i="10"/>
  <c r="CW10" i="10"/>
  <c r="CV10" i="10"/>
  <c r="CU10" i="10"/>
  <c r="CT10" i="10"/>
  <c r="DI9" i="10"/>
  <c r="DJ9" i="10" s="1"/>
  <c r="DE9" i="10"/>
  <c r="DD9" i="10"/>
  <c r="CZ9" i="10"/>
  <c r="CS9" i="10"/>
  <c r="DJ8" i="10"/>
  <c r="DE8" i="10"/>
  <c r="DD8" i="10"/>
  <c r="CZ8" i="10"/>
  <c r="CS8" i="10"/>
  <c r="DI7" i="10"/>
  <c r="DH7" i="10"/>
  <c r="DE7" i="10"/>
  <c r="DD7" i="10"/>
  <c r="CZ7" i="10"/>
  <c r="CS7" i="10"/>
  <c r="DH273" i="10" l="1"/>
  <c r="DE199" i="10"/>
  <c r="DD266" i="10"/>
  <c r="CZ47" i="10"/>
  <c r="CZ266" i="10"/>
  <c r="DE128" i="10"/>
  <c r="DD47" i="10"/>
  <c r="DI278" i="10"/>
  <c r="DE62" i="10"/>
  <c r="CS62" i="10"/>
  <c r="CS266" i="10"/>
  <c r="DD199" i="10"/>
  <c r="DE44" i="10"/>
  <c r="DE278" i="10"/>
  <c r="DD138" i="10"/>
  <c r="DE266" i="10"/>
  <c r="DE54" i="10"/>
  <c r="DD273" i="10"/>
  <c r="DE131" i="10"/>
  <c r="CS47" i="10"/>
  <c r="DD263" i="10"/>
  <c r="DK62" i="10"/>
  <c r="DD278" i="10"/>
  <c r="DE23" i="10"/>
  <c r="EC10" i="10"/>
  <c r="DH278" i="10"/>
  <c r="EC273" i="10"/>
  <c r="EC81" i="10"/>
  <c r="DK14" i="10"/>
  <c r="DK51" i="10"/>
  <c r="DK278" i="10"/>
  <c r="CR13" i="10"/>
  <c r="DJ65" i="10"/>
  <c r="DJ67" i="10"/>
  <c r="CR70" i="10"/>
  <c r="DK23" i="10"/>
  <c r="DK245" i="10"/>
  <c r="EC204" i="10"/>
  <c r="CR147" i="10"/>
  <c r="CR159" i="10"/>
  <c r="DJ165" i="10"/>
  <c r="DJ173" i="10"/>
  <c r="CR220" i="10"/>
  <c r="CR262" i="10"/>
  <c r="CR270" i="10"/>
  <c r="EC135" i="10"/>
  <c r="DK256" i="10"/>
  <c r="EC125" i="10"/>
  <c r="EC226" i="10"/>
  <c r="DK86" i="10"/>
  <c r="DE110" i="10"/>
  <c r="CR149" i="10"/>
  <c r="DK233" i="10"/>
  <c r="EC199" i="10"/>
  <c r="EC77" i="10"/>
  <c r="DK204" i="10"/>
  <c r="DK41" i="10"/>
  <c r="EC41" i="10"/>
  <c r="DE47" i="10"/>
  <c r="EC278" i="10"/>
  <c r="DK81" i="10"/>
  <c r="DK131" i="10"/>
  <c r="EC105" i="10"/>
  <c r="EC163" i="10"/>
  <c r="DK273" i="10"/>
  <c r="DK266" i="10"/>
  <c r="CR206" i="10"/>
  <c r="CR207" i="10"/>
  <c r="EA92" i="10"/>
  <c r="EA100" i="10" s="1"/>
  <c r="EA279" i="10" s="1"/>
  <c r="DK105" i="10"/>
  <c r="CS92" i="10"/>
  <c r="CR92" i="10" s="1"/>
  <c r="EC233" i="10"/>
  <c r="DJ220" i="10"/>
  <c r="DD260" i="10"/>
  <c r="EC144" i="10"/>
  <c r="EP100" i="10"/>
  <c r="EP279" i="10" s="1"/>
  <c r="EQ280" i="10" s="1"/>
  <c r="DK237" i="10"/>
  <c r="EC186" i="10"/>
  <c r="ET100" i="10"/>
  <c r="ET279" i="10" s="1"/>
  <c r="EV92" i="10"/>
  <c r="DK186" i="10"/>
  <c r="DW92" i="10"/>
  <c r="DW100" i="10" s="1"/>
  <c r="EC59" i="10"/>
  <c r="DK138" i="10"/>
  <c r="DK120" i="10"/>
  <c r="DK269" i="10"/>
  <c r="DK226" i="10"/>
  <c r="EC14" i="10"/>
  <c r="DK253" i="10"/>
  <c r="DE30" i="10"/>
  <c r="DH110" i="10"/>
  <c r="EC218" i="10"/>
  <c r="DK157" i="10"/>
  <c r="DD14" i="10"/>
  <c r="CS26" i="10"/>
  <c r="DJ38" i="10"/>
  <c r="CR43" i="10"/>
  <c r="CR76" i="10"/>
  <c r="CR104" i="10"/>
  <c r="CR152" i="10"/>
  <c r="DK199" i="10"/>
  <c r="DK47" i="10"/>
  <c r="EC72" i="10"/>
  <c r="DK54" i="10"/>
  <c r="CS14" i="10"/>
  <c r="CZ135" i="10"/>
  <c r="EC150" i="10"/>
  <c r="EC110" i="10"/>
  <c r="DK263" i="10"/>
  <c r="CZ30" i="10"/>
  <c r="DH51" i="10"/>
  <c r="CZ110" i="10"/>
  <c r="CZ14" i="10"/>
  <c r="DD30" i="10"/>
  <c r="DI34" i="10"/>
  <c r="DE37" i="10"/>
  <c r="DI51" i="10"/>
  <c r="DE59" i="10"/>
  <c r="DH86" i="10"/>
  <c r="DI105" i="10"/>
  <c r="DK260" i="10"/>
  <c r="DK249" i="10"/>
  <c r="DK218" i="10"/>
  <c r="DI273" i="10"/>
  <c r="DH150" i="10"/>
  <c r="DK59" i="10"/>
  <c r="DI66" i="10"/>
  <c r="DK135" i="10"/>
  <c r="EC66" i="10"/>
  <c r="DD26" i="10"/>
  <c r="DJ42" i="10"/>
  <c r="DJ44" i="10" s="1"/>
  <c r="CR56" i="10"/>
  <c r="CR99" i="10"/>
  <c r="CR134" i="10"/>
  <c r="CR146" i="10"/>
  <c r="DJ162" i="10"/>
  <c r="CR168" i="10"/>
  <c r="CR177" i="10"/>
  <c r="DK110" i="10"/>
  <c r="DK77" i="10"/>
  <c r="DK211" i="10"/>
  <c r="CZ105" i="10"/>
  <c r="DS279" i="10"/>
  <c r="CR97" i="10"/>
  <c r="DI110" i="10"/>
  <c r="EB279" i="10"/>
  <c r="DK241" i="10"/>
  <c r="DH81" i="10"/>
  <c r="EC174" i="10"/>
  <c r="EC120" i="10"/>
  <c r="DU280" i="10"/>
  <c r="DK44" i="10"/>
  <c r="DK72" i="10"/>
  <c r="CS10" i="10"/>
  <c r="DE14" i="10"/>
  <c r="EC195" i="10"/>
  <c r="DK195" i="10"/>
  <c r="CR38" i="10"/>
  <c r="DJ7" i="10"/>
  <c r="DJ10" i="10" s="1"/>
  <c r="CR33" i="10"/>
  <c r="CR40" i="10"/>
  <c r="DX279" i="10"/>
  <c r="DV281" i="10"/>
  <c r="DK163" i="10"/>
  <c r="CS30" i="10"/>
  <c r="DE34" i="10"/>
  <c r="DE51" i="10"/>
  <c r="DJ90" i="10"/>
  <c r="CS110" i="10"/>
  <c r="CR118" i="10"/>
  <c r="DJ129" i="10"/>
  <c r="DJ131" i="10" s="1"/>
  <c r="CR185" i="10"/>
  <c r="CR197" i="10"/>
  <c r="CR198" i="10"/>
  <c r="DE204" i="10"/>
  <c r="CS237" i="10"/>
  <c r="DE249" i="10"/>
  <c r="CR252" i="10"/>
  <c r="DI260" i="10"/>
  <c r="DJ264" i="10"/>
  <c r="DJ266" i="10" s="1"/>
  <c r="CR267" i="10"/>
  <c r="CR268" i="10"/>
  <c r="EC157" i="10"/>
  <c r="DK150" i="10"/>
  <c r="DK30" i="10"/>
  <c r="DK20" i="10"/>
  <c r="DD249" i="10"/>
  <c r="DD59" i="10"/>
  <c r="DH105" i="10"/>
  <c r="DK34" i="10"/>
  <c r="DE66" i="10"/>
  <c r="CR95" i="10"/>
  <c r="CR162" i="10"/>
  <c r="DI204" i="10"/>
  <c r="CR216" i="10"/>
  <c r="DD237" i="10"/>
  <c r="EC86" i="10"/>
  <c r="EC51" i="10"/>
  <c r="EC211" i="10"/>
  <c r="DI135" i="10"/>
  <c r="DI86" i="10"/>
  <c r="DJ134" i="10"/>
  <c r="DJ166" i="10"/>
  <c r="DJ167" i="10"/>
  <c r="DJ176" i="10"/>
  <c r="DH195" i="10"/>
  <c r="CR223" i="10"/>
  <c r="CR247" i="10"/>
  <c r="DK174" i="10"/>
  <c r="EC91" i="10"/>
  <c r="DQ280" i="10"/>
  <c r="DK10" i="10"/>
  <c r="DL100" i="10"/>
  <c r="DL279" i="10" s="1"/>
  <c r="DK92" i="10"/>
  <c r="DK100" i="10" s="1"/>
  <c r="DE241" i="10"/>
  <c r="DD241" i="10"/>
  <c r="DD77" i="10"/>
  <c r="DI81" i="10"/>
  <c r="DE115" i="10"/>
  <c r="DH144" i="10"/>
  <c r="DE157" i="10"/>
  <c r="CS163" i="10"/>
  <c r="DH174" i="10"/>
  <c r="CZ241" i="10"/>
  <c r="DE260" i="10"/>
  <c r="DE125" i="10"/>
  <c r="CR180" i="10"/>
  <c r="DI253" i="10"/>
  <c r="CZ34" i="10"/>
  <c r="DI100" i="10"/>
  <c r="DI125" i="10"/>
  <c r="CR193" i="10"/>
  <c r="DJ201" i="10"/>
  <c r="CR9" i="10"/>
  <c r="CR73" i="10"/>
  <c r="DJ80" i="10"/>
  <c r="CR84" i="10"/>
  <c r="DJ97" i="10"/>
  <c r="DJ99" i="10"/>
  <c r="DJ119" i="10"/>
  <c r="DJ124" i="10"/>
  <c r="CR171" i="10"/>
  <c r="CR182" i="10"/>
  <c r="DJ271" i="10"/>
  <c r="CR277" i="10"/>
  <c r="DD34" i="10"/>
  <c r="DD51" i="10"/>
  <c r="CZ77" i="10"/>
  <c r="DE91" i="10"/>
  <c r="CR93" i="10"/>
  <c r="CS105" i="10"/>
  <c r="CS120" i="10"/>
  <c r="CS135" i="10"/>
  <c r="DJ152" i="10"/>
  <c r="CR170" i="10"/>
  <c r="CR181" i="10"/>
  <c r="DH204" i="10"/>
  <c r="DJ212" i="10"/>
  <c r="DJ213" i="10"/>
  <c r="DE226" i="10"/>
  <c r="CZ237" i="10"/>
  <c r="CZ245" i="10"/>
  <c r="CZ253" i="10"/>
  <c r="CR251" i="10"/>
  <c r="CR28" i="10"/>
  <c r="DJ50" i="10"/>
  <c r="CS86" i="10"/>
  <c r="CR208" i="10"/>
  <c r="DE233" i="10"/>
  <c r="DD245" i="10"/>
  <c r="DI249" i="10"/>
  <c r="DI91" i="10"/>
  <c r="DD115" i="10"/>
  <c r="DE163" i="10"/>
  <c r="DJ187" i="10"/>
  <c r="CR191" i="10"/>
  <c r="CR231" i="10"/>
  <c r="DJ85" i="10"/>
  <c r="DE100" i="10"/>
  <c r="DJ104" i="10"/>
  <c r="CR151" i="10"/>
  <c r="DI233" i="10"/>
  <c r="CR32" i="10"/>
  <c r="CR49" i="10"/>
  <c r="DJ63" i="10"/>
  <c r="CR75" i="10"/>
  <c r="CR137" i="10"/>
  <c r="DJ156" i="10"/>
  <c r="CR160" i="10"/>
  <c r="DD186" i="10"/>
  <c r="CR183" i="10"/>
  <c r="CR194" i="10"/>
  <c r="CR210" i="10"/>
  <c r="CR227" i="10"/>
  <c r="CR228" i="10"/>
  <c r="CR229" i="10"/>
  <c r="CR244" i="10"/>
  <c r="CY279" i="10"/>
  <c r="CY280" i="10" s="1"/>
  <c r="CR11" i="10"/>
  <c r="DD17" i="10"/>
  <c r="DD41" i="10"/>
  <c r="CR61" i="10"/>
  <c r="DI77" i="10"/>
  <c r="CZ81" i="10"/>
  <c r="DE86" i="10"/>
  <c r="DD105" i="10"/>
  <c r="CR130" i="10"/>
  <c r="DE135" i="10"/>
  <c r="CZ218" i="10"/>
  <c r="CS278" i="10"/>
  <c r="DE17" i="10"/>
  <c r="CZ23" i="10"/>
  <c r="CR57" i="10"/>
  <c r="CS115" i="10"/>
  <c r="DJ116" i="10"/>
  <c r="CZ150" i="10"/>
  <c r="DI174" i="10"/>
  <c r="DH186" i="10"/>
  <c r="DE195" i="10"/>
  <c r="CZ249" i="10"/>
  <c r="DJ254" i="10"/>
  <c r="DJ256" i="10" s="1"/>
  <c r="CR257" i="10"/>
  <c r="DJ40" i="10"/>
  <c r="CS91" i="10"/>
  <c r="CR127" i="10"/>
  <c r="DD144" i="10"/>
  <c r="DJ158" i="10"/>
  <c r="CR192" i="10"/>
  <c r="DE218" i="10"/>
  <c r="DE263" i="10"/>
  <c r="CV279" i="10"/>
  <c r="DC279" i="10"/>
  <c r="DC280" i="10" s="1"/>
  <c r="CR67" i="10"/>
  <c r="DJ82" i="10"/>
  <c r="CR101" i="10"/>
  <c r="CR103" i="10"/>
  <c r="CR106" i="10"/>
  <c r="CR117" i="10"/>
  <c r="DJ121" i="10"/>
  <c r="DJ155" i="10"/>
  <c r="CR161" i="10"/>
  <c r="CS186" i="10"/>
  <c r="DJ242" i="10"/>
  <c r="DJ245" i="10" s="1"/>
  <c r="DD72" i="10"/>
  <c r="DE237" i="10"/>
  <c r="CW279" i="10"/>
  <c r="CS34" i="10"/>
  <c r="CZ41" i="10"/>
  <c r="DJ48" i="10"/>
  <c r="CR50" i="10"/>
  <c r="CR52" i="10"/>
  <c r="CR53" i="10"/>
  <c r="DJ58" i="10"/>
  <c r="CR80" i="10"/>
  <c r="CR94" i="10"/>
  <c r="CR98" i="10"/>
  <c r="CR102" i="10"/>
  <c r="CR107" i="10"/>
  <c r="CR108" i="10"/>
  <c r="CR148" i="10"/>
  <c r="CS157" i="10"/>
  <c r="CR155" i="10"/>
  <c r="CR156" i="10"/>
  <c r="CR173" i="10"/>
  <c r="CR178" i="10"/>
  <c r="CR190" i="10"/>
  <c r="DJ194" i="10"/>
  <c r="DH199" i="10"/>
  <c r="CR202" i="10"/>
  <c r="DD211" i="10"/>
  <c r="CR250" i="10"/>
  <c r="DE256" i="10"/>
  <c r="CR261" i="10"/>
  <c r="CR265" i="10"/>
  <c r="DD269" i="10"/>
  <c r="DE273" i="10"/>
  <c r="DJ275" i="10"/>
  <c r="DH10" i="10"/>
  <c r="DJ18" i="10"/>
  <c r="DJ20" i="10" s="1"/>
  <c r="DE26" i="10"/>
  <c r="DI41" i="10"/>
  <c r="DD62" i="10"/>
  <c r="DH66" i="10"/>
  <c r="DE77" i="10"/>
  <c r="DD81" i="10"/>
  <c r="DD135" i="10"/>
  <c r="CZ138" i="10"/>
  <c r="CS144" i="10"/>
  <c r="DI150" i="10"/>
  <c r="DJ149" i="10"/>
  <c r="CR176" i="10"/>
  <c r="DJ178" i="10"/>
  <c r="CR188" i="10"/>
  <c r="CR189" i="10"/>
  <c r="DJ196" i="10"/>
  <c r="DD204" i="10"/>
  <c r="CR209" i="10"/>
  <c r="DD218" i="10"/>
  <c r="CZ233" i="10"/>
  <c r="DI241" i="10"/>
  <c r="CR240" i="10"/>
  <c r="CR243" i="10"/>
  <c r="DE253" i="10"/>
  <c r="CZ260" i="10"/>
  <c r="CZ263" i="10"/>
  <c r="CS263" i="10"/>
  <c r="CR264" i="10"/>
  <c r="DJ267" i="10"/>
  <c r="DJ269" i="10" s="1"/>
  <c r="DE72" i="10"/>
  <c r="DI10" i="10"/>
  <c r="DI14" i="10"/>
  <c r="DJ24" i="10"/>
  <c r="DJ26" i="10" s="1"/>
  <c r="CS41" i="10"/>
  <c r="DH41" i="10"/>
  <c r="DH44" i="10"/>
  <c r="CZ51" i="10"/>
  <c r="DI59" i="10"/>
  <c r="DI72" i="10"/>
  <c r="CR69" i="10"/>
  <c r="DH72" i="10"/>
  <c r="DJ73" i="10"/>
  <c r="DJ76" i="10"/>
  <c r="DE81" i="10"/>
  <c r="DD86" i="10"/>
  <c r="CZ86" i="10"/>
  <c r="DD91" i="10"/>
  <c r="DJ89" i="10"/>
  <c r="CZ100" i="10"/>
  <c r="DI115" i="10"/>
  <c r="DJ145" i="10"/>
  <c r="DE174" i="10"/>
  <c r="DH218" i="10"/>
  <c r="DI226" i="10"/>
  <c r="DJ221" i="10"/>
  <c r="CR224" i="10"/>
  <c r="CR225" i="10"/>
  <c r="DD233" i="10"/>
  <c r="DI237" i="10"/>
  <c r="CR236" i="10"/>
  <c r="CR238" i="10"/>
  <c r="CR239" i="10"/>
  <c r="CR12" i="10"/>
  <c r="DJ21" i="10"/>
  <c r="DJ23" i="10" s="1"/>
  <c r="DD37" i="10"/>
  <c r="CS59" i="10"/>
  <c r="DJ57" i="10"/>
  <c r="DH77" i="10"/>
  <c r="DJ107" i="10"/>
  <c r="CR111" i="10"/>
  <c r="CR115" i="10" s="1"/>
  <c r="DJ111" i="10"/>
  <c r="DJ115" i="10" s="1"/>
  <c r="DH163" i="10"/>
  <c r="CR179" i="10"/>
  <c r="DJ203" i="10"/>
  <c r="DJ205" i="10"/>
  <c r="CZ226" i="10"/>
  <c r="CR235" i="10"/>
  <c r="DE245" i="10"/>
  <c r="CS269" i="10"/>
  <c r="DE20" i="10"/>
  <c r="CR22" i="10"/>
  <c r="DH26" i="10"/>
  <c r="DJ45" i="10"/>
  <c r="DJ47" i="10" s="1"/>
  <c r="CZ72" i="10"/>
  <c r="CR78" i="10"/>
  <c r="DD125" i="10"/>
  <c r="DJ136" i="10"/>
  <c r="DJ138" i="10" s="1"/>
  <c r="DJ139" i="10"/>
  <c r="DD150" i="10"/>
  <c r="CR154" i="10"/>
  <c r="CR158" i="10"/>
  <c r="DJ164" i="10"/>
  <c r="CZ199" i="10"/>
  <c r="DI211" i="10"/>
  <c r="DJ206" i="10"/>
  <c r="CR215" i="10"/>
  <c r="CR217" i="10"/>
  <c r="CR221" i="10"/>
  <c r="CR222" i="10"/>
  <c r="DJ227" i="10"/>
  <c r="DJ228" i="10"/>
  <c r="CS260" i="10"/>
  <c r="CZ204" i="10"/>
  <c r="DD23" i="10"/>
  <c r="CR27" i="10"/>
  <c r="DI30" i="10"/>
  <c r="CR29" i="10"/>
  <c r="DJ35" i="10"/>
  <c r="DJ37" i="10" s="1"/>
  <c r="DD44" i="10"/>
  <c r="CZ44" i="10"/>
  <c r="DJ52" i="10"/>
  <c r="DJ54" i="10" s="1"/>
  <c r="CZ62" i="10"/>
  <c r="DD66" i="10"/>
  <c r="CR85" i="10"/>
  <c r="DE105" i="10"/>
  <c r="DD110" i="10"/>
  <c r="CZ120" i="10"/>
  <c r="CZ128" i="10"/>
  <c r="CR129" i="10"/>
  <c r="CR132" i="10"/>
  <c r="CR133" i="10"/>
  <c r="CR136" i="10"/>
  <c r="DI144" i="10"/>
  <c r="DJ143" i="10"/>
  <c r="DE150" i="10"/>
  <c r="DD157" i="10"/>
  <c r="CR153" i="10"/>
  <c r="DD163" i="10"/>
  <c r="CZ174" i="10"/>
  <c r="CR165" i="10"/>
  <c r="CR166" i="10"/>
  <c r="CR167" i="10"/>
  <c r="CR169" i="10"/>
  <c r="CR172" i="10"/>
  <c r="CR175" i="10"/>
  <c r="DI186" i="10"/>
  <c r="DJ177" i="10"/>
  <c r="DJ185" i="10"/>
  <c r="DJ188" i="10"/>
  <c r="CS204" i="10"/>
  <c r="CR201" i="10"/>
  <c r="CR203" i="10"/>
  <c r="DJ207" i="10"/>
  <c r="CR212" i="10"/>
  <c r="CR213" i="10"/>
  <c r="CR214" i="10"/>
  <c r="DD226" i="10"/>
  <c r="CR230" i="10"/>
  <c r="CR232" i="10"/>
  <c r="CR248" i="10"/>
  <c r="CZ256" i="10"/>
  <c r="CR255" i="10"/>
  <c r="CR259" i="10"/>
  <c r="CZ273" i="10"/>
  <c r="CR272" i="10"/>
  <c r="CR274" i="10"/>
  <c r="CS20" i="10"/>
  <c r="CR18" i="10"/>
  <c r="CS17" i="10"/>
  <c r="CR19" i="10"/>
  <c r="CS37" i="10"/>
  <c r="DE41" i="10"/>
  <c r="CR46" i="10"/>
  <c r="CZ59" i="10"/>
  <c r="CR58" i="10"/>
  <c r="DJ60" i="10"/>
  <c r="DJ62" i="10" s="1"/>
  <c r="DH62" i="10"/>
  <c r="DJ70" i="10"/>
  <c r="CR83" i="10"/>
  <c r="CR96" i="10"/>
  <c r="CR119" i="10"/>
  <c r="DH120" i="10"/>
  <c r="DE10" i="10"/>
  <c r="CR48" i="10"/>
  <c r="CS51" i="10"/>
  <c r="CR145" i="10"/>
  <c r="CS150" i="10"/>
  <c r="CR21" i="10"/>
  <c r="CS23" i="10"/>
  <c r="CR7" i="10"/>
  <c r="CR66" i="10"/>
  <c r="CR37" i="10"/>
  <c r="CR68" i="10"/>
  <c r="CS72" i="10"/>
  <c r="CR8" i="10"/>
  <c r="DB279" i="10"/>
  <c r="DH59" i="10"/>
  <c r="DJ55" i="10"/>
  <c r="CR74" i="10"/>
  <c r="CS77" i="10"/>
  <c r="DH91" i="10"/>
  <c r="DJ87" i="10"/>
  <c r="DH34" i="10"/>
  <c r="DJ31" i="10"/>
  <c r="DJ34" i="10" s="1"/>
  <c r="CR42" i="10"/>
  <c r="CS44" i="10"/>
  <c r="CS66" i="10"/>
  <c r="CR79" i="10"/>
  <c r="CS81" i="10"/>
  <c r="DJ98" i="10"/>
  <c r="CR109" i="10"/>
  <c r="CR15" i="10"/>
  <c r="CR17" i="10" s="1"/>
  <c r="DJ15" i="10"/>
  <c r="DJ17" i="10" s="1"/>
  <c r="CR31" i="10"/>
  <c r="CS54" i="10"/>
  <c r="CR55" i="10"/>
  <c r="CR60" i="10"/>
  <c r="DJ101" i="10"/>
  <c r="DJ106" i="10"/>
  <c r="CR116" i="10"/>
  <c r="DI120" i="10"/>
  <c r="CS125" i="10"/>
  <c r="CR121" i="10"/>
  <c r="CR125" i="10" s="1"/>
  <c r="DD128" i="10"/>
  <c r="CZ131" i="10"/>
  <c r="DH135" i="10"/>
  <c r="DJ132" i="10"/>
  <c r="DE138" i="10"/>
  <c r="DE144" i="10"/>
  <c r="DH157" i="10"/>
  <c r="DD174" i="10"/>
  <c r="CZ186" i="10"/>
  <c r="CS211" i="10"/>
  <c r="CS226" i="10"/>
  <c r="DD253" i="10"/>
  <c r="CR258" i="10"/>
  <c r="DE269" i="10"/>
  <c r="CX279" i="10"/>
  <c r="DD10" i="10"/>
  <c r="CR24" i="10"/>
  <c r="CR26" i="10" s="1"/>
  <c r="CR39" i="10"/>
  <c r="CR45" i="10"/>
  <c r="CR82" i="10"/>
  <c r="CR87" i="10"/>
  <c r="CR91" i="10" s="1"/>
  <c r="DJ151" i="10"/>
  <c r="DI157" i="10"/>
  <c r="CR187" i="10"/>
  <c r="CS195" i="10"/>
  <c r="CR205" i="10"/>
  <c r="CZ211" i="10"/>
  <c r="DI218" i="10"/>
  <c r="CR275" i="10"/>
  <c r="CZ278" i="10"/>
  <c r="CZ195" i="10"/>
  <c r="DI245" i="10"/>
  <c r="DH253" i="10"/>
  <c r="DJ250" i="10"/>
  <c r="DJ253" i="10" s="1"/>
  <c r="CT279" i="10"/>
  <c r="CZ10" i="10"/>
  <c r="DJ11" i="10"/>
  <c r="DJ14" i="10" s="1"/>
  <c r="DJ27" i="10"/>
  <c r="DJ30" i="10" s="1"/>
  <c r="DH54" i="10"/>
  <c r="DJ78" i="10"/>
  <c r="DD120" i="10"/>
  <c r="CZ157" i="10"/>
  <c r="CZ163" i="10"/>
  <c r="DE186" i="10"/>
  <c r="DD195" i="10"/>
  <c r="DI199" i="10"/>
  <c r="DJ197" i="10"/>
  <c r="DE211" i="10"/>
  <c r="DH233" i="10"/>
  <c r="DH241" i="10"/>
  <c r="DJ238" i="10"/>
  <c r="DJ241" i="10" s="1"/>
  <c r="CR242" i="10"/>
  <c r="CS245" i="10"/>
  <c r="CS249" i="10"/>
  <c r="DH37" i="10"/>
  <c r="CU279" i="10"/>
  <c r="DA279" i="10"/>
  <c r="DE120" i="10"/>
  <c r="CR126" i="10"/>
  <c r="CS128" i="10"/>
  <c r="DJ126" i="10"/>
  <c r="DJ128" i="10" s="1"/>
  <c r="CR164" i="10"/>
  <c r="CS174" i="10"/>
  <c r="CR196" i="10"/>
  <c r="DH226" i="10"/>
  <c r="CR254" i="10"/>
  <c r="CS256" i="10"/>
  <c r="DJ261" i="10"/>
  <c r="DJ263" i="10" s="1"/>
  <c r="CR271" i="10"/>
  <c r="CS273" i="10"/>
  <c r="DI195" i="10"/>
  <c r="CR139" i="10"/>
  <c r="CR144" i="10" s="1"/>
  <c r="DI163" i="10"/>
  <c r="DJ175" i="10"/>
  <c r="CS199" i="10"/>
  <c r="CR200" i="10"/>
  <c r="CS218" i="10"/>
  <c r="CR219" i="10"/>
  <c r="CS233" i="10"/>
  <c r="CR234" i="10"/>
  <c r="CR246" i="10"/>
  <c r="DJ257" i="10"/>
  <c r="DJ260" i="10" s="1"/>
  <c r="DH266" i="10"/>
  <c r="DJ274" i="10"/>
  <c r="DH125" i="10"/>
  <c r="DH131" i="10"/>
  <c r="DJ200" i="10"/>
  <c r="DH211" i="10"/>
  <c r="DJ219" i="10"/>
  <c r="DJ234" i="10"/>
  <c r="DJ237" i="10" s="1"/>
  <c r="DJ246" i="10"/>
  <c r="DJ249" i="10" s="1"/>
  <c r="DJ270" i="10"/>
  <c r="CS241" i="10"/>
  <c r="CS253" i="10"/>
  <c r="CR263" i="10" l="1"/>
  <c r="DJ66" i="10"/>
  <c r="DJ72" i="10"/>
  <c r="CS100" i="10"/>
  <c r="CS279" i="10" s="1"/>
  <c r="DW279" i="10"/>
  <c r="DX280" i="10" s="1"/>
  <c r="EC92" i="10"/>
  <c r="EC100" i="10" s="1"/>
  <c r="DJ163" i="10"/>
  <c r="EV100" i="10"/>
  <c r="EV279" i="10" s="1"/>
  <c r="DJ135" i="10"/>
  <c r="CR44" i="10"/>
  <c r="DJ41" i="10"/>
  <c r="CR253" i="10"/>
  <c r="CR41" i="10"/>
  <c r="DJ91" i="10"/>
  <c r="CR54" i="10"/>
  <c r="DU281" i="10"/>
  <c r="DV282" i="10" s="1"/>
  <c r="DJ120" i="10"/>
  <c r="CR237" i="10"/>
  <c r="CR138" i="10"/>
  <c r="CR62" i="10"/>
  <c r="DJ81" i="10"/>
  <c r="DJ195" i="10"/>
  <c r="CR163" i="10"/>
  <c r="DJ86" i="10"/>
  <c r="DJ218" i="10"/>
  <c r="DK279" i="10"/>
  <c r="CR150" i="10"/>
  <c r="DJ51" i="10"/>
  <c r="CR131" i="10"/>
  <c r="CR269" i="10"/>
  <c r="CR34" i="10"/>
  <c r="DJ278" i="10"/>
  <c r="DJ125" i="10"/>
  <c r="CR199" i="10"/>
  <c r="DJ157" i="10"/>
  <c r="CR218" i="10"/>
  <c r="CR249" i="10"/>
  <c r="DJ174" i="10"/>
  <c r="CR256" i="10"/>
  <c r="CR77" i="10"/>
  <c r="CR128" i="10"/>
  <c r="CZ279" i="10"/>
  <c r="DI279" i="10"/>
  <c r="DJ105" i="10"/>
  <c r="CR51" i="10"/>
  <c r="DJ273" i="10"/>
  <c r="CR245" i="10"/>
  <c r="DJ226" i="10"/>
  <c r="CR135" i="10"/>
  <c r="CR14" i="10"/>
  <c r="DJ233" i="10"/>
  <c r="CR195" i="10"/>
  <c r="CR47" i="10"/>
  <c r="CR260" i="10"/>
  <c r="DJ110" i="10"/>
  <c r="DJ59" i="10"/>
  <c r="CR233" i="10"/>
  <c r="CR30" i="10"/>
  <c r="CR81" i="10"/>
  <c r="DJ150" i="10"/>
  <c r="CR266" i="10"/>
  <c r="CR110" i="10"/>
  <c r="CR157" i="10"/>
  <c r="DJ186" i="10"/>
  <c r="DJ199" i="10"/>
  <c r="CX280" i="10"/>
  <c r="CR100" i="10"/>
  <c r="CR105" i="10"/>
  <c r="CR278" i="10"/>
  <c r="DE279" i="10"/>
  <c r="DC281" i="10"/>
  <c r="CR211" i="10"/>
  <c r="CR72" i="10"/>
  <c r="CR186" i="10"/>
  <c r="DJ211" i="10"/>
  <c r="CR241" i="10"/>
  <c r="CR226" i="10"/>
  <c r="CR59" i="10"/>
  <c r="CR23" i="10"/>
  <c r="DJ144" i="10"/>
  <c r="CR174" i="10"/>
  <c r="CR204" i="10"/>
  <c r="DJ204" i="10"/>
  <c r="CR273" i="10"/>
  <c r="DJ77" i="10"/>
  <c r="CR86" i="10"/>
  <c r="CR10" i="10"/>
  <c r="DB280" i="10"/>
  <c r="CR120" i="10"/>
  <c r="CR20" i="10"/>
  <c r="EC279" i="10" l="1"/>
  <c r="CR279" i="10"/>
  <c r="DB281" i="10"/>
  <c r="DC282" i="10" s="1"/>
  <c r="CL277" i="10" l="1"/>
  <c r="CK277" i="10"/>
  <c r="CL275" i="10"/>
  <c r="CK275" i="10"/>
  <c r="CL274" i="10"/>
  <c r="Z274" i="11" s="1"/>
  <c r="Q274" i="11" s="1"/>
  <c r="CK274" i="10"/>
  <c r="CL272" i="10"/>
  <c r="CK272" i="10"/>
  <c r="CL271" i="10"/>
  <c r="CK271" i="10"/>
  <c r="CL270" i="10"/>
  <c r="CK270" i="10"/>
  <c r="CL268" i="10"/>
  <c r="CK268" i="10"/>
  <c r="CL267" i="10"/>
  <c r="CK267" i="10"/>
  <c r="CL265" i="10"/>
  <c r="CK265" i="10"/>
  <c r="CL264" i="10"/>
  <c r="CK264" i="10"/>
  <c r="CL262" i="10"/>
  <c r="CK262" i="10"/>
  <c r="CL261" i="10"/>
  <c r="CK261" i="10"/>
  <c r="CL259" i="10"/>
  <c r="CK259" i="10"/>
  <c r="CL258" i="10"/>
  <c r="CK258" i="10"/>
  <c r="CL257" i="10"/>
  <c r="CK257" i="10"/>
  <c r="Z257" i="11" s="1"/>
  <c r="Q257" i="11" s="1"/>
  <c r="CL255" i="10"/>
  <c r="CK255" i="10"/>
  <c r="CL254" i="10"/>
  <c r="CK254" i="10"/>
  <c r="CL252" i="10"/>
  <c r="CK252" i="10"/>
  <c r="CL251" i="10"/>
  <c r="CK251" i="10"/>
  <c r="CL250" i="10"/>
  <c r="CK250" i="10"/>
  <c r="CL248" i="10"/>
  <c r="CK248" i="10"/>
  <c r="CL247" i="10"/>
  <c r="CK247" i="10"/>
  <c r="CL246" i="10"/>
  <c r="Z246" i="11" s="1"/>
  <c r="Q246" i="11" s="1"/>
  <c r="CK246" i="10"/>
  <c r="CL244" i="10"/>
  <c r="CK244" i="10"/>
  <c r="CL243" i="10"/>
  <c r="CK243" i="10"/>
  <c r="CL242" i="10"/>
  <c r="CK242" i="10"/>
  <c r="CL240" i="10"/>
  <c r="CK240" i="10"/>
  <c r="CL239" i="10"/>
  <c r="CK239" i="10"/>
  <c r="CL238" i="10"/>
  <c r="CK238" i="10"/>
  <c r="CL236" i="10"/>
  <c r="CK236" i="10"/>
  <c r="CL235" i="10"/>
  <c r="CK235" i="10"/>
  <c r="CL234" i="10"/>
  <c r="CK234" i="10"/>
  <c r="CL232" i="10"/>
  <c r="CK232" i="10"/>
  <c r="CL231" i="10"/>
  <c r="CK231" i="10"/>
  <c r="CL230" i="10"/>
  <c r="CK230" i="10"/>
  <c r="CL229" i="10"/>
  <c r="CK229" i="10"/>
  <c r="CL228" i="10"/>
  <c r="CK228" i="10"/>
  <c r="CL227" i="10"/>
  <c r="CK227" i="10"/>
  <c r="CL225" i="10"/>
  <c r="CK225" i="10"/>
  <c r="CL224" i="10"/>
  <c r="CK224" i="10"/>
  <c r="CL223" i="10"/>
  <c r="CK223" i="10"/>
  <c r="CL222" i="10"/>
  <c r="CK222" i="10"/>
  <c r="CL221" i="10"/>
  <c r="CK221" i="10"/>
  <c r="CL220" i="10"/>
  <c r="CK220" i="10"/>
  <c r="CL219" i="10"/>
  <c r="CK219" i="10"/>
  <c r="CL217" i="10"/>
  <c r="CK217" i="10"/>
  <c r="CL216" i="10"/>
  <c r="CK216" i="10"/>
  <c r="CL215" i="10"/>
  <c r="CK215" i="10"/>
  <c r="CL214" i="10"/>
  <c r="CK214" i="10"/>
  <c r="CL213" i="10"/>
  <c r="CK213" i="10"/>
  <c r="CL212" i="10"/>
  <c r="CK212" i="10"/>
  <c r="CL210" i="10"/>
  <c r="CK210" i="10"/>
  <c r="CL209" i="10"/>
  <c r="CK209" i="10"/>
  <c r="CL208" i="10"/>
  <c r="CK208" i="10"/>
  <c r="CL207" i="10"/>
  <c r="CK207" i="10"/>
  <c r="CL206" i="10"/>
  <c r="CK206" i="10"/>
  <c r="CL205" i="10"/>
  <c r="CK205" i="10"/>
  <c r="CL203" i="10"/>
  <c r="CK203" i="10"/>
  <c r="CL202" i="10"/>
  <c r="CK202" i="10"/>
  <c r="CL201" i="10"/>
  <c r="CK201" i="10"/>
  <c r="CL200" i="10"/>
  <c r="CK200" i="10"/>
  <c r="CL198" i="10"/>
  <c r="CK198" i="10"/>
  <c r="CL197" i="10"/>
  <c r="CK197" i="10"/>
  <c r="CL196" i="10"/>
  <c r="CK196" i="10"/>
  <c r="CL194" i="10"/>
  <c r="CK194" i="10"/>
  <c r="CL193" i="10"/>
  <c r="CK193" i="10"/>
  <c r="CL192" i="10"/>
  <c r="CK192" i="10"/>
  <c r="CL191" i="10"/>
  <c r="CK191" i="10"/>
  <c r="CL190" i="10"/>
  <c r="CK190" i="10"/>
  <c r="CL189" i="10"/>
  <c r="CK189" i="10"/>
  <c r="CL188" i="10"/>
  <c r="CK188" i="10"/>
  <c r="CL187" i="10"/>
  <c r="CK187" i="10"/>
  <c r="CL185" i="10"/>
  <c r="CK185" i="10"/>
  <c r="CL183" i="10"/>
  <c r="CK183" i="10"/>
  <c r="CL182" i="10"/>
  <c r="CK182" i="10"/>
  <c r="CL181" i="10"/>
  <c r="CK181" i="10"/>
  <c r="CL180" i="10"/>
  <c r="CK180" i="10"/>
  <c r="CL179" i="10"/>
  <c r="CK179" i="10"/>
  <c r="CL178" i="10"/>
  <c r="CK178" i="10"/>
  <c r="CL177" i="10"/>
  <c r="CK177" i="10"/>
  <c r="CL176" i="10"/>
  <c r="CK176" i="10"/>
  <c r="CL175" i="10"/>
  <c r="CK175" i="10"/>
  <c r="CL173" i="10"/>
  <c r="CK173" i="10"/>
  <c r="CL172" i="10"/>
  <c r="CK172" i="10"/>
  <c r="CL171" i="10"/>
  <c r="CK171" i="10"/>
  <c r="CL170" i="10"/>
  <c r="CK170" i="10"/>
  <c r="CL169" i="10"/>
  <c r="CK169" i="10"/>
  <c r="CL168" i="10"/>
  <c r="CK168" i="10"/>
  <c r="CL167" i="10"/>
  <c r="CK167" i="10"/>
  <c r="CL166" i="10"/>
  <c r="CL165" i="10"/>
  <c r="CK165" i="10"/>
  <c r="CL164" i="10"/>
  <c r="CK164" i="10"/>
  <c r="CL162" i="10"/>
  <c r="CK162" i="10"/>
  <c r="CL161" i="10"/>
  <c r="CK161" i="10"/>
  <c r="CL160" i="10"/>
  <c r="CK160" i="10"/>
  <c r="CL159" i="10"/>
  <c r="CK159" i="10"/>
  <c r="CL158" i="10"/>
  <c r="CK158" i="10"/>
  <c r="CL156" i="10"/>
  <c r="CK156" i="10"/>
  <c r="CL155" i="10"/>
  <c r="CK155" i="10"/>
  <c r="CL154" i="10"/>
  <c r="CK154" i="10"/>
  <c r="CL153" i="10"/>
  <c r="CK153" i="10"/>
  <c r="CL152" i="10"/>
  <c r="CK152" i="10"/>
  <c r="CL151" i="10"/>
  <c r="CK151" i="10"/>
  <c r="CL149" i="10"/>
  <c r="CK149" i="10"/>
  <c r="CL148" i="10"/>
  <c r="CK148" i="10"/>
  <c r="CL147" i="10"/>
  <c r="CK147" i="10"/>
  <c r="CL146" i="10"/>
  <c r="CK146" i="10"/>
  <c r="CK145" i="10"/>
  <c r="CL143" i="10"/>
  <c r="CK143" i="10"/>
  <c r="CL142" i="10"/>
  <c r="CK142" i="10"/>
  <c r="CL141" i="10"/>
  <c r="CK141" i="10"/>
  <c r="CL140" i="10"/>
  <c r="CK140" i="10"/>
  <c r="CL139" i="10"/>
  <c r="CL137" i="10"/>
  <c r="CK137" i="10"/>
  <c r="CL136" i="10"/>
  <c r="CK136" i="10"/>
  <c r="CL134" i="10"/>
  <c r="CK134" i="10"/>
  <c r="CL133" i="10"/>
  <c r="CK133" i="10"/>
  <c r="CL132" i="10"/>
  <c r="Z132" i="11" s="1"/>
  <c r="Q132" i="11" s="1"/>
  <c r="CK132" i="10"/>
  <c r="CL130" i="10"/>
  <c r="CK130" i="10"/>
  <c r="CL129" i="10"/>
  <c r="Z129" i="11" s="1"/>
  <c r="Q129" i="11" s="1"/>
  <c r="CK129" i="10"/>
  <c r="CL127" i="10"/>
  <c r="CK127" i="10"/>
  <c r="CL126" i="10"/>
  <c r="CK126" i="10"/>
  <c r="CL124" i="10"/>
  <c r="CK124" i="10"/>
  <c r="CL123" i="10"/>
  <c r="CK123" i="10"/>
  <c r="CL122" i="10"/>
  <c r="CK122" i="10"/>
  <c r="CL121" i="10"/>
  <c r="CK121" i="10"/>
  <c r="CL119" i="10"/>
  <c r="CK119" i="10"/>
  <c r="CL118" i="10"/>
  <c r="CK118" i="10"/>
  <c r="CL117" i="10"/>
  <c r="CK117" i="10"/>
  <c r="CL116" i="10"/>
  <c r="CL114" i="10"/>
  <c r="CK114" i="10"/>
  <c r="CL113" i="10"/>
  <c r="CK113" i="10"/>
  <c r="CL112" i="10"/>
  <c r="CK112" i="10"/>
  <c r="CL111" i="10"/>
  <c r="CK111" i="10"/>
  <c r="CL109" i="10"/>
  <c r="CK109" i="10"/>
  <c r="CL108" i="10"/>
  <c r="CK108" i="10"/>
  <c r="CL107" i="10"/>
  <c r="Z107" i="11" s="1"/>
  <c r="Q107" i="11" s="1"/>
  <c r="CK107" i="10"/>
  <c r="CL106" i="10"/>
  <c r="Z106" i="11" s="1"/>
  <c r="Q106" i="11" s="1"/>
  <c r="CK106" i="10"/>
  <c r="CL104" i="10"/>
  <c r="CK104" i="10"/>
  <c r="CL103" i="10"/>
  <c r="CK103" i="10"/>
  <c r="CL102" i="10"/>
  <c r="CK102" i="10"/>
  <c r="CL101" i="10"/>
  <c r="CK101" i="10"/>
  <c r="CL99" i="10"/>
  <c r="CK99" i="10"/>
  <c r="CL98" i="10"/>
  <c r="CK98" i="10"/>
  <c r="CL97" i="10"/>
  <c r="CK97" i="10"/>
  <c r="CL96" i="10"/>
  <c r="CK96" i="10"/>
  <c r="CL95" i="10"/>
  <c r="CK95" i="10"/>
  <c r="CL94" i="10"/>
  <c r="CK94" i="10"/>
  <c r="CL93" i="10"/>
  <c r="CK93" i="10"/>
  <c r="CL92" i="10"/>
  <c r="CL90" i="10"/>
  <c r="CK90" i="10"/>
  <c r="CL89" i="10"/>
  <c r="CK89" i="10"/>
  <c r="CL88" i="10"/>
  <c r="CK88" i="10"/>
  <c r="CL87" i="10"/>
  <c r="CK87" i="10"/>
  <c r="CL85" i="10"/>
  <c r="CK85" i="10"/>
  <c r="CL84" i="10"/>
  <c r="CK84" i="10"/>
  <c r="CL83" i="10"/>
  <c r="CK83" i="10"/>
  <c r="CL82" i="10"/>
  <c r="CK82" i="10"/>
  <c r="CL80" i="10"/>
  <c r="CK80" i="10"/>
  <c r="CL79" i="10"/>
  <c r="CK79" i="10"/>
  <c r="CL78" i="10"/>
  <c r="CK78" i="10"/>
  <c r="CL76" i="10"/>
  <c r="CK76" i="10"/>
  <c r="CL75" i="10"/>
  <c r="CK75" i="10"/>
  <c r="CL74" i="10"/>
  <c r="CK74" i="10"/>
  <c r="CL73" i="10"/>
  <c r="CK73" i="10"/>
  <c r="CL70" i="10"/>
  <c r="CK70" i="10"/>
  <c r="CL69" i="10"/>
  <c r="CK69" i="10"/>
  <c r="CL68" i="10"/>
  <c r="CK68" i="10"/>
  <c r="CL67" i="10"/>
  <c r="CK67" i="10"/>
  <c r="CL65" i="10"/>
  <c r="CK65" i="10"/>
  <c r="CL64" i="10"/>
  <c r="CK64" i="10"/>
  <c r="CK63" i="10"/>
  <c r="CL61" i="10"/>
  <c r="CK61" i="10"/>
  <c r="CL60" i="10"/>
  <c r="CK60" i="10"/>
  <c r="CL58" i="10"/>
  <c r="CK58" i="10"/>
  <c r="CL57" i="10"/>
  <c r="CK57" i="10"/>
  <c r="CL56" i="10"/>
  <c r="CK56" i="10"/>
  <c r="CL55" i="10"/>
  <c r="CK55" i="10"/>
  <c r="CL53" i="10"/>
  <c r="CK53" i="10"/>
  <c r="CL52" i="10"/>
  <c r="CK52" i="10"/>
  <c r="CL50" i="10"/>
  <c r="CK50" i="10"/>
  <c r="CL49" i="10"/>
  <c r="CK49" i="10"/>
  <c r="CL48" i="10"/>
  <c r="CK48" i="10"/>
  <c r="CL46" i="10"/>
  <c r="CK46" i="10"/>
  <c r="CL45" i="10"/>
  <c r="CK45" i="10"/>
  <c r="CL43" i="10"/>
  <c r="CK43" i="10"/>
  <c r="CL42" i="10"/>
  <c r="CK42" i="10"/>
  <c r="CL40" i="10"/>
  <c r="CK40" i="10"/>
  <c r="CL39" i="10"/>
  <c r="CK39" i="10"/>
  <c r="CL38" i="10"/>
  <c r="CK38" i="10"/>
  <c r="CL36" i="10"/>
  <c r="CK36" i="10"/>
  <c r="CL35" i="10"/>
  <c r="CK35" i="10"/>
  <c r="CL33" i="10"/>
  <c r="CK33" i="10"/>
  <c r="CL32" i="10"/>
  <c r="CK32" i="10"/>
  <c r="CL31" i="10"/>
  <c r="CK31" i="10"/>
  <c r="CL29" i="10"/>
  <c r="CK29" i="10"/>
  <c r="CL28" i="10"/>
  <c r="CK28" i="10"/>
  <c r="CL27" i="10"/>
  <c r="CK27" i="10"/>
  <c r="CL25" i="10"/>
  <c r="CK25" i="10"/>
  <c r="CL24" i="10"/>
  <c r="CK24" i="10"/>
  <c r="CL22" i="10"/>
  <c r="CK22" i="10"/>
  <c r="CL21" i="10"/>
  <c r="CK21" i="10"/>
  <c r="CL19" i="10"/>
  <c r="CK19" i="10"/>
  <c r="CL18" i="10"/>
  <c r="CK18" i="10"/>
  <c r="CL16" i="10"/>
  <c r="CK16" i="10"/>
  <c r="CL15" i="10"/>
  <c r="CK15" i="10"/>
  <c r="CL13" i="10"/>
  <c r="CK13" i="10"/>
  <c r="CL12" i="10"/>
  <c r="CK12" i="10"/>
  <c r="CL11" i="10"/>
  <c r="CK11" i="10"/>
  <c r="CL9" i="10"/>
  <c r="CK9" i="10"/>
  <c r="CL8" i="10"/>
  <c r="CK8" i="10"/>
  <c r="CL7" i="10"/>
  <c r="CK7" i="10"/>
  <c r="CJ278" i="10"/>
  <c r="CI278" i="10"/>
  <c r="CH278" i="10"/>
  <c r="CF278" i="10"/>
  <c r="CE278" i="10"/>
  <c r="CD278" i="10"/>
  <c r="CC278" i="10"/>
  <c r="CB278" i="10"/>
  <c r="CA278" i="10"/>
  <c r="CJ273" i="10"/>
  <c r="CI273" i="10"/>
  <c r="CH273" i="10"/>
  <c r="CF273" i="10"/>
  <c r="CE273" i="10"/>
  <c r="CD273" i="10"/>
  <c r="CC273" i="10"/>
  <c r="CB273" i="10"/>
  <c r="CA273" i="10"/>
  <c r="CJ269" i="10"/>
  <c r="CI269" i="10"/>
  <c r="CH269" i="10"/>
  <c r="CF269" i="10"/>
  <c r="CE269" i="10"/>
  <c r="CD269" i="10"/>
  <c r="CC269" i="10"/>
  <c r="CB269" i="10"/>
  <c r="CA269" i="10"/>
  <c r="CJ266" i="10"/>
  <c r="CI266" i="10"/>
  <c r="CH266" i="10"/>
  <c r="CF266" i="10"/>
  <c r="CE266" i="10"/>
  <c r="CD266" i="10"/>
  <c r="CC266" i="10"/>
  <c r="CB266" i="10"/>
  <c r="CA266" i="10"/>
  <c r="CJ263" i="10"/>
  <c r="CI263" i="10"/>
  <c r="CH263" i="10"/>
  <c r="CF263" i="10"/>
  <c r="CE263" i="10"/>
  <c r="CD263" i="10"/>
  <c r="CC263" i="10"/>
  <c r="CB263" i="10"/>
  <c r="CA263" i="10"/>
  <c r="CJ260" i="10"/>
  <c r="CI260" i="10"/>
  <c r="CH260" i="10"/>
  <c r="CF260" i="10"/>
  <c r="CE260" i="10"/>
  <c r="CD260" i="10"/>
  <c r="CC260" i="10"/>
  <c r="CB260" i="10"/>
  <c r="CA260" i="10"/>
  <c r="CJ256" i="10"/>
  <c r="CI256" i="10"/>
  <c r="CH256" i="10"/>
  <c r="CF256" i="10"/>
  <c r="CE256" i="10"/>
  <c r="CD256" i="10"/>
  <c r="CC256" i="10"/>
  <c r="CB256" i="10"/>
  <c r="CA256" i="10"/>
  <c r="CJ253" i="10"/>
  <c r="CI253" i="10"/>
  <c r="CH253" i="10"/>
  <c r="CF253" i="10"/>
  <c r="CE253" i="10"/>
  <c r="CD253" i="10"/>
  <c r="CC253" i="10"/>
  <c r="CB253" i="10"/>
  <c r="CA253" i="10"/>
  <c r="CJ249" i="10"/>
  <c r="CI249" i="10"/>
  <c r="CH249" i="10"/>
  <c r="CF249" i="10"/>
  <c r="CE249" i="10"/>
  <c r="CD249" i="10"/>
  <c r="CC249" i="10"/>
  <c r="CB249" i="10"/>
  <c r="CA249" i="10"/>
  <c r="CJ245" i="10"/>
  <c r="CI245" i="10"/>
  <c r="CH245" i="10"/>
  <c r="CF245" i="10"/>
  <c r="CE245" i="10"/>
  <c r="CD245" i="10"/>
  <c r="CC245" i="10"/>
  <c r="CB245" i="10"/>
  <c r="CA245" i="10"/>
  <c r="CJ241" i="10"/>
  <c r="CI241" i="10"/>
  <c r="CH241" i="10"/>
  <c r="CF241" i="10"/>
  <c r="CE241" i="10"/>
  <c r="CD241" i="10"/>
  <c r="CC241" i="10"/>
  <c r="CB241" i="10"/>
  <c r="CA241" i="10"/>
  <c r="CJ237" i="10"/>
  <c r="CI237" i="10"/>
  <c r="CH237" i="10"/>
  <c r="CF237" i="10"/>
  <c r="CE237" i="10"/>
  <c r="CD237" i="10"/>
  <c r="CC237" i="10"/>
  <c r="CB237" i="10"/>
  <c r="CA237" i="10"/>
  <c r="CJ233" i="10"/>
  <c r="CI233" i="10"/>
  <c r="CH233" i="10"/>
  <c r="CF233" i="10"/>
  <c r="CE233" i="10"/>
  <c r="CD233" i="10"/>
  <c r="CC233" i="10"/>
  <c r="CB233" i="10"/>
  <c r="CA233" i="10"/>
  <c r="CJ226" i="10"/>
  <c r="CI226" i="10"/>
  <c r="CH226" i="10"/>
  <c r="CF226" i="10"/>
  <c r="CE226" i="10"/>
  <c r="CD226" i="10"/>
  <c r="CC226" i="10"/>
  <c r="CB226" i="10"/>
  <c r="CA226" i="10"/>
  <c r="CJ218" i="10"/>
  <c r="CI218" i="10"/>
  <c r="CH218" i="10"/>
  <c r="CF218" i="10"/>
  <c r="CE218" i="10"/>
  <c r="CD218" i="10"/>
  <c r="CC218" i="10"/>
  <c r="CB218" i="10"/>
  <c r="CA218" i="10"/>
  <c r="CJ211" i="10"/>
  <c r="CI211" i="10"/>
  <c r="CH211" i="10"/>
  <c r="CF211" i="10"/>
  <c r="CE211" i="10"/>
  <c r="CD211" i="10"/>
  <c r="CC211" i="10"/>
  <c r="CB211" i="10"/>
  <c r="CA211" i="10"/>
  <c r="CJ204" i="10"/>
  <c r="CI204" i="10"/>
  <c r="CH204" i="10"/>
  <c r="CF204" i="10"/>
  <c r="CE204" i="10"/>
  <c r="CD204" i="10"/>
  <c r="CC204" i="10"/>
  <c r="CB204" i="10"/>
  <c r="CA204" i="10"/>
  <c r="CJ199" i="10"/>
  <c r="CI199" i="10"/>
  <c r="CH199" i="10"/>
  <c r="CF199" i="10"/>
  <c r="CE199" i="10"/>
  <c r="CD199" i="10"/>
  <c r="CC199" i="10"/>
  <c r="CB199" i="10"/>
  <c r="CA199" i="10"/>
  <c r="CJ195" i="10"/>
  <c r="CI195" i="10"/>
  <c r="CH195" i="10"/>
  <c r="CF195" i="10"/>
  <c r="CE195" i="10"/>
  <c r="CD195" i="10"/>
  <c r="CC195" i="10"/>
  <c r="CB195" i="10"/>
  <c r="CA195" i="10"/>
  <c r="CJ186" i="10"/>
  <c r="CI186" i="10"/>
  <c r="CH186" i="10"/>
  <c r="CF186" i="10"/>
  <c r="CE186" i="10"/>
  <c r="CD186" i="10"/>
  <c r="CC186" i="10"/>
  <c r="CB186" i="10"/>
  <c r="CA186" i="10"/>
  <c r="CJ174" i="10"/>
  <c r="CI174" i="10"/>
  <c r="CH174" i="10"/>
  <c r="CF174" i="10"/>
  <c r="CE174" i="10"/>
  <c r="CD174" i="10"/>
  <c r="CC174" i="10"/>
  <c r="CB174" i="10"/>
  <c r="CA174" i="10"/>
  <c r="CJ163" i="10"/>
  <c r="CI163" i="10"/>
  <c r="CH163" i="10"/>
  <c r="CF163" i="10"/>
  <c r="CE163" i="10"/>
  <c r="CD163" i="10"/>
  <c r="CC163" i="10"/>
  <c r="CB163" i="10"/>
  <c r="CA163" i="10"/>
  <c r="CJ157" i="10"/>
  <c r="CI157" i="10"/>
  <c r="CH157" i="10"/>
  <c r="CF157" i="10"/>
  <c r="CE157" i="10"/>
  <c r="CD157" i="10"/>
  <c r="CC157" i="10"/>
  <c r="CB157" i="10"/>
  <c r="CA157" i="10"/>
  <c r="CJ150" i="10"/>
  <c r="CI150" i="10"/>
  <c r="CH150" i="10"/>
  <c r="CF150" i="10"/>
  <c r="CE150" i="10"/>
  <c r="CD150" i="10"/>
  <c r="CC150" i="10"/>
  <c r="CB150" i="10"/>
  <c r="CA150" i="10"/>
  <c r="CJ144" i="10"/>
  <c r="CI144" i="10"/>
  <c r="CH144" i="10"/>
  <c r="CF144" i="10"/>
  <c r="CE144" i="10"/>
  <c r="CD144" i="10"/>
  <c r="CC144" i="10"/>
  <c r="CB144" i="10"/>
  <c r="CA144" i="10"/>
  <c r="CJ138" i="10"/>
  <c r="CI138" i="10"/>
  <c r="CH138" i="10"/>
  <c r="CF138" i="10"/>
  <c r="CE138" i="10"/>
  <c r="CD138" i="10"/>
  <c r="CC138" i="10"/>
  <c r="CB138" i="10"/>
  <c r="CA138" i="10"/>
  <c r="CJ135" i="10"/>
  <c r="CI135" i="10"/>
  <c r="CH135" i="10"/>
  <c r="CF135" i="10"/>
  <c r="CE135" i="10"/>
  <c r="CD135" i="10"/>
  <c r="CC135" i="10"/>
  <c r="CB135" i="10"/>
  <c r="CA135" i="10"/>
  <c r="CJ131" i="10"/>
  <c r="CI131" i="10"/>
  <c r="CH131" i="10"/>
  <c r="CF131" i="10"/>
  <c r="CE131" i="10"/>
  <c r="CD131" i="10"/>
  <c r="CC131" i="10"/>
  <c r="CB131" i="10"/>
  <c r="CA131" i="10"/>
  <c r="CJ128" i="10"/>
  <c r="CI128" i="10"/>
  <c r="CH128" i="10"/>
  <c r="CF128" i="10"/>
  <c r="CE128" i="10"/>
  <c r="CD128" i="10"/>
  <c r="CC128" i="10"/>
  <c r="CB128" i="10"/>
  <c r="CA128" i="10"/>
  <c r="CJ125" i="10"/>
  <c r="CI125" i="10"/>
  <c r="CH125" i="10"/>
  <c r="CF125" i="10"/>
  <c r="CE125" i="10"/>
  <c r="CD125" i="10"/>
  <c r="CC125" i="10"/>
  <c r="CB125" i="10"/>
  <c r="CA125" i="10"/>
  <c r="CJ120" i="10"/>
  <c r="CI120" i="10"/>
  <c r="CH120" i="10"/>
  <c r="CF120" i="10"/>
  <c r="CE120" i="10"/>
  <c r="CD120" i="10"/>
  <c r="CC120" i="10"/>
  <c r="CB120" i="10"/>
  <c r="CA120" i="10"/>
  <c r="CJ115" i="10"/>
  <c r="CI115" i="10"/>
  <c r="CH115" i="10"/>
  <c r="CF115" i="10"/>
  <c r="CE115" i="10"/>
  <c r="CD115" i="10"/>
  <c r="CC115" i="10"/>
  <c r="CB115" i="10"/>
  <c r="CA115" i="10"/>
  <c r="CJ110" i="10"/>
  <c r="CI110" i="10"/>
  <c r="CH110" i="10"/>
  <c r="CF110" i="10"/>
  <c r="CE110" i="10"/>
  <c r="CD110" i="10"/>
  <c r="CC110" i="10"/>
  <c r="CB110" i="10"/>
  <c r="CA110" i="10"/>
  <c r="CJ105" i="10"/>
  <c r="CI105" i="10"/>
  <c r="CH105" i="10"/>
  <c r="CF105" i="10"/>
  <c r="CE105" i="10"/>
  <c r="CD105" i="10"/>
  <c r="CC105" i="10"/>
  <c r="CB105" i="10"/>
  <c r="CA105" i="10"/>
  <c r="CJ100" i="10"/>
  <c r="CI100" i="10"/>
  <c r="CH100" i="10"/>
  <c r="CF100" i="10"/>
  <c r="CE100" i="10"/>
  <c r="CD100" i="10"/>
  <c r="CC100" i="10"/>
  <c r="CB100" i="10"/>
  <c r="CA100" i="10"/>
  <c r="CJ91" i="10"/>
  <c r="CI91" i="10"/>
  <c r="CH91" i="10"/>
  <c r="CF91" i="10"/>
  <c r="CE91" i="10"/>
  <c r="CD91" i="10"/>
  <c r="CC91" i="10"/>
  <c r="CB91" i="10"/>
  <c r="CA91" i="10"/>
  <c r="CJ86" i="10"/>
  <c r="CI86" i="10"/>
  <c r="CH86" i="10"/>
  <c r="CF86" i="10"/>
  <c r="CE86" i="10"/>
  <c r="CD86" i="10"/>
  <c r="CC86" i="10"/>
  <c r="CB86" i="10"/>
  <c r="CA86" i="10"/>
  <c r="CJ81" i="10"/>
  <c r="CI81" i="10"/>
  <c r="CH81" i="10"/>
  <c r="CF81" i="10"/>
  <c r="CE81" i="10"/>
  <c r="CD81" i="10"/>
  <c r="CC81" i="10"/>
  <c r="CB81" i="10"/>
  <c r="CA81" i="10"/>
  <c r="CJ77" i="10"/>
  <c r="CI77" i="10"/>
  <c r="CH77" i="10"/>
  <c r="CF77" i="10"/>
  <c r="CE77" i="10"/>
  <c r="CD77" i="10"/>
  <c r="CC77" i="10"/>
  <c r="CB77" i="10"/>
  <c r="CA77" i="10"/>
  <c r="CJ72" i="10"/>
  <c r="CI72" i="10"/>
  <c r="CH72" i="10"/>
  <c r="CF72" i="10"/>
  <c r="CE72" i="10"/>
  <c r="CD72" i="10"/>
  <c r="CC72" i="10"/>
  <c r="CB72" i="10"/>
  <c r="CA72" i="10"/>
  <c r="CJ66" i="10"/>
  <c r="CI66" i="10"/>
  <c r="CH66" i="10"/>
  <c r="CF66" i="10"/>
  <c r="CE66" i="10"/>
  <c r="CD66" i="10"/>
  <c r="CC66" i="10"/>
  <c r="CB66" i="10"/>
  <c r="CA66" i="10"/>
  <c r="CJ62" i="10"/>
  <c r="CI62" i="10"/>
  <c r="CH62" i="10"/>
  <c r="CF62" i="10"/>
  <c r="CE62" i="10"/>
  <c r="CD62" i="10"/>
  <c r="CC62" i="10"/>
  <c r="CB62" i="10"/>
  <c r="CA62" i="10"/>
  <c r="CJ59" i="10"/>
  <c r="CI59" i="10"/>
  <c r="CH59" i="10"/>
  <c r="CF59" i="10"/>
  <c r="CE59" i="10"/>
  <c r="CD59" i="10"/>
  <c r="CC59" i="10"/>
  <c r="CB59" i="10"/>
  <c r="CA59" i="10"/>
  <c r="CJ54" i="10"/>
  <c r="CI54" i="10"/>
  <c r="CH54" i="10"/>
  <c r="CF54" i="10"/>
  <c r="CE54" i="10"/>
  <c r="CD54" i="10"/>
  <c r="CC54" i="10"/>
  <c r="CB54" i="10"/>
  <c r="CA54" i="10"/>
  <c r="CJ51" i="10"/>
  <c r="CI51" i="10"/>
  <c r="CH51" i="10"/>
  <c r="CF51" i="10"/>
  <c r="CE51" i="10"/>
  <c r="CD51" i="10"/>
  <c r="CC51" i="10"/>
  <c r="CB51" i="10"/>
  <c r="CA51" i="10"/>
  <c r="CJ47" i="10"/>
  <c r="CI47" i="10"/>
  <c r="CH47" i="10"/>
  <c r="CF47" i="10"/>
  <c r="CE47" i="10"/>
  <c r="CD47" i="10"/>
  <c r="CC47" i="10"/>
  <c r="CB47" i="10"/>
  <c r="CA47" i="10"/>
  <c r="CJ44" i="10"/>
  <c r="CI44" i="10"/>
  <c r="CH44" i="10"/>
  <c r="CF44" i="10"/>
  <c r="CE44" i="10"/>
  <c r="CD44" i="10"/>
  <c r="CC44" i="10"/>
  <c r="CB44" i="10"/>
  <c r="CA44" i="10"/>
  <c r="CJ41" i="10"/>
  <c r="CI41" i="10"/>
  <c r="CH41" i="10"/>
  <c r="CF41" i="10"/>
  <c r="CE41" i="10"/>
  <c r="CD41" i="10"/>
  <c r="CC41" i="10"/>
  <c r="CB41" i="10"/>
  <c r="CA41" i="10"/>
  <c r="CJ37" i="10"/>
  <c r="CI37" i="10"/>
  <c r="CH37" i="10"/>
  <c r="CF37" i="10"/>
  <c r="CE37" i="10"/>
  <c r="CD37" i="10"/>
  <c r="CC37" i="10"/>
  <c r="CB37" i="10"/>
  <c r="CA37" i="10"/>
  <c r="CJ34" i="10"/>
  <c r="CI34" i="10"/>
  <c r="CH34" i="10"/>
  <c r="CF34" i="10"/>
  <c r="CE34" i="10"/>
  <c r="CD34" i="10"/>
  <c r="CC34" i="10"/>
  <c r="CB34" i="10"/>
  <c r="CA34" i="10"/>
  <c r="CJ30" i="10"/>
  <c r="CI30" i="10"/>
  <c r="CH30" i="10"/>
  <c r="CF30" i="10"/>
  <c r="CE30" i="10"/>
  <c r="CD30" i="10"/>
  <c r="CC30" i="10"/>
  <c r="CB30" i="10"/>
  <c r="CA30" i="10"/>
  <c r="CJ26" i="10"/>
  <c r="CI26" i="10"/>
  <c r="CH26" i="10"/>
  <c r="CF26" i="10"/>
  <c r="CE26" i="10"/>
  <c r="CD26" i="10"/>
  <c r="CC26" i="10"/>
  <c r="CB26" i="10"/>
  <c r="CA26" i="10"/>
  <c r="CJ23" i="10"/>
  <c r="CI23" i="10"/>
  <c r="CH23" i="10"/>
  <c r="CF23" i="10"/>
  <c r="CE23" i="10"/>
  <c r="CD23" i="10"/>
  <c r="CC23" i="10"/>
  <c r="CB23" i="10"/>
  <c r="CA23" i="10"/>
  <c r="CJ20" i="10"/>
  <c r="CI20" i="10"/>
  <c r="CH20" i="10"/>
  <c r="CF20" i="10"/>
  <c r="CE20" i="10"/>
  <c r="CD20" i="10"/>
  <c r="CC20" i="10"/>
  <c r="CB20" i="10"/>
  <c r="CA20" i="10"/>
  <c r="CJ17" i="10"/>
  <c r="CI17" i="10"/>
  <c r="CH17" i="10"/>
  <c r="CF17" i="10"/>
  <c r="CE17" i="10"/>
  <c r="CD17" i="10"/>
  <c r="CC17" i="10"/>
  <c r="CB17" i="10"/>
  <c r="CA17" i="10"/>
  <c r="CJ14" i="10"/>
  <c r="CI14" i="10"/>
  <c r="CH14" i="10"/>
  <c r="CF14" i="10"/>
  <c r="CE14" i="10"/>
  <c r="CD14" i="10"/>
  <c r="CC14" i="10"/>
  <c r="CB14" i="10"/>
  <c r="CA14" i="10"/>
  <c r="CJ10" i="10"/>
  <c r="CI10" i="10"/>
  <c r="CH10" i="10"/>
  <c r="CF10" i="10"/>
  <c r="CE10" i="10"/>
  <c r="CD10" i="10"/>
  <c r="CC10" i="10"/>
  <c r="CB10" i="10"/>
  <c r="CA10" i="10"/>
  <c r="CG7" i="10"/>
  <c r="BZ7" i="10"/>
  <c r="BP278" i="10"/>
  <c r="BO278" i="10"/>
  <c r="BN278" i="10"/>
  <c r="BL278" i="10"/>
  <c r="BK278" i="10"/>
  <c r="BJ278" i="10"/>
  <c r="BI278" i="10"/>
  <c r="BH278" i="10"/>
  <c r="BG278" i="10"/>
  <c r="BM277" i="10"/>
  <c r="BF277" i="10"/>
  <c r="BM275" i="10"/>
  <c r="BF275" i="10"/>
  <c r="BM274" i="10"/>
  <c r="BF274" i="10"/>
  <c r="BP273" i="10"/>
  <c r="BO273" i="10"/>
  <c r="BN273" i="10"/>
  <c r="BL273" i="10"/>
  <c r="BK273" i="10"/>
  <c r="BJ273" i="10"/>
  <c r="BI273" i="10"/>
  <c r="BH273" i="10"/>
  <c r="BG273" i="10"/>
  <c r="BM272" i="10"/>
  <c r="BF272" i="10"/>
  <c r="BM271" i="10"/>
  <c r="BF271" i="10"/>
  <c r="BM270" i="10"/>
  <c r="BF270" i="10"/>
  <c r="BP269" i="10"/>
  <c r="BO269" i="10"/>
  <c r="BN269" i="10"/>
  <c r="BL269" i="10"/>
  <c r="BK269" i="10"/>
  <c r="BJ269" i="10"/>
  <c r="BI269" i="10"/>
  <c r="BH269" i="10"/>
  <c r="BG269" i="10"/>
  <c r="BM268" i="10"/>
  <c r="BF268" i="10"/>
  <c r="BM267" i="10"/>
  <c r="BF267" i="10"/>
  <c r="BP266" i="10"/>
  <c r="BO266" i="10"/>
  <c r="BN266" i="10"/>
  <c r="BL266" i="10"/>
  <c r="BK266" i="10"/>
  <c r="BJ266" i="10"/>
  <c r="BI266" i="10"/>
  <c r="BH266" i="10"/>
  <c r="BG266" i="10"/>
  <c r="BM265" i="10"/>
  <c r="BF265" i="10"/>
  <c r="BM264" i="10"/>
  <c r="BF264" i="10"/>
  <c r="BP263" i="10"/>
  <c r="BO263" i="10"/>
  <c r="BN263" i="10"/>
  <c r="BL263" i="10"/>
  <c r="BK263" i="10"/>
  <c r="BJ263" i="10"/>
  <c r="BI263" i="10"/>
  <c r="BH263" i="10"/>
  <c r="BG263" i="10"/>
  <c r="BM262" i="10"/>
  <c r="BF262" i="10"/>
  <c r="BM261" i="10"/>
  <c r="BF261" i="10"/>
  <c r="BP260" i="10"/>
  <c r="BO260" i="10"/>
  <c r="BN260" i="10"/>
  <c r="BL260" i="10"/>
  <c r="BK260" i="10"/>
  <c r="BJ260" i="10"/>
  <c r="BI260" i="10"/>
  <c r="BH260" i="10"/>
  <c r="BG260" i="10"/>
  <c r="BM259" i="10"/>
  <c r="BF259" i="10"/>
  <c r="BM258" i="10"/>
  <c r="BF258" i="10"/>
  <c r="BM257" i="10"/>
  <c r="BF257" i="10"/>
  <c r="BP256" i="10"/>
  <c r="BO256" i="10"/>
  <c r="BN256" i="10"/>
  <c r="BL256" i="10"/>
  <c r="BK256" i="10"/>
  <c r="BJ256" i="10"/>
  <c r="BI256" i="10"/>
  <c r="BH256" i="10"/>
  <c r="BG256" i="10"/>
  <c r="BM255" i="10"/>
  <c r="BF255" i="10"/>
  <c r="BM254" i="10"/>
  <c r="BF254" i="10"/>
  <c r="BP253" i="10"/>
  <c r="BO253" i="10"/>
  <c r="BN253" i="10"/>
  <c r="BL253" i="10"/>
  <c r="BK253" i="10"/>
  <c r="BJ253" i="10"/>
  <c r="BI253" i="10"/>
  <c r="BH253" i="10"/>
  <c r="BG253" i="10"/>
  <c r="BM252" i="10"/>
  <c r="BF252" i="10"/>
  <c r="BM251" i="10"/>
  <c r="BF251" i="10"/>
  <c r="BM250" i="10"/>
  <c r="BF250" i="10"/>
  <c r="BP249" i="10"/>
  <c r="BO249" i="10"/>
  <c r="BN249" i="10"/>
  <c r="BL249" i="10"/>
  <c r="BK249" i="10"/>
  <c r="BJ249" i="10"/>
  <c r="BI249" i="10"/>
  <c r="BH249" i="10"/>
  <c r="BG249" i="10"/>
  <c r="BM248" i="10"/>
  <c r="BF248" i="10"/>
  <c r="BM247" i="10"/>
  <c r="BF247" i="10"/>
  <c r="BM246" i="10"/>
  <c r="BF246" i="10"/>
  <c r="BP245" i="10"/>
  <c r="BO245" i="10"/>
  <c r="BN245" i="10"/>
  <c r="BL245" i="10"/>
  <c r="BK245" i="10"/>
  <c r="BJ245" i="10"/>
  <c r="BI245" i="10"/>
  <c r="BH245" i="10"/>
  <c r="BG245" i="10"/>
  <c r="BM244" i="10"/>
  <c r="BF244" i="10"/>
  <c r="BM243" i="10"/>
  <c r="BF243" i="10"/>
  <c r="BM242" i="10"/>
  <c r="BF242" i="10"/>
  <c r="BP241" i="10"/>
  <c r="BO241" i="10"/>
  <c r="BN241" i="10"/>
  <c r="BL241" i="10"/>
  <c r="BK241" i="10"/>
  <c r="BJ241" i="10"/>
  <c r="BI241" i="10"/>
  <c r="BH241" i="10"/>
  <c r="BG241" i="10"/>
  <c r="BM240" i="10"/>
  <c r="BF240" i="10"/>
  <c r="BM239" i="10"/>
  <c r="BF239" i="10"/>
  <c r="BM238" i="10"/>
  <c r="BF238" i="10"/>
  <c r="BP237" i="10"/>
  <c r="BO237" i="10"/>
  <c r="BN237" i="10"/>
  <c r="BL237" i="10"/>
  <c r="BK237" i="10"/>
  <c r="BJ237" i="10"/>
  <c r="BI237" i="10"/>
  <c r="BH237" i="10"/>
  <c r="BG237" i="10"/>
  <c r="BM236" i="10"/>
  <c r="BF236" i="10"/>
  <c r="BM235" i="10"/>
  <c r="BF235" i="10"/>
  <c r="BM234" i="10"/>
  <c r="BF234" i="10"/>
  <c r="BP233" i="10"/>
  <c r="BO233" i="10"/>
  <c r="BN233" i="10"/>
  <c r="BL233" i="10"/>
  <c r="BK233" i="10"/>
  <c r="BJ233" i="10"/>
  <c r="BI233" i="10"/>
  <c r="BH233" i="10"/>
  <c r="BG233" i="10"/>
  <c r="BM232" i="10"/>
  <c r="BF232" i="10"/>
  <c r="BM231" i="10"/>
  <c r="BF231" i="10"/>
  <c r="BM230" i="10"/>
  <c r="BF230" i="10"/>
  <c r="BM229" i="10"/>
  <c r="BF229" i="10"/>
  <c r="BM228" i="10"/>
  <c r="BF228" i="10"/>
  <c r="BM227" i="10"/>
  <c r="BF227" i="10"/>
  <c r="BP226" i="10"/>
  <c r="BO226" i="10"/>
  <c r="BN226" i="10"/>
  <c r="BL226" i="10"/>
  <c r="BK226" i="10"/>
  <c r="BJ226" i="10"/>
  <c r="BI226" i="10"/>
  <c r="BH226" i="10"/>
  <c r="BG226" i="10"/>
  <c r="BM225" i="10"/>
  <c r="BF225" i="10"/>
  <c r="BM224" i="10"/>
  <c r="BF224" i="10"/>
  <c r="BM223" i="10"/>
  <c r="BF223" i="10"/>
  <c r="BM222" i="10"/>
  <c r="BF222" i="10"/>
  <c r="BM221" i="10"/>
  <c r="BF221" i="10"/>
  <c r="BM220" i="10"/>
  <c r="BF220" i="10"/>
  <c r="BM219" i="10"/>
  <c r="BF219" i="10"/>
  <c r="BP218" i="10"/>
  <c r="BO218" i="10"/>
  <c r="BN218" i="10"/>
  <c r="BL218" i="10"/>
  <c r="BK218" i="10"/>
  <c r="BJ218" i="10"/>
  <c r="BI218" i="10"/>
  <c r="BH218" i="10"/>
  <c r="BG218" i="10"/>
  <c r="BM217" i="10"/>
  <c r="BF217" i="10"/>
  <c r="BM216" i="10"/>
  <c r="BF216" i="10"/>
  <c r="BM215" i="10"/>
  <c r="BF215" i="10"/>
  <c r="BM214" i="10"/>
  <c r="BF214" i="10"/>
  <c r="BM213" i="10"/>
  <c r="BF213" i="10"/>
  <c r="BM212" i="10"/>
  <c r="BF212" i="10"/>
  <c r="BP211" i="10"/>
  <c r="BO211" i="10"/>
  <c r="BN211" i="10"/>
  <c r="BL211" i="10"/>
  <c r="BK211" i="10"/>
  <c r="BJ211" i="10"/>
  <c r="BI211" i="10"/>
  <c r="BH211" i="10"/>
  <c r="BG211" i="10"/>
  <c r="BM210" i="10"/>
  <c r="BF210" i="10"/>
  <c r="BM209" i="10"/>
  <c r="BF209" i="10"/>
  <c r="BM208" i="10"/>
  <c r="BF208" i="10"/>
  <c r="BM207" i="10"/>
  <c r="BF207" i="10"/>
  <c r="BM206" i="10"/>
  <c r="BF206" i="10"/>
  <c r="BM205" i="10"/>
  <c r="BF205" i="10"/>
  <c r="BP204" i="10"/>
  <c r="BO204" i="10"/>
  <c r="BN204" i="10"/>
  <c r="BL204" i="10"/>
  <c r="BK204" i="10"/>
  <c r="BJ204" i="10"/>
  <c r="BI204" i="10"/>
  <c r="BH204" i="10"/>
  <c r="BG204" i="10"/>
  <c r="BM203" i="10"/>
  <c r="BF203" i="10"/>
  <c r="BM202" i="10"/>
  <c r="BF202" i="10"/>
  <c r="BM201" i="10"/>
  <c r="BF201" i="10"/>
  <c r="BM200" i="10"/>
  <c r="BF200" i="10"/>
  <c r="BP199" i="10"/>
  <c r="BO199" i="10"/>
  <c r="BN199" i="10"/>
  <c r="BL199" i="10"/>
  <c r="BK199" i="10"/>
  <c r="BJ199" i="10"/>
  <c r="BI199" i="10"/>
  <c r="BH199" i="10"/>
  <c r="BG199" i="10"/>
  <c r="BM198" i="10"/>
  <c r="BF198" i="10"/>
  <c r="BM197" i="10"/>
  <c r="BF197" i="10"/>
  <c r="BM196" i="10"/>
  <c r="BF196" i="10"/>
  <c r="BP195" i="10"/>
  <c r="BO195" i="10"/>
  <c r="BN195" i="10"/>
  <c r="BL195" i="10"/>
  <c r="BK195" i="10"/>
  <c r="BJ195" i="10"/>
  <c r="BI195" i="10"/>
  <c r="BH195" i="10"/>
  <c r="BG195" i="10"/>
  <c r="BM194" i="10"/>
  <c r="BF194" i="10"/>
  <c r="BM193" i="10"/>
  <c r="BF193" i="10"/>
  <c r="BM192" i="10"/>
  <c r="BF192" i="10"/>
  <c r="BM191" i="10"/>
  <c r="BF191" i="10"/>
  <c r="BM190" i="10"/>
  <c r="BF190" i="10"/>
  <c r="BM189" i="10"/>
  <c r="BF189" i="10"/>
  <c r="BM188" i="10"/>
  <c r="BF188" i="10"/>
  <c r="BM187" i="10"/>
  <c r="BF187" i="10"/>
  <c r="BP186" i="10"/>
  <c r="BO186" i="10"/>
  <c r="BN186" i="10"/>
  <c r="BL186" i="10"/>
  <c r="BK186" i="10"/>
  <c r="BJ186" i="10"/>
  <c r="BI186" i="10"/>
  <c r="BH186" i="10"/>
  <c r="BG186" i="10"/>
  <c r="BM185" i="10"/>
  <c r="BF185" i="10"/>
  <c r="BM183" i="10"/>
  <c r="BF183" i="10"/>
  <c r="BM182" i="10"/>
  <c r="BF182" i="10"/>
  <c r="BM181" i="10"/>
  <c r="BF181" i="10"/>
  <c r="BM180" i="10"/>
  <c r="BF180" i="10"/>
  <c r="BM179" i="10"/>
  <c r="BF179" i="10"/>
  <c r="BM178" i="10"/>
  <c r="BF178" i="10"/>
  <c r="BM177" i="10"/>
  <c r="BF177" i="10"/>
  <c r="BM176" i="10"/>
  <c r="BF176" i="10"/>
  <c r="BM175" i="10"/>
  <c r="BF175" i="10"/>
  <c r="BP174" i="10"/>
  <c r="BO174" i="10"/>
  <c r="BN174" i="10"/>
  <c r="BL174" i="10"/>
  <c r="BK174" i="10"/>
  <c r="BJ174" i="10"/>
  <c r="BI174" i="10"/>
  <c r="BH174" i="10"/>
  <c r="BG174" i="10"/>
  <c r="BM173" i="10"/>
  <c r="BF173" i="10"/>
  <c r="BM172" i="10"/>
  <c r="BF172" i="10"/>
  <c r="BM171" i="10"/>
  <c r="BF171" i="10"/>
  <c r="BM170" i="10"/>
  <c r="BF170" i="10"/>
  <c r="BM169" i="10"/>
  <c r="BF169" i="10"/>
  <c r="BM168" i="10"/>
  <c r="BF168" i="10"/>
  <c r="BM167" i="10"/>
  <c r="BF167" i="10"/>
  <c r="BM166" i="10"/>
  <c r="BF166" i="10"/>
  <c r="BM165" i="10"/>
  <c r="BF165" i="10"/>
  <c r="BM164" i="10"/>
  <c r="BF164" i="10"/>
  <c r="BP163" i="10"/>
  <c r="BO163" i="10"/>
  <c r="BN163" i="10"/>
  <c r="BL163" i="10"/>
  <c r="BK163" i="10"/>
  <c r="BJ163" i="10"/>
  <c r="BI163" i="10"/>
  <c r="BH163" i="10"/>
  <c r="BG163" i="10"/>
  <c r="BM162" i="10"/>
  <c r="BF162" i="10"/>
  <c r="BM161" i="10"/>
  <c r="BF161" i="10"/>
  <c r="BM160" i="10"/>
  <c r="BF160" i="10"/>
  <c r="BM159" i="10"/>
  <c r="BF159" i="10"/>
  <c r="BM158" i="10"/>
  <c r="BF158" i="10"/>
  <c r="BP157" i="10"/>
  <c r="BO157" i="10"/>
  <c r="BN157" i="10"/>
  <c r="BL157" i="10"/>
  <c r="BK157" i="10"/>
  <c r="BJ157" i="10"/>
  <c r="BI157" i="10"/>
  <c r="BH157" i="10"/>
  <c r="BG157" i="10"/>
  <c r="BM156" i="10"/>
  <c r="BF156" i="10"/>
  <c r="BM155" i="10"/>
  <c r="BF155" i="10"/>
  <c r="BM154" i="10"/>
  <c r="BF154" i="10"/>
  <c r="BM153" i="10"/>
  <c r="BF153" i="10"/>
  <c r="BM152" i="10"/>
  <c r="BF152" i="10"/>
  <c r="BM151" i="10"/>
  <c r="BF151" i="10"/>
  <c r="BP150" i="10"/>
  <c r="BN150" i="10"/>
  <c r="BL150" i="10"/>
  <c r="BK150" i="10"/>
  <c r="BJ150" i="10"/>
  <c r="BI150" i="10"/>
  <c r="BH150" i="10"/>
  <c r="BG150" i="10"/>
  <c r="BM149" i="10"/>
  <c r="BF149" i="10"/>
  <c r="BM148" i="10"/>
  <c r="BF148" i="10"/>
  <c r="BM147" i="10"/>
  <c r="BF147" i="10"/>
  <c r="BM146" i="10"/>
  <c r="BF146" i="10"/>
  <c r="BM145" i="10"/>
  <c r="BF145" i="10"/>
  <c r="BP144" i="10"/>
  <c r="BO144" i="10"/>
  <c r="BN144" i="10"/>
  <c r="BL144" i="10"/>
  <c r="BK144" i="10"/>
  <c r="BJ144" i="10"/>
  <c r="BI144" i="10"/>
  <c r="BH144" i="10"/>
  <c r="BG144" i="10"/>
  <c r="BM143" i="10"/>
  <c r="BF143" i="10"/>
  <c r="BM142" i="10"/>
  <c r="BF142" i="10"/>
  <c r="BM141" i="10"/>
  <c r="BF141" i="10"/>
  <c r="BM140" i="10"/>
  <c r="BF140" i="10"/>
  <c r="BM139" i="10"/>
  <c r="BF139" i="10"/>
  <c r="BP138" i="10"/>
  <c r="BO138" i="10"/>
  <c r="BN138" i="10"/>
  <c r="BL138" i="10"/>
  <c r="BK138" i="10"/>
  <c r="BJ138" i="10"/>
  <c r="BI138" i="10"/>
  <c r="BH138" i="10"/>
  <c r="BG138" i="10"/>
  <c r="BM137" i="10"/>
  <c r="BF137" i="10"/>
  <c r="BM136" i="10"/>
  <c r="BF136" i="10"/>
  <c r="BP135" i="10"/>
  <c r="BO135" i="10"/>
  <c r="BN135" i="10"/>
  <c r="BL135" i="10"/>
  <c r="BK135" i="10"/>
  <c r="BJ135" i="10"/>
  <c r="BI135" i="10"/>
  <c r="BH135" i="10"/>
  <c r="BG135" i="10"/>
  <c r="BM134" i="10"/>
  <c r="BF134" i="10"/>
  <c r="BM133" i="10"/>
  <c r="BF133" i="10"/>
  <c r="BM132" i="10"/>
  <c r="BF132" i="10"/>
  <c r="BP131" i="10"/>
  <c r="BO131" i="10"/>
  <c r="BN131" i="10"/>
  <c r="BL131" i="10"/>
  <c r="BK131" i="10"/>
  <c r="BJ131" i="10"/>
  <c r="BI131" i="10"/>
  <c r="BH131" i="10"/>
  <c r="BG131" i="10"/>
  <c r="BM130" i="10"/>
  <c r="BF130" i="10"/>
  <c r="BM129" i="10"/>
  <c r="BF129" i="10"/>
  <c r="BP128" i="10"/>
  <c r="BO128" i="10"/>
  <c r="BN128" i="10"/>
  <c r="BL128" i="10"/>
  <c r="BK128" i="10"/>
  <c r="BJ128" i="10"/>
  <c r="BI128" i="10"/>
  <c r="BH128" i="10"/>
  <c r="BG128" i="10"/>
  <c r="BM127" i="10"/>
  <c r="BF127" i="10"/>
  <c r="BM126" i="10"/>
  <c r="BF126" i="10"/>
  <c r="BP125" i="10"/>
  <c r="BO125" i="10"/>
  <c r="BN125" i="10"/>
  <c r="BL125" i="10"/>
  <c r="BK125" i="10"/>
  <c r="BJ125" i="10"/>
  <c r="BI125" i="10"/>
  <c r="BH125" i="10"/>
  <c r="BG125" i="10"/>
  <c r="BM124" i="10"/>
  <c r="BF124" i="10"/>
  <c r="BM123" i="10"/>
  <c r="BF123" i="10"/>
  <c r="BM122" i="10"/>
  <c r="BF122" i="10"/>
  <c r="BM121" i="10"/>
  <c r="BF121" i="10"/>
  <c r="BP120" i="10"/>
  <c r="BO120" i="10"/>
  <c r="BN120" i="10"/>
  <c r="BL120" i="10"/>
  <c r="BK120" i="10"/>
  <c r="BJ120" i="10"/>
  <c r="BI120" i="10"/>
  <c r="BH120" i="10"/>
  <c r="BG120" i="10"/>
  <c r="BM119" i="10"/>
  <c r="BF119" i="10"/>
  <c r="BM118" i="10"/>
  <c r="BF118" i="10"/>
  <c r="BM117" i="10"/>
  <c r="BF117" i="10"/>
  <c r="BM116" i="10"/>
  <c r="BF116" i="10"/>
  <c r="BP115" i="10"/>
  <c r="BO115" i="10"/>
  <c r="BN115" i="10"/>
  <c r="BL115" i="10"/>
  <c r="BK115" i="10"/>
  <c r="BJ115" i="10"/>
  <c r="BI115" i="10"/>
  <c r="BH115" i="10"/>
  <c r="BG115" i="10"/>
  <c r="BM114" i="10"/>
  <c r="BF114" i="10"/>
  <c r="BM113" i="10"/>
  <c r="BF113" i="10"/>
  <c r="BM112" i="10"/>
  <c r="BF112" i="10"/>
  <c r="BM111" i="10"/>
  <c r="BF111" i="10"/>
  <c r="BP110" i="10"/>
  <c r="BO110" i="10"/>
  <c r="BN110" i="10"/>
  <c r="BL110" i="10"/>
  <c r="BK110" i="10"/>
  <c r="BJ110" i="10"/>
  <c r="BI110" i="10"/>
  <c r="BH110" i="10"/>
  <c r="BG110" i="10"/>
  <c r="BM109" i="10"/>
  <c r="BF109" i="10"/>
  <c r="BM108" i="10"/>
  <c r="BF108" i="10"/>
  <c r="BM107" i="10"/>
  <c r="BF107" i="10"/>
  <c r="BM106" i="10"/>
  <c r="BF106" i="10"/>
  <c r="BP105" i="10"/>
  <c r="BO105" i="10"/>
  <c r="BN105" i="10"/>
  <c r="BL105" i="10"/>
  <c r="BK105" i="10"/>
  <c r="BJ105" i="10"/>
  <c r="BI105" i="10"/>
  <c r="BH105" i="10"/>
  <c r="BG105" i="10"/>
  <c r="BM104" i="10"/>
  <c r="BF104" i="10"/>
  <c r="BM103" i="10"/>
  <c r="BF103" i="10"/>
  <c r="BM102" i="10"/>
  <c r="BF102" i="10"/>
  <c r="BM101" i="10"/>
  <c r="BF101" i="10"/>
  <c r="BP100" i="10"/>
  <c r="BO100" i="10"/>
  <c r="BN100" i="10"/>
  <c r="BL100" i="10"/>
  <c r="BK100" i="10"/>
  <c r="BI100" i="10"/>
  <c r="BH100" i="10"/>
  <c r="BG100" i="10"/>
  <c r="BM99" i="10"/>
  <c r="BF99" i="10"/>
  <c r="BM98" i="10"/>
  <c r="BF98" i="10"/>
  <c r="BM97" i="10"/>
  <c r="BF97" i="10"/>
  <c r="BM96" i="10"/>
  <c r="BF96" i="10"/>
  <c r="BM95" i="10"/>
  <c r="BF95" i="10"/>
  <c r="BM94" i="10"/>
  <c r="BF94" i="10"/>
  <c r="BM93" i="10"/>
  <c r="BF93" i="10"/>
  <c r="BM92" i="10"/>
  <c r="BP91" i="10"/>
  <c r="BO91" i="10"/>
  <c r="BN91" i="10"/>
  <c r="BL91" i="10"/>
  <c r="BK91" i="10"/>
  <c r="BJ91" i="10"/>
  <c r="BI91" i="10"/>
  <c r="BH91" i="10"/>
  <c r="BG91" i="10"/>
  <c r="BM90" i="10"/>
  <c r="BF90" i="10"/>
  <c r="BM89" i="10"/>
  <c r="BF89" i="10"/>
  <c r="BM88" i="10"/>
  <c r="BF88" i="10"/>
  <c r="BM87" i="10"/>
  <c r="BF87" i="10"/>
  <c r="BP86" i="10"/>
  <c r="BO86" i="10"/>
  <c r="BN86" i="10"/>
  <c r="BL86" i="10"/>
  <c r="BK86" i="10"/>
  <c r="BJ86" i="10"/>
  <c r="BI86" i="10"/>
  <c r="BH86" i="10"/>
  <c r="BG86" i="10"/>
  <c r="BM85" i="10"/>
  <c r="BF85" i="10"/>
  <c r="BM84" i="10"/>
  <c r="BF84" i="10"/>
  <c r="BM83" i="10"/>
  <c r="BF83" i="10"/>
  <c r="BM82" i="10"/>
  <c r="BF82" i="10"/>
  <c r="BP81" i="10"/>
  <c r="BO81" i="10"/>
  <c r="BN81" i="10"/>
  <c r="BL81" i="10"/>
  <c r="BK81" i="10"/>
  <c r="BJ81" i="10"/>
  <c r="BI81" i="10"/>
  <c r="BH81" i="10"/>
  <c r="BG81" i="10"/>
  <c r="BM80" i="10"/>
  <c r="BF80" i="10"/>
  <c r="BM79" i="10"/>
  <c r="BF79" i="10"/>
  <c r="BM78" i="10"/>
  <c r="BF78" i="10"/>
  <c r="BP77" i="10"/>
  <c r="BO77" i="10"/>
  <c r="BN77" i="10"/>
  <c r="BL77" i="10"/>
  <c r="BK77" i="10"/>
  <c r="BJ77" i="10"/>
  <c r="BI77" i="10"/>
  <c r="BH77" i="10"/>
  <c r="BG77" i="10"/>
  <c r="BM76" i="10"/>
  <c r="BF76" i="10"/>
  <c r="BM75" i="10"/>
  <c r="BF75" i="10"/>
  <c r="BM74" i="10"/>
  <c r="BF74" i="10"/>
  <c r="BM73" i="10"/>
  <c r="BF73" i="10"/>
  <c r="BP72" i="10"/>
  <c r="BO72" i="10"/>
  <c r="BN72" i="10"/>
  <c r="BL72" i="10"/>
  <c r="BK72" i="10"/>
  <c r="BJ72" i="10"/>
  <c r="BI72" i="10"/>
  <c r="BH72" i="10"/>
  <c r="BG72" i="10"/>
  <c r="BM70" i="10"/>
  <c r="BF70" i="10"/>
  <c r="BM69" i="10"/>
  <c r="BF69" i="10"/>
  <c r="BM68" i="10"/>
  <c r="BF68" i="10"/>
  <c r="BM67" i="10"/>
  <c r="BF67" i="10"/>
  <c r="BP66" i="10"/>
  <c r="BO66" i="10"/>
  <c r="BN66" i="10"/>
  <c r="BL66" i="10"/>
  <c r="BK66" i="10"/>
  <c r="BJ66" i="10"/>
  <c r="BI66" i="10"/>
  <c r="BH66" i="10"/>
  <c r="BG66" i="10"/>
  <c r="BM65" i="10"/>
  <c r="BF65" i="10"/>
  <c r="BM64" i="10"/>
  <c r="BF64" i="10"/>
  <c r="BM63" i="10"/>
  <c r="BF63" i="10"/>
  <c r="BP62" i="10"/>
  <c r="BO62" i="10"/>
  <c r="BN62" i="10"/>
  <c r="BL62" i="10"/>
  <c r="BK62" i="10"/>
  <c r="BJ62" i="10"/>
  <c r="BI62" i="10"/>
  <c r="BH62" i="10"/>
  <c r="BG62" i="10"/>
  <c r="BM61" i="10"/>
  <c r="BF61" i="10"/>
  <c r="BM60" i="10"/>
  <c r="BF60" i="10"/>
  <c r="BP59" i="10"/>
  <c r="BO59" i="10"/>
  <c r="BN59" i="10"/>
  <c r="BL59" i="10"/>
  <c r="BK59" i="10"/>
  <c r="BJ59" i="10"/>
  <c r="BI59" i="10"/>
  <c r="BH59" i="10"/>
  <c r="BG59" i="10"/>
  <c r="BM58" i="10"/>
  <c r="BF58" i="10"/>
  <c r="BM57" i="10"/>
  <c r="BF57" i="10"/>
  <c r="BM56" i="10"/>
  <c r="BF56" i="10"/>
  <c r="BM55" i="10"/>
  <c r="BF55" i="10"/>
  <c r="BP54" i="10"/>
  <c r="BO54" i="10"/>
  <c r="BN54" i="10"/>
  <c r="BL54" i="10"/>
  <c r="BK54" i="10"/>
  <c r="BJ54" i="10"/>
  <c r="BI54" i="10"/>
  <c r="BH54" i="10"/>
  <c r="BG54" i="10"/>
  <c r="BM53" i="10"/>
  <c r="BF53" i="10"/>
  <c r="BM52" i="10"/>
  <c r="BF52" i="10"/>
  <c r="BP51" i="10"/>
  <c r="BO51" i="10"/>
  <c r="BN51" i="10"/>
  <c r="BL51" i="10"/>
  <c r="BK51" i="10"/>
  <c r="BJ51" i="10"/>
  <c r="BI51" i="10"/>
  <c r="BH51" i="10"/>
  <c r="BG51" i="10"/>
  <c r="BM50" i="10"/>
  <c r="BF50" i="10"/>
  <c r="BM49" i="10"/>
  <c r="BF49" i="10"/>
  <c r="BM48" i="10"/>
  <c r="BF48" i="10"/>
  <c r="BP47" i="10"/>
  <c r="BO47" i="10"/>
  <c r="BN47" i="10"/>
  <c r="BL47" i="10"/>
  <c r="BK47" i="10"/>
  <c r="BJ47" i="10"/>
  <c r="BI47" i="10"/>
  <c r="BH47" i="10"/>
  <c r="BG47" i="10"/>
  <c r="BM46" i="10"/>
  <c r="BF46" i="10"/>
  <c r="BM45" i="10"/>
  <c r="BF45" i="10"/>
  <c r="BP44" i="10"/>
  <c r="BO44" i="10"/>
  <c r="BN44" i="10"/>
  <c r="BL44" i="10"/>
  <c r="BK44" i="10"/>
  <c r="BJ44" i="10"/>
  <c r="BI44" i="10"/>
  <c r="BH44" i="10"/>
  <c r="BG44" i="10"/>
  <c r="BM43" i="10"/>
  <c r="BF43" i="10"/>
  <c r="BM42" i="10"/>
  <c r="BF42" i="10"/>
  <c r="BP41" i="10"/>
  <c r="BO41" i="10"/>
  <c r="BN41" i="10"/>
  <c r="BL41" i="10"/>
  <c r="BK41" i="10"/>
  <c r="BJ41" i="10"/>
  <c r="BI41" i="10"/>
  <c r="BH41" i="10"/>
  <c r="BG41" i="10"/>
  <c r="BM40" i="10"/>
  <c r="BF40" i="10"/>
  <c r="BM39" i="10"/>
  <c r="BF39" i="10"/>
  <c r="BM38" i="10"/>
  <c r="BF38" i="10"/>
  <c r="BP37" i="10"/>
  <c r="BO37" i="10"/>
  <c r="BN37" i="10"/>
  <c r="BL37" i="10"/>
  <c r="BK37" i="10"/>
  <c r="BJ37" i="10"/>
  <c r="BI37" i="10"/>
  <c r="BH37" i="10"/>
  <c r="BG37" i="10"/>
  <c r="BM36" i="10"/>
  <c r="BF36" i="10"/>
  <c r="BM35" i="10"/>
  <c r="BF35" i="10"/>
  <c r="BP34" i="10"/>
  <c r="BO34" i="10"/>
  <c r="BN34" i="10"/>
  <c r="BL34" i="10"/>
  <c r="BK34" i="10"/>
  <c r="BJ34" i="10"/>
  <c r="BI34" i="10"/>
  <c r="BH34" i="10"/>
  <c r="BG34" i="10"/>
  <c r="BM33" i="10"/>
  <c r="BF33" i="10"/>
  <c r="BM32" i="10"/>
  <c r="BF32" i="10"/>
  <c r="BM31" i="10"/>
  <c r="BF31" i="10"/>
  <c r="BP30" i="10"/>
  <c r="BO30" i="10"/>
  <c r="BN30" i="10"/>
  <c r="BL30" i="10"/>
  <c r="BK30" i="10"/>
  <c r="BJ30" i="10"/>
  <c r="BI30" i="10"/>
  <c r="BH30" i="10"/>
  <c r="BG30" i="10"/>
  <c r="BM29" i="10"/>
  <c r="BF29" i="10"/>
  <c r="BM28" i="10"/>
  <c r="BF28" i="10"/>
  <c r="BM27" i="10"/>
  <c r="BF27" i="10"/>
  <c r="BP26" i="10"/>
  <c r="BO26" i="10"/>
  <c r="BN26" i="10"/>
  <c r="BL26" i="10"/>
  <c r="BK26" i="10"/>
  <c r="BJ26" i="10"/>
  <c r="BI26" i="10"/>
  <c r="BH26" i="10"/>
  <c r="BG26" i="10"/>
  <c r="BM25" i="10"/>
  <c r="BF25" i="10"/>
  <c r="BM24" i="10"/>
  <c r="BF24" i="10"/>
  <c r="BP23" i="10"/>
  <c r="BO23" i="10"/>
  <c r="BN23" i="10"/>
  <c r="BL23" i="10"/>
  <c r="BK23" i="10"/>
  <c r="BJ23" i="10"/>
  <c r="BI23" i="10"/>
  <c r="BH23" i="10"/>
  <c r="BG23" i="10"/>
  <c r="BM22" i="10"/>
  <c r="BF22" i="10"/>
  <c r="BM21" i="10"/>
  <c r="BF21" i="10"/>
  <c r="BP20" i="10"/>
  <c r="BO20" i="10"/>
  <c r="BN20" i="10"/>
  <c r="BL20" i="10"/>
  <c r="BK20" i="10"/>
  <c r="BJ20" i="10"/>
  <c r="BI20" i="10"/>
  <c r="BH20" i="10"/>
  <c r="BG20" i="10"/>
  <c r="BM19" i="10"/>
  <c r="BF19" i="10"/>
  <c r="BM18" i="10"/>
  <c r="BF18" i="10"/>
  <c r="BP17" i="10"/>
  <c r="BO17" i="10"/>
  <c r="BN17" i="10"/>
  <c r="BL17" i="10"/>
  <c r="BK17" i="10"/>
  <c r="BJ17" i="10"/>
  <c r="BI17" i="10"/>
  <c r="BH17" i="10"/>
  <c r="BG17" i="10"/>
  <c r="BM16" i="10"/>
  <c r="BF16" i="10"/>
  <c r="BM15" i="10"/>
  <c r="BF15" i="10"/>
  <c r="BP14" i="10"/>
  <c r="BO14" i="10"/>
  <c r="BN14" i="10"/>
  <c r="BL14" i="10"/>
  <c r="BK14" i="10"/>
  <c r="BJ14" i="10"/>
  <c r="BI14" i="10"/>
  <c r="BH14" i="10"/>
  <c r="BG14" i="10"/>
  <c r="BM13" i="10"/>
  <c r="BF13" i="10"/>
  <c r="BM12" i="10"/>
  <c r="BF12" i="10"/>
  <c r="BM11" i="10"/>
  <c r="BF11" i="10"/>
  <c r="BP10" i="10"/>
  <c r="BO10" i="10"/>
  <c r="BN10" i="10"/>
  <c r="BL10" i="10"/>
  <c r="BK10" i="10"/>
  <c r="BJ10" i="10"/>
  <c r="BI10" i="10"/>
  <c r="BH10" i="10"/>
  <c r="BG10" i="10"/>
  <c r="BM9" i="10"/>
  <c r="BF9" i="10"/>
  <c r="BM8" i="10"/>
  <c r="BF8" i="10"/>
  <c r="BM7" i="10"/>
  <c r="BF7" i="10"/>
  <c r="CL63" i="10" l="1"/>
  <c r="CL66" i="10" s="1"/>
  <c r="CL145" i="10"/>
  <c r="CL150" i="10" s="1"/>
  <c r="DH92" i="10"/>
  <c r="DD92" i="10"/>
  <c r="CK92" i="10"/>
  <c r="CK100" i="10" s="1"/>
  <c r="BO150" i="10"/>
  <c r="BO279" i="10" s="1"/>
  <c r="CK138" i="10"/>
  <c r="CK47" i="10"/>
  <c r="CK44" i="10"/>
  <c r="CK263" i="10"/>
  <c r="CK37" i="10"/>
  <c r="CK54" i="10"/>
  <c r="CK62" i="10"/>
  <c r="CK86" i="10"/>
  <c r="CK256" i="10"/>
  <c r="CK269" i="10"/>
  <c r="CK273" i="10"/>
  <c r="BZ62" i="10"/>
  <c r="CG23" i="10"/>
  <c r="CG37" i="10"/>
  <c r="BE271" i="10"/>
  <c r="BM44" i="10"/>
  <c r="BZ47" i="10"/>
  <c r="BZ54" i="10"/>
  <c r="CG128" i="10"/>
  <c r="CL54" i="10"/>
  <c r="CG91" i="10"/>
  <c r="CG174" i="10"/>
  <c r="BZ30" i="10"/>
  <c r="BZ34" i="10"/>
  <c r="CG233" i="10"/>
  <c r="BZ20" i="10"/>
  <c r="BZ23" i="10"/>
  <c r="BZ163" i="10"/>
  <c r="CG249" i="10"/>
  <c r="CL131" i="10"/>
  <c r="CG20" i="10"/>
  <c r="BZ237" i="10"/>
  <c r="CL253" i="10"/>
  <c r="CG10" i="10"/>
  <c r="CA279" i="10"/>
  <c r="CG14" i="10"/>
  <c r="BY44" i="10"/>
  <c r="CG163" i="10"/>
  <c r="CG241" i="10"/>
  <c r="BZ253" i="10"/>
  <c r="BZ26" i="10"/>
  <c r="BZ51" i="10"/>
  <c r="CG62" i="10"/>
  <c r="BZ86" i="10"/>
  <c r="CG135" i="10"/>
  <c r="CG144" i="10"/>
  <c r="CG253" i="10"/>
  <c r="CG260" i="10"/>
  <c r="BZ263" i="10"/>
  <c r="BZ266" i="10"/>
  <c r="CG26" i="10"/>
  <c r="CG47" i="10"/>
  <c r="CG204" i="10"/>
  <c r="CG263" i="10"/>
  <c r="CG266" i="10"/>
  <c r="CK10" i="10"/>
  <c r="CK14" i="10"/>
  <c r="CK17" i="10"/>
  <c r="CK23" i="10"/>
  <c r="CK26" i="10"/>
  <c r="CK30" i="10"/>
  <c r="CK41" i="10"/>
  <c r="CK59" i="10"/>
  <c r="CK72" i="10"/>
  <c r="CK77" i="10"/>
  <c r="CK81" i="10"/>
  <c r="CK91" i="10"/>
  <c r="CK105" i="10"/>
  <c r="CK110" i="10"/>
  <c r="CK131" i="10"/>
  <c r="CK157" i="10"/>
  <c r="CK163" i="10"/>
  <c r="CK199" i="10"/>
  <c r="CK204" i="10"/>
  <c r="CK218" i="10"/>
  <c r="CK237" i="10"/>
  <c r="CK241" i="10"/>
  <c r="CK245" i="10"/>
  <c r="CK249" i="10"/>
  <c r="CK278" i="10"/>
  <c r="CD279" i="10"/>
  <c r="BZ59" i="10"/>
  <c r="BZ91" i="10"/>
  <c r="CG131" i="10"/>
  <c r="CL41" i="10"/>
  <c r="CL20" i="10"/>
  <c r="CL59" i="10"/>
  <c r="CL125" i="10"/>
  <c r="CL186" i="10"/>
  <c r="CL23" i="10"/>
  <c r="CG34" i="10"/>
  <c r="CG51" i="10"/>
  <c r="CL77" i="10"/>
  <c r="CL138" i="10"/>
  <c r="CL273" i="10"/>
  <c r="CK34" i="10"/>
  <c r="BZ44" i="10"/>
  <c r="CL105" i="10"/>
  <c r="BE13" i="10"/>
  <c r="CL128" i="10"/>
  <c r="CL135" i="10"/>
  <c r="CL199" i="10"/>
  <c r="CL245" i="10"/>
  <c r="CL34" i="10"/>
  <c r="CL37" i="10"/>
  <c r="CL47" i="10"/>
  <c r="CK66" i="10"/>
  <c r="CK115" i="10"/>
  <c r="BZ138" i="10"/>
  <c r="CG237" i="10"/>
  <c r="CK266" i="10"/>
  <c r="CG269" i="10"/>
  <c r="CL17" i="10"/>
  <c r="CL26" i="10"/>
  <c r="CL30" i="10"/>
  <c r="CG54" i="10"/>
  <c r="CG59" i="10"/>
  <c r="CL86" i="10"/>
  <c r="BZ245" i="10"/>
  <c r="CL91" i="10"/>
  <c r="CL115" i="10"/>
  <c r="CL144" i="10"/>
  <c r="CL163" i="10"/>
  <c r="CL237" i="10"/>
  <c r="CL269" i="10"/>
  <c r="CL278" i="10"/>
  <c r="CL14" i="10"/>
  <c r="CL44" i="10"/>
  <c r="CK135" i="10"/>
  <c r="CL218" i="10"/>
  <c r="CL260" i="10"/>
  <c r="CL241" i="10"/>
  <c r="BE28" i="10"/>
  <c r="CL120" i="10"/>
  <c r="CL174" i="10"/>
  <c r="CL233" i="10"/>
  <c r="CL249" i="10"/>
  <c r="CL256" i="10"/>
  <c r="CL266" i="10"/>
  <c r="BZ10" i="10"/>
  <c r="BZ37" i="10"/>
  <c r="CG77" i="10"/>
  <c r="CG138" i="10"/>
  <c r="CK226" i="10"/>
  <c r="CL263" i="10"/>
  <c r="CG125" i="10"/>
  <c r="CK211" i="10"/>
  <c r="BZ249" i="10"/>
  <c r="CG273" i="10"/>
  <c r="BZ115" i="10"/>
  <c r="CK125" i="10"/>
  <c r="CK144" i="10"/>
  <c r="CK233" i="10"/>
  <c r="CG245" i="10"/>
  <c r="CK150" i="10"/>
  <c r="CK253" i="10"/>
  <c r="CG105" i="10"/>
  <c r="CG110" i="10"/>
  <c r="CG115" i="10"/>
  <c r="CK128" i="10"/>
  <c r="BZ226" i="10"/>
  <c r="CG256" i="10"/>
  <c r="CG100" i="10"/>
  <c r="CK120" i="10"/>
  <c r="CK195" i="10"/>
  <c r="BZ241" i="10"/>
  <c r="CK260" i="10"/>
  <c r="CG44" i="10"/>
  <c r="CJ279" i="10"/>
  <c r="CJ280" i="10" s="1"/>
  <c r="BZ128" i="10"/>
  <c r="BZ260" i="10"/>
  <c r="BZ41" i="10"/>
  <c r="CG86" i="10"/>
  <c r="BZ100" i="10"/>
  <c r="CG120" i="10"/>
  <c r="BZ186" i="10"/>
  <c r="BZ195" i="10"/>
  <c r="CG17" i="10"/>
  <c r="CG81" i="10"/>
  <c r="BZ105" i="10"/>
  <c r="BZ14" i="10"/>
  <c r="CE279" i="10"/>
  <c r="CF279" i="10"/>
  <c r="CF280" i="10" s="1"/>
  <c r="BZ17" i="10"/>
  <c r="BZ72" i="10"/>
  <c r="BZ77" i="10"/>
  <c r="BZ81" i="10"/>
  <c r="BZ110" i="10"/>
  <c r="BZ150" i="10"/>
  <c r="CG211" i="10"/>
  <c r="BZ218" i="10"/>
  <c r="CG72" i="10"/>
  <c r="BZ174" i="10"/>
  <c r="CG186" i="10"/>
  <c r="BZ199" i="10"/>
  <c r="BZ269" i="10"/>
  <c r="BY7" i="10"/>
  <c r="CB279" i="10"/>
  <c r="CH279" i="10"/>
  <c r="CG41" i="10"/>
  <c r="BZ120" i="10"/>
  <c r="BZ135" i="10"/>
  <c r="BZ256" i="10"/>
  <c r="CC279" i="10"/>
  <c r="CI279" i="10"/>
  <c r="CK20" i="10"/>
  <c r="CG30" i="10"/>
  <c r="CK51" i="10"/>
  <c r="CG66" i="10"/>
  <c r="CL72" i="10"/>
  <c r="CL100" i="10"/>
  <c r="BZ144" i="10"/>
  <c r="CL157" i="10"/>
  <c r="BZ233" i="10"/>
  <c r="BZ278" i="10"/>
  <c r="BZ66" i="10"/>
  <c r="CK174" i="10"/>
  <c r="CG278" i="10"/>
  <c r="CL62" i="10"/>
  <c r="CG150" i="10"/>
  <c r="CG218" i="10"/>
  <c r="BZ125" i="10"/>
  <c r="CG157" i="10"/>
  <c r="BZ157" i="10"/>
  <c r="CK186" i="10"/>
  <c r="CG195" i="10"/>
  <c r="CG199" i="10"/>
  <c r="BZ204" i="10"/>
  <c r="CG226" i="10"/>
  <c r="BZ273" i="10"/>
  <c r="BZ131" i="10"/>
  <c r="BZ211" i="10"/>
  <c r="BE48" i="10"/>
  <c r="BE172" i="10"/>
  <c r="BE79" i="10"/>
  <c r="BE275" i="10"/>
  <c r="BE69" i="10"/>
  <c r="BQ26" i="10"/>
  <c r="BE94" i="10"/>
  <c r="BE102" i="10"/>
  <c r="BF62" i="10"/>
  <c r="BM41" i="10"/>
  <c r="BE160" i="10"/>
  <c r="BE197" i="10"/>
  <c r="BM62" i="10"/>
  <c r="BM17" i="10"/>
  <c r="BM23" i="10"/>
  <c r="BF54" i="10"/>
  <c r="BE109" i="10"/>
  <c r="BE167" i="10"/>
  <c r="BE173" i="10"/>
  <c r="BE65" i="10"/>
  <c r="BM110" i="10"/>
  <c r="BQ17" i="10"/>
  <c r="BQ138" i="10"/>
  <c r="BE68" i="10"/>
  <c r="BE205" i="10"/>
  <c r="BE58" i="10"/>
  <c r="BE103" i="10"/>
  <c r="BQ14" i="10"/>
  <c r="BQ20" i="10"/>
  <c r="BQ37" i="10"/>
  <c r="BQ62" i="10"/>
  <c r="BQ269" i="10"/>
  <c r="BE25" i="10"/>
  <c r="BE146" i="10"/>
  <c r="BE156" i="10"/>
  <c r="BE216" i="10"/>
  <c r="BE31" i="10"/>
  <c r="BE210" i="10"/>
  <c r="BE247" i="10"/>
  <c r="BE84" i="10"/>
  <c r="BE93" i="10"/>
  <c r="BE108" i="10"/>
  <c r="BE188" i="10"/>
  <c r="BE141" i="10"/>
  <c r="BE159" i="10"/>
  <c r="BE177" i="10"/>
  <c r="BE191" i="10"/>
  <c r="BE201" i="10"/>
  <c r="BE154" i="10"/>
  <c r="BE80" i="10"/>
  <c r="BE194" i="10"/>
  <c r="BE55" i="10"/>
  <c r="BE76" i="10"/>
  <c r="BE85" i="10"/>
  <c r="BM105" i="10"/>
  <c r="BE113" i="10"/>
  <c r="BE122" i="10"/>
  <c r="BE136" i="10"/>
  <c r="BE140" i="10"/>
  <c r="BE151" i="10"/>
  <c r="BE193" i="10"/>
  <c r="BE209" i="10"/>
  <c r="BE240" i="10"/>
  <c r="BE22" i="10"/>
  <c r="BE40" i="10"/>
  <c r="BM47" i="10"/>
  <c r="BM77" i="10"/>
  <c r="BE98" i="10"/>
  <c r="BM131" i="10"/>
  <c r="BE217" i="10"/>
  <c r="BE258" i="10"/>
  <c r="BE267" i="10"/>
  <c r="BE12" i="10"/>
  <c r="BE18" i="10"/>
  <c r="BE42" i="10"/>
  <c r="BE74" i="10"/>
  <c r="BE82" i="10"/>
  <c r="BE89" i="10"/>
  <c r="BE96" i="10"/>
  <c r="BM115" i="10"/>
  <c r="BE117" i="10"/>
  <c r="BE124" i="10"/>
  <c r="BE130" i="10"/>
  <c r="BE168" i="10"/>
  <c r="BE212" i="10"/>
  <c r="BM81" i="10"/>
  <c r="BE8" i="10"/>
  <c r="BF34" i="10"/>
  <c r="BM51" i="10"/>
  <c r="BF72" i="10"/>
  <c r="BF135" i="10"/>
  <c r="BE143" i="10"/>
  <c r="BE179" i="10"/>
  <c r="BE244" i="10"/>
  <c r="BE250" i="10"/>
  <c r="BM266" i="10"/>
  <c r="BF26" i="10"/>
  <c r="BE29" i="10"/>
  <c r="BE35" i="10"/>
  <c r="BE63" i="10"/>
  <c r="BE75" i="10"/>
  <c r="BE107" i="10"/>
  <c r="BF199" i="10"/>
  <c r="BE261" i="10"/>
  <c r="BE265" i="10"/>
  <c r="BE36" i="10"/>
  <c r="BE153" i="10"/>
  <c r="BE182" i="10"/>
  <c r="BE277" i="10"/>
  <c r="BF10" i="10"/>
  <c r="BF157" i="10"/>
  <c r="BL279" i="10"/>
  <c r="BF20" i="10"/>
  <c r="BF37" i="10"/>
  <c r="BE114" i="10"/>
  <c r="BE118" i="10"/>
  <c r="BF144" i="10"/>
  <c r="BM150" i="10"/>
  <c r="BM163" i="10"/>
  <c r="BE180" i="10"/>
  <c r="BE183" i="10"/>
  <c r="BM199" i="10"/>
  <c r="BE202" i="10"/>
  <c r="BE206" i="10"/>
  <c r="BM218" i="10"/>
  <c r="BE222" i="10"/>
  <c r="BE224" i="10"/>
  <c r="BE229" i="10"/>
  <c r="BE231" i="10"/>
  <c r="BE236" i="10"/>
  <c r="BM249" i="10"/>
  <c r="BE259" i="10"/>
  <c r="BE272" i="10"/>
  <c r="BE274" i="10"/>
  <c r="BE7" i="10"/>
  <c r="BE60" i="10"/>
  <c r="BE99" i="10"/>
  <c r="BM135" i="10"/>
  <c r="BM144" i="10"/>
  <c r="BM204" i="10"/>
  <c r="BM245" i="10"/>
  <c r="BF260" i="10"/>
  <c r="BQ23" i="10"/>
  <c r="BQ30" i="10"/>
  <c r="BQ34" i="10"/>
  <c r="BQ66" i="10"/>
  <c r="BQ72" i="10"/>
  <c r="BQ81" i="10"/>
  <c r="BQ110" i="10"/>
  <c r="BQ115" i="10"/>
  <c r="BQ131" i="10"/>
  <c r="BQ249" i="10"/>
  <c r="BQ253" i="10"/>
  <c r="BQ263" i="10"/>
  <c r="BQ278" i="10"/>
  <c r="BE45" i="10"/>
  <c r="BE97" i="10"/>
  <c r="BM120" i="10"/>
  <c r="BE119" i="10"/>
  <c r="BE123" i="10"/>
  <c r="BE142" i="10"/>
  <c r="BE161" i="10"/>
  <c r="BE187" i="10"/>
  <c r="BE190" i="10"/>
  <c r="BE207" i="10"/>
  <c r="BE214" i="10"/>
  <c r="BE220" i="10"/>
  <c r="BE232" i="10"/>
  <c r="BE238" i="10"/>
  <c r="BE252" i="10"/>
  <c r="BM260" i="10"/>
  <c r="BM91" i="10"/>
  <c r="BE87" i="10"/>
  <c r="BE78" i="10"/>
  <c r="BF81" i="10"/>
  <c r="BF44" i="10"/>
  <c r="BF47" i="10"/>
  <c r="BF51" i="10"/>
  <c r="BF17" i="10"/>
  <c r="BE16" i="10"/>
  <c r="BM14" i="10"/>
  <c r="BE11" i="10"/>
  <c r="BQ86" i="10"/>
  <c r="BQ91" i="10"/>
  <c r="BE227" i="10"/>
  <c r="BM233" i="10"/>
  <c r="BE19" i="10"/>
  <c r="BE24" i="10"/>
  <c r="BE27" i="10"/>
  <c r="BF30" i="10"/>
  <c r="BQ44" i="10"/>
  <c r="BQ47" i="10"/>
  <c r="BQ54" i="10"/>
  <c r="BM54" i="10"/>
  <c r="BE56" i="10"/>
  <c r="BE61" i="10"/>
  <c r="BQ77" i="10"/>
  <c r="BE95" i="10"/>
  <c r="BE104" i="10"/>
  <c r="BQ237" i="10"/>
  <c r="BQ41" i="10"/>
  <c r="BM20" i="10"/>
  <c r="BM59" i="10"/>
  <c r="BM195" i="10"/>
  <c r="BM26" i="10"/>
  <c r="BE33" i="10"/>
  <c r="BQ59" i="10"/>
  <c r="BF66" i="10"/>
  <c r="BM100" i="10"/>
  <c r="BQ125" i="10"/>
  <c r="BF23" i="10"/>
  <c r="BE9" i="10"/>
  <c r="BF14" i="10"/>
  <c r="BE32" i="10"/>
  <c r="BM37" i="10"/>
  <c r="BE38" i="10"/>
  <c r="BE39" i="10"/>
  <c r="BE50" i="10"/>
  <c r="BM66" i="10"/>
  <c r="BF77" i="10"/>
  <c r="BM86" i="10"/>
  <c r="BF91" i="10"/>
  <c r="BE88" i="10"/>
  <c r="BE90" i="10"/>
  <c r="BQ105" i="10"/>
  <c r="BF138" i="10"/>
  <c r="BQ144" i="10"/>
  <c r="BE145" i="10"/>
  <c r="BF150" i="10"/>
  <c r="BQ163" i="10"/>
  <c r="BE164" i="10"/>
  <c r="BE166" i="10"/>
  <c r="BE169" i="10"/>
  <c r="BM186" i="10"/>
  <c r="BF186" i="10"/>
  <c r="BQ195" i="10"/>
  <c r="BQ199" i="10"/>
  <c r="BE203" i="10"/>
  <c r="BE215" i="10"/>
  <c r="BE223" i="10"/>
  <c r="BE225" i="10"/>
  <c r="BQ233" i="10"/>
  <c r="BE264" i="10"/>
  <c r="BM138" i="10"/>
  <c r="BQ186" i="10"/>
  <c r="BM241" i="10"/>
  <c r="BM253" i="10"/>
  <c r="BF263" i="10"/>
  <c r="BF120" i="10"/>
  <c r="BE147" i="10"/>
  <c r="BE208" i="10"/>
  <c r="BQ218" i="10"/>
  <c r="BQ226" i="10"/>
  <c r="BE221" i="10"/>
  <c r="BE248" i="10"/>
  <c r="BM263" i="10"/>
  <c r="BQ266" i="10"/>
  <c r="BE270" i="10"/>
  <c r="BF128" i="10"/>
  <c r="BM157" i="10"/>
  <c r="BQ211" i="10"/>
  <c r="BM256" i="10"/>
  <c r="BQ260" i="10"/>
  <c r="BF269" i="10"/>
  <c r="BM273" i="10"/>
  <c r="BE112" i="10"/>
  <c r="BQ120" i="10"/>
  <c r="BE126" i="10"/>
  <c r="BE155" i="10"/>
  <c r="BE171" i="10"/>
  <c r="BE181" i="10"/>
  <c r="BE192" i="10"/>
  <c r="BF195" i="10"/>
  <c r="BF204" i="10"/>
  <c r="BE230" i="10"/>
  <c r="BM237" i="10"/>
  <c r="BE235" i="10"/>
  <c r="BQ241" i="10"/>
  <c r="BE243" i="10"/>
  <c r="BQ256" i="10"/>
  <c r="BM269" i="10"/>
  <c r="BQ273" i="10"/>
  <c r="BM10" i="10"/>
  <c r="BF218" i="10"/>
  <c r="BE213" i="10"/>
  <c r="BH279" i="10"/>
  <c r="BF131" i="10"/>
  <c r="BE129" i="10"/>
  <c r="BI279" i="10"/>
  <c r="BM30" i="10"/>
  <c r="BE43" i="10"/>
  <c r="BE46" i="10"/>
  <c r="BE49" i="10"/>
  <c r="BE52" i="10"/>
  <c r="BE57" i="10"/>
  <c r="BE64" i="10"/>
  <c r="BM72" i="10"/>
  <c r="BE70" i="10"/>
  <c r="BE111" i="10"/>
  <c r="BF115" i="10"/>
  <c r="BF241" i="10"/>
  <c r="BE239" i="10"/>
  <c r="BG279" i="10"/>
  <c r="BM34" i="10"/>
  <c r="BQ135" i="10"/>
  <c r="BE219" i="10"/>
  <c r="BF226" i="10"/>
  <c r="BP279" i="10"/>
  <c r="BE15" i="10"/>
  <c r="BE21" i="10"/>
  <c r="BF59" i="10"/>
  <c r="BF110" i="10"/>
  <c r="BE106" i="10"/>
  <c r="BN279" i="10"/>
  <c r="BF41" i="10"/>
  <c r="BK279" i="10"/>
  <c r="BQ10" i="10"/>
  <c r="BQ51" i="10"/>
  <c r="BE53" i="10"/>
  <c r="BE83" i="10"/>
  <c r="BF86" i="10"/>
  <c r="BF92" i="10"/>
  <c r="BJ100" i="10"/>
  <c r="BJ279" i="10" s="1"/>
  <c r="BF105" i="10"/>
  <c r="BE101" i="10"/>
  <c r="BQ150" i="10"/>
  <c r="BE158" i="10"/>
  <c r="BF163" i="10"/>
  <c r="BF125" i="10"/>
  <c r="BQ157" i="10"/>
  <c r="BE162" i="10"/>
  <c r="BE175" i="10"/>
  <c r="BQ204" i="10"/>
  <c r="BM226" i="10"/>
  <c r="BM278" i="10"/>
  <c r="BM125" i="10"/>
  <c r="BE121" i="10"/>
  <c r="BE127" i="10"/>
  <c r="BF174" i="10"/>
  <c r="BE176" i="10"/>
  <c r="BE185" i="10"/>
  <c r="BE196" i="10"/>
  <c r="BE254" i="10"/>
  <c r="BF256" i="10"/>
  <c r="BE257" i="10"/>
  <c r="BF266" i="10"/>
  <c r="BE242" i="10"/>
  <c r="BF245" i="10"/>
  <c r="BE246" i="10"/>
  <c r="BF249" i="10"/>
  <c r="BE67" i="10"/>
  <c r="BE73" i="10"/>
  <c r="BE116" i="10"/>
  <c r="BQ128" i="10"/>
  <c r="BM128" i="10"/>
  <c r="BE134" i="10"/>
  <c r="BE149" i="10"/>
  <c r="BQ174" i="10"/>
  <c r="BM174" i="10"/>
  <c r="BE170" i="10"/>
  <c r="BE189" i="10"/>
  <c r="BF211" i="10"/>
  <c r="BF233" i="10"/>
  <c r="BE228" i="10"/>
  <c r="BE234" i="10"/>
  <c r="BF237" i="10"/>
  <c r="BE133" i="10"/>
  <c r="BE139" i="10"/>
  <c r="BE148" i="10"/>
  <c r="BE152" i="10"/>
  <c r="BE178" i="10"/>
  <c r="BE198" i="10"/>
  <c r="BE200" i="10"/>
  <c r="BM211" i="10"/>
  <c r="BQ245" i="10"/>
  <c r="BF253" i="10"/>
  <c r="BE251" i="10"/>
  <c r="BE132" i="10"/>
  <c r="BE165" i="10"/>
  <c r="BE255" i="10"/>
  <c r="BF278" i="10"/>
  <c r="BE137" i="10"/>
  <c r="BE262" i="10"/>
  <c r="BE268" i="10"/>
  <c r="BF273" i="10"/>
  <c r="AV278" i="10"/>
  <c r="AU278" i="10"/>
  <c r="AT278" i="10"/>
  <c r="AR278" i="10"/>
  <c r="AQ278" i="10"/>
  <c r="AP278" i="10"/>
  <c r="AO278" i="10"/>
  <c r="AN278" i="10"/>
  <c r="AM278" i="10"/>
  <c r="AS277" i="10"/>
  <c r="AL277" i="10"/>
  <c r="AS275" i="10"/>
  <c r="AL275" i="10"/>
  <c r="AS274" i="10"/>
  <c r="AL274" i="10"/>
  <c r="AV273" i="10"/>
  <c r="AU273" i="10"/>
  <c r="AT273" i="10"/>
  <c r="AR273" i="10"/>
  <c r="AQ273" i="10"/>
  <c r="AP273" i="10"/>
  <c r="AO273" i="10"/>
  <c r="AN273" i="10"/>
  <c r="AM273" i="10"/>
  <c r="AS272" i="10"/>
  <c r="AL272" i="10"/>
  <c r="AS271" i="10"/>
  <c r="AL271" i="10"/>
  <c r="AS270" i="10"/>
  <c r="AL270" i="10"/>
  <c r="AV269" i="10"/>
  <c r="AU269" i="10"/>
  <c r="AT269" i="10"/>
  <c r="AR269" i="10"/>
  <c r="AQ269" i="10"/>
  <c r="AP269" i="10"/>
  <c r="AO269" i="10"/>
  <c r="AN269" i="10"/>
  <c r="AM269" i="10"/>
  <c r="AS268" i="10"/>
  <c r="AL268" i="10"/>
  <c r="AS267" i="10"/>
  <c r="AL267" i="10"/>
  <c r="AV266" i="10"/>
  <c r="AU266" i="10"/>
  <c r="AT266" i="10"/>
  <c r="AR266" i="10"/>
  <c r="AQ266" i="10"/>
  <c r="AP266" i="10"/>
  <c r="AO266" i="10"/>
  <c r="AN266" i="10"/>
  <c r="AM266" i="10"/>
  <c r="AS265" i="10"/>
  <c r="AL265" i="10"/>
  <c r="AS264" i="10"/>
  <c r="AL264" i="10"/>
  <c r="AV263" i="10"/>
  <c r="AU263" i="10"/>
  <c r="AT263" i="10"/>
  <c r="AR263" i="10"/>
  <c r="AQ263" i="10"/>
  <c r="AP263" i="10"/>
  <c r="AO263" i="10"/>
  <c r="AN263" i="10"/>
  <c r="AM263" i="10"/>
  <c r="AS262" i="10"/>
  <c r="AL262" i="10"/>
  <c r="AS261" i="10"/>
  <c r="AL261" i="10"/>
  <c r="AS259" i="10"/>
  <c r="AL259" i="10"/>
  <c r="AS258" i="10"/>
  <c r="AL258" i="10"/>
  <c r="AS257" i="10"/>
  <c r="AL257" i="10"/>
  <c r="AS255" i="10"/>
  <c r="AL255" i="10"/>
  <c r="AS254" i="10"/>
  <c r="AL254" i="10"/>
  <c r="AL252" i="10"/>
  <c r="AL251" i="10"/>
  <c r="AL250" i="10"/>
  <c r="AS248" i="10"/>
  <c r="AL248" i="10"/>
  <c r="AS247" i="10"/>
  <c r="AL247" i="10"/>
  <c r="AS246" i="10"/>
  <c r="AL246" i="10"/>
  <c r="AS244" i="10"/>
  <c r="AL244" i="10"/>
  <c r="AS243" i="10"/>
  <c r="AL243" i="10"/>
  <c r="AS242" i="10"/>
  <c r="AL242" i="10"/>
  <c r="AS240" i="10"/>
  <c r="AL240" i="10"/>
  <c r="AS239" i="10"/>
  <c r="AL239" i="10"/>
  <c r="AS238" i="10"/>
  <c r="AL238" i="10"/>
  <c r="AS236" i="10"/>
  <c r="AL236" i="10"/>
  <c r="AS235" i="10"/>
  <c r="AL235" i="10"/>
  <c r="AS234" i="10"/>
  <c r="AL234" i="10"/>
  <c r="AV233" i="10"/>
  <c r="AU233" i="10"/>
  <c r="AT233" i="10"/>
  <c r="AR233" i="10"/>
  <c r="AQ233" i="10"/>
  <c r="AP233" i="10"/>
  <c r="AO233" i="10"/>
  <c r="AN233" i="10"/>
  <c r="AM233" i="10"/>
  <c r="AS232" i="10"/>
  <c r="AL232" i="10"/>
  <c r="AS231" i="10"/>
  <c r="AL231" i="10"/>
  <c r="AS230" i="10"/>
  <c r="AL230" i="10"/>
  <c r="AS229" i="10"/>
  <c r="AL229" i="10"/>
  <c r="AS228" i="10"/>
  <c r="AL228" i="10"/>
  <c r="AS227" i="10"/>
  <c r="AL227" i="10"/>
  <c r="AV226" i="10"/>
  <c r="AU226" i="10"/>
  <c r="AT226" i="10"/>
  <c r="AR226" i="10"/>
  <c r="AQ226" i="10"/>
  <c r="AP226" i="10"/>
  <c r="AO226" i="10"/>
  <c r="AN226" i="10"/>
  <c r="AM226" i="10"/>
  <c r="AS225" i="10"/>
  <c r="AL225" i="10"/>
  <c r="AS224" i="10"/>
  <c r="AL224" i="10"/>
  <c r="AS223" i="10"/>
  <c r="AL223" i="10"/>
  <c r="AS222" i="10"/>
  <c r="AL222" i="10"/>
  <c r="AS221" i="10"/>
  <c r="AL221" i="10"/>
  <c r="AS220" i="10"/>
  <c r="AL220" i="10"/>
  <c r="AS219" i="10"/>
  <c r="AL219" i="10"/>
  <c r="AV218" i="10"/>
  <c r="AU218" i="10"/>
  <c r="AT218" i="10"/>
  <c r="AR218" i="10"/>
  <c r="AQ218" i="10"/>
  <c r="AP218" i="10"/>
  <c r="AO218" i="10"/>
  <c r="AN218" i="10"/>
  <c r="AM218" i="10"/>
  <c r="AS217" i="10"/>
  <c r="AL217" i="10"/>
  <c r="AS216" i="10"/>
  <c r="AL216" i="10"/>
  <c r="AS215" i="10"/>
  <c r="AL215" i="10"/>
  <c r="AS214" i="10"/>
  <c r="AL214" i="10"/>
  <c r="AS213" i="10"/>
  <c r="AL213" i="10"/>
  <c r="AS212" i="10"/>
  <c r="AL212" i="10"/>
  <c r="AV211" i="10"/>
  <c r="AU211" i="10"/>
  <c r="AT211" i="10"/>
  <c r="AR211" i="10"/>
  <c r="AQ211" i="10"/>
  <c r="AP211" i="10"/>
  <c r="AO211" i="10"/>
  <c r="AN211" i="10"/>
  <c r="AM211" i="10"/>
  <c r="AS210" i="10"/>
  <c r="AL210" i="10"/>
  <c r="AS209" i="10"/>
  <c r="AL209" i="10"/>
  <c r="AS208" i="10"/>
  <c r="AL208" i="10"/>
  <c r="AS207" i="10"/>
  <c r="AL207" i="10"/>
  <c r="AS206" i="10"/>
  <c r="AL206" i="10"/>
  <c r="AS205" i="10"/>
  <c r="AL205" i="10"/>
  <c r="AS203" i="10"/>
  <c r="AL203" i="10"/>
  <c r="AS202" i="10"/>
  <c r="AL202" i="10"/>
  <c r="AS201" i="10"/>
  <c r="AL201" i="10"/>
  <c r="AS200" i="10"/>
  <c r="AL200" i="10"/>
  <c r="AV199" i="10"/>
  <c r="AU199" i="10"/>
  <c r="AT199" i="10"/>
  <c r="AR199" i="10"/>
  <c r="AQ199" i="10"/>
  <c r="AP199" i="10"/>
  <c r="AO199" i="10"/>
  <c r="AN199" i="10"/>
  <c r="AM199" i="10"/>
  <c r="AS198" i="10"/>
  <c r="AL198" i="10"/>
  <c r="AS197" i="10"/>
  <c r="AL197" i="10"/>
  <c r="AS196" i="10"/>
  <c r="AL196" i="10"/>
  <c r="AS194" i="10"/>
  <c r="AL194" i="10"/>
  <c r="AS193" i="10"/>
  <c r="AL193" i="10"/>
  <c r="AS192" i="10"/>
  <c r="AL192" i="10"/>
  <c r="AS191" i="10"/>
  <c r="AL191" i="10"/>
  <c r="AS190" i="10"/>
  <c r="AL190" i="10"/>
  <c r="AS189" i="10"/>
  <c r="AL189" i="10"/>
  <c r="AS188" i="10"/>
  <c r="AL188" i="10"/>
  <c r="AS187" i="10"/>
  <c r="AL187" i="10"/>
  <c r="AS185" i="10"/>
  <c r="AL185" i="10"/>
  <c r="AS183" i="10"/>
  <c r="AL183" i="10"/>
  <c r="AS182" i="10"/>
  <c r="AL182" i="10"/>
  <c r="AS181" i="10"/>
  <c r="AL181" i="10"/>
  <c r="AS180" i="10"/>
  <c r="AL180" i="10"/>
  <c r="AS179" i="10"/>
  <c r="AL179" i="10"/>
  <c r="AS178" i="10"/>
  <c r="AL178" i="10"/>
  <c r="AS177" i="10"/>
  <c r="AL177" i="10"/>
  <c r="AS176" i="10"/>
  <c r="AL176" i="10"/>
  <c r="AS175" i="10"/>
  <c r="AL175" i="10"/>
  <c r="AV174" i="10"/>
  <c r="AU174" i="10"/>
  <c r="AT174" i="10"/>
  <c r="AR174" i="10"/>
  <c r="AQ174" i="10"/>
  <c r="AP174" i="10"/>
  <c r="AO174" i="10"/>
  <c r="AN174" i="10"/>
  <c r="AM174" i="10"/>
  <c r="AS173" i="10"/>
  <c r="AL173" i="10"/>
  <c r="AS172" i="10"/>
  <c r="AL172" i="10"/>
  <c r="AS171" i="10"/>
  <c r="AL171" i="10"/>
  <c r="AS170" i="10"/>
  <c r="AL170" i="10"/>
  <c r="AS169" i="10"/>
  <c r="AL169" i="10"/>
  <c r="AS168" i="10"/>
  <c r="AL168" i="10"/>
  <c r="AS167" i="10"/>
  <c r="AL167" i="10"/>
  <c r="AS166" i="10"/>
  <c r="AL166" i="10"/>
  <c r="AS165" i="10"/>
  <c r="AL165" i="10"/>
  <c r="AS164" i="10"/>
  <c r="AL164" i="10"/>
  <c r="AV163" i="10"/>
  <c r="AU163" i="10"/>
  <c r="AT163" i="10"/>
  <c r="AR163" i="10"/>
  <c r="AQ163" i="10"/>
  <c r="AP163" i="10"/>
  <c r="AO163" i="10"/>
  <c r="AN163" i="10"/>
  <c r="AM163" i="10"/>
  <c r="AS162" i="10"/>
  <c r="AL162" i="10"/>
  <c r="AS161" i="10"/>
  <c r="AL161" i="10"/>
  <c r="AS160" i="10"/>
  <c r="AL160" i="10"/>
  <c r="AS159" i="10"/>
  <c r="AL159" i="10"/>
  <c r="AS158" i="10"/>
  <c r="AL158" i="10"/>
  <c r="AL156" i="10"/>
  <c r="AL155" i="10"/>
  <c r="AL154" i="10"/>
  <c r="AL153" i="10"/>
  <c r="AL152" i="10"/>
  <c r="AL151" i="10"/>
  <c r="AV150" i="10"/>
  <c r="AT150" i="10"/>
  <c r="AR150" i="10"/>
  <c r="AQ150" i="10"/>
  <c r="AP150" i="10"/>
  <c r="AO150" i="10"/>
  <c r="AN150" i="10"/>
  <c r="AM150" i="10"/>
  <c r="AL149" i="10"/>
  <c r="AL148" i="10"/>
  <c r="AL147" i="10"/>
  <c r="AL146" i="10"/>
  <c r="AL145" i="10"/>
  <c r="AV144" i="10"/>
  <c r="AU144" i="10"/>
  <c r="AT144" i="10"/>
  <c r="AR144" i="10"/>
  <c r="AQ144" i="10"/>
  <c r="AP144" i="10"/>
  <c r="AO144" i="10"/>
  <c r="AN144" i="10"/>
  <c r="AM144" i="10"/>
  <c r="AS143" i="10"/>
  <c r="AL143" i="10"/>
  <c r="AS142" i="10"/>
  <c r="AL142" i="10"/>
  <c r="AS141" i="10"/>
  <c r="AL141" i="10"/>
  <c r="AS140" i="10"/>
  <c r="AL140" i="10"/>
  <c r="AS139" i="10"/>
  <c r="AL139" i="10"/>
  <c r="AV138" i="10"/>
  <c r="AP138" i="10"/>
  <c r="AP204" i="10" s="1"/>
  <c r="AP245" i="10" s="1"/>
  <c r="AP34" i="10" s="1"/>
  <c r="AP37" i="10" s="1"/>
  <c r="AP256" i="10" s="1"/>
  <c r="AO138" i="10"/>
  <c r="AO204" i="10" s="1"/>
  <c r="AO245" i="10" s="1"/>
  <c r="AO34" i="10" s="1"/>
  <c r="AO37" i="10" s="1"/>
  <c r="AO256" i="10" s="1"/>
  <c r="AL137" i="10"/>
  <c r="AL136" i="10"/>
  <c r="AV135" i="10"/>
  <c r="AV157" i="10" s="1"/>
  <c r="AU135" i="10"/>
  <c r="AU138" i="10" s="1"/>
  <c r="AT135" i="10"/>
  <c r="AT138" i="10" s="1"/>
  <c r="AR135" i="10"/>
  <c r="AQ135" i="10"/>
  <c r="AP135" i="10"/>
  <c r="AP157" i="10" s="1"/>
  <c r="AO135" i="10"/>
  <c r="AO157" i="10" s="1"/>
  <c r="AN135" i="10"/>
  <c r="AN138" i="10" s="1"/>
  <c r="AM135" i="10"/>
  <c r="AM138" i="10" s="1"/>
  <c r="AL134" i="10"/>
  <c r="AL133" i="10"/>
  <c r="AL132" i="10"/>
  <c r="AV131" i="10"/>
  <c r="AU131" i="10"/>
  <c r="AT131" i="10"/>
  <c r="AR131" i="10"/>
  <c r="AQ131" i="10"/>
  <c r="AP131" i="10"/>
  <c r="AO131" i="10"/>
  <c r="AN131" i="10"/>
  <c r="AM131" i="10"/>
  <c r="AS130" i="10"/>
  <c r="AL130" i="10"/>
  <c r="AS129" i="10"/>
  <c r="AL129" i="10"/>
  <c r="AV128" i="10"/>
  <c r="AU128" i="10"/>
  <c r="AT128" i="10"/>
  <c r="AR128" i="10"/>
  <c r="AQ128" i="10"/>
  <c r="AP128" i="10"/>
  <c r="AO128" i="10"/>
  <c r="AN128" i="10"/>
  <c r="AM128" i="10"/>
  <c r="AL127" i="10"/>
  <c r="AL126" i="10"/>
  <c r="AL124" i="10"/>
  <c r="AL123" i="10"/>
  <c r="AL122" i="10"/>
  <c r="AL121" i="10"/>
  <c r="AV120" i="10"/>
  <c r="AU120" i="10"/>
  <c r="AT120" i="10"/>
  <c r="AR120" i="10"/>
  <c r="AQ120" i="10"/>
  <c r="AP120" i="10"/>
  <c r="AO120" i="10"/>
  <c r="AN120" i="10"/>
  <c r="AM120" i="10"/>
  <c r="AL119" i="10"/>
  <c r="AL118" i="10"/>
  <c r="AL117" i="10"/>
  <c r="AL116" i="10"/>
  <c r="AV115" i="10"/>
  <c r="AU115" i="10"/>
  <c r="AT115" i="10"/>
  <c r="AR115" i="10"/>
  <c r="AQ115" i="10"/>
  <c r="AP115" i="10"/>
  <c r="AO115" i="10"/>
  <c r="AN115" i="10"/>
  <c r="AM115" i="10"/>
  <c r="AS114" i="10"/>
  <c r="AL114" i="10"/>
  <c r="AS113" i="10"/>
  <c r="AL113" i="10"/>
  <c r="AS112" i="10"/>
  <c r="AL112" i="10"/>
  <c r="AS111" i="10"/>
  <c r="AL111" i="10"/>
  <c r="AV110" i="10"/>
  <c r="AU110" i="10"/>
  <c r="AT110" i="10"/>
  <c r="AR110" i="10"/>
  <c r="AQ110" i="10"/>
  <c r="AP110" i="10"/>
  <c r="AO110" i="10"/>
  <c r="AN110" i="10"/>
  <c r="AM110" i="10"/>
  <c r="AS109" i="10"/>
  <c r="AL109" i="10"/>
  <c r="AS108" i="10"/>
  <c r="AL108" i="10"/>
  <c r="AS107" i="10"/>
  <c r="AL107" i="10"/>
  <c r="AS106" i="10"/>
  <c r="AL106" i="10"/>
  <c r="AL104" i="10"/>
  <c r="AL103" i="10"/>
  <c r="AL102" i="10"/>
  <c r="AL101" i="10"/>
  <c r="AS99" i="10"/>
  <c r="AL99" i="10"/>
  <c r="AS98" i="10"/>
  <c r="AL98" i="10"/>
  <c r="AS97" i="10"/>
  <c r="AL97" i="10"/>
  <c r="AS96" i="10"/>
  <c r="AL96" i="10"/>
  <c r="AS95" i="10"/>
  <c r="AL95" i="10"/>
  <c r="AS94" i="10"/>
  <c r="AL94" i="10"/>
  <c r="AS93" i="10"/>
  <c r="AL93" i="10"/>
  <c r="AS92" i="10"/>
  <c r="AL90" i="10"/>
  <c r="AL89" i="10"/>
  <c r="AL88" i="10"/>
  <c r="AL87" i="10"/>
  <c r="AL85" i="10"/>
  <c r="AL84" i="10"/>
  <c r="AL83" i="10"/>
  <c r="AL82" i="10"/>
  <c r="AR81" i="10"/>
  <c r="AQ81" i="10"/>
  <c r="AS80" i="10"/>
  <c r="AL80" i="10"/>
  <c r="AS79" i="10"/>
  <c r="AL79" i="10"/>
  <c r="AS78" i="10"/>
  <c r="AL78" i="10"/>
  <c r="AS76" i="10"/>
  <c r="AL76" i="10"/>
  <c r="AS75" i="10"/>
  <c r="AL75" i="10"/>
  <c r="AS74" i="10"/>
  <c r="AL74" i="10"/>
  <c r="AS73" i="10"/>
  <c r="AL73" i="10"/>
  <c r="AS70" i="10"/>
  <c r="AL70" i="10"/>
  <c r="AS69" i="10"/>
  <c r="AL69" i="10"/>
  <c r="AS68" i="10"/>
  <c r="AL68" i="10"/>
  <c r="AS67" i="10"/>
  <c r="AL67" i="10"/>
  <c r="AL65" i="10"/>
  <c r="AL64" i="10"/>
  <c r="AL63" i="10"/>
  <c r="AV62" i="10"/>
  <c r="AV81" i="10" s="1"/>
  <c r="AU62" i="10"/>
  <c r="AU81" i="10" s="1"/>
  <c r="AT62" i="10"/>
  <c r="AT81" i="10" s="1"/>
  <c r="AR62" i="10"/>
  <c r="AQ62" i="10"/>
  <c r="AP62" i="10"/>
  <c r="AP81" i="10" s="1"/>
  <c r="AO62" i="10"/>
  <c r="AO81" i="10" s="1"/>
  <c r="AN62" i="10"/>
  <c r="AN81" i="10" s="1"/>
  <c r="AM62" i="10"/>
  <c r="AM81" i="10" s="1"/>
  <c r="AL61" i="10"/>
  <c r="AL60" i="10"/>
  <c r="AV59" i="10"/>
  <c r="AU59" i="10"/>
  <c r="AT59" i="10"/>
  <c r="AR59" i="10"/>
  <c r="AQ59" i="10"/>
  <c r="AP59" i="10"/>
  <c r="AO59" i="10"/>
  <c r="AN59" i="10"/>
  <c r="AM59" i="10"/>
  <c r="AS58" i="10"/>
  <c r="AL58" i="10"/>
  <c r="AS57" i="10"/>
  <c r="AL57" i="10"/>
  <c r="AS56" i="10"/>
  <c r="AL56" i="10"/>
  <c r="AS55" i="10"/>
  <c r="AL55" i="10"/>
  <c r="AS53" i="10"/>
  <c r="AL53" i="10"/>
  <c r="AS52" i="10"/>
  <c r="AL52" i="10"/>
  <c r="AS50" i="10"/>
  <c r="AL50" i="10"/>
  <c r="AS49" i="10"/>
  <c r="AL49" i="10"/>
  <c r="AS48" i="10"/>
  <c r="AL48" i="10"/>
  <c r="AV47" i="10"/>
  <c r="AU47" i="10"/>
  <c r="AT47" i="10"/>
  <c r="AR47" i="10"/>
  <c r="AQ47" i="10"/>
  <c r="AP47" i="10"/>
  <c r="AO47" i="10"/>
  <c r="AN47" i="10"/>
  <c r="AM47" i="10"/>
  <c r="AS46" i="10"/>
  <c r="AL46" i="10"/>
  <c r="AS45" i="10"/>
  <c r="AL45" i="10"/>
  <c r="AV44" i="10"/>
  <c r="AV54" i="10" s="1"/>
  <c r="AV253" i="10" s="1"/>
  <c r="AV41" i="10" s="1"/>
  <c r="AV195" i="10" s="1"/>
  <c r="AV10" i="10" s="1"/>
  <c r="AV26" i="10" s="1"/>
  <c r="AU44" i="10"/>
  <c r="AU54" i="10" s="1"/>
  <c r="AU253" i="10" s="1"/>
  <c r="AU41" i="10" s="1"/>
  <c r="AU195" i="10" s="1"/>
  <c r="AU10" i="10" s="1"/>
  <c r="AU26" i="10" s="1"/>
  <c r="AT44" i="10"/>
  <c r="AT54" i="10" s="1"/>
  <c r="AT253" i="10" s="1"/>
  <c r="AT41" i="10" s="1"/>
  <c r="AT195" i="10" s="1"/>
  <c r="AT10" i="10" s="1"/>
  <c r="AT26" i="10" s="1"/>
  <c r="AR44" i="10"/>
  <c r="AR54" i="10" s="1"/>
  <c r="AR253" i="10" s="1"/>
  <c r="AR41" i="10" s="1"/>
  <c r="AR195" i="10" s="1"/>
  <c r="AR10" i="10" s="1"/>
  <c r="AR26" i="10" s="1"/>
  <c r="AQ44" i="10"/>
  <c r="AQ54" i="10" s="1"/>
  <c r="AQ253" i="10" s="1"/>
  <c r="AQ41" i="10" s="1"/>
  <c r="AQ195" i="10" s="1"/>
  <c r="AQ10" i="10" s="1"/>
  <c r="AQ26" i="10" s="1"/>
  <c r="AP44" i="10"/>
  <c r="AP54" i="10" s="1"/>
  <c r="AP253" i="10" s="1"/>
  <c r="AP41" i="10" s="1"/>
  <c r="AP195" i="10" s="1"/>
  <c r="AP10" i="10" s="1"/>
  <c r="AP26" i="10" s="1"/>
  <c r="AO44" i="10"/>
  <c r="AO54" i="10" s="1"/>
  <c r="AO253" i="10" s="1"/>
  <c r="AO41" i="10" s="1"/>
  <c r="AO195" i="10" s="1"/>
  <c r="AO10" i="10" s="1"/>
  <c r="AO26" i="10" s="1"/>
  <c r="AN44" i="10"/>
  <c r="AN54" i="10" s="1"/>
  <c r="AN253" i="10" s="1"/>
  <c r="AN41" i="10" s="1"/>
  <c r="AN195" i="10" s="1"/>
  <c r="AN10" i="10" s="1"/>
  <c r="AN26" i="10" s="1"/>
  <c r="AM44" i="10"/>
  <c r="AM54" i="10" s="1"/>
  <c r="AM253" i="10" s="1"/>
  <c r="AM41" i="10" s="1"/>
  <c r="AM195" i="10" s="1"/>
  <c r="AM10" i="10" s="1"/>
  <c r="AM26" i="10" s="1"/>
  <c r="AL43" i="10"/>
  <c r="AL42" i="10"/>
  <c r="AS40" i="10"/>
  <c r="AL40" i="10"/>
  <c r="AS39" i="10"/>
  <c r="AL39" i="10"/>
  <c r="AS38" i="10"/>
  <c r="AL38" i="10"/>
  <c r="AS36" i="10"/>
  <c r="AL36" i="10"/>
  <c r="AS35" i="10"/>
  <c r="AL35" i="10"/>
  <c r="AS33" i="10"/>
  <c r="AL33" i="10"/>
  <c r="AS32" i="10"/>
  <c r="AL32" i="10"/>
  <c r="AS31" i="10"/>
  <c r="AL31" i="10"/>
  <c r="AS29" i="10"/>
  <c r="AL29" i="10"/>
  <c r="AS28" i="10"/>
  <c r="AL28" i="10"/>
  <c r="AS27" i="10"/>
  <c r="AL27" i="10"/>
  <c r="AS25" i="10"/>
  <c r="AL25" i="10"/>
  <c r="AS24" i="10"/>
  <c r="AL24" i="10"/>
  <c r="AS22" i="10"/>
  <c r="AL22" i="10"/>
  <c r="AS21" i="10"/>
  <c r="AL21" i="10"/>
  <c r="AV20" i="10"/>
  <c r="AU20" i="10"/>
  <c r="AT20" i="10"/>
  <c r="AR20" i="10"/>
  <c r="AQ20" i="10"/>
  <c r="AP20" i="10"/>
  <c r="AO20" i="10"/>
  <c r="AN20" i="10"/>
  <c r="AM20" i="10"/>
  <c r="AS19" i="10"/>
  <c r="AL19" i="10"/>
  <c r="AS18" i="10"/>
  <c r="AL18" i="10"/>
  <c r="AV17" i="10"/>
  <c r="AU17" i="10"/>
  <c r="AT17" i="10"/>
  <c r="AR17" i="10"/>
  <c r="AQ17" i="10"/>
  <c r="AP17" i="10"/>
  <c r="AO17" i="10"/>
  <c r="AN17" i="10"/>
  <c r="AM17" i="10"/>
  <c r="AL16" i="10"/>
  <c r="AL15" i="10"/>
  <c r="AV14" i="10"/>
  <c r="AU14" i="10"/>
  <c r="AT14" i="10"/>
  <c r="AR14" i="10"/>
  <c r="AQ14" i="10"/>
  <c r="AP14" i="10"/>
  <c r="AO14" i="10"/>
  <c r="AN14" i="10"/>
  <c r="AM14" i="10"/>
  <c r="AS13" i="10"/>
  <c r="AL13" i="10"/>
  <c r="AS12" i="10"/>
  <c r="AL12" i="10"/>
  <c r="AS11" i="10"/>
  <c r="AL11" i="10"/>
  <c r="AL9" i="10"/>
  <c r="AL8" i="10"/>
  <c r="AL7" i="10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BY263" i="10" l="1"/>
  <c r="BF280" i="10"/>
  <c r="BP280" i="10"/>
  <c r="BE23" i="10"/>
  <c r="CJ281" i="10"/>
  <c r="DJ92" i="10"/>
  <c r="DH100" i="10"/>
  <c r="DH279" i="10" s="1"/>
  <c r="DD100" i="10"/>
  <c r="DD279" i="10" s="1"/>
  <c r="DE280" i="10" s="1"/>
  <c r="BQ100" i="10"/>
  <c r="CI280" i="10"/>
  <c r="CE280" i="10"/>
  <c r="BY266" i="10"/>
  <c r="BY62" i="10"/>
  <c r="BY26" i="10"/>
  <c r="BY253" i="10"/>
  <c r="BY135" i="10"/>
  <c r="BY131" i="10"/>
  <c r="BY249" i="10"/>
  <c r="BY14" i="10"/>
  <c r="BY47" i="10"/>
  <c r="BY115" i="10"/>
  <c r="BY41" i="10"/>
  <c r="BY128" i="10"/>
  <c r="BY17" i="10"/>
  <c r="BY81" i="10"/>
  <c r="BY54" i="10"/>
  <c r="BY269" i="10"/>
  <c r="BY86" i="10"/>
  <c r="BY237" i="10"/>
  <c r="BY199" i="10"/>
  <c r="BY273" i="10"/>
  <c r="BY218" i="10"/>
  <c r="BY23" i="10"/>
  <c r="BY226" i="10"/>
  <c r="BY186" i="10"/>
  <c r="BY241" i="10"/>
  <c r="BY204" i="10"/>
  <c r="CK279" i="10"/>
  <c r="BY256" i="10"/>
  <c r="BY144" i="10"/>
  <c r="BY51" i="10"/>
  <c r="BY211" i="10"/>
  <c r="BY20" i="10"/>
  <c r="BY34" i="10"/>
  <c r="BY245" i="10"/>
  <c r="BY110" i="10"/>
  <c r="BY91" i="10"/>
  <c r="BY163" i="10"/>
  <c r="BZ279" i="10"/>
  <c r="BY72" i="10"/>
  <c r="BY77" i="10"/>
  <c r="CL51" i="10"/>
  <c r="BY150" i="10"/>
  <c r="BY157" i="10"/>
  <c r="BY195" i="10"/>
  <c r="CL195" i="10"/>
  <c r="CG279" i="10"/>
  <c r="CL81" i="10"/>
  <c r="CL10" i="10"/>
  <c r="BY233" i="10"/>
  <c r="CL204" i="10"/>
  <c r="CL110" i="10"/>
  <c r="BY125" i="10"/>
  <c r="BY278" i="10"/>
  <c r="BY37" i="10"/>
  <c r="BY260" i="10"/>
  <c r="BY138" i="10"/>
  <c r="BY30" i="10"/>
  <c r="CL226" i="10"/>
  <c r="CL211" i="10"/>
  <c r="BY66" i="10"/>
  <c r="BY120" i="10"/>
  <c r="BY105" i="10"/>
  <c r="BY10" i="10"/>
  <c r="BY174" i="10"/>
  <c r="BY59" i="10"/>
  <c r="BY100" i="10"/>
  <c r="BE47" i="10"/>
  <c r="BE260" i="10"/>
  <c r="BE266" i="10"/>
  <c r="BE269" i="10"/>
  <c r="BE62" i="10"/>
  <c r="BE263" i="10"/>
  <c r="BE51" i="10"/>
  <c r="BE91" i="10"/>
  <c r="BE138" i="10"/>
  <c r="BE241" i="10"/>
  <c r="BE44" i="10"/>
  <c r="BE66" i="10"/>
  <c r="BE110" i="10"/>
  <c r="BE211" i="10"/>
  <c r="BE26" i="10"/>
  <c r="BE37" i="10"/>
  <c r="BE77" i="10"/>
  <c r="BE20" i="10"/>
  <c r="BE273" i="10"/>
  <c r="BE81" i="10"/>
  <c r="BE105" i="10"/>
  <c r="BE86" i="10"/>
  <c r="BE14" i="10"/>
  <c r="BE278" i="10"/>
  <c r="BE120" i="10"/>
  <c r="BE30" i="10"/>
  <c r="BE144" i="10"/>
  <c r="BE17" i="10"/>
  <c r="BE253" i="10"/>
  <c r="BE237" i="10"/>
  <c r="BE249" i="10"/>
  <c r="BE131" i="10"/>
  <c r="BE59" i="10"/>
  <c r="BE34" i="10"/>
  <c r="BE218" i="10"/>
  <c r="BM279" i="10"/>
  <c r="BE10" i="10"/>
  <c r="BE125" i="10"/>
  <c r="BE157" i="10"/>
  <c r="BE128" i="10"/>
  <c r="BE233" i="10"/>
  <c r="BE72" i="10"/>
  <c r="BE245" i="10"/>
  <c r="BE226" i="10"/>
  <c r="BE115" i="10"/>
  <c r="BE174" i="10"/>
  <c r="BE41" i="10"/>
  <c r="BE204" i="10"/>
  <c r="BE150" i="10"/>
  <c r="BE195" i="10"/>
  <c r="BE186" i="10"/>
  <c r="BE135" i="10"/>
  <c r="BE199" i="10"/>
  <c r="BF100" i="10"/>
  <c r="BF279" i="10" s="1"/>
  <c r="BE92" i="10"/>
  <c r="BE100" i="10" s="1"/>
  <c r="BE54" i="10"/>
  <c r="BE256" i="10"/>
  <c r="BE163" i="10"/>
  <c r="AK49" i="10"/>
  <c r="AS150" i="10"/>
  <c r="AL263" i="10"/>
  <c r="AK228" i="10"/>
  <c r="AK178" i="10"/>
  <c r="AK185" i="10"/>
  <c r="AK159" i="10"/>
  <c r="AK235" i="10"/>
  <c r="AK9" i="10"/>
  <c r="AK106" i="10"/>
  <c r="AK18" i="10"/>
  <c r="AK143" i="10"/>
  <c r="AL273" i="10"/>
  <c r="AK55" i="10"/>
  <c r="AL17" i="10"/>
  <c r="AK70" i="10"/>
  <c r="AK61" i="10"/>
  <c r="AK65" i="10"/>
  <c r="AK121" i="10"/>
  <c r="AS128" i="10"/>
  <c r="AK167" i="10"/>
  <c r="AK210" i="10"/>
  <c r="AK251" i="10"/>
  <c r="AK267" i="10"/>
  <c r="AK111" i="10"/>
  <c r="AK113" i="10"/>
  <c r="AK76" i="10"/>
  <c r="AK79" i="10"/>
  <c r="AK90" i="10"/>
  <c r="AK97" i="10"/>
  <c r="AS199" i="10"/>
  <c r="AK22" i="10"/>
  <c r="AK180" i="10"/>
  <c r="AK197" i="10"/>
  <c r="AU30" i="10"/>
  <c r="AU72" i="10" s="1"/>
  <c r="AO30" i="10"/>
  <c r="AO72" i="10" s="1"/>
  <c r="AV30" i="10"/>
  <c r="AV72" i="10" s="1"/>
  <c r="AM157" i="10"/>
  <c r="AM204" i="10"/>
  <c r="AM245" i="10" s="1"/>
  <c r="AM34" i="10" s="1"/>
  <c r="AM37" i="10" s="1"/>
  <c r="AM256" i="10" s="1"/>
  <c r="AT157" i="10"/>
  <c r="AT204" i="10" s="1"/>
  <c r="AT245" i="10" s="1"/>
  <c r="AT34" i="10" s="1"/>
  <c r="AT37" i="10" s="1"/>
  <c r="AT256" i="10" s="1"/>
  <c r="AP30" i="10"/>
  <c r="AP72" i="10" s="1"/>
  <c r="AV204" i="10"/>
  <c r="AV245" i="10" s="1"/>
  <c r="AV34" i="10" s="1"/>
  <c r="AV37" i="10" s="1"/>
  <c r="AV256" i="10" s="1"/>
  <c r="AQ30" i="10"/>
  <c r="AQ72" i="10" s="1"/>
  <c r="AN30" i="10"/>
  <c r="AN72" i="10" s="1"/>
  <c r="AR30" i="10"/>
  <c r="AR72" i="10" s="1"/>
  <c r="AM30" i="10"/>
  <c r="AM72" i="10"/>
  <c r="AT30" i="10"/>
  <c r="AT72" i="10"/>
  <c r="AQ157" i="10"/>
  <c r="AS62" i="10"/>
  <c r="AK130" i="10"/>
  <c r="AN157" i="10"/>
  <c r="AN204" i="10" s="1"/>
  <c r="AN245" i="10" s="1"/>
  <c r="AN34" i="10" s="1"/>
  <c r="AN37" i="10" s="1"/>
  <c r="AN256" i="10" s="1"/>
  <c r="AU157" i="10"/>
  <c r="AU204" i="10" s="1"/>
  <c r="AU245" i="10" s="1"/>
  <c r="AU34" i="10" s="1"/>
  <c r="AU37" i="10" s="1"/>
  <c r="AU256" i="10" s="1"/>
  <c r="AK179" i="10"/>
  <c r="AK181" i="10"/>
  <c r="AK202" i="10"/>
  <c r="AK220" i="10"/>
  <c r="AK240" i="10"/>
  <c r="AQ138" i="10"/>
  <c r="AR138" i="10"/>
  <c r="AK16" i="10"/>
  <c r="AK56" i="10"/>
  <c r="AK171" i="10"/>
  <c r="AK11" i="10"/>
  <c r="AK21" i="10"/>
  <c r="AK53" i="10"/>
  <c r="AS81" i="10"/>
  <c r="AK191" i="10"/>
  <c r="AK207" i="10"/>
  <c r="AK243" i="10"/>
  <c r="AK137" i="10"/>
  <c r="AK208" i="10"/>
  <c r="AS47" i="10"/>
  <c r="AK248" i="10"/>
  <c r="AK271" i="10"/>
  <c r="AK63" i="10"/>
  <c r="AK45" i="10"/>
  <c r="AK73" i="10"/>
  <c r="AK116" i="10"/>
  <c r="AK142" i="10"/>
  <c r="AK175" i="10"/>
  <c r="AK25" i="10"/>
  <c r="AK43" i="10"/>
  <c r="AL110" i="10"/>
  <c r="AS115" i="10"/>
  <c r="AL128" i="10"/>
  <c r="AS135" i="10"/>
  <c r="AK146" i="10"/>
  <c r="AK153" i="10"/>
  <c r="AK156" i="10"/>
  <c r="AK168" i="10"/>
  <c r="AK187" i="10"/>
  <c r="AK193" i="10"/>
  <c r="AK213" i="10"/>
  <c r="AK216" i="10"/>
  <c r="AK219" i="10"/>
  <c r="AK223" i="10"/>
  <c r="AK239" i="10"/>
  <c r="AK257" i="10"/>
  <c r="AK261" i="10"/>
  <c r="AK19" i="10"/>
  <c r="AK39" i="10"/>
  <c r="AK57" i="10"/>
  <c r="AK88" i="10"/>
  <c r="AK99" i="10"/>
  <c r="AK126" i="10"/>
  <c r="AK141" i="10"/>
  <c r="AK170" i="10"/>
  <c r="AK176" i="10"/>
  <c r="AK215" i="10"/>
  <c r="AK238" i="10"/>
  <c r="AL269" i="10"/>
  <c r="AK112" i="10"/>
  <c r="AK122" i="10"/>
  <c r="AK133" i="10"/>
  <c r="AK136" i="10"/>
  <c r="AU150" i="10"/>
  <c r="AK152" i="10"/>
  <c r="AK165" i="10"/>
  <c r="AK192" i="10"/>
  <c r="AK217" i="10"/>
  <c r="AK221" i="10"/>
  <c r="AK224" i="10"/>
  <c r="AK244" i="10"/>
  <c r="AK255" i="10"/>
  <c r="AS269" i="10"/>
  <c r="AK272" i="10"/>
  <c r="AL47" i="10"/>
  <c r="AS14" i="10"/>
  <c r="AK27" i="10"/>
  <c r="AK32" i="10"/>
  <c r="AK36" i="10"/>
  <c r="AK50" i="10"/>
  <c r="AK124" i="10"/>
  <c r="AK147" i="10"/>
  <c r="AK8" i="10"/>
  <c r="AK13" i="10"/>
  <c r="AS20" i="10"/>
  <c r="AK31" i="10"/>
  <c r="AK40" i="10"/>
  <c r="AK46" i="10"/>
  <c r="AK96" i="10"/>
  <c r="AK107" i="10"/>
  <c r="AK114" i="10"/>
  <c r="AK154" i="10"/>
  <c r="AK161" i="10"/>
  <c r="AK188" i="10"/>
  <c r="AL199" i="10"/>
  <c r="AK214" i="10"/>
  <c r="AK254" i="10"/>
  <c r="AK75" i="10"/>
  <c r="AK29" i="10"/>
  <c r="AK35" i="10"/>
  <c r="AL59" i="10"/>
  <c r="AK60" i="10"/>
  <c r="AK69" i="10"/>
  <c r="AK104" i="10"/>
  <c r="AK194" i="10"/>
  <c r="AK209" i="10"/>
  <c r="AS226" i="10"/>
  <c r="AK258" i="10"/>
  <c r="AL14" i="10"/>
  <c r="AK12" i="10"/>
  <c r="AS44" i="10"/>
  <c r="AS54" i="10" s="1"/>
  <c r="AS253" i="10" s="1"/>
  <c r="AS41" i="10" s="1"/>
  <c r="AS195" i="10" s="1"/>
  <c r="AS10" i="10" s="1"/>
  <c r="AS26" i="10" s="1"/>
  <c r="AK74" i="10"/>
  <c r="AK109" i="10"/>
  <c r="AL115" i="10"/>
  <c r="AK132" i="10"/>
  <c r="AK173" i="10"/>
  <c r="AK277" i="10"/>
  <c r="AL20" i="10"/>
  <c r="AK28" i="10"/>
  <c r="AK33" i="10"/>
  <c r="AS120" i="10"/>
  <c r="AK118" i="10"/>
  <c r="AK155" i="10"/>
  <c r="AK85" i="10"/>
  <c r="AK93" i="10"/>
  <c r="AK98" i="10"/>
  <c r="AK102" i="10"/>
  <c r="AK119" i="10"/>
  <c r="AS131" i="10"/>
  <c r="AK139" i="10"/>
  <c r="AL144" i="10"/>
  <c r="AK162" i="10"/>
  <c r="AK182" i="10"/>
  <c r="AK189" i="10"/>
  <c r="AK196" i="10"/>
  <c r="AK230" i="10"/>
  <c r="AK232" i="10"/>
  <c r="AS266" i="10"/>
  <c r="AK94" i="10"/>
  <c r="AK101" i="10"/>
  <c r="AK117" i="10"/>
  <c r="AK183" i="10"/>
  <c r="AK198" i="10"/>
  <c r="AK203" i="10"/>
  <c r="AK206" i="10"/>
  <c r="AK225" i="10"/>
  <c r="AK229" i="10"/>
  <c r="AK236" i="10"/>
  <c r="AK83" i="10"/>
  <c r="AK89" i="10"/>
  <c r="AK127" i="10"/>
  <c r="AK149" i="10"/>
  <c r="AK160" i="10"/>
  <c r="AK169" i="10"/>
  <c r="AL211" i="10"/>
  <c r="AK212" i="10"/>
  <c r="AS263" i="10"/>
  <c r="AK262" i="10"/>
  <c r="AK268" i="10"/>
  <c r="AS273" i="10"/>
  <c r="AK252" i="10"/>
  <c r="AK201" i="10"/>
  <c r="AK166" i="10"/>
  <c r="AK78" i="10"/>
  <c r="AK48" i="10"/>
  <c r="AK87" i="10"/>
  <c r="AK67" i="10"/>
  <c r="AK64" i="10"/>
  <c r="AK24" i="10"/>
  <c r="AS17" i="10"/>
  <c r="AK15" i="10"/>
  <c r="AK52" i="10"/>
  <c r="AK38" i="10"/>
  <c r="AK42" i="10"/>
  <c r="AS110" i="10"/>
  <c r="AK108" i="10"/>
  <c r="AS59" i="10"/>
  <c r="AK58" i="10"/>
  <c r="AL62" i="10"/>
  <c r="AL81" i="10" s="1"/>
  <c r="AS174" i="10"/>
  <c r="AK164" i="10"/>
  <c r="AK7" i="10"/>
  <c r="AK68" i="10"/>
  <c r="AK80" i="10"/>
  <c r="AK82" i="10"/>
  <c r="AK84" i="10"/>
  <c r="AL92" i="10"/>
  <c r="AL44" i="10" s="1"/>
  <c r="AL54" i="10" s="1"/>
  <c r="AL253" i="10" s="1"/>
  <c r="AL41" i="10" s="1"/>
  <c r="AL195" i="10" s="1"/>
  <c r="AL10" i="10" s="1"/>
  <c r="AL26" i="10" s="1"/>
  <c r="AK95" i="10"/>
  <c r="AK103" i="10"/>
  <c r="AL120" i="10"/>
  <c r="AK123" i="10"/>
  <c r="AS144" i="10"/>
  <c r="AK140" i="10"/>
  <c r="AL163" i="10"/>
  <c r="AK158" i="10"/>
  <c r="AK227" i="10"/>
  <c r="AL233" i="10"/>
  <c r="AL135" i="10"/>
  <c r="AL138" i="10"/>
  <c r="AL157" i="10" s="1"/>
  <c r="AL218" i="10"/>
  <c r="AK134" i="10"/>
  <c r="AS138" i="10"/>
  <c r="AK246" i="10"/>
  <c r="AL266" i="10"/>
  <c r="AK264" i="10"/>
  <c r="AK129" i="10"/>
  <c r="AL131" i="10"/>
  <c r="AK148" i="10"/>
  <c r="AL150" i="10"/>
  <c r="AK151" i="10"/>
  <c r="AS157" i="10"/>
  <c r="AS204" i="10" s="1"/>
  <c r="AS245" i="10" s="1"/>
  <c r="AS34" i="10" s="1"/>
  <c r="AS37" i="10" s="1"/>
  <c r="AS256" i="10" s="1"/>
  <c r="AS163" i="10"/>
  <c r="AK172" i="10"/>
  <c r="AK200" i="10"/>
  <c r="AL226" i="10"/>
  <c r="AL174" i="10"/>
  <c r="AK177" i="10"/>
  <c r="AK205" i="10"/>
  <c r="AS211" i="10"/>
  <c r="AK222" i="10"/>
  <c r="AK250" i="10"/>
  <c r="AK259" i="10"/>
  <c r="AK190" i="10"/>
  <c r="AS233" i="10"/>
  <c r="AK231" i="10"/>
  <c r="AS218" i="10"/>
  <c r="AK242" i="10"/>
  <c r="AK275" i="10"/>
  <c r="AK234" i="10"/>
  <c r="AK265" i="10"/>
  <c r="AK247" i="10"/>
  <c r="AK274" i="10"/>
  <c r="AL278" i="10"/>
  <c r="AK270" i="10"/>
  <c r="AS278" i="10"/>
  <c r="AG283" i="11"/>
  <c r="AM283" i="11"/>
  <c r="R283" i="11"/>
  <c r="AP283" i="11"/>
  <c r="V283" i="11"/>
  <c r="U283" i="11"/>
  <c r="AH283" i="11"/>
  <c r="S283" i="11"/>
  <c r="AF283" i="11"/>
  <c r="AQ283" i="11"/>
  <c r="AN283" i="11"/>
  <c r="T283" i="11"/>
  <c r="AR283" i="11"/>
  <c r="AL283" i="11"/>
  <c r="W283" i="11"/>
  <c r="AO283" i="11"/>
  <c r="AI277" i="11"/>
  <c r="BA277" i="11" s="1"/>
  <c r="AI275" i="11"/>
  <c r="BA275" i="11" s="1"/>
  <c r="AI274" i="11"/>
  <c r="BA274" i="11" s="1"/>
  <c r="AI272" i="11"/>
  <c r="BA272" i="11" s="1"/>
  <c r="AI271" i="11"/>
  <c r="BA271" i="11" s="1"/>
  <c r="AI270" i="11"/>
  <c r="BA270" i="11" s="1"/>
  <c r="AI268" i="11"/>
  <c r="BA268" i="11" s="1"/>
  <c r="AI267" i="11"/>
  <c r="BA267" i="11" s="1"/>
  <c r="AI265" i="11"/>
  <c r="BA265" i="11" s="1"/>
  <c r="AI264" i="11"/>
  <c r="BA264" i="11" s="1"/>
  <c r="AI262" i="11"/>
  <c r="BA262" i="11" s="1"/>
  <c r="AI261" i="11"/>
  <c r="BA261" i="11" s="1"/>
  <c r="AI259" i="11"/>
  <c r="BA259" i="11" s="1"/>
  <c r="AI258" i="11"/>
  <c r="BA258" i="11" s="1"/>
  <c r="AI257" i="11"/>
  <c r="BA257" i="11" s="1"/>
  <c r="AI255" i="11"/>
  <c r="BA255" i="11" s="1"/>
  <c r="AI254" i="11"/>
  <c r="BA254" i="11" s="1"/>
  <c r="AI252" i="11"/>
  <c r="BA252" i="11" s="1"/>
  <c r="AI251" i="11"/>
  <c r="BA251" i="11" s="1"/>
  <c r="AI250" i="11"/>
  <c r="BA250" i="11" s="1"/>
  <c r="AI248" i="11"/>
  <c r="BA248" i="11" s="1"/>
  <c r="AI247" i="11"/>
  <c r="BA247" i="11" s="1"/>
  <c r="AI246" i="11"/>
  <c r="BA246" i="11" s="1"/>
  <c r="AI244" i="11"/>
  <c r="BA244" i="11" s="1"/>
  <c r="AI243" i="11"/>
  <c r="BA243" i="11" s="1"/>
  <c r="AI242" i="11"/>
  <c r="BA242" i="11" s="1"/>
  <c r="AI240" i="11"/>
  <c r="BA240" i="11" s="1"/>
  <c r="AI239" i="11"/>
  <c r="BA239" i="11" s="1"/>
  <c r="AI238" i="11"/>
  <c r="BA238" i="11" s="1"/>
  <c r="AI236" i="11"/>
  <c r="BA236" i="11" s="1"/>
  <c r="AI235" i="11"/>
  <c r="BA235" i="11" s="1"/>
  <c r="AI234" i="1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7" i="11"/>
  <c r="BA227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9" i="11"/>
  <c r="BA219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2" i="11"/>
  <c r="BA212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5" i="11"/>
  <c r="BA205" i="11" s="1"/>
  <c r="AI203" i="11"/>
  <c r="BA203" i="11" s="1"/>
  <c r="AI202" i="11"/>
  <c r="BA202" i="11" s="1"/>
  <c r="AI201" i="11"/>
  <c r="BA201" i="11" s="1"/>
  <c r="AI200" i="11"/>
  <c r="BA200" i="11" s="1"/>
  <c r="AI198" i="11"/>
  <c r="BA198" i="11" s="1"/>
  <c r="AI197" i="11"/>
  <c r="BA197" i="11" s="1"/>
  <c r="AI196" i="11"/>
  <c r="BA196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7" i="11"/>
  <c r="BA187" i="11" s="1"/>
  <c r="AI185" i="1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6" i="11"/>
  <c r="BA176" i="11" s="1"/>
  <c r="AI175" i="11"/>
  <c r="BA175" i="11" s="1"/>
  <c r="AI173" i="11"/>
  <c r="BA173" i="11" s="1"/>
  <c r="AI172" i="11"/>
  <c r="BA172" i="11" s="1"/>
  <c r="AI171" i="11"/>
  <c r="BA171" i="11" s="1"/>
  <c r="AI170" i="11"/>
  <c r="AI169" i="11"/>
  <c r="BA169" i="11" s="1"/>
  <c r="AI168" i="11"/>
  <c r="BA168" i="11" s="1"/>
  <c r="AI167" i="11"/>
  <c r="BA167" i="11" s="1"/>
  <c r="AI166" i="11"/>
  <c r="AI165" i="11"/>
  <c r="BA165" i="11" s="1"/>
  <c r="AI164" i="11"/>
  <c r="BA164" i="11" s="1"/>
  <c r="AI162" i="11"/>
  <c r="BA162" i="11" s="1"/>
  <c r="AI161" i="11"/>
  <c r="BA161" i="11" s="1"/>
  <c r="AI160" i="11"/>
  <c r="BA160" i="11" s="1"/>
  <c r="AI159" i="11"/>
  <c r="BA159" i="11" s="1"/>
  <c r="AI158" i="11"/>
  <c r="BA158" i="11" s="1"/>
  <c r="AI156" i="11"/>
  <c r="BA156" i="11" s="1"/>
  <c r="AI155" i="11"/>
  <c r="AI154" i="11"/>
  <c r="BA154" i="11" s="1"/>
  <c r="AI153" i="11"/>
  <c r="BA153" i="11" s="1"/>
  <c r="AI152" i="11"/>
  <c r="BA152" i="11" s="1"/>
  <c r="AI151" i="11"/>
  <c r="AI149" i="11"/>
  <c r="BA149" i="11" s="1"/>
  <c r="AI148" i="11"/>
  <c r="BA148" i="11" s="1"/>
  <c r="AI147" i="11"/>
  <c r="BA147" i="11" s="1"/>
  <c r="AI146" i="11"/>
  <c r="BA146" i="11" s="1"/>
  <c r="AI145" i="11"/>
  <c r="BA145" i="11" s="1"/>
  <c r="AI143" i="11"/>
  <c r="BA143" i="11" s="1"/>
  <c r="AI142" i="11"/>
  <c r="BA142" i="11" s="1"/>
  <c r="AI141" i="11"/>
  <c r="BA141" i="11" s="1"/>
  <c r="AI140" i="11"/>
  <c r="BA140" i="11" s="1"/>
  <c r="AI139" i="11"/>
  <c r="BA139" i="11" s="1"/>
  <c r="AI137" i="11"/>
  <c r="BA137" i="11" s="1"/>
  <c r="AI136" i="11"/>
  <c r="BA136" i="11" s="1"/>
  <c r="AI134" i="11"/>
  <c r="BA134" i="11" s="1"/>
  <c r="AI133" i="11"/>
  <c r="BA133" i="11" s="1"/>
  <c r="AI132" i="11"/>
  <c r="BA132" i="11" s="1"/>
  <c r="AI130" i="11"/>
  <c r="BA130" i="11" s="1"/>
  <c r="AI129" i="11"/>
  <c r="BA129" i="11" s="1"/>
  <c r="AI127" i="11"/>
  <c r="BA127" i="11" s="1"/>
  <c r="AI126" i="11"/>
  <c r="BA126" i="11" s="1"/>
  <c r="AI124" i="11"/>
  <c r="BA124" i="11" s="1"/>
  <c r="AI123" i="11"/>
  <c r="BA123" i="11" s="1"/>
  <c r="AI122" i="11"/>
  <c r="BA122" i="11" s="1"/>
  <c r="AI121" i="11"/>
  <c r="BA121" i="11" s="1"/>
  <c r="AI119" i="11"/>
  <c r="BA119" i="11" s="1"/>
  <c r="AI118" i="11"/>
  <c r="BA118" i="11" s="1"/>
  <c r="AI117" i="11"/>
  <c r="BA117" i="11" s="1"/>
  <c r="AI116" i="11"/>
  <c r="BA116" i="11" s="1"/>
  <c r="AI114" i="11"/>
  <c r="BA114" i="11" s="1"/>
  <c r="AI113" i="11"/>
  <c r="BA113" i="11" s="1"/>
  <c r="AI112" i="11"/>
  <c r="BA112" i="11" s="1"/>
  <c r="AI111" i="11"/>
  <c r="BA111" i="11" s="1"/>
  <c r="AI109" i="11"/>
  <c r="BA109" i="11" s="1"/>
  <c r="AI108" i="11"/>
  <c r="BA108" i="11" s="1"/>
  <c r="AI107" i="11"/>
  <c r="AI106" i="11"/>
  <c r="AI284" i="11" s="1"/>
  <c r="AI104" i="11"/>
  <c r="BA104" i="11" s="1"/>
  <c r="AI103" i="11"/>
  <c r="BA103" i="11" s="1"/>
  <c r="AI102" i="11"/>
  <c r="BA102" i="11" s="1"/>
  <c r="AI101" i="11"/>
  <c r="BA101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3" i="11"/>
  <c r="BA93" i="11" s="1"/>
  <c r="AI92" i="11"/>
  <c r="BA92" i="11" s="1"/>
  <c r="AI90" i="11"/>
  <c r="BA90" i="11" s="1"/>
  <c r="AI89" i="11"/>
  <c r="BA89" i="11" s="1"/>
  <c r="AI88" i="11"/>
  <c r="BA88" i="11" s="1"/>
  <c r="AI87" i="11"/>
  <c r="BA87" i="11" s="1"/>
  <c r="AI85" i="11"/>
  <c r="BA85" i="11" s="1"/>
  <c r="AI84" i="11"/>
  <c r="BA84" i="11" s="1"/>
  <c r="AI83" i="11"/>
  <c r="BA83" i="11" s="1"/>
  <c r="AI82" i="11"/>
  <c r="BA82" i="11" s="1"/>
  <c r="AI80" i="11"/>
  <c r="BA80" i="11" s="1"/>
  <c r="AI79" i="11"/>
  <c r="BA79" i="11" s="1"/>
  <c r="AI78" i="11"/>
  <c r="BA78" i="11" s="1"/>
  <c r="AI76" i="11"/>
  <c r="BA76" i="11" s="1"/>
  <c r="AI75" i="11"/>
  <c r="BA75" i="11" s="1"/>
  <c r="AI74" i="11"/>
  <c r="BA74" i="11" s="1"/>
  <c r="AI73" i="11"/>
  <c r="BA73" i="11" s="1"/>
  <c r="AI70" i="11"/>
  <c r="BA70" i="11" s="1"/>
  <c r="AI69" i="11"/>
  <c r="BA69" i="11" s="1"/>
  <c r="AI68" i="11"/>
  <c r="BA68" i="11" s="1"/>
  <c r="AI67" i="1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BA67" i="11" l="1"/>
  <c r="BA72" i="11" s="1"/>
  <c r="AI72" i="11"/>
  <c r="BQ279" i="10"/>
  <c r="AK145" i="10"/>
  <c r="AK150" i="10" s="1"/>
  <c r="DJ100" i="10"/>
  <c r="DJ279" i="10" s="1"/>
  <c r="CI281" i="10"/>
  <c r="CJ282" i="10" s="1"/>
  <c r="CL279" i="10"/>
  <c r="CL280" i="10" s="1"/>
  <c r="BY279" i="10"/>
  <c r="BE279" i="10"/>
  <c r="BE282" i="10" s="1"/>
  <c r="AK47" i="10"/>
  <c r="AK110" i="10"/>
  <c r="AK20" i="10"/>
  <c r="AK131" i="10"/>
  <c r="AK269" i="10"/>
  <c r="AK59" i="10"/>
  <c r="AK62" i="10"/>
  <c r="AK218" i="10"/>
  <c r="AK263" i="10"/>
  <c r="AK115" i="10"/>
  <c r="AK17" i="10"/>
  <c r="AK273" i="10"/>
  <c r="AL30" i="10"/>
  <c r="AL72" i="10"/>
  <c r="AS30" i="10"/>
  <c r="AS72" i="10"/>
  <c r="AU100" i="10"/>
  <c r="AU125" i="10" s="1"/>
  <c r="AU260" i="10" s="1"/>
  <c r="AR100" i="10"/>
  <c r="AR125" i="10" s="1"/>
  <c r="AR260" i="10" s="1"/>
  <c r="AT100" i="10"/>
  <c r="AT125" i="10" s="1"/>
  <c r="AT260" i="10" s="1"/>
  <c r="AQ100" i="10"/>
  <c r="AQ125" i="10" s="1"/>
  <c r="AQ260" i="10" s="1"/>
  <c r="AM100" i="10"/>
  <c r="AM125" i="10" s="1"/>
  <c r="AM260" i="10" s="1"/>
  <c r="AN100" i="10"/>
  <c r="AN125" i="10"/>
  <c r="AN260" i="10" s="1"/>
  <c r="AL204" i="10"/>
  <c r="AL245" i="10" s="1"/>
  <c r="AL34" i="10" s="1"/>
  <c r="AL37" i="10" s="1"/>
  <c r="AL256" i="10" s="1"/>
  <c r="AO100" i="10"/>
  <c r="AO125" i="10" s="1"/>
  <c r="AO260" i="10" s="1"/>
  <c r="AV100" i="10"/>
  <c r="AV125" i="10" s="1"/>
  <c r="AV260" i="10" s="1"/>
  <c r="AR157" i="10"/>
  <c r="AR204" i="10" s="1"/>
  <c r="AR245" i="10" s="1"/>
  <c r="AR34" i="10" s="1"/>
  <c r="AR37" i="10" s="1"/>
  <c r="AR256" i="10" s="1"/>
  <c r="AQ204" i="10"/>
  <c r="AQ245" i="10" s="1"/>
  <c r="AQ34" i="10" s="1"/>
  <c r="AQ37" i="10" s="1"/>
  <c r="AQ256" i="10" s="1"/>
  <c r="AK135" i="10"/>
  <c r="AK157" i="10" s="1"/>
  <c r="AK204" i="10" s="1"/>
  <c r="AK245" i="10" s="1"/>
  <c r="AK34" i="10" s="1"/>
  <c r="AK37" i="10" s="1"/>
  <c r="AK256" i="10" s="1"/>
  <c r="AK14" i="10"/>
  <c r="AK138" i="10"/>
  <c r="AK211" i="10"/>
  <c r="AK128" i="10"/>
  <c r="AK199" i="10"/>
  <c r="AK120" i="10"/>
  <c r="AK226" i="10"/>
  <c r="AK163" i="10"/>
  <c r="AK233" i="10"/>
  <c r="AK144" i="10"/>
  <c r="AK174" i="10"/>
  <c r="AK81" i="10"/>
  <c r="AK92" i="10"/>
  <c r="AK266" i="10"/>
  <c r="AK278" i="10"/>
  <c r="BA50" i="11"/>
  <c r="BA299" i="11" s="1"/>
  <c r="AI299" i="11"/>
  <c r="BA9" i="11"/>
  <c r="AI294" i="11"/>
  <c r="BA151" i="11"/>
  <c r="BA292" i="11" s="1"/>
  <c r="AI292" i="11"/>
  <c r="BA185" i="11"/>
  <c r="BA297" i="11" s="1"/>
  <c r="AI297" i="11"/>
  <c r="BA106" i="11"/>
  <c r="AI285" i="11"/>
  <c r="BA166" i="11"/>
  <c r="BA287" i="11" s="1"/>
  <c r="AI287" i="11"/>
  <c r="BA155" i="11"/>
  <c r="BA296" i="11" s="1"/>
  <c r="AI296" i="11"/>
  <c r="BA170" i="11"/>
  <c r="BA295" i="11" s="1"/>
  <c r="AI295" i="11"/>
  <c r="BA234" i="11"/>
  <c r="BA293" i="11" s="1"/>
  <c r="AI293" i="11"/>
  <c r="BA107" i="11"/>
  <c r="BA291" i="11" s="1"/>
  <c r="AI291" i="11"/>
  <c r="BA45" i="11"/>
  <c r="BA290" i="11" s="1"/>
  <c r="AI290" i="11"/>
  <c r="BA7" i="11"/>
  <c r="BA289" i="11" s="1"/>
  <c r="AI289" i="11"/>
  <c r="BA40" i="11"/>
  <c r="BA298" i="11" s="1"/>
  <c r="AI298" i="11"/>
  <c r="AO278" i="11"/>
  <c r="AN278" i="11"/>
  <c r="AO273" i="11"/>
  <c r="AN273" i="11"/>
  <c r="AO269" i="11"/>
  <c r="AN269" i="11"/>
  <c r="AO266" i="11"/>
  <c r="AN266" i="11"/>
  <c r="AO263" i="11"/>
  <c r="AN263" i="11"/>
  <c r="AO260" i="11"/>
  <c r="AN260" i="11"/>
  <c r="AO256" i="11"/>
  <c r="AN256" i="11"/>
  <c r="AO253" i="11"/>
  <c r="AN253" i="11"/>
  <c r="AO249" i="11"/>
  <c r="AN249" i="11"/>
  <c r="AO245" i="11"/>
  <c r="AN245" i="11"/>
  <c r="AO241" i="11"/>
  <c r="AN241" i="11"/>
  <c r="AO237" i="11"/>
  <c r="AN237" i="11"/>
  <c r="AO233" i="11"/>
  <c r="AN233" i="11"/>
  <c r="AO226" i="11"/>
  <c r="AN226" i="11"/>
  <c r="AO218" i="11"/>
  <c r="AN218" i="11"/>
  <c r="AO211" i="11"/>
  <c r="AN211" i="11"/>
  <c r="AO204" i="11"/>
  <c r="AN204" i="11"/>
  <c r="AO199" i="11"/>
  <c r="AN199" i="11"/>
  <c r="AO195" i="11"/>
  <c r="AN195" i="11"/>
  <c r="AO186" i="11"/>
  <c r="AN186" i="11"/>
  <c r="AO174" i="11"/>
  <c r="AN174" i="11"/>
  <c r="AO163" i="11"/>
  <c r="AN163" i="11"/>
  <c r="AO157" i="11"/>
  <c r="AN157" i="11"/>
  <c r="AO150" i="11"/>
  <c r="AN150" i="11"/>
  <c r="AO144" i="11"/>
  <c r="AN144" i="11"/>
  <c r="AO138" i="11"/>
  <c r="AN138" i="11"/>
  <c r="AO135" i="11"/>
  <c r="AN135" i="11"/>
  <c r="AO131" i="11"/>
  <c r="AN131" i="11"/>
  <c r="AO128" i="11"/>
  <c r="AN128" i="11"/>
  <c r="AO125" i="11"/>
  <c r="AN125" i="11"/>
  <c r="AO120" i="11"/>
  <c r="AN120" i="11"/>
  <c r="AO115" i="11"/>
  <c r="AN115" i="11"/>
  <c r="AO110" i="11"/>
  <c r="AN110" i="11"/>
  <c r="AO105" i="11"/>
  <c r="AN105" i="11"/>
  <c r="AO100" i="11"/>
  <c r="AN100" i="11"/>
  <c r="AO91" i="11"/>
  <c r="AN91" i="11"/>
  <c r="AO86" i="11"/>
  <c r="AN86" i="11"/>
  <c r="AO81" i="11"/>
  <c r="AN81" i="11"/>
  <c r="AO77" i="11"/>
  <c r="AN77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BA294" i="11" l="1"/>
  <c r="AN279" i="11"/>
  <c r="AO279" i="11"/>
  <c r="AV66" i="10"/>
  <c r="AV237" i="10" s="1"/>
  <c r="AV23" i="10" s="1"/>
  <c r="AV186" i="10"/>
  <c r="AM66" i="10"/>
  <c r="AM237" i="10" s="1"/>
  <c r="AM23" i="10" s="1"/>
  <c r="AQ66" i="10"/>
  <c r="AQ237" i="10" s="1"/>
  <c r="AQ23" i="10" s="1"/>
  <c r="AT66" i="10"/>
  <c r="AT237" i="10" s="1"/>
  <c r="AT23" i="10" s="1"/>
  <c r="AO66" i="10"/>
  <c r="AO237" i="10" s="1"/>
  <c r="AO23" i="10" s="1"/>
  <c r="AO186" i="10"/>
  <c r="AR186" i="10"/>
  <c r="AR66" i="10"/>
  <c r="AR237" i="10" s="1"/>
  <c r="AR23" i="10" s="1"/>
  <c r="AU66" i="10"/>
  <c r="AU237" i="10" s="1"/>
  <c r="AU23" i="10" s="1"/>
  <c r="AU186" i="10"/>
  <c r="AK100" i="10"/>
  <c r="AS125" i="10"/>
  <c r="AS260" i="10" s="1"/>
  <c r="AS100" i="10"/>
  <c r="AK44" i="10"/>
  <c r="AK54" i="10" s="1"/>
  <c r="AK253" i="10" s="1"/>
  <c r="AK41" i="10" s="1"/>
  <c r="AK195" i="10" s="1"/>
  <c r="AK10" i="10" s="1"/>
  <c r="AK26" i="10" s="1"/>
  <c r="AN66" i="10"/>
  <c r="AN237" i="10" s="1"/>
  <c r="AN23" i="10" s="1"/>
  <c r="BA285" i="11"/>
  <c r="BA284" i="11"/>
  <c r="AI283" i="11"/>
  <c r="AA284" i="11"/>
  <c r="Y284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BA273" i="11"/>
  <c r="AR273" i="11"/>
  <c r="AQ273" i="11"/>
  <c r="AP273" i="11"/>
  <c r="AM273" i="11"/>
  <c r="AL273" i="11"/>
  <c r="AI273" i="11"/>
  <c r="AH273" i="11"/>
  <c r="AG273" i="11"/>
  <c r="AF273" i="11"/>
  <c r="W273" i="11"/>
  <c r="V273" i="11"/>
  <c r="U273" i="11"/>
  <c r="T273" i="11"/>
  <c r="S273" i="11"/>
  <c r="R273" i="11"/>
  <c r="BA269" i="11"/>
  <c r="AR269" i="11"/>
  <c r="AQ269" i="11"/>
  <c r="AP269" i="11"/>
  <c r="AM269" i="11"/>
  <c r="AL269" i="11"/>
  <c r="AI269" i="11"/>
  <c r="AH269" i="11"/>
  <c r="AG269" i="11"/>
  <c r="AF269" i="11"/>
  <c r="W269" i="11"/>
  <c r="V269" i="11"/>
  <c r="U269" i="11"/>
  <c r="T269" i="11"/>
  <c r="S269" i="11"/>
  <c r="R269" i="11"/>
  <c r="BA266" i="11"/>
  <c r="AR266" i="11"/>
  <c r="AQ266" i="11"/>
  <c r="AP266" i="11"/>
  <c r="AM266" i="11"/>
  <c r="AL266" i="11"/>
  <c r="AI266" i="11"/>
  <c r="AH266" i="11"/>
  <c r="AG266" i="11"/>
  <c r="AF266" i="11"/>
  <c r="W266" i="11"/>
  <c r="V266" i="11"/>
  <c r="U266" i="11"/>
  <c r="T266" i="11"/>
  <c r="S266" i="11"/>
  <c r="R266" i="11"/>
  <c r="BA263" i="11"/>
  <c r="AR263" i="11"/>
  <c r="AQ263" i="11"/>
  <c r="AP263" i="11"/>
  <c r="AM263" i="11"/>
  <c r="AL263" i="11"/>
  <c r="AI263" i="11"/>
  <c r="AH263" i="11"/>
  <c r="AG263" i="11"/>
  <c r="AF263" i="11"/>
  <c r="W263" i="11"/>
  <c r="V263" i="11"/>
  <c r="U263" i="11"/>
  <c r="T263" i="11"/>
  <c r="S263" i="11"/>
  <c r="R263" i="11"/>
  <c r="BA260" i="11"/>
  <c r="AR260" i="11"/>
  <c r="AQ260" i="11"/>
  <c r="AP260" i="11"/>
  <c r="AM260" i="11"/>
  <c r="AL260" i="11"/>
  <c r="AI260" i="11"/>
  <c r="AH260" i="11"/>
  <c r="AG260" i="11"/>
  <c r="AF260" i="11"/>
  <c r="W260" i="11"/>
  <c r="V260" i="11"/>
  <c r="U260" i="11"/>
  <c r="T260" i="11"/>
  <c r="S260" i="11"/>
  <c r="R260" i="11"/>
  <c r="BA256" i="11"/>
  <c r="AR256" i="11"/>
  <c r="AQ256" i="11"/>
  <c r="AP256" i="11"/>
  <c r="AM256" i="11"/>
  <c r="AL256" i="11"/>
  <c r="AI256" i="11"/>
  <c r="AH256" i="11"/>
  <c r="AG256" i="11"/>
  <c r="AF256" i="11"/>
  <c r="W256" i="11"/>
  <c r="V256" i="11"/>
  <c r="U256" i="11"/>
  <c r="T256" i="11"/>
  <c r="S256" i="11"/>
  <c r="R256" i="11"/>
  <c r="BA253" i="11"/>
  <c r="AR253" i="11"/>
  <c r="AQ253" i="11"/>
  <c r="AP253" i="11"/>
  <c r="AM253" i="11"/>
  <c r="AL253" i="11"/>
  <c r="AI253" i="11"/>
  <c r="AH253" i="11"/>
  <c r="AG253" i="11"/>
  <c r="AF253" i="11"/>
  <c r="W253" i="11"/>
  <c r="V253" i="11"/>
  <c r="U253" i="11"/>
  <c r="T253" i="11"/>
  <c r="S253" i="11"/>
  <c r="R253" i="11"/>
  <c r="BA249" i="11"/>
  <c r="AR249" i="11"/>
  <c r="AQ249" i="11"/>
  <c r="AP249" i="11"/>
  <c r="AM249" i="11"/>
  <c r="AL249" i="11"/>
  <c r="AI249" i="11"/>
  <c r="AH249" i="11"/>
  <c r="AG249" i="11"/>
  <c r="AF249" i="11"/>
  <c r="W249" i="11"/>
  <c r="V249" i="11"/>
  <c r="U249" i="11"/>
  <c r="T249" i="11"/>
  <c r="S249" i="11"/>
  <c r="R249" i="11"/>
  <c r="BA245" i="11"/>
  <c r="AR245" i="11"/>
  <c r="AQ245" i="11"/>
  <c r="AP245" i="11"/>
  <c r="AM245" i="11"/>
  <c r="AL245" i="11"/>
  <c r="AI245" i="11"/>
  <c r="AH245" i="11"/>
  <c r="AG245" i="11"/>
  <c r="AF245" i="11"/>
  <c r="W245" i="11"/>
  <c r="V245" i="11"/>
  <c r="U245" i="11"/>
  <c r="T245" i="11"/>
  <c r="S245" i="11"/>
  <c r="R245" i="11"/>
  <c r="BA241" i="11"/>
  <c r="AR241" i="11"/>
  <c r="AQ241" i="11"/>
  <c r="AP241" i="11"/>
  <c r="AM241" i="11"/>
  <c r="AL241" i="11"/>
  <c r="AI241" i="11"/>
  <c r="AH241" i="11"/>
  <c r="AG241" i="11"/>
  <c r="AF241" i="11"/>
  <c r="W241" i="11"/>
  <c r="V241" i="11"/>
  <c r="U241" i="11"/>
  <c r="T241" i="11"/>
  <c r="S241" i="11"/>
  <c r="R241" i="11"/>
  <c r="BA237" i="11"/>
  <c r="AR237" i="11"/>
  <c r="AQ237" i="11"/>
  <c r="AP237" i="11"/>
  <c r="AM237" i="11"/>
  <c r="AL237" i="11"/>
  <c r="AI237" i="11"/>
  <c r="AH237" i="11"/>
  <c r="AG237" i="11"/>
  <c r="AF237" i="11"/>
  <c r="W237" i="11"/>
  <c r="V237" i="11"/>
  <c r="U237" i="11"/>
  <c r="T237" i="11"/>
  <c r="S237" i="11"/>
  <c r="R237" i="11"/>
  <c r="BA233" i="11"/>
  <c r="AR233" i="11"/>
  <c r="AQ233" i="11"/>
  <c r="AP233" i="11"/>
  <c r="AM233" i="11"/>
  <c r="AL233" i="11"/>
  <c r="AI233" i="11"/>
  <c r="AH233" i="11"/>
  <c r="AG233" i="11"/>
  <c r="AF233" i="11"/>
  <c r="W233" i="11"/>
  <c r="V233" i="11"/>
  <c r="U233" i="11"/>
  <c r="T233" i="11"/>
  <c r="S233" i="11"/>
  <c r="R233" i="11"/>
  <c r="BA226" i="11"/>
  <c r="AR226" i="11"/>
  <c r="AQ226" i="11"/>
  <c r="AP226" i="11"/>
  <c r="AM226" i="11"/>
  <c r="AL226" i="11"/>
  <c r="AI226" i="11"/>
  <c r="AH226" i="11"/>
  <c r="AG226" i="11"/>
  <c r="AF226" i="11"/>
  <c r="W226" i="11"/>
  <c r="V226" i="11"/>
  <c r="U226" i="11"/>
  <c r="T226" i="11"/>
  <c r="S226" i="11"/>
  <c r="R226" i="11"/>
  <c r="BA218" i="11"/>
  <c r="AR218" i="11"/>
  <c r="AQ218" i="11"/>
  <c r="AP218" i="11"/>
  <c r="AM218" i="11"/>
  <c r="AL218" i="11"/>
  <c r="AI218" i="11"/>
  <c r="AH218" i="11"/>
  <c r="AG218" i="11"/>
  <c r="AF218" i="11"/>
  <c r="W218" i="11"/>
  <c r="V218" i="11"/>
  <c r="U218" i="11"/>
  <c r="T218" i="11"/>
  <c r="S218" i="11"/>
  <c r="R218" i="11"/>
  <c r="BA211" i="11"/>
  <c r="AR211" i="11"/>
  <c r="AQ211" i="11"/>
  <c r="AP211" i="11"/>
  <c r="AM211" i="11"/>
  <c r="AL211" i="11"/>
  <c r="AI211" i="11"/>
  <c r="AH211" i="11"/>
  <c r="AG211" i="11"/>
  <c r="AF211" i="11"/>
  <c r="W211" i="11"/>
  <c r="V211" i="11"/>
  <c r="U211" i="11"/>
  <c r="T211" i="11"/>
  <c r="S211" i="11"/>
  <c r="R211" i="11"/>
  <c r="BA204" i="11"/>
  <c r="AR204" i="11"/>
  <c r="AQ204" i="11"/>
  <c r="AP204" i="11"/>
  <c r="AM204" i="11"/>
  <c r="AL204" i="11"/>
  <c r="AI204" i="11"/>
  <c r="AH204" i="11"/>
  <c r="AG204" i="11"/>
  <c r="AF204" i="11"/>
  <c r="W204" i="11"/>
  <c r="V204" i="11"/>
  <c r="U204" i="11"/>
  <c r="T204" i="11"/>
  <c r="S204" i="11"/>
  <c r="R204" i="11"/>
  <c r="BA199" i="11"/>
  <c r="AR199" i="11"/>
  <c r="AQ199" i="11"/>
  <c r="AP199" i="11"/>
  <c r="AM199" i="11"/>
  <c r="AL199" i="11"/>
  <c r="AI199" i="11"/>
  <c r="AH199" i="11"/>
  <c r="AG199" i="11"/>
  <c r="AF199" i="11"/>
  <c r="W199" i="11"/>
  <c r="V199" i="11"/>
  <c r="U199" i="11"/>
  <c r="T199" i="11"/>
  <c r="S199" i="11"/>
  <c r="R199" i="11"/>
  <c r="BA195" i="11"/>
  <c r="AR195" i="11"/>
  <c r="AQ195" i="11"/>
  <c r="AP195" i="11"/>
  <c r="AM195" i="11"/>
  <c r="AL195" i="11"/>
  <c r="AI195" i="11"/>
  <c r="AH195" i="11"/>
  <c r="AG195" i="11"/>
  <c r="AF195" i="11"/>
  <c r="W195" i="11"/>
  <c r="V195" i="11"/>
  <c r="U195" i="11"/>
  <c r="T195" i="11"/>
  <c r="S195" i="11"/>
  <c r="R195" i="11"/>
  <c r="BA186" i="11"/>
  <c r="AR186" i="11"/>
  <c r="AQ186" i="11"/>
  <c r="AP186" i="11"/>
  <c r="AM186" i="11"/>
  <c r="AL186" i="11"/>
  <c r="AI186" i="11"/>
  <c r="AH186" i="11"/>
  <c r="AG186" i="11"/>
  <c r="AF186" i="11"/>
  <c r="W186" i="11"/>
  <c r="V186" i="11"/>
  <c r="U186" i="11"/>
  <c r="T186" i="11"/>
  <c r="S186" i="11"/>
  <c r="R186" i="11"/>
  <c r="BA174" i="11"/>
  <c r="AR174" i="11"/>
  <c r="AQ174" i="11"/>
  <c r="AP174" i="11"/>
  <c r="AM174" i="11"/>
  <c r="AL174" i="11"/>
  <c r="AI174" i="11"/>
  <c r="AH174" i="11"/>
  <c r="AG174" i="11"/>
  <c r="AF174" i="11"/>
  <c r="W174" i="11"/>
  <c r="V174" i="11"/>
  <c r="U174" i="11"/>
  <c r="T174" i="11"/>
  <c r="S174" i="11"/>
  <c r="R174" i="11"/>
  <c r="BA163" i="11"/>
  <c r="AR163" i="11"/>
  <c r="AQ163" i="11"/>
  <c r="AP163" i="11"/>
  <c r="AM163" i="11"/>
  <c r="AL163" i="11"/>
  <c r="AI163" i="11"/>
  <c r="AH163" i="11"/>
  <c r="AG163" i="11"/>
  <c r="AF163" i="11"/>
  <c r="W163" i="11"/>
  <c r="V163" i="11"/>
  <c r="U163" i="11"/>
  <c r="T163" i="11"/>
  <c r="S163" i="11"/>
  <c r="R163" i="11"/>
  <c r="BA157" i="11"/>
  <c r="AR157" i="11"/>
  <c r="AQ157" i="11"/>
  <c r="AP157" i="11"/>
  <c r="AM157" i="11"/>
  <c r="AL157" i="11"/>
  <c r="AI157" i="11"/>
  <c r="AH157" i="11"/>
  <c r="AG157" i="11"/>
  <c r="AF157" i="11"/>
  <c r="W157" i="11"/>
  <c r="V157" i="11"/>
  <c r="U157" i="11"/>
  <c r="T157" i="11"/>
  <c r="S157" i="11"/>
  <c r="R157" i="11"/>
  <c r="BA150" i="11"/>
  <c r="AR150" i="11"/>
  <c r="AQ150" i="11"/>
  <c r="AP150" i="11"/>
  <c r="AM150" i="11"/>
  <c r="AL150" i="11"/>
  <c r="AI150" i="11"/>
  <c r="AH150" i="11"/>
  <c r="AG150" i="11"/>
  <c r="AF150" i="11"/>
  <c r="W150" i="11"/>
  <c r="V150" i="11"/>
  <c r="U150" i="11"/>
  <c r="T150" i="11"/>
  <c r="S150" i="11"/>
  <c r="R150" i="11"/>
  <c r="BA144" i="11"/>
  <c r="AR144" i="11"/>
  <c r="AQ144" i="11"/>
  <c r="AP144" i="11"/>
  <c r="AM144" i="11"/>
  <c r="AL144" i="11"/>
  <c r="AI144" i="11"/>
  <c r="AH144" i="11"/>
  <c r="AG144" i="11"/>
  <c r="AF144" i="11"/>
  <c r="W144" i="11"/>
  <c r="V144" i="11"/>
  <c r="U144" i="11"/>
  <c r="T144" i="11"/>
  <c r="S144" i="11"/>
  <c r="R144" i="11"/>
  <c r="BA138" i="11"/>
  <c r="AR138" i="11"/>
  <c r="AQ138" i="11"/>
  <c r="AP138" i="11"/>
  <c r="AM138" i="11"/>
  <c r="AL138" i="11"/>
  <c r="AI138" i="11"/>
  <c r="AH138" i="11"/>
  <c r="AG138" i="11"/>
  <c r="AF138" i="11"/>
  <c r="W138" i="11"/>
  <c r="V138" i="11"/>
  <c r="U138" i="11"/>
  <c r="T138" i="11"/>
  <c r="S138" i="11"/>
  <c r="R138" i="11"/>
  <c r="BA135" i="11"/>
  <c r="AR135" i="11"/>
  <c r="AQ135" i="11"/>
  <c r="AP135" i="11"/>
  <c r="AM135" i="11"/>
  <c r="AL135" i="11"/>
  <c r="AI135" i="11"/>
  <c r="AH135" i="11"/>
  <c r="AG135" i="11"/>
  <c r="AF135" i="11"/>
  <c r="W135" i="11"/>
  <c r="V135" i="11"/>
  <c r="U135" i="11"/>
  <c r="T135" i="11"/>
  <c r="S135" i="11"/>
  <c r="R135" i="11"/>
  <c r="BA131" i="11"/>
  <c r="AR131" i="11"/>
  <c r="AQ131" i="11"/>
  <c r="AP131" i="11"/>
  <c r="AM131" i="11"/>
  <c r="AL131" i="11"/>
  <c r="AI131" i="11"/>
  <c r="AH131" i="11"/>
  <c r="AG131" i="11"/>
  <c r="AF131" i="11"/>
  <c r="W131" i="11"/>
  <c r="V131" i="11"/>
  <c r="U131" i="11"/>
  <c r="T131" i="11"/>
  <c r="S131" i="11"/>
  <c r="R131" i="11"/>
  <c r="BA128" i="11"/>
  <c r="AR128" i="11"/>
  <c r="AQ128" i="11"/>
  <c r="AP128" i="11"/>
  <c r="AM128" i="11"/>
  <c r="AL128" i="11"/>
  <c r="AI128" i="11"/>
  <c r="AH128" i="11"/>
  <c r="AG128" i="11"/>
  <c r="AF128" i="11"/>
  <c r="W128" i="11"/>
  <c r="V128" i="11"/>
  <c r="U128" i="11"/>
  <c r="T128" i="11"/>
  <c r="S128" i="11"/>
  <c r="R128" i="11"/>
  <c r="BA125" i="11"/>
  <c r="AR125" i="11"/>
  <c r="AQ125" i="11"/>
  <c r="AP125" i="11"/>
  <c r="AM125" i="11"/>
  <c r="AL125" i="11"/>
  <c r="AI125" i="11"/>
  <c r="AH125" i="11"/>
  <c r="AG125" i="11"/>
  <c r="AF125" i="11"/>
  <c r="W125" i="11"/>
  <c r="V125" i="11"/>
  <c r="U125" i="11"/>
  <c r="T125" i="11"/>
  <c r="S125" i="11"/>
  <c r="R125" i="11"/>
  <c r="BA120" i="11"/>
  <c r="AR120" i="11"/>
  <c r="AQ120" i="11"/>
  <c r="AP120" i="11"/>
  <c r="AM120" i="11"/>
  <c r="AL120" i="11"/>
  <c r="AI120" i="11"/>
  <c r="AH120" i="11"/>
  <c r="AG120" i="11"/>
  <c r="AF120" i="11"/>
  <c r="W120" i="11"/>
  <c r="V120" i="11"/>
  <c r="U120" i="11"/>
  <c r="T120" i="11"/>
  <c r="S120" i="11"/>
  <c r="R120" i="11"/>
  <c r="BA115" i="11"/>
  <c r="AR115" i="11"/>
  <c r="AQ115" i="11"/>
  <c r="AP115" i="11"/>
  <c r="AM115" i="11"/>
  <c r="AL115" i="11"/>
  <c r="AI115" i="11"/>
  <c r="AH115" i="11"/>
  <c r="AG115" i="11"/>
  <c r="AF115" i="11"/>
  <c r="W115" i="11"/>
  <c r="V115" i="11"/>
  <c r="U115" i="11"/>
  <c r="T115" i="11"/>
  <c r="S115" i="11"/>
  <c r="R115" i="11"/>
  <c r="BA110" i="11"/>
  <c r="AR110" i="11"/>
  <c r="AQ110" i="11"/>
  <c r="AP110" i="11"/>
  <c r="AM110" i="11"/>
  <c r="AL110" i="11"/>
  <c r="AI110" i="11"/>
  <c r="AH110" i="11"/>
  <c r="AG110" i="11"/>
  <c r="AF110" i="11"/>
  <c r="W110" i="11"/>
  <c r="V110" i="11"/>
  <c r="U110" i="11"/>
  <c r="T110" i="11"/>
  <c r="S110" i="11"/>
  <c r="R110" i="11"/>
  <c r="BA105" i="11"/>
  <c r="AR105" i="11"/>
  <c r="AQ105" i="11"/>
  <c r="AP105" i="11"/>
  <c r="AM105" i="11"/>
  <c r="AL105" i="11"/>
  <c r="AI105" i="11"/>
  <c r="AH105" i="11"/>
  <c r="AG105" i="11"/>
  <c r="AF105" i="11"/>
  <c r="W105" i="11"/>
  <c r="V105" i="11"/>
  <c r="U105" i="11"/>
  <c r="T105" i="11"/>
  <c r="S105" i="11"/>
  <c r="R105" i="11"/>
  <c r="BA100" i="11"/>
  <c r="AR100" i="11"/>
  <c r="AQ100" i="11"/>
  <c r="AP100" i="11"/>
  <c r="AM100" i="11"/>
  <c r="AL100" i="11"/>
  <c r="AI100" i="11"/>
  <c r="AH100" i="11"/>
  <c r="AG100" i="11"/>
  <c r="AF100" i="11"/>
  <c r="W100" i="11"/>
  <c r="V100" i="11"/>
  <c r="U100" i="11"/>
  <c r="T100" i="11"/>
  <c r="S100" i="11"/>
  <c r="R100" i="11"/>
  <c r="BA91" i="11"/>
  <c r="AR91" i="11"/>
  <c r="AQ91" i="11"/>
  <c r="AP91" i="11"/>
  <c r="AM91" i="11"/>
  <c r="AL91" i="11"/>
  <c r="AI91" i="11"/>
  <c r="AH91" i="11"/>
  <c r="AG91" i="11"/>
  <c r="AF91" i="11"/>
  <c r="W91" i="11"/>
  <c r="V91" i="11"/>
  <c r="U91" i="11"/>
  <c r="T91" i="11"/>
  <c r="S91" i="11"/>
  <c r="R91" i="11"/>
  <c r="BA86" i="11"/>
  <c r="AR86" i="11"/>
  <c r="AQ86" i="11"/>
  <c r="AP86" i="11"/>
  <c r="AM86" i="11"/>
  <c r="AL86" i="11"/>
  <c r="AI86" i="11"/>
  <c r="AH86" i="11"/>
  <c r="AG86" i="11"/>
  <c r="AF86" i="11"/>
  <c r="W86" i="11"/>
  <c r="V86" i="11"/>
  <c r="U86" i="11"/>
  <c r="T86" i="11"/>
  <c r="S86" i="11"/>
  <c r="R86" i="11"/>
  <c r="BA81" i="11"/>
  <c r="AR81" i="11"/>
  <c r="AQ81" i="11"/>
  <c r="AP81" i="11"/>
  <c r="AM81" i="11"/>
  <c r="AL81" i="11"/>
  <c r="AI81" i="11"/>
  <c r="AH81" i="11"/>
  <c r="AG81" i="11"/>
  <c r="AF81" i="11"/>
  <c r="W81" i="11"/>
  <c r="V81" i="11"/>
  <c r="U81" i="11"/>
  <c r="T81" i="11"/>
  <c r="S81" i="11"/>
  <c r="R81" i="11"/>
  <c r="BA77" i="11"/>
  <c r="AR77" i="11"/>
  <c r="AQ77" i="11"/>
  <c r="AP77" i="11"/>
  <c r="AM77" i="11"/>
  <c r="AL77" i="11"/>
  <c r="AI77" i="11"/>
  <c r="AH77" i="11"/>
  <c r="AG77" i="11"/>
  <c r="AF77" i="11"/>
  <c r="W77" i="11"/>
  <c r="V77" i="11"/>
  <c r="U77" i="11"/>
  <c r="T77" i="11"/>
  <c r="S77" i="11"/>
  <c r="R77" i="11"/>
  <c r="BA66" i="11"/>
  <c r="AR66" i="11"/>
  <c r="AQ66" i="11"/>
  <c r="AP66" i="11"/>
  <c r="AM66" i="11"/>
  <c r="AL66" i="11"/>
  <c r="AI66" i="11"/>
  <c r="AH66" i="11"/>
  <c r="AG66" i="11"/>
  <c r="AF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7" i="10"/>
  <c r="T277" i="10"/>
  <c r="U275" i="10"/>
  <c r="T275" i="10"/>
  <c r="U274" i="10"/>
  <c r="T274" i="10"/>
  <c r="U272" i="10"/>
  <c r="T272" i="10"/>
  <c r="U271" i="10"/>
  <c r="T271" i="10"/>
  <c r="U270" i="10"/>
  <c r="T270" i="10"/>
  <c r="U268" i="10"/>
  <c r="T268" i="10"/>
  <c r="U267" i="10"/>
  <c r="T267" i="10"/>
  <c r="U265" i="10"/>
  <c r="T265" i="10"/>
  <c r="U264" i="10"/>
  <c r="T264" i="10"/>
  <c r="U262" i="10"/>
  <c r="T262" i="10"/>
  <c r="U261" i="10"/>
  <c r="T261" i="10"/>
  <c r="U259" i="10"/>
  <c r="T259" i="10"/>
  <c r="U258" i="10"/>
  <c r="T258" i="10"/>
  <c r="U257" i="10"/>
  <c r="T257" i="10"/>
  <c r="U255" i="10"/>
  <c r="T255" i="10"/>
  <c r="U254" i="10"/>
  <c r="T254" i="10"/>
  <c r="U252" i="10"/>
  <c r="T252" i="10"/>
  <c r="U251" i="10"/>
  <c r="T251" i="10"/>
  <c r="U250" i="10"/>
  <c r="T250" i="10"/>
  <c r="U248" i="10"/>
  <c r="T248" i="10"/>
  <c r="U247" i="10"/>
  <c r="T247" i="10"/>
  <c r="U246" i="10"/>
  <c r="T246" i="10"/>
  <c r="U244" i="10"/>
  <c r="T244" i="10"/>
  <c r="U243" i="10"/>
  <c r="T243" i="10"/>
  <c r="U242" i="10"/>
  <c r="T242" i="10"/>
  <c r="U240" i="10"/>
  <c r="T240" i="10"/>
  <c r="U239" i="10"/>
  <c r="T239" i="10"/>
  <c r="U238" i="10"/>
  <c r="T238" i="10"/>
  <c r="U236" i="10"/>
  <c r="T236" i="10"/>
  <c r="U235" i="10"/>
  <c r="T235" i="10"/>
  <c r="U234" i="10"/>
  <c r="T234" i="10"/>
  <c r="U232" i="10"/>
  <c r="T232" i="10"/>
  <c r="U231" i="10"/>
  <c r="T231" i="10"/>
  <c r="U230" i="10"/>
  <c r="T230" i="10"/>
  <c r="U229" i="10"/>
  <c r="T229" i="10"/>
  <c r="U228" i="10"/>
  <c r="T228" i="10"/>
  <c r="U227" i="10"/>
  <c r="T227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9" i="10"/>
  <c r="T219" i="10"/>
  <c r="U217" i="10"/>
  <c r="T217" i="10"/>
  <c r="U216" i="10"/>
  <c r="T216" i="10"/>
  <c r="U215" i="10"/>
  <c r="T215" i="10"/>
  <c r="U214" i="10"/>
  <c r="T214" i="10"/>
  <c r="U213" i="10"/>
  <c r="T213" i="10"/>
  <c r="U212" i="10"/>
  <c r="T212" i="10"/>
  <c r="U210" i="10"/>
  <c r="T210" i="10"/>
  <c r="U209" i="10"/>
  <c r="T209" i="10"/>
  <c r="U208" i="10"/>
  <c r="T208" i="10"/>
  <c r="U207" i="10"/>
  <c r="T207" i="10"/>
  <c r="U206" i="10"/>
  <c r="T206" i="10"/>
  <c r="U205" i="10"/>
  <c r="T205" i="10"/>
  <c r="U203" i="10"/>
  <c r="T203" i="10"/>
  <c r="U202" i="10"/>
  <c r="T202" i="10"/>
  <c r="U201" i="10"/>
  <c r="T201" i="10"/>
  <c r="U200" i="10"/>
  <c r="T200" i="10"/>
  <c r="U198" i="10"/>
  <c r="T198" i="10"/>
  <c r="U197" i="10"/>
  <c r="T197" i="10"/>
  <c r="U196" i="10"/>
  <c r="T196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7" i="10"/>
  <c r="T187" i="10"/>
  <c r="U185" i="10"/>
  <c r="T185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6" i="10"/>
  <c r="T176" i="10"/>
  <c r="U175" i="10"/>
  <c r="T175" i="10"/>
  <c r="U173" i="10"/>
  <c r="T173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5" i="10"/>
  <c r="T165" i="10"/>
  <c r="U164" i="10"/>
  <c r="T164" i="10"/>
  <c r="U162" i="10"/>
  <c r="T162" i="10"/>
  <c r="U161" i="10"/>
  <c r="T161" i="10"/>
  <c r="U160" i="10"/>
  <c r="T160" i="10"/>
  <c r="U159" i="10"/>
  <c r="T159" i="10"/>
  <c r="U158" i="10"/>
  <c r="T158" i="10"/>
  <c r="U156" i="10"/>
  <c r="T156" i="10"/>
  <c r="U155" i="10"/>
  <c r="T155" i="10"/>
  <c r="U154" i="10"/>
  <c r="T154" i="10"/>
  <c r="U153" i="10"/>
  <c r="T153" i="10"/>
  <c r="U152" i="10"/>
  <c r="T152" i="10"/>
  <c r="U151" i="10"/>
  <c r="T151" i="10"/>
  <c r="U149" i="10"/>
  <c r="T149" i="10"/>
  <c r="U148" i="10"/>
  <c r="T148" i="10"/>
  <c r="U147" i="10"/>
  <c r="T147" i="10"/>
  <c r="U146" i="10"/>
  <c r="T146" i="10"/>
  <c r="T145" i="10"/>
  <c r="U143" i="10"/>
  <c r="T143" i="10"/>
  <c r="U142" i="10"/>
  <c r="T142" i="10"/>
  <c r="U141" i="10"/>
  <c r="T141" i="10"/>
  <c r="U140" i="10"/>
  <c r="T140" i="10"/>
  <c r="U139" i="10"/>
  <c r="T139" i="10"/>
  <c r="U137" i="10"/>
  <c r="T137" i="10"/>
  <c r="U136" i="10"/>
  <c r="T136" i="10"/>
  <c r="U134" i="10"/>
  <c r="T134" i="10"/>
  <c r="U133" i="10"/>
  <c r="T133" i="10"/>
  <c r="U132" i="10"/>
  <c r="T132" i="10"/>
  <c r="U130" i="10"/>
  <c r="T130" i="10"/>
  <c r="U129" i="10"/>
  <c r="T129" i="10"/>
  <c r="U127" i="10"/>
  <c r="T127" i="10"/>
  <c r="U126" i="10"/>
  <c r="T126" i="10"/>
  <c r="U124" i="10"/>
  <c r="T124" i="10"/>
  <c r="U123" i="10"/>
  <c r="T123" i="10"/>
  <c r="U122" i="10"/>
  <c r="T122" i="10"/>
  <c r="U121" i="10"/>
  <c r="T121" i="10"/>
  <c r="U119" i="10"/>
  <c r="T119" i="10"/>
  <c r="U118" i="10"/>
  <c r="T118" i="10"/>
  <c r="U117" i="10"/>
  <c r="T117" i="10"/>
  <c r="U116" i="10"/>
  <c r="T116" i="10"/>
  <c r="U114" i="10"/>
  <c r="T114" i="10"/>
  <c r="U113" i="10"/>
  <c r="T113" i="10"/>
  <c r="U112" i="10"/>
  <c r="T112" i="10"/>
  <c r="U111" i="10"/>
  <c r="T111" i="10"/>
  <c r="U109" i="10"/>
  <c r="T109" i="10"/>
  <c r="U108" i="10"/>
  <c r="T108" i="10"/>
  <c r="U107" i="10"/>
  <c r="T107" i="10"/>
  <c r="U106" i="10"/>
  <c r="T106" i="10"/>
  <c r="U104" i="10"/>
  <c r="T104" i="10"/>
  <c r="U103" i="10"/>
  <c r="T103" i="10"/>
  <c r="U102" i="10"/>
  <c r="T102" i="10"/>
  <c r="U101" i="10"/>
  <c r="T101" i="10"/>
  <c r="U99" i="10"/>
  <c r="T99" i="10"/>
  <c r="U98" i="10"/>
  <c r="T98" i="10"/>
  <c r="U97" i="10"/>
  <c r="T97" i="10"/>
  <c r="U96" i="10"/>
  <c r="T96" i="10"/>
  <c r="U95" i="10"/>
  <c r="T95" i="10"/>
  <c r="U94" i="10"/>
  <c r="T94" i="10"/>
  <c r="U93" i="10"/>
  <c r="T93" i="10"/>
  <c r="U92" i="10"/>
  <c r="U90" i="10"/>
  <c r="T90" i="10"/>
  <c r="U89" i="10"/>
  <c r="T89" i="10"/>
  <c r="U88" i="10"/>
  <c r="T88" i="10"/>
  <c r="U87" i="10"/>
  <c r="T87" i="10"/>
  <c r="U85" i="10"/>
  <c r="T85" i="10"/>
  <c r="U84" i="10"/>
  <c r="T84" i="10"/>
  <c r="U83" i="10"/>
  <c r="T83" i="10"/>
  <c r="U82" i="10"/>
  <c r="T82" i="10"/>
  <c r="U80" i="10"/>
  <c r="T80" i="10"/>
  <c r="U79" i="10"/>
  <c r="T79" i="10"/>
  <c r="U78" i="10"/>
  <c r="T78" i="10"/>
  <c r="U76" i="10"/>
  <c r="T76" i="10"/>
  <c r="U75" i="10"/>
  <c r="T75" i="10"/>
  <c r="U74" i="10"/>
  <c r="T74" i="10"/>
  <c r="U73" i="10"/>
  <c r="T73" i="10"/>
  <c r="U70" i="10"/>
  <c r="T70" i="10"/>
  <c r="U69" i="10"/>
  <c r="T69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81" i="10"/>
  <c r="Y81" i="10"/>
  <c r="X278" i="10"/>
  <c r="Y278" i="10"/>
  <c r="X273" i="10"/>
  <c r="Y273" i="10"/>
  <c r="X269" i="10"/>
  <c r="Y269" i="10"/>
  <c r="X266" i="10"/>
  <c r="Y266" i="10"/>
  <c r="X263" i="10"/>
  <c r="Y263" i="10"/>
  <c r="Y253" i="10"/>
  <c r="Y41" i="10" s="1"/>
  <c r="Y195" i="10" s="1"/>
  <c r="Y10" i="10" s="1"/>
  <c r="Y26" i="10" s="1"/>
  <c r="X233" i="10"/>
  <c r="Y233" i="10"/>
  <c r="X226" i="10"/>
  <c r="Y226" i="10"/>
  <c r="X218" i="10"/>
  <c r="Y218" i="10"/>
  <c r="X211" i="10"/>
  <c r="Y211" i="10"/>
  <c r="X199" i="10"/>
  <c r="Y199" i="10"/>
  <c r="X174" i="10"/>
  <c r="Y174" i="10"/>
  <c r="X163" i="10"/>
  <c r="Y163" i="10"/>
  <c r="X150" i="10"/>
  <c r="Y150" i="10"/>
  <c r="X144" i="10"/>
  <c r="Y144" i="10"/>
  <c r="Y138" i="10"/>
  <c r="X135" i="10"/>
  <c r="Y135" i="10"/>
  <c r="X131" i="10"/>
  <c r="Y131" i="10"/>
  <c r="X128" i="10"/>
  <c r="Y128" i="10"/>
  <c r="X125" i="10"/>
  <c r="X260" i="10" s="1"/>
  <c r="X120" i="10"/>
  <c r="Y120" i="10"/>
  <c r="X115" i="10"/>
  <c r="Y115" i="10"/>
  <c r="X110" i="10"/>
  <c r="Y110" i="10"/>
  <c r="X100" i="10"/>
  <c r="Y100" i="10"/>
  <c r="Y125" i="10" s="1"/>
  <c r="Y260" i="10" s="1"/>
  <c r="X47" i="10"/>
  <c r="Y47" i="10"/>
  <c r="X44" i="10"/>
  <c r="X54" i="10" s="1"/>
  <c r="X253" i="10" s="1"/>
  <c r="X41" i="10" s="1"/>
  <c r="X195" i="10" s="1"/>
  <c r="X10" i="10" s="1"/>
  <c r="X26" i="10" s="1"/>
  <c r="Y44" i="10"/>
  <c r="X20" i="10"/>
  <c r="Y20" i="10"/>
  <c r="X17" i="10"/>
  <c r="Y17" i="10"/>
  <c r="X14" i="10"/>
  <c r="Y14" i="10"/>
  <c r="Z94" i="10" l="1"/>
  <c r="Z97" i="10"/>
  <c r="Z101" i="10"/>
  <c r="Z104" i="10"/>
  <c r="Z108" i="10"/>
  <c r="Z112" i="10"/>
  <c r="Z116" i="10"/>
  <c r="Z119" i="10"/>
  <c r="Z123" i="10"/>
  <c r="Z127" i="10"/>
  <c r="Z132" i="10"/>
  <c r="Z136" i="10"/>
  <c r="Z140" i="10"/>
  <c r="Z143" i="10"/>
  <c r="AA171" i="10"/>
  <c r="AA178" i="10"/>
  <c r="AA207" i="10"/>
  <c r="AA221" i="10"/>
  <c r="AA228" i="10"/>
  <c r="Z19" i="10"/>
  <c r="Z40" i="10"/>
  <c r="Z61" i="10"/>
  <c r="Z78" i="10"/>
  <c r="Z89" i="10"/>
  <c r="Z147" i="10"/>
  <c r="Z168" i="10"/>
  <c r="Z189" i="10"/>
  <c r="Z207" i="10"/>
  <c r="Z221" i="10"/>
  <c r="Z239" i="10"/>
  <c r="Z259" i="10"/>
  <c r="Z272" i="10"/>
  <c r="Z8" i="10"/>
  <c r="Z12" i="10"/>
  <c r="Z16" i="10"/>
  <c r="Z21" i="10"/>
  <c r="Z25" i="10"/>
  <c r="Z29" i="10"/>
  <c r="Z33" i="10"/>
  <c r="Z38" i="10"/>
  <c r="Z42" i="10"/>
  <c r="Z46" i="10"/>
  <c r="Z50" i="10"/>
  <c r="Z55" i="10"/>
  <c r="Z58" i="10"/>
  <c r="Z63" i="10"/>
  <c r="Z67" i="10"/>
  <c r="Z70" i="10"/>
  <c r="Z75" i="10"/>
  <c r="Z79" i="10"/>
  <c r="Z83" i="10"/>
  <c r="Z87" i="10"/>
  <c r="Z90" i="10"/>
  <c r="Z148" i="10"/>
  <c r="Z152" i="10"/>
  <c r="Z155" i="10"/>
  <c r="Z159" i="10"/>
  <c r="Z162" i="10"/>
  <c r="Z166" i="10"/>
  <c r="Z169" i="10"/>
  <c r="Z172" i="10"/>
  <c r="Z176" i="10"/>
  <c r="Z179" i="10"/>
  <c r="Z182" i="10"/>
  <c r="Z187" i="10"/>
  <c r="Z190" i="10"/>
  <c r="Z193" i="10"/>
  <c r="Z197" i="10"/>
  <c r="Z201" i="10"/>
  <c r="Z205" i="10"/>
  <c r="Z208" i="10"/>
  <c r="Z212" i="10"/>
  <c r="Z215" i="10"/>
  <c r="Z219" i="10"/>
  <c r="Z222" i="10"/>
  <c r="Z225" i="10"/>
  <c r="Z229" i="10"/>
  <c r="Z232" i="10"/>
  <c r="Z236" i="10"/>
  <c r="Z240" i="10"/>
  <c r="Z244" i="10"/>
  <c r="Z248" i="10"/>
  <c r="Z252" i="10"/>
  <c r="Z257" i="10"/>
  <c r="Z261" i="10"/>
  <c r="Z265" i="10"/>
  <c r="Z270" i="10"/>
  <c r="Z274" i="10"/>
  <c r="Z7" i="10"/>
  <c r="Z15" i="10"/>
  <c r="Z28" i="10"/>
  <c r="Z36" i="10"/>
  <c r="Z53" i="10"/>
  <c r="Z69" i="10"/>
  <c r="Z82" i="10"/>
  <c r="Z151" i="10"/>
  <c r="Z161" i="10"/>
  <c r="Z171" i="10"/>
  <c r="Z181" i="10"/>
  <c r="Z192" i="10"/>
  <c r="Z200" i="10"/>
  <c r="Z210" i="10"/>
  <c r="Z217" i="10"/>
  <c r="Z228" i="10"/>
  <c r="Z231" i="10"/>
  <c r="Z243" i="10"/>
  <c r="Z247" i="10"/>
  <c r="Z255" i="10"/>
  <c r="Z264" i="10"/>
  <c r="Z268" i="10"/>
  <c r="Z277" i="10"/>
  <c r="Z98" i="10"/>
  <c r="Z106" i="10"/>
  <c r="Z113" i="10"/>
  <c r="Z121" i="10"/>
  <c r="Z129" i="10"/>
  <c r="Z137" i="10"/>
  <c r="Z141" i="10"/>
  <c r="AA182" i="10"/>
  <c r="Z9" i="10"/>
  <c r="Z18" i="10"/>
  <c r="Z31" i="10"/>
  <c r="Z64" i="10"/>
  <c r="Z73" i="10"/>
  <c r="Z76" i="10"/>
  <c r="Z80" i="10"/>
  <c r="Z84" i="10"/>
  <c r="Z146" i="10"/>
  <c r="Z149" i="10"/>
  <c r="Z153" i="10"/>
  <c r="Z156" i="10"/>
  <c r="Z160" i="10"/>
  <c r="Z164" i="10"/>
  <c r="Z167" i="10"/>
  <c r="Z170" i="10"/>
  <c r="Z173" i="10"/>
  <c r="Z177" i="10"/>
  <c r="Z180" i="10"/>
  <c r="Z183" i="10"/>
  <c r="Z188" i="10"/>
  <c r="Z191" i="10"/>
  <c r="Z194" i="10"/>
  <c r="Z198" i="10"/>
  <c r="Z202" i="10"/>
  <c r="Z206" i="10"/>
  <c r="Z209" i="10"/>
  <c r="Z213" i="10"/>
  <c r="Z216" i="10"/>
  <c r="Z220" i="10"/>
  <c r="Z223" i="10"/>
  <c r="Z227" i="10"/>
  <c r="Z230" i="10"/>
  <c r="Z234" i="10"/>
  <c r="Z238" i="10"/>
  <c r="Z242" i="10"/>
  <c r="Z246" i="10"/>
  <c r="Z250" i="10"/>
  <c r="Z254" i="10"/>
  <c r="Z258" i="10"/>
  <c r="Z262" i="10"/>
  <c r="Z267" i="10"/>
  <c r="Z271" i="10"/>
  <c r="Z275" i="10"/>
  <c r="Z11" i="10"/>
  <c r="Z24" i="10"/>
  <c r="Z32" i="10"/>
  <c r="Z45" i="10"/>
  <c r="Z49" i="10"/>
  <c r="Z57" i="10"/>
  <c r="Z65" i="10"/>
  <c r="Z74" i="10"/>
  <c r="Z85" i="10"/>
  <c r="Z154" i="10"/>
  <c r="Z158" i="10"/>
  <c r="Z165" i="10"/>
  <c r="Z175" i="10"/>
  <c r="Z178" i="10"/>
  <c r="Z185" i="10"/>
  <c r="Z196" i="10"/>
  <c r="Z203" i="10"/>
  <c r="Z214" i="10"/>
  <c r="Z224" i="10"/>
  <c r="Z235" i="10"/>
  <c r="Z251" i="10"/>
  <c r="Z95" i="10"/>
  <c r="Z102" i="10"/>
  <c r="Z109" i="10"/>
  <c r="Z117" i="10"/>
  <c r="Z124" i="10"/>
  <c r="Z133" i="10"/>
  <c r="Z145" i="10"/>
  <c r="Z93" i="10"/>
  <c r="Z96" i="10"/>
  <c r="Z99" i="10"/>
  <c r="Z103" i="10"/>
  <c r="Z107" i="10"/>
  <c r="Z111" i="10"/>
  <c r="Z114" i="10"/>
  <c r="Z118" i="10"/>
  <c r="Z122" i="10"/>
  <c r="Z126" i="10"/>
  <c r="Z130" i="10"/>
  <c r="Z134" i="10"/>
  <c r="Z139" i="10"/>
  <c r="Z142" i="10"/>
  <c r="AA167" i="10"/>
  <c r="AA188" i="10"/>
  <c r="AA213" i="10"/>
  <c r="AA152" i="10"/>
  <c r="AA134" i="10"/>
  <c r="AA149" i="10"/>
  <c r="AA156" i="10"/>
  <c r="AA40" i="10"/>
  <c r="AA85" i="10"/>
  <c r="AA89" i="10"/>
  <c r="AA97" i="10"/>
  <c r="AA104" i="10"/>
  <c r="AA119" i="10"/>
  <c r="AA143" i="10"/>
  <c r="AA58" i="10"/>
  <c r="AA70" i="10"/>
  <c r="AA162" i="10"/>
  <c r="AA76" i="10"/>
  <c r="AA98" i="10"/>
  <c r="AA124" i="10"/>
  <c r="AA194" i="10"/>
  <c r="AA275" i="10"/>
  <c r="AA185" i="10"/>
  <c r="AA203" i="10"/>
  <c r="AA271" i="10"/>
  <c r="AA274" i="10"/>
  <c r="AA264" i="10"/>
  <c r="AA267" i="10"/>
  <c r="AA261" i="10"/>
  <c r="AA270" i="10"/>
  <c r="AA155" i="10"/>
  <c r="AA173" i="10"/>
  <c r="AA242" i="10"/>
  <c r="AA250" i="10"/>
  <c r="AA238" i="10"/>
  <c r="AA234" i="10"/>
  <c r="AA246" i="10"/>
  <c r="AA254" i="10"/>
  <c r="AA257" i="10"/>
  <c r="AA22" i="10"/>
  <c r="AA39" i="10"/>
  <c r="AA146" i="10"/>
  <c r="AA202" i="10"/>
  <c r="AA93" i="10"/>
  <c r="AA96" i="10"/>
  <c r="AA99" i="10"/>
  <c r="AA103" i="10"/>
  <c r="AA107" i="10"/>
  <c r="AA111" i="10"/>
  <c r="AA114" i="10"/>
  <c r="AA118" i="10"/>
  <c r="AA122" i="10"/>
  <c r="AA126" i="10"/>
  <c r="AA130" i="10"/>
  <c r="AA139" i="10"/>
  <c r="AA142" i="10"/>
  <c r="AA9" i="10"/>
  <c r="AA35" i="10"/>
  <c r="AA64" i="10"/>
  <c r="AA170" i="10"/>
  <c r="AA177" i="10"/>
  <c r="AA183" i="10"/>
  <c r="AA206" i="10"/>
  <c r="AA216" i="10"/>
  <c r="AA258" i="10"/>
  <c r="AA7" i="10"/>
  <c r="AA11" i="10"/>
  <c r="AA15" i="10"/>
  <c r="AA19" i="10"/>
  <c r="AA24" i="10"/>
  <c r="AA28" i="10"/>
  <c r="AA32" i="10"/>
  <c r="AA36" i="10"/>
  <c r="AA45" i="10"/>
  <c r="AA49" i="10"/>
  <c r="AA53" i="10"/>
  <c r="AA57" i="10"/>
  <c r="AA61" i="10"/>
  <c r="AA65" i="10"/>
  <c r="AA69" i="10"/>
  <c r="AA74" i="10"/>
  <c r="AA78" i="10"/>
  <c r="AA82" i="10"/>
  <c r="AA147" i="10"/>
  <c r="AA151" i="10"/>
  <c r="AA154" i="10"/>
  <c r="AA158" i="10"/>
  <c r="AA161" i="10"/>
  <c r="AA165" i="10"/>
  <c r="AA168" i="10"/>
  <c r="AA175" i="10"/>
  <c r="AA181" i="10"/>
  <c r="AA189" i="10"/>
  <c r="AA192" i="10"/>
  <c r="AA196" i="10"/>
  <c r="AA200" i="10"/>
  <c r="AA210" i="10"/>
  <c r="AA214" i="10"/>
  <c r="AA217" i="10"/>
  <c r="AA224" i="10"/>
  <c r="AA231" i="10"/>
  <c r="AA235" i="10"/>
  <c r="AA239" i="10"/>
  <c r="AA243" i="10"/>
  <c r="AA247" i="10"/>
  <c r="AA251" i="10"/>
  <c r="AA255" i="10"/>
  <c r="AA259" i="10"/>
  <c r="AA268" i="10"/>
  <c r="AA272" i="10"/>
  <c r="AA277" i="10"/>
  <c r="AA13" i="10"/>
  <c r="AA43" i="10"/>
  <c r="AA68" i="10"/>
  <c r="AA88" i="10"/>
  <c r="AA153" i="10"/>
  <c r="AA180" i="10"/>
  <c r="AA191" i="10"/>
  <c r="AA94" i="10"/>
  <c r="AA101" i="10"/>
  <c r="AA108" i="10"/>
  <c r="AA112" i="10"/>
  <c r="AA116" i="10"/>
  <c r="AA123" i="10"/>
  <c r="AA127" i="10"/>
  <c r="AA132" i="10"/>
  <c r="AA136" i="10"/>
  <c r="AA140" i="10"/>
  <c r="AA27" i="10"/>
  <c r="AA48" i="10"/>
  <c r="AA56" i="10"/>
  <c r="AA73" i="10"/>
  <c r="AA80" i="10"/>
  <c r="AA160" i="10"/>
  <c r="AA198" i="10"/>
  <c r="AA220" i="10"/>
  <c r="AA227" i="10"/>
  <c r="AA262" i="10"/>
  <c r="AA8" i="10"/>
  <c r="AA12" i="10"/>
  <c r="AA16" i="10"/>
  <c r="AA21" i="10"/>
  <c r="AA25" i="10"/>
  <c r="AA29" i="10"/>
  <c r="AA33" i="10"/>
  <c r="AA38" i="10"/>
  <c r="AA42" i="10"/>
  <c r="AA46" i="10"/>
  <c r="AA50" i="10"/>
  <c r="AA55" i="10"/>
  <c r="AA63" i="10"/>
  <c r="AA67" i="10"/>
  <c r="AA75" i="10"/>
  <c r="AA79" i="10"/>
  <c r="AA83" i="10"/>
  <c r="AA87" i="10"/>
  <c r="AA90" i="10"/>
  <c r="AA148" i="10"/>
  <c r="AA159" i="10"/>
  <c r="AA166" i="10"/>
  <c r="AA169" i="10"/>
  <c r="AA172" i="10"/>
  <c r="AA176" i="10"/>
  <c r="AA179" i="10"/>
  <c r="AA187" i="10"/>
  <c r="AA190" i="10"/>
  <c r="AA193" i="10"/>
  <c r="AA197" i="10"/>
  <c r="AA201" i="10"/>
  <c r="AA205" i="10"/>
  <c r="AA208" i="10"/>
  <c r="AA212" i="10"/>
  <c r="AA215" i="10"/>
  <c r="AA219" i="10"/>
  <c r="AA222" i="10"/>
  <c r="AA225" i="10"/>
  <c r="AA229" i="10"/>
  <c r="AA232" i="10"/>
  <c r="AA236" i="10"/>
  <c r="AA240" i="10"/>
  <c r="AA244" i="10"/>
  <c r="AA248" i="10"/>
  <c r="AA252" i="10"/>
  <c r="AA265" i="10"/>
  <c r="AA18" i="10"/>
  <c r="AA31" i="10"/>
  <c r="AA52" i="10"/>
  <c r="AA60" i="10"/>
  <c r="AA84" i="10"/>
  <c r="AA164" i="10"/>
  <c r="AA209" i="10"/>
  <c r="AA223" i="10"/>
  <c r="AA230" i="10"/>
  <c r="Z13" i="10"/>
  <c r="Z22" i="10"/>
  <c r="Z27" i="10"/>
  <c r="Z35" i="10"/>
  <c r="Z39" i="10"/>
  <c r="Z43" i="10"/>
  <c r="Z48" i="10"/>
  <c r="Z52" i="10"/>
  <c r="Z56" i="10"/>
  <c r="Z60" i="10"/>
  <c r="Z68" i="10"/>
  <c r="Z88" i="10"/>
  <c r="AA92" i="10"/>
  <c r="AA95" i="10"/>
  <c r="AA102" i="10"/>
  <c r="AA106" i="10"/>
  <c r="AA109" i="10"/>
  <c r="AA113" i="10"/>
  <c r="AA117" i="10"/>
  <c r="AA121" i="10"/>
  <c r="AA129" i="10"/>
  <c r="AA133" i="10"/>
  <c r="AA137" i="10"/>
  <c r="AA141" i="10"/>
  <c r="AL279" i="11"/>
  <c r="V279" i="11"/>
  <c r="S279" i="11"/>
  <c r="AG279" i="11"/>
  <c r="AQ279" i="11"/>
  <c r="T279" i="11"/>
  <c r="AH279" i="11"/>
  <c r="AR279" i="11"/>
  <c r="U279" i="11"/>
  <c r="AI279" i="11"/>
  <c r="BA279" i="11"/>
  <c r="W279" i="11"/>
  <c r="AM279" i="11"/>
  <c r="R279" i="11"/>
  <c r="AF279" i="11"/>
  <c r="AP279" i="11"/>
  <c r="AR77" i="10"/>
  <c r="Y30" i="10"/>
  <c r="Y72" i="10" s="1"/>
  <c r="Y66" i="10"/>
  <c r="Y237" i="10" s="1"/>
  <c r="Y23" i="10" s="1"/>
  <c r="Y186" i="10"/>
  <c r="X66" i="10"/>
  <c r="X237" i="10" s="1"/>
  <c r="X23" i="10" s="1"/>
  <c r="X186" i="10"/>
  <c r="X30" i="10"/>
  <c r="X72" i="10" s="1"/>
  <c r="AK30" i="10"/>
  <c r="AK72" i="10"/>
  <c r="AS66" i="10"/>
  <c r="AS237" i="10" s="1"/>
  <c r="AS23" i="10" s="1"/>
  <c r="X138" i="10"/>
  <c r="AO77" i="10"/>
  <c r="AQ186" i="10"/>
  <c r="AQ77" i="10" s="1"/>
  <c r="Y157" i="10"/>
  <c r="Y204" i="10" s="1"/>
  <c r="Y245" i="10" s="1"/>
  <c r="Y34" i="10" s="1"/>
  <c r="Y37" i="10" s="1"/>
  <c r="Y256" i="10" s="1"/>
  <c r="AK125" i="10"/>
  <c r="AK260" i="10" s="1"/>
  <c r="AU77" i="10"/>
  <c r="AT186" i="10"/>
  <c r="AT77" i="10" s="1"/>
  <c r="AM186" i="10"/>
  <c r="AM77" i="10" s="1"/>
  <c r="AN186" i="10"/>
  <c r="AN77" i="10" s="1"/>
  <c r="AR249" i="10"/>
  <c r="AV77" i="10"/>
  <c r="V16" i="10"/>
  <c r="AF16" i="10" s="1"/>
  <c r="W129" i="10"/>
  <c r="AG129" i="10" s="1"/>
  <c r="W137" i="10"/>
  <c r="AG137" i="10" s="1"/>
  <c r="V146" i="10"/>
  <c r="AF146" i="10" s="1"/>
  <c r="V153" i="10"/>
  <c r="AF153" i="10" s="1"/>
  <c r="V164" i="10"/>
  <c r="AF164" i="10" s="1"/>
  <c r="V170" i="10"/>
  <c r="AF170" i="10" s="1"/>
  <c r="V177" i="10"/>
  <c r="AF177" i="10" s="1"/>
  <c r="V188" i="10"/>
  <c r="AF188" i="10" s="1"/>
  <c r="V194" i="10"/>
  <c r="AF194" i="10" s="1"/>
  <c r="V202" i="10"/>
  <c r="AF202" i="10" s="1"/>
  <c r="V213" i="10"/>
  <c r="AF213" i="10" s="1"/>
  <c r="V220" i="10"/>
  <c r="AF220" i="10" s="1"/>
  <c r="V227" i="10"/>
  <c r="AF227" i="10" s="1"/>
  <c r="V234" i="10"/>
  <c r="AF234" i="10" s="1"/>
  <c r="V242" i="10"/>
  <c r="AF242" i="10" s="1"/>
  <c r="V250" i="10"/>
  <c r="AF250" i="10" s="1"/>
  <c r="V258" i="10"/>
  <c r="AF258" i="10" s="1"/>
  <c r="V262" i="10"/>
  <c r="AF262" i="10" s="1"/>
  <c r="V271" i="10"/>
  <c r="AF271" i="10" s="1"/>
  <c r="W8" i="10"/>
  <c r="AG8" i="10" s="1"/>
  <c r="W12" i="10"/>
  <c r="AG12" i="10" s="1"/>
  <c r="W16" i="10"/>
  <c r="AG16" i="10" s="1"/>
  <c r="W21" i="10"/>
  <c r="AG21" i="10" s="1"/>
  <c r="W25" i="10"/>
  <c r="AG25" i="10" s="1"/>
  <c r="W29" i="10"/>
  <c r="AG29" i="10" s="1"/>
  <c r="W33" i="10"/>
  <c r="AG33" i="10" s="1"/>
  <c r="W38" i="10"/>
  <c r="AG38" i="10" s="1"/>
  <c r="W42" i="10"/>
  <c r="AG42" i="10" s="1"/>
  <c r="W46" i="10"/>
  <c r="AG46" i="10" s="1"/>
  <c r="W50" i="10"/>
  <c r="W55" i="10"/>
  <c r="AG55" i="10" s="1"/>
  <c r="W58" i="10"/>
  <c r="AG58" i="10" s="1"/>
  <c r="W63" i="10"/>
  <c r="AG63" i="10" s="1"/>
  <c r="W68" i="10"/>
  <c r="AG68" i="10" s="1"/>
  <c r="W73" i="10"/>
  <c r="AG73" i="10" s="1"/>
  <c r="W76" i="10"/>
  <c r="W80" i="10"/>
  <c r="AG80" i="10" s="1"/>
  <c r="W84" i="10"/>
  <c r="AG84" i="10" s="1"/>
  <c r="W88" i="10"/>
  <c r="AG88" i="10" s="1"/>
  <c r="V93" i="10"/>
  <c r="AF93" i="10" s="1"/>
  <c r="V96" i="10"/>
  <c r="AF96" i="10" s="1"/>
  <c r="V99" i="10"/>
  <c r="AF99" i="10" s="1"/>
  <c r="V103" i="10"/>
  <c r="AF103" i="10" s="1"/>
  <c r="V107" i="10"/>
  <c r="AF107" i="10" s="1"/>
  <c r="V111" i="10"/>
  <c r="AF111" i="10" s="1"/>
  <c r="V114" i="10"/>
  <c r="AF114" i="10" s="1"/>
  <c r="V118" i="10"/>
  <c r="AF118" i="10" s="1"/>
  <c r="V122" i="10"/>
  <c r="AF122" i="10" s="1"/>
  <c r="V126" i="10"/>
  <c r="AF126" i="10" s="1"/>
  <c r="V130" i="10"/>
  <c r="AF130" i="10" s="1"/>
  <c r="V134" i="10"/>
  <c r="AF134" i="10" s="1"/>
  <c r="V139" i="10"/>
  <c r="AF139" i="10" s="1"/>
  <c r="V142" i="10"/>
  <c r="AF142" i="10" s="1"/>
  <c r="W146" i="10"/>
  <c r="AG146" i="10" s="1"/>
  <c r="W149" i="10"/>
  <c r="AG149" i="10" s="1"/>
  <c r="W153" i="10"/>
  <c r="AG153" i="10" s="1"/>
  <c r="W156" i="10"/>
  <c r="AG156" i="10" s="1"/>
  <c r="W160" i="10"/>
  <c r="AG160" i="10" s="1"/>
  <c r="W164" i="10"/>
  <c r="AG164" i="10" s="1"/>
  <c r="W167" i="10"/>
  <c r="AG167" i="10" s="1"/>
  <c r="W170" i="10"/>
  <c r="AG170" i="10" s="1"/>
  <c r="W173" i="10"/>
  <c r="AG173" i="10" s="1"/>
  <c r="W177" i="10"/>
  <c r="AG177" i="10" s="1"/>
  <c r="W180" i="10"/>
  <c r="W183" i="10"/>
  <c r="AG183" i="10" s="1"/>
  <c r="W188" i="10"/>
  <c r="AG188" i="10" s="1"/>
  <c r="W191" i="10"/>
  <c r="AG191" i="10" s="1"/>
  <c r="W194" i="10"/>
  <c r="AG194" i="10" s="1"/>
  <c r="W198" i="10"/>
  <c r="AG198" i="10" s="1"/>
  <c r="W202" i="10"/>
  <c r="AG202" i="10" s="1"/>
  <c r="W206" i="10"/>
  <c r="AG206" i="10" s="1"/>
  <c r="W209" i="10"/>
  <c r="AG209" i="10" s="1"/>
  <c r="W213" i="10"/>
  <c r="W216" i="10"/>
  <c r="AG216" i="10" s="1"/>
  <c r="W220" i="10"/>
  <c r="AG220" i="10" s="1"/>
  <c r="W223" i="10"/>
  <c r="AG223" i="10" s="1"/>
  <c r="W227" i="10"/>
  <c r="AG227" i="10" s="1"/>
  <c r="W230" i="10"/>
  <c r="AG230" i="10" s="1"/>
  <c r="W234" i="10"/>
  <c r="AG234" i="10" s="1"/>
  <c r="W238" i="10"/>
  <c r="AG238" i="10" s="1"/>
  <c r="W242" i="10"/>
  <c r="AG242" i="10" s="1"/>
  <c r="W246" i="10"/>
  <c r="AG246" i="10" s="1"/>
  <c r="W250" i="10"/>
  <c r="AG250" i="10" s="1"/>
  <c r="W254" i="10"/>
  <c r="AG254" i="10" s="1"/>
  <c r="W258" i="10"/>
  <c r="AG258" i="10" s="1"/>
  <c r="W262" i="10"/>
  <c r="AG262" i="10" s="1"/>
  <c r="W267" i="10"/>
  <c r="AG267" i="10" s="1"/>
  <c r="W271" i="10"/>
  <c r="AG271" i="10" s="1"/>
  <c r="W275" i="10"/>
  <c r="AG275" i="10" s="1"/>
  <c r="V8" i="10"/>
  <c r="AF8" i="10" s="1"/>
  <c r="V12" i="10"/>
  <c r="AF12" i="10" s="1"/>
  <c r="V21" i="10"/>
  <c r="AF21" i="10" s="1"/>
  <c r="V25" i="10"/>
  <c r="AF25" i="10" s="1"/>
  <c r="V29" i="10"/>
  <c r="AF29" i="10" s="1"/>
  <c r="V33" i="10"/>
  <c r="AF33" i="10" s="1"/>
  <c r="V38" i="10"/>
  <c r="AF38" i="10" s="1"/>
  <c r="V42" i="10"/>
  <c r="AF42" i="10" s="1"/>
  <c r="V46" i="10"/>
  <c r="AF46" i="10" s="1"/>
  <c r="V50" i="10"/>
  <c r="AF50" i="10" s="1"/>
  <c r="V55" i="10"/>
  <c r="AF55" i="10" s="1"/>
  <c r="V58" i="10"/>
  <c r="AF58" i="10" s="1"/>
  <c r="V63" i="10"/>
  <c r="AF63" i="10" s="1"/>
  <c r="V68" i="10"/>
  <c r="AF68" i="10" s="1"/>
  <c r="V73" i="10"/>
  <c r="AF73" i="10" s="1"/>
  <c r="V76" i="10"/>
  <c r="AF76" i="10" s="1"/>
  <c r="V80" i="10"/>
  <c r="AF80" i="10" s="1"/>
  <c r="V84" i="10"/>
  <c r="AF84" i="10" s="1"/>
  <c r="V88" i="10"/>
  <c r="AF88" i="10" s="1"/>
  <c r="W92" i="10"/>
  <c r="AG92" i="10" s="1"/>
  <c r="W95" i="10"/>
  <c r="AG95" i="10" s="1"/>
  <c r="W98" i="10"/>
  <c r="W102" i="10"/>
  <c r="AG102" i="10" s="1"/>
  <c r="W106" i="10"/>
  <c r="AG106" i="10" s="1"/>
  <c r="W109" i="10"/>
  <c r="AG109" i="10" s="1"/>
  <c r="W113" i="10"/>
  <c r="AG113" i="10" s="1"/>
  <c r="W117" i="10"/>
  <c r="AG117" i="10" s="1"/>
  <c r="W121" i="10"/>
  <c r="AG121" i="10" s="1"/>
  <c r="W124" i="10"/>
  <c r="AG124" i="10" s="1"/>
  <c r="W133" i="10"/>
  <c r="AG133" i="10" s="1"/>
  <c r="W141" i="10"/>
  <c r="V149" i="10"/>
  <c r="AF149" i="10" s="1"/>
  <c r="V156" i="10"/>
  <c r="AF156" i="10" s="1"/>
  <c r="V160" i="10"/>
  <c r="AF160" i="10" s="1"/>
  <c r="V167" i="10"/>
  <c r="AF167" i="10" s="1"/>
  <c r="V173" i="10"/>
  <c r="AF173" i="10" s="1"/>
  <c r="V180" i="10"/>
  <c r="AF180" i="10" s="1"/>
  <c r="V183" i="10"/>
  <c r="AF183" i="10" s="1"/>
  <c r="V191" i="10"/>
  <c r="AF191" i="10" s="1"/>
  <c r="V198" i="10"/>
  <c r="AF198" i="10" s="1"/>
  <c r="V206" i="10"/>
  <c r="AF206" i="10" s="1"/>
  <c r="V209" i="10"/>
  <c r="AF209" i="10" s="1"/>
  <c r="V216" i="10"/>
  <c r="AF216" i="10" s="1"/>
  <c r="V223" i="10"/>
  <c r="AF223" i="10" s="1"/>
  <c r="V230" i="10"/>
  <c r="AF230" i="10" s="1"/>
  <c r="V238" i="10"/>
  <c r="AF238" i="10" s="1"/>
  <c r="V246" i="10"/>
  <c r="AF246" i="10" s="1"/>
  <c r="V254" i="10"/>
  <c r="AF254" i="10" s="1"/>
  <c r="V267" i="10"/>
  <c r="AF267" i="10" s="1"/>
  <c r="V275" i="10"/>
  <c r="AF275" i="10" s="1"/>
  <c r="V9" i="10"/>
  <c r="AF9" i="10" s="1"/>
  <c r="V13" i="10"/>
  <c r="AF13" i="10" s="1"/>
  <c r="V18" i="10"/>
  <c r="AF18" i="10" s="1"/>
  <c r="V22" i="10"/>
  <c r="AF22" i="10" s="1"/>
  <c r="V27" i="10"/>
  <c r="AF27" i="10" s="1"/>
  <c r="V31" i="10"/>
  <c r="AF31" i="10" s="1"/>
  <c r="V35" i="10"/>
  <c r="AF35" i="10" s="1"/>
  <c r="V39" i="10"/>
  <c r="AF39" i="10" s="1"/>
  <c r="V43" i="10"/>
  <c r="AF43" i="10" s="1"/>
  <c r="V48" i="10"/>
  <c r="AF48" i="10" s="1"/>
  <c r="V52" i="10"/>
  <c r="AF52" i="10" s="1"/>
  <c r="V56" i="10"/>
  <c r="AF56" i="10" s="1"/>
  <c r="V60" i="10"/>
  <c r="AF60" i="10" s="1"/>
  <c r="V64" i="10"/>
  <c r="AF64" i="10" s="1"/>
  <c r="V69" i="10"/>
  <c r="AF69" i="10" s="1"/>
  <c r="V74" i="10"/>
  <c r="AF74" i="10" s="1"/>
  <c r="V78" i="10"/>
  <c r="AF78" i="10" s="1"/>
  <c r="V82" i="10"/>
  <c r="AF82" i="10" s="1"/>
  <c r="V85" i="10"/>
  <c r="AF85" i="10" s="1"/>
  <c r="V89" i="10"/>
  <c r="AF89" i="10" s="1"/>
  <c r="W93" i="10"/>
  <c r="AG93" i="10" s="1"/>
  <c r="W96" i="10"/>
  <c r="AG96" i="10" s="1"/>
  <c r="W99" i="10"/>
  <c r="W103" i="10"/>
  <c r="AG103" i="10" s="1"/>
  <c r="W107" i="10"/>
  <c r="AG107" i="10" s="1"/>
  <c r="W111" i="10"/>
  <c r="AG111" i="10" s="1"/>
  <c r="W114" i="10"/>
  <c r="AG114" i="10" s="1"/>
  <c r="W118" i="10"/>
  <c r="AG118" i="10" s="1"/>
  <c r="W122" i="10"/>
  <c r="AG122" i="10" s="1"/>
  <c r="W126" i="10"/>
  <c r="AG126" i="10" s="1"/>
  <c r="W130" i="10"/>
  <c r="AG130" i="10" s="1"/>
  <c r="W134" i="10"/>
  <c r="W139" i="10"/>
  <c r="AG139" i="10" s="1"/>
  <c r="W142" i="10"/>
  <c r="AG142" i="10" s="1"/>
  <c r="V147" i="10"/>
  <c r="AF147" i="10" s="1"/>
  <c r="V151" i="10"/>
  <c r="AF151" i="10" s="1"/>
  <c r="V154" i="10"/>
  <c r="AF154" i="10" s="1"/>
  <c r="V158" i="10"/>
  <c r="AF158" i="10" s="1"/>
  <c r="V161" i="10"/>
  <c r="AF161" i="10" s="1"/>
  <c r="V165" i="10"/>
  <c r="AF165" i="10" s="1"/>
  <c r="V168" i="10"/>
  <c r="AF168" i="10" s="1"/>
  <c r="V171" i="10"/>
  <c r="AF171" i="10" s="1"/>
  <c r="V175" i="10"/>
  <c r="AF175" i="10" s="1"/>
  <c r="V178" i="10"/>
  <c r="AF178" i="10" s="1"/>
  <c r="V181" i="10"/>
  <c r="AF181" i="10" s="1"/>
  <c r="V185" i="10"/>
  <c r="AF185" i="10" s="1"/>
  <c r="V189" i="10"/>
  <c r="AF189" i="10" s="1"/>
  <c r="V192" i="10"/>
  <c r="AF192" i="10" s="1"/>
  <c r="V196" i="10"/>
  <c r="AF196" i="10" s="1"/>
  <c r="V200" i="10"/>
  <c r="AF200" i="10" s="1"/>
  <c r="V203" i="10"/>
  <c r="AF203" i="10" s="1"/>
  <c r="V207" i="10"/>
  <c r="AF207" i="10" s="1"/>
  <c r="V210" i="10"/>
  <c r="AF210" i="10" s="1"/>
  <c r="V214" i="10"/>
  <c r="AF214" i="10" s="1"/>
  <c r="V217" i="10"/>
  <c r="AF217" i="10" s="1"/>
  <c r="V221" i="10"/>
  <c r="AF221" i="10" s="1"/>
  <c r="V224" i="10"/>
  <c r="AF224" i="10" s="1"/>
  <c r="V228" i="10"/>
  <c r="AF228" i="10" s="1"/>
  <c r="V231" i="10"/>
  <c r="AF231" i="10" s="1"/>
  <c r="V235" i="10"/>
  <c r="AF235" i="10" s="1"/>
  <c r="V239" i="10"/>
  <c r="AF239" i="10" s="1"/>
  <c r="V243" i="10"/>
  <c r="AF243" i="10" s="1"/>
  <c r="V247" i="10"/>
  <c r="AF247" i="10" s="1"/>
  <c r="V251" i="10"/>
  <c r="AF251" i="10" s="1"/>
  <c r="V255" i="10"/>
  <c r="AF255" i="10" s="1"/>
  <c r="V259" i="10"/>
  <c r="AF259" i="10" s="1"/>
  <c r="V264" i="10"/>
  <c r="AF264" i="10" s="1"/>
  <c r="V268" i="10"/>
  <c r="AF268" i="10" s="1"/>
  <c r="V272" i="10"/>
  <c r="AF272" i="10" s="1"/>
  <c r="V277" i="10"/>
  <c r="AF277" i="10" s="1"/>
  <c r="W9" i="10"/>
  <c r="AG9" i="10" s="1"/>
  <c r="W13" i="10"/>
  <c r="AG13" i="10" s="1"/>
  <c r="W18" i="10"/>
  <c r="AG18" i="10" s="1"/>
  <c r="W22" i="10"/>
  <c r="AG22" i="10" s="1"/>
  <c r="W27" i="10"/>
  <c r="AG27" i="10" s="1"/>
  <c r="W31" i="10"/>
  <c r="AG31" i="10" s="1"/>
  <c r="W35" i="10"/>
  <c r="AG35" i="10" s="1"/>
  <c r="W39" i="10"/>
  <c r="AG39" i="10" s="1"/>
  <c r="W43" i="10"/>
  <c r="AG43" i="10" s="1"/>
  <c r="W48" i="10"/>
  <c r="AG48" i="10" s="1"/>
  <c r="W52" i="10"/>
  <c r="AG52" i="10" s="1"/>
  <c r="W56" i="10"/>
  <c r="AG56" i="10" s="1"/>
  <c r="W60" i="10"/>
  <c r="AG60" i="10" s="1"/>
  <c r="W64" i="10"/>
  <c r="AG64" i="10" s="1"/>
  <c r="W69" i="10"/>
  <c r="AG69" i="10" s="1"/>
  <c r="W74" i="10"/>
  <c r="AG74" i="10" s="1"/>
  <c r="W78" i="10"/>
  <c r="AG78" i="10" s="1"/>
  <c r="W82" i="10"/>
  <c r="AG82" i="10" s="1"/>
  <c r="W85" i="10"/>
  <c r="AG85" i="10" s="1"/>
  <c r="W89" i="10"/>
  <c r="V94" i="10"/>
  <c r="AF94" i="10" s="1"/>
  <c r="V97" i="10"/>
  <c r="AF97" i="10" s="1"/>
  <c r="V101" i="10"/>
  <c r="AF101" i="10" s="1"/>
  <c r="V104" i="10"/>
  <c r="AF104" i="10" s="1"/>
  <c r="V108" i="10"/>
  <c r="AF108" i="10" s="1"/>
  <c r="V112" i="10"/>
  <c r="AF112" i="10" s="1"/>
  <c r="V116" i="10"/>
  <c r="AF116" i="10" s="1"/>
  <c r="V119" i="10"/>
  <c r="AF119" i="10" s="1"/>
  <c r="V123" i="10"/>
  <c r="AF123" i="10" s="1"/>
  <c r="V127" i="10"/>
  <c r="AF127" i="10" s="1"/>
  <c r="V132" i="10"/>
  <c r="AF132" i="10" s="1"/>
  <c r="V136" i="10"/>
  <c r="AF136" i="10" s="1"/>
  <c r="V140" i="10"/>
  <c r="AF140" i="10" s="1"/>
  <c r="V143" i="10"/>
  <c r="AF143" i="10" s="1"/>
  <c r="W147" i="10"/>
  <c r="AG147" i="10" s="1"/>
  <c r="W154" i="10"/>
  <c r="AG154" i="10" s="1"/>
  <c r="W158" i="10"/>
  <c r="AG158" i="10" s="1"/>
  <c r="W161" i="10"/>
  <c r="W165" i="10"/>
  <c r="AG165" i="10" s="1"/>
  <c r="W168" i="10"/>
  <c r="AG168" i="10" s="1"/>
  <c r="W171" i="10"/>
  <c r="AG171" i="10" s="1"/>
  <c r="W175" i="10"/>
  <c r="AG175" i="10" s="1"/>
  <c r="W178" i="10"/>
  <c r="W181" i="10"/>
  <c r="AG181" i="10" s="1"/>
  <c r="W185" i="10"/>
  <c r="W189" i="10"/>
  <c r="AG189" i="10" s="1"/>
  <c r="W192" i="10"/>
  <c r="AG192" i="10" s="1"/>
  <c r="W196" i="10"/>
  <c r="AG196" i="10" s="1"/>
  <c r="W200" i="10"/>
  <c r="AG200" i="10" s="1"/>
  <c r="W203" i="10"/>
  <c r="AG203" i="10" s="1"/>
  <c r="W207" i="10"/>
  <c r="AG207" i="10" s="1"/>
  <c r="W210" i="10"/>
  <c r="AG210" i="10" s="1"/>
  <c r="W214" i="10"/>
  <c r="AG214" i="10" s="1"/>
  <c r="W217" i="10"/>
  <c r="AG217" i="10" s="1"/>
  <c r="W221" i="10"/>
  <c r="W224" i="10"/>
  <c r="AG224" i="10" s="1"/>
  <c r="W228" i="10"/>
  <c r="W231" i="10"/>
  <c r="AG231" i="10" s="1"/>
  <c r="W235" i="10"/>
  <c r="AG235" i="10" s="1"/>
  <c r="W239" i="10"/>
  <c r="AG239" i="10" s="1"/>
  <c r="W243" i="10"/>
  <c r="AG243" i="10" s="1"/>
  <c r="W247" i="10"/>
  <c r="AG247" i="10" s="1"/>
  <c r="W251" i="10"/>
  <c r="AG251" i="10" s="1"/>
  <c r="W255" i="10"/>
  <c r="AG255" i="10" s="1"/>
  <c r="W259" i="10"/>
  <c r="AG259" i="10" s="1"/>
  <c r="W264" i="10"/>
  <c r="AG264" i="10" s="1"/>
  <c r="W268" i="10"/>
  <c r="AG268" i="10" s="1"/>
  <c r="W272" i="10"/>
  <c r="AG272" i="10" s="1"/>
  <c r="W277" i="10"/>
  <c r="AG277" i="10" s="1"/>
  <c r="V7" i="10"/>
  <c r="AF7" i="10" s="1"/>
  <c r="V11" i="10"/>
  <c r="AF11" i="10" s="1"/>
  <c r="V15" i="10"/>
  <c r="AF15" i="10" s="1"/>
  <c r="V19" i="10"/>
  <c r="AF19" i="10" s="1"/>
  <c r="V24" i="10"/>
  <c r="AF24" i="10" s="1"/>
  <c r="V28" i="10"/>
  <c r="AF28" i="10" s="1"/>
  <c r="V32" i="10"/>
  <c r="AF32" i="10" s="1"/>
  <c r="V36" i="10"/>
  <c r="AF36" i="10" s="1"/>
  <c r="V40" i="10"/>
  <c r="AF40" i="10" s="1"/>
  <c r="V45" i="10"/>
  <c r="AF45" i="10" s="1"/>
  <c r="V49" i="10"/>
  <c r="AF49" i="10" s="1"/>
  <c r="V53" i="10"/>
  <c r="AF53" i="10" s="1"/>
  <c r="V57" i="10"/>
  <c r="AF57" i="10" s="1"/>
  <c r="V61" i="10"/>
  <c r="AF61" i="10" s="1"/>
  <c r="V65" i="10"/>
  <c r="AF65" i="10" s="1"/>
  <c r="V67" i="10"/>
  <c r="AF67" i="10" s="1"/>
  <c r="V70" i="10"/>
  <c r="AF70" i="10" s="1"/>
  <c r="V75" i="10"/>
  <c r="AF75" i="10" s="1"/>
  <c r="V79" i="10"/>
  <c r="AF79" i="10" s="1"/>
  <c r="V83" i="10"/>
  <c r="AF83" i="10" s="1"/>
  <c r="V87" i="10"/>
  <c r="AF87" i="10" s="1"/>
  <c r="V90" i="10"/>
  <c r="AF90" i="10" s="1"/>
  <c r="W94" i="10"/>
  <c r="AG94" i="10" s="1"/>
  <c r="W97" i="10"/>
  <c r="W101" i="10"/>
  <c r="AG101" i="10" s="1"/>
  <c r="W104" i="10"/>
  <c r="AG104" i="10" s="1"/>
  <c r="W108" i="10"/>
  <c r="AG108" i="10" s="1"/>
  <c r="W112" i="10"/>
  <c r="AG112" i="10" s="1"/>
  <c r="W116" i="10"/>
  <c r="AG116" i="10" s="1"/>
  <c r="W119" i="10"/>
  <c r="W123" i="10"/>
  <c r="W127" i="10"/>
  <c r="AG127" i="10" s="1"/>
  <c r="W132" i="10"/>
  <c r="AG132" i="10" s="1"/>
  <c r="W136" i="10"/>
  <c r="AG136" i="10" s="1"/>
  <c r="W140" i="10"/>
  <c r="AG140" i="10" s="1"/>
  <c r="W143" i="10"/>
  <c r="AG143" i="10" s="1"/>
  <c r="V148" i="10"/>
  <c r="AF148" i="10" s="1"/>
  <c r="V152" i="10"/>
  <c r="AF152" i="10" s="1"/>
  <c r="V155" i="10"/>
  <c r="AF155" i="10" s="1"/>
  <c r="V159" i="10"/>
  <c r="AF159" i="10" s="1"/>
  <c r="V162" i="10"/>
  <c r="AF162" i="10" s="1"/>
  <c r="V166" i="10"/>
  <c r="AF166" i="10" s="1"/>
  <c r="V169" i="10"/>
  <c r="AF169" i="10" s="1"/>
  <c r="V172" i="10"/>
  <c r="AF172" i="10" s="1"/>
  <c r="V176" i="10"/>
  <c r="AF176" i="10" s="1"/>
  <c r="V179" i="10"/>
  <c r="AF179" i="10" s="1"/>
  <c r="V182" i="10"/>
  <c r="AF182" i="10" s="1"/>
  <c r="V187" i="10"/>
  <c r="AF187" i="10" s="1"/>
  <c r="V190" i="10"/>
  <c r="AF190" i="10" s="1"/>
  <c r="V193" i="10"/>
  <c r="AF193" i="10" s="1"/>
  <c r="V197" i="10"/>
  <c r="AF197" i="10" s="1"/>
  <c r="V201" i="10"/>
  <c r="AF201" i="10" s="1"/>
  <c r="V205" i="10"/>
  <c r="AF205" i="10" s="1"/>
  <c r="V208" i="10"/>
  <c r="AF208" i="10" s="1"/>
  <c r="V212" i="10"/>
  <c r="AF212" i="10" s="1"/>
  <c r="V215" i="10"/>
  <c r="AF215" i="10" s="1"/>
  <c r="V219" i="10"/>
  <c r="AF219" i="10" s="1"/>
  <c r="V222" i="10"/>
  <c r="AF222" i="10" s="1"/>
  <c r="V225" i="10"/>
  <c r="AF225" i="10" s="1"/>
  <c r="V229" i="10"/>
  <c r="AF229" i="10" s="1"/>
  <c r="V232" i="10"/>
  <c r="AF232" i="10" s="1"/>
  <c r="V236" i="10"/>
  <c r="AF236" i="10" s="1"/>
  <c r="V240" i="10"/>
  <c r="AF240" i="10" s="1"/>
  <c r="V244" i="10"/>
  <c r="AF244" i="10" s="1"/>
  <c r="V248" i="10"/>
  <c r="AF248" i="10" s="1"/>
  <c r="V252" i="10"/>
  <c r="AF252" i="10" s="1"/>
  <c r="V257" i="10"/>
  <c r="AF257" i="10" s="1"/>
  <c r="V261" i="10"/>
  <c r="AF261" i="10" s="1"/>
  <c r="V265" i="10"/>
  <c r="AF265" i="10" s="1"/>
  <c r="V270" i="10"/>
  <c r="AF270" i="10" s="1"/>
  <c r="V274" i="10"/>
  <c r="AF274" i="10" s="1"/>
  <c r="W151" i="10"/>
  <c r="AG151" i="10" s="1"/>
  <c r="W7" i="10"/>
  <c r="AG7" i="10" s="1"/>
  <c r="W11" i="10"/>
  <c r="AG11" i="10" s="1"/>
  <c r="W15" i="10"/>
  <c r="AG15" i="10" s="1"/>
  <c r="W19" i="10"/>
  <c r="AG19" i="10" s="1"/>
  <c r="W24" i="10"/>
  <c r="AG24" i="10" s="1"/>
  <c r="W28" i="10"/>
  <c r="AG28" i="10" s="1"/>
  <c r="W32" i="10"/>
  <c r="AG32" i="10" s="1"/>
  <c r="W36" i="10"/>
  <c r="AG36" i="10" s="1"/>
  <c r="W40" i="10"/>
  <c r="AG40" i="10" s="1"/>
  <c r="W45" i="10"/>
  <c r="AG45" i="10" s="1"/>
  <c r="W49" i="10"/>
  <c r="AG49" i="10" s="1"/>
  <c r="W53" i="10"/>
  <c r="AG53" i="10" s="1"/>
  <c r="W57" i="10"/>
  <c r="W61" i="10"/>
  <c r="AG61" i="10" s="1"/>
  <c r="W65" i="10"/>
  <c r="W67" i="10"/>
  <c r="AG67" i="10" s="1"/>
  <c r="W70" i="10"/>
  <c r="AG70" i="10" s="1"/>
  <c r="W75" i="10"/>
  <c r="AG75" i="10" s="1"/>
  <c r="W79" i="10"/>
  <c r="AG79" i="10" s="1"/>
  <c r="W83" i="10"/>
  <c r="AG83" i="10" s="1"/>
  <c r="W87" i="10"/>
  <c r="AG87" i="10" s="1"/>
  <c r="W90" i="10"/>
  <c r="V95" i="10"/>
  <c r="AF95" i="10" s="1"/>
  <c r="V98" i="10"/>
  <c r="AF98" i="10" s="1"/>
  <c r="V102" i="10"/>
  <c r="AF102" i="10" s="1"/>
  <c r="V106" i="10"/>
  <c r="AF106" i="10" s="1"/>
  <c r="V109" i="10"/>
  <c r="AF109" i="10" s="1"/>
  <c r="V113" i="10"/>
  <c r="AF113" i="10" s="1"/>
  <c r="V117" i="10"/>
  <c r="AF117" i="10" s="1"/>
  <c r="V121" i="10"/>
  <c r="AF121" i="10" s="1"/>
  <c r="V124" i="10"/>
  <c r="AF124" i="10" s="1"/>
  <c r="V129" i="10"/>
  <c r="AF129" i="10" s="1"/>
  <c r="V133" i="10"/>
  <c r="AF133" i="10" s="1"/>
  <c r="V137" i="10"/>
  <c r="AF137" i="10" s="1"/>
  <c r="V141" i="10"/>
  <c r="AF141" i="10" s="1"/>
  <c r="V145" i="10"/>
  <c r="AF145" i="10" s="1"/>
  <c r="W148" i="10"/>
  <c r="W152" i="10"/>
  <c r="AG152" i="10" s="1"/>
  <c r="W155" i="10"/>
  <c r="W159" i="10"/>
  <c r="AG159" i="10" s="1"/>
  <c r="W162" i="10"/>
  <c r="AG162" i="10" s="1"/>
  <c r="W166" i="10"/>
  <c r="W169" i="10"/>
  <c r="W172" i="10"/>
  <c r="AG172" i="10" s="1"/>
  <c r="W176" i="10"/>
  <c r="W179" i="10"/>
  <c r="AG179" i="10" s="1"/>
  <c r="W182" i="10"/>
  <c r="AG182" i="10" s="1"/>
  <c r="W187" i="10"/>
  <c r="AG187" i="10" s="1"/>
  <c r="W190" i="10"/>
  <c r="AG190" i="10" s="1"/>
  <c r="W193" i="10"/>
  <c r="AG193" i="10" s="1"/>
  <c r="W197" i="10"/>
  <c r="AG197" i="10" s="1"/>
  <c r="W201" i="10"/>
  <c r="W205" i="10"/>
  <c r="AG205" i="10" s="1"/>
  <c r="W208" i="10"/>
  <c r="AG208" i="10" s="1"/>
  <c r="W212" i="10"/>
  <c r="AG212" i="10" s="1"/>
  <c r="W215" i="10"/>
  <c r="AG215" i="10" s="1"/>
  <c r="W219" i="10"/>
  <c r="AG219" i="10" s="1"/>
  <c r="W222" i="10"/>
  <c r="AG222" i="10" s="1"/>
  <c r="W225" i="10"/>
  <c r="AG225" i="10" s="1"/>
  <c r="W229" i="10"/>
  <c r="AG229" i="10" s="1"/>
  <c r="W232" i="10"/>
  <c r="W236" i="10"/>
  <c r="AG236" i="10" s="1"/>
  <c r="W240" i="10"/>
  <c r="W244" i="10"/>
  <c r="W248" i="10"/>
  <c r="AG248" i="10" s="1"/>
  <c r="W252" i="10"/>
  <c r="AG252" i="10" s="1"/>
  <c r="W257" i="10"/>
  <c r="AG257" i="10" s="1"/>
  <c r="W261" i="10"/>
  <c r="AG261" i="10" s="1"/>
  <c r="W265" i="10"/>
  <c r="AG265" i="10" s="1"/>
  <c r="W270" i="10"/>
  <c r="AG270" i="10" s="1"/>
  <c r="W274" i="10"/>
  <c r="AG274" i="10" s="1"/>
  <c r="BA283" i="11"/>
  <c r="Y47" i="11"/>
  <c r="Y138" i="11"/>
  <c r="Y30" i="11"/>
  <c r="Y34" i="11"/>
  <c r="Y241" i="11"/>
  <c r="Y249" i="11"/>
  <c r="AA20" i="11"/>
  <c r="AA37" i="11"/>
  <c r="AA54" i="11"/>
  <c r="AA62" i="11"/>
  <c r="AA128" i="11"/>
  <c r="Y20" i="11"/>
  <c r="Y37" i="11"/>
  <c r="Y54" i="11"/>
  <c r="Y62" i="11"/>
  <c r="Y128" i="11"/>
  <c r="AA23" i="11"/>
  <c r="AA131" i="11"/>
  <c r="AA263" i="11"/>
  <c r="Y23" i="11"/>
  <c r="Y263" i="11"/>
  <c r="AA91" i="11"/>
  <c r="Y131" i="11"/>
  <c r="AA26" i="11"/>
  <c r="AA17" i="11"/>
  <c r="Y245" i="11"/>
  <c r="Y253" i="11"/>
  <c r="AA41" i="11"/>
  <c r="Y294" i="11"/>
  <c r="Y44" i="11"/>
  <c r="Y86" i="11"/>
  <c r="Y115" i="11"/>
  <c r="Y295" i="11"/>
  <c r="Y293" i="11"/>
  <c r="Y260" i="11"/>
  <c r="AA14" i="11"/>
  <c r="AA47" i="11"/>
  <c r="AA86" i="11"/>
  <c r="AA285" i="11"/>
  <c r="AA115" i="11"/>
  <c r="AA138" i="11"/>
  <c r="AA163" i="11"/>
  <c r="AA287" i="11"/>
  <c r="AA237" i="11"/>
  <c r="AA273" i="11"/>
  <c r="Y237" i="11"/>
  <c r="AA256" i="11"/>
  <c r="AA266" i="11"/>
  <c r="Y14" i="11"/>
  <c r="AA34" i="11"/>
  <c r="AA81" i="11"/>
  <c r="AA144" i="11"/>
  <c r="AA296" i="11"/>
  <c r="AA245" i="11"/>
  <c r="AA269" i="11"/>
  <c r="AA51" i="11"/>
  <c r="AA299" i="11"/>
  <c r="AA77" i="11"/>
  <c r="Y291" i="11"/>
  <c r="Y290" i="11"/>
  <c r="Y292" i="11"/>
  <c r="Y297" i="11"/>
  <c r="AA291" i="11"/>
  <c r="AA253" i="11"/>
  <c r="AA278" i="11"/>
  <c r="Y285" i="11"/>
  <c r="Y287" i="11"/>
  <c r="AA289" i="11"/>
  <c r="AA298" i="11"/>
  <c r="AA66" i="11"/>
  <c r="AA105" i="11"/>
  <c r="AA110" i="11"/>
  <c r="AA120" i="11"/>
  <c r="AA125" i="11"/>
  <c r="AA135" i="11"/>
  <c r="AA150" i="11"/>
  <c r="AA157" i="11"/>
  <c r="AA174" i="11"/>
  <c r="AA186" i="11"/>
  <c r="AA199" i="11"/>
  <c r="AA226" i="11"/>
  <c r="AA241" i="11"/>
  <c r="AA249" i="11"/>
  <c r="Y289" i="11"/>
  <c r="Y41" i="11"/>
  <c r="Y298" i="11"/>
  <c r="Y59" i="11"/>
  <c r="Y66" i="11"/>
  <c r="Y81" i="11"/>
  <c r="Y256" i="11"/>
  <c r="Y273" i="11"/>
  <c r="AA10" i="11"/>
  <c r="AA294" i="11"/>
  <c r="AA30" i="11"/>
  <c r="AA295" i="11"/>
  <c r="AA293" i="11"/>
  <c r="Y299" i="11"/>
  <c r="Y296" i="11"/>
  <c r="AA290" i="11"/>
  <c r="AA292" i="11"/>
  <c r="AA297" i="11"/>
  <c r="Y26" i="11"/>
  <c r="Y100" i="11"/>
  <c r="Y204" i="11"/>
  <c r="Y211" i="11"/>
  <c r="Y233" i="11"/>
  <c r="AA100" i="11"/>
  <c r="AA233" i="11"/>
  <c r="AA260" i="11"/>
  <c r="AA204" i="11"/>
  <c r="AA211" i="11"/>
  <c r="AA218" i="11"/>
  <c r="AA44" i="11"/>
  <c r="AA59" i="11"/>
  <c r="AA195" i="11"/>
  <c r="Y10" i="11"/>
  <c r="Y77" i="11"/>
  <c r="Y125" i="11"/>
  <c r="Y144" i="11"/>
  <c r="Y157" i="11"/>
  <c r="Y174" i="11"/>
  <c r="Y195" i="11"/>
  <c r="Y199" i="11"/>
  <c r="Y218" i="11"/>
  <c r="Y269" i="11"/>
  <c r="Y91" i="11"/>
  <c r="Y110" i="11"/>
  <c r="Y266" i="11"/>
  <c r="Y120" i="11"/>
  <c r="Y17" i="11"/>
  <c r="Y51" i="11"/>
  <c r="Y105" i="11"/>
  <c r="Y135" i="11"/>
  <c r="Y150" i="11"/>
  <c r="Y163" i="11"/>
  <c r="Y186" i="11"/>
  <c r="Y226" i="11"/>
  <c r="Y278" i="11"/>
  <c r="T92" i="10"/>
  <c r="Z17" i="10" l="1"/>
  <c r="AF263" i="10"/>
  <c r="Z81" i="10"/>
  <c r="AG17" i="10"/>
  <c r="AF256" i="10"/>
  <c r="Z77" i="10"/>
  <c r="AG20" i="10"/>
  <c r="Z20" i="10"/>
  <c r="AF115" i="10"/>
  <c r="AF120" i="10"/>
  <c r="AF266" i="10"/>
  <c r="AF62" i="10"/>
  <c r="AF37" i="10"/>
  <c r="AG128" i="10"/>
  <c r="AF34" i="10"/>
  <c r="AF278" i="10"/>
  <c r="Z26" i="10"/>
  <c r="Z66" i="10"/>
  <c r="AF77" i="10"/>
  <c r="AG138" i="10"/>
  <c r="AF72" i="10"/>
  <c r="AF47" i="10"/>
  <c r="AG256" i="10"/>
  <c r="AG131" i="10"/>
  <c r="AF17" i="10"/>
  <c r="AF51" i="10"/>
  <c r="AG23" i="10"/>
  <c r="Z34" i="10"/>
  <c r="AG26" i="10"/>
  <c r="AF131" i="10"/>
  <c r="AG260" i="10"/>
  <c r="AG10" i="10"/>
  <c r="AF260" i="10"/>
  <c r="AG105" i="10"/>
  <c r="AF163" i="10"/>
  <c r="AG269" i="10"/>
  <c r="AF211" i="10"/>
  <c r="AF245" i="10"/>
  <c r="AG110" i="10"/>
  <c r="AG249" i="10"/>
  <c r="AF144" i="10"/>
  <c r="AG176" i="10"/>
  <c r="AF91" i="10"/>
  <c r="AG169" i="10"/>
  <c r="AG97" i="10"/>
  <c r="AG228" i="10"/>
  <c r="AF186" i="10"/>
  <c r="AF23" i="10"/>
  <c r="AF237" i="10"/>
  <c r="AD121" i="10"/>
  <c r="AI121" i="10" s="1"/>
  <c r="AD95" i="10"/>
  <c r="AD84" i="10"/>
  <c r="AD229" i="10"/>
  <c r="AI229" i="10" s="1"/>
  <c r="AD208" i="10"/>
  <c r="AI208" i="10" s="1"/>
  <c r="AD42" i="10"/>
  <c r="AI42" i="10" s="1"/>
  <c r="AD198" i="10"/>
  <c r="AI198" i="10" s="1"/>
  <c r="AD27" i="10"/>
  <c r="AD180" i="10"/>
  <c r="AD158" i="10"/>
  <c r="AI158" i="10" s="1"/>
  <c r="AD49" i="10"/>
  <c r="AI49" i="10" s="1"/>
  <c r="AD206" i="10"/>
  <c r="AD118" i="10"/>
  <c r="AI118" i="10" s="1"/>
  <c r="AD96" i="10"/>
  <c r="AD242" i="10"/>
  <c r="AD264" i="10"/>
  <c r="AI264" i="10" s="1"/>
  <c r="AD85" i="10"/>
  <c r="AI85" i="10" s="1"/>
  <c r="AC178" i="10"/>
  <c r="AC246" i="10"/>
  <c r="AH246" i="10" s="1"/>
  <c r="AC213" i="10"/>
  <c r="AH213" i="10" s="1"/>
  <c r="AC180" i="10"/>
  <c r="AH180" i="10" s="1"/>
  <c r="AC149" i="10"/>
  <c r="AH149" i="10" s="1"/>
  <c r="AC137" i="10"/>
  <c r="AH137" i="10" s="1"/>
  <c r="AF59" i="10"/>
  <c r="AG278" i="10"/>
  <c r="AG211" i="10"/>
  <c r="AF26" i="10"/>
  <c r="AG161" i="10"/>
  <c r="AG163" i="10" s="1"/>
  <c r="AF138" i="10"/>
  <c r="AG89" i="10"/>
  <c r="AF157" i="10"/>
  <c r="AF86" i="10"/>
  <c r="AG237" i="10"/>
  <c r="AF233" i="10"/>
  <c r="AD117" i="10"/>
  <c r="AI117" i="10" s="1"/>
  <c r="AD92" i="10"/>
  <c r="AI92" i="10" s="1"/>
  <c r="AD60" i="10"/>
  <c r="AI60" i="10" s="1"/>
  <c r="AD248" i="10"/>
  <c r="AI248" i="10" s="1"/>
  <c r="AD225" i="10"/>
  <c r="AI225" i="10" s="1"/>
  <c r="AD205" i="10"/>
  <c r="AI205" i="10" s="1"/>
  <c r="AD179" i="10"/>
  <c r="AI179" i="10" s="1"/>
  <c r="AD148" i="10"/>
  <c r="AI148" i="10" s="1"/>
  <c r="AD67" i="10"/>
  <c r="AI67" i="10" s="1"/>
  <c r="AD38" i="10"/>
  <c r="AI38" i="10" s="1"/>
  <c r="AD12" i="10"/>
  <c r="AI12" i="10" s="1"/>
  <c r="AD160" i="10"/>
  <c r="AI160" i="10" s="1"/>
  <c r="AD140" i="10"/>
  <c r="AI140" i="10" s="1"/>
  <c r="AD112" i="10"/>
  <c r="AI112" i="10" s="1"/>
  <c r="AD153" i="10"/>
  <c r="AI153" i="10" s="1"/>
  <c r="AD272" i="10"/>
  <c r="AI272" i="10" s="1"/>
  <c r="AD243" i="10"/>
  <c r="AI243" i="10" s="1"/>
  <c r="AD214" i="10"/>
  <c r="AI214" i="10" s="1"/>
  <c r="AD181" i="10"/>
  <c r="AI181" i="10" s="1"/>
  <c r="AD154" i="10"/>
  <c r="AI154" i="10" s="1"/>
  <c r="AD69" i="10"/>
  <c r="AI69" i="10" s="1"/>
  <c r="AD45" i="10"/>
  <c r="AI45" i="10" s="1"/>
  <c r="AD15" i="10"/>
  <c r="AI15" i="10" s="1"/>
  <c r="AD183" i="10"/>
  <c r="AI183" i="10" s="1"/>
  <c r="AD142" i="10"/>
  <c r="AI142" i="10" s="1"/>
  <c r="AD114" i="10"/>
  <c r="AI114" i="10" s="1"/>
  <c r="AD93" i="10"/>
  <c r="AI93" i="10" s="1"/>
  <c r="AD254" i="10"/>
  <c r="AI254" i="10" s="1"/>
  <c r="AD173" i="10"/>
  <c r="AD274" i="10"/>
  <c r="AI274" i="10" s="1"/>
  <c r="AD124" i="10"/>
  <c r="AI124" i="10" s="1"/>
  <c r="AD143" i="10"/>
  <c r="AI143" i="10" s="1"/>
  <c r="AD40" i="10"/>
  <c r="AI40" i="10" s="1"/>
  <c r="AD188" i="10"/>
  <c r="AI188" i="10" s="1"/>
  <c r="AC103" i="10"/>
  <c r="AH103" i="10" s="1"/>
  <c r="Z105" i="10"/>
  <c r="AC49" i="10"/>
  <c r="AH49" i="10" s="1"/>
  <c r="AC268" i="10"/>
  <c r="AH268" i="10" s="1"/>
  <c r="AC200" i="10"/>
  <c r="AH200" i="10" s="1"/>
  <c r="AC7" i="10"/>
  <c r="AH7" i="10" s="1"/>
  <c r="Z10" i="10"/>
  <c r="AC240" i="10"/>
  <c r="AH240" i="10" s="1"/>
  <c r="AC208" i="10"/>
  <c r="AH208" i="10" s="1"/>
  <c r="AC176" i="10"/>
  <c r="AH176" i="10" s="1"/>
  <c r="AC70" i="10"/>
  <c r="AC33" i="10"/>
  <c r="AH33" i="10" s="1"/>
  <c r="AC239" i="10"/>
  <c r="AH239" i="10" s="1"/>
  <c r="AC61" i="10"/>
  <c r="AH61" i="10" s="1"/>
  <c r="AC140" i="10"/>
  <c r="AH140" i="10" s="1"/>
  <c r="AC104" i="10"/>
  <c r="AH104" i="10" s="1"/>
  <c r="AG232" i="10"/>
  <c r="AG148" i="10"/>
  <c r="AG253" i="10"/>
  <c r="AG195" i="10"/>
  <c r="AF195" i="10"/>
  <c r="AG119" i="10"/>
  <c r="AG120" i="10" s="1"/>
  <c r="AG185" i="10"/>
  <c r="AF199" i="10"/>
  <c r="AD252" i="10"/>
  <c r="AI252" i="10" s="1"/>
  <c r="AD187" i="10"/>
  <c r="AI187" i="10" s="1"/>
  <c r="AD159" i="10"/>
  <c r="AI159" i="10" s="1"/>
  <c r="AD75" i="10"/>
  <c r="AD16" i="10"/>
  <c r="AI16" i="10" s="1"/>
  <c r="AD116" i="10"/>
  <c r="AD277" i="10"/>
  <c r="AI277" i="10" s="1"/>
  <c r="AD247" i="10"/>
  <c r="AI247" i="10" s="1"/>
  <c r="AD217" i="10"/>
  <c r="AI217" i="10" s="1"/>
  <c r="AD189" i="10"/>
  <c r="AI189" i="10" s="1"/>
  <c r="AD74" i="10"/>
  <c r="AI74" i="10" s="1"/>
  <c r="AD19" i="10"/>
  <c r="AD9" i="10"/>
  <c r="AI9" i="10" s="1"/>
  <c r="AD257" i="10"/>
  <c r="AI257" i="10" s="1"/>
  <c r="AD194" i="10"/>
  <c r="AD58" i="10"/>
  <c r="AC109" i="10"/>
  <c r="AF14" i="10"/>
  <c r="AC73" i="10"/>
  <c r="AH73" i="10" s="1"/>
  <c r="AG273" i="10"/>
  <c r="AG90" i="10"/>
  <c r="AG72" i="10"/>
  <c r="AF273" i="10"/>
  <c r="AG221" i="10"/>
  <c r="AG226" i="10" s="1"/>
  <c r="AG178" i="10"/>
  <c r="AF135" i="10"/>
  <c r="AF110" i="10"/>
  <c r="AG62" i="10"/>
  <c r="AG37" i="10"/>
  <c r="AF150" i="10"/>
  <c r="AG99" i="10"/>
  <c r="AF81" i="10"/>
  <c r="AF30" i="10"/>
  <c r="AG141" i="10"/>
  <c r="AG144" i="10" s="1"/>
  <c r="AF66" i="10"/>
  <c r="AF41" i="10"/>
  <c r="AD213" i="10"/>
  <c r="AI213" i="10" s="1"/>
  <c r="AC114" i="10"/>
  <c r="AH114" i="10" s="1"/>
  <c r="AG240" i="10"/>
  <c r="AG241" i="10" s="1"/>
  <c r="AC133" i="10"/>
  <c r="AH133" i="10" s="1"/>
  <c r="AC203" i="10"/>
  <c r="AH203" i="10" s="1"/>
  <c r="AC258" i="10"/>
  <c r="AH258" i="10" s="1"/>
  <c r="AC223" i="10"/>
  <c r="AH223" i="10" s="1"/>
  <c r="AC191" i="10"/>
  <c r="AH191" i="10" s="1"/>
  <c r="AC160" i="10"/>
  <c r="AH160" i="10" s="1"/>
  <c r="AC84" i="10"/>
  <c r="AH84" i="10" s="1"/>
  <c r="AG65" i="10"/>
  <c r="AG66" i="10" s="1"/>
  <c r="AG266" i="10"/>
  <c r="AG199" i="10"/>
  <c r="AG86" i="10"/>
  <c r="AG34" i="10"/>
  <c r="AF174" i="10"/>
  <c r="AC74" i="10"/>
  <c r="AH74" i="10" s="1"/>
  <c r="AF54" i="10"/>
  <c r="AC228" i="10"/>
  <c r="AH228" i="10" s="1"/>
  <c r="AC36" i="10"/>
  <c r="AH36" i="10" s="1"/>
  <c r="AC252" i="10"/>
  <c r="AH252" i="10" s="1"/>
  <c r="AC219" i="10"/>
  <c r="AH219" i="10" s="1"/>
  <c r="AC187" i="10"/>
  <c r="AH187" i="10" s="1"/>
  <c r="AC155" i="10"/>
  <c r="AC83" i="10"/>
  <c r="AH83" i="10" s="1"/>
  <c r="AC46" i="10"/>
  <c r="AH46" i="10" s="1"/>
  <c r="Z47" i="10"/>
  <c r="AC8" i="10"/>
  <c r="AH8" i="10" s="1"/>
  <c r="AD228" i="10"/>
  <c r="AC116" i="10"/>
  <c r="AH116" i="10" s="1"/>
  <c r="AG47" i="10"/>
  <c r="AG263" i="10"/>
  <c r="AG14" i="10"/>
  <c r="AF125" i="10"/>
  <c r="AF105" i="10"/>
  <c r="AG81" i="10"/>
  <c r="AG54" i="10"/>
  <c r="AG30" i="10"/>
  <c r="AF20" i="10"/>
  <c r="AF249" i="10"/>
  <c r="AG180" i="10"/>
  <c r="AG44" i="10"/>
  <c r="AF253" i="10"/>
  <c r="AC126" i="10"/>
  <c r="AH126" i="10" s="1"/>
  <c r="AG201" i="10"/>
  <c r="AG204" i="10" s="1"/>
  <c r="AC235" i="10"/>
  <c r="AH235" i="10" s="1"/>
  <c r="AC158" i="10"/>
  <c r="AH158" i="10" s="1"/>
  <c r="AC271" i="10"/>
  <c r="AH271" i="10" s="1"/>
  <c r="AC234" i="10"/>
  <c r="AH234" i="10" s="1"/>
  <c r="AC202" i="10"/>
  <c r="AH202" i="10" s="1"/>
  <c r="AC170" i="10"/>
  <c r="AH170" i="10" s="1"/>
  <c r="AG244" i="10"/>
  <c r="AG245" i="10" s="1"/>
  <c r="AG155" i="10"/>
  <c r="AG157" i="10" s="1"/>
  <c r="AC113" i="10"/>
  <c r="AH113" i="10" s="1"/>
  <c r="AF44" i="10"/>
  <c r="AF226" i="10"/>
  <c r="AG57" i="10"/>
  <c r="AG59" i="10" s="1"/>
  <c r="AF218" i="10"/>
  <c r="AG123" i="10"/>
  <c r="AG125" i="10" s="1"/>
  <c r="AF10" i="10"/>
  <c r="AF204" i="10"/>
  <c r="AG134" i="10"/>
  <c r="AG135" i="10" s="1"/>
  <c r="AG115" i="10"/>
  <c r="AF241" i="10"/>
  <c r="AG98" i="10"/>
  <c r="AG41" i="10"/>
  <c r="AD129" i="10"/>
  <c r="AI129" i="10" s="1"/>
  <c r="AD102" i="10"/>
  <c r="AD164" i="10"/>
  <c r="AI164" i="10" s="1"/>
  <c r="AD265" i="10"/>
  <c r="AI265" i="10" s="1"/>
  <c r="AD232" i="10"/>
  <c r="AD212" i="10"/>
  <c r="AI212" i="10" s="1"/>
  <c r="AD190" i="10"/>
  <c r="AD166" i="10"/>
  <c r="AD79" i="10"/>
  <c r="AI79" i="10" s="1"/>
  <c r="AD46" i="10"/>
  <c r="AI46" i="10" s="1"/>
  <c r="AD21" i="10"/>
  <c r="AD220" i="10"/>
  <c r="AI220" i="10" s="1"/>
  <c r="AD48" i="10"/>
  <c r="AI48" i="10" s="1"/>
  <c r="AD123" i="10"/>
  <c r="AD191" i="10"/>
  <c r="AI191" i="10" s="1"/>
  <c r="AD13" i="10"/>
  <c r="AD251" i="10"/>
  <c r="AI251" i="10" s="1"/>
  <c r="AD224" i="10"/>
  <c r="AI224" i="10" s="1"/>
  <c r="AD192" i="10"/>
  <c r="AI192" i="10" s="1"/>
  <c r="AD161" i="10"/>
  <c r="AD78" i="10"/>
  <c r="AI78" i="10" s="1"/>
  <c r="AD53" i="10"/>
  <c r="AI53" i="10" s="1"/>
  <c r="AD24" i="10"/>
  <c r="AD216" i="10"/>
  <c r="AI216" i="10" s="1"/>
  <c r="AD35" i="10"/>
  <c r="AI35" i="10" s="1"/>
  <c r="AD122" i="10"/>
  <c r="AI122" i="10" s="1"/>
  <c r="AD99" i="10"/>
  <c r="AD22" i="10"/>
  <c r="AI22" i="10" s="1"/>
  <c r="AD250" i="10"/>
  <c r="AD267" i="10"/>
  <c r="AI267" i="10" s="1"/>
  <c r="AD275" i="10"/>
  <c r="AD70" i="10"/>
  <c r="AI70" i="10" s="1"/>
  <c r="AD89" i="10"/>
  <c r="AD152" i="10"/>
  <c r="AI152" i="10" s="1"/>
  <c r="AC139" i="10"/>
  <c r="AH139" i="10" s="1"/>
  <c r="AC93" i="10"/>
  <c r="AH93" i="10" s="1"/>
  <c r="AG166" i="10"/>
  <c r="AC24" i="10"/>
  <c r="AH24" i="10" s="1"/>
  <c r="AF269" i="10"/>
  <c r="AC31" i="10"/>
  <c r="AH31" i="10" s="1"/>
  <c r="AC247" i="10"/>
  <c r="AH247" i="10" s="1"/>
  <c r="AC171" i="10"/>
  <c r="AH171" i="10" s="1"/>
  <c r="AC82" i="10"/>
  <c r="AH82" i="10" s="1"/>
  <c r="Z86" i="10"/>
  <c r="AC265" i="10"/>
  <c r="AH265" i="10" s="1"/>
  <c r="AC229" i="10"/>
  <c r="AH229" i="10" s="1"/>
  <c r="AC197" i="10"/>
  <c r="AH197" i="10" s="1"/>
  <c r="AC166" i="10"/>
  <c r="AH166" i="10" s="1"/>
  <c r="AC58" i="10"/>
  <c r="AH58" i="10" s="1"/>
  <c r="AC21" i="10"/>
  <c r="AH21" i="10" s="1"/>
  <c r="AC189" i="10"/>
  <c r="AH189" i="10" s="1"/>
  <c r="AC127" i="10"/>
  <c r="AH127" i="10" s="1"/>
  <c r="AC94" i="10"/>
  <c r="AD141" i="10"/>
  <c r="AD113" i="10"/>
  <c r="AI113" i="10" s="1"/>
  <c r="AD230" i="10"/>
  <c r="AD52" i="10"/>
  <c r="AI52" i="10" s="1"/>
  <c r="AD244" i="10"/>
  <c r="AD222" i="10"/>
  <c r="AI222" i="10" s="1"/>
  <c r="AD201" i="10"/>
  <c r="AI201" i="10" s="1"/>
  <c r="AD176" i="10"/>
  <c r="AD90" i="10"/>
  <c r="AD63" i="10"/>
  <c r="AI63" i="10" s="1"/>
  <c r="AD33" i="10"/>
  <c r="AI33" i="10" s="1"/>
  <c r="AD8" i="10"/>
  <c r="AI8" i="10" s="1"/>
  <c r="AD80" i="10"/>
  <c r="AI80" i="10" s="1"/>
  <c r="AD136" i="10"/>
  <c r="AD108" i="10"/>
  <c r="AI108" i="10" s="1"/>
  <c r="AD88" i="10"/>
  <c r="AI88" i="10" s="1"/>
  <c r="AD268" i="10"/>
  <c r="AI268" i="10" s="1"/>
  <c r="AD239" i="10"/>
  <c r="AI239" i="10" s="1"/>
  <c r="AD210" i="10"/>
  <c r="AI210" i="10" s="1"/>
  <c r="AD175" i="10"/>
  <c r="AI175" i="10" s="1"/>
  <c r="AD151" i="10"/>
  <c r="AD65" i="10"/>
  <c r="AI65" i="10" s="1"/>
  <c r="AD36" i="10"/>
  <c r="AI36" i="10" s="1"/>
  <c r="AD11" i="10"/>
  <c r="AI11" i="10" s="1"/>
  <c r="AD177" i="10"/>
  <c r="AI177" i="10" s="1"/>
  <c r="AD139" i="10"/>
  <c r="AI139" i="10" s="1"/>
  <c r="AD111" i="10"/>
  <c r="AI111" i="10" s="1"/>
  <c r="AD202" i="10"/>
  <c r="AI202" i="10" s="1"/>
  <c r="AD246" i="10"/>
  <c r="AI246" i="10" s="1"/>
  <c r="AD155" i="10"/>
  <c r="AD271" i="10"/>
  <c r="AI271" i="10" s="1"/>
  <c r="AD98" i="10"/>
  <c r="AD119" i="10"/>
  <c r="AI119" i="10" s="1"/>
  <c r="AD156" i="10"/>
  <c r="AI156" i="10" s="1"/>
  <c r="AD167" i="10"/>
  <c r="AI167" i="10" s="1"/>
  <c r="AC134" i="10"/>
  <c r="AH134" i="10" s="1"/>
  <c r="AC122" i="10"/>
  <c r="AH122" i="10" s="1"/>
  <c r="AC111" i="10"/>
  <c r="AH111" i="10" s="1"/>
  <c r="AC99" i="10"/>
  <c r="AC124" i="10"/>
  <c r="AH124" i="10" s="1"/>
  <c r="AC102" i="10"/>
  <c r="AH102" i="10" s="1"/>
  <c r="AC65" i="10"/>
  <c r="AH65" i="10" s="1"/>
  <c r="AC45" i="10"/>
  <c r="AH45" i="10" s="1"/>
  <c r="AC11" i="10"/>
  <c r="AH11" i="10" s="1"/>
  <c r="AC267" i="10"/>
  <c r="AH267" i="10" s="1"/>
  <c r="AC254" i="10"/>
  <c r="AH254" i="10" s="1"/>
  <c r="AC242" i="10"/>
  <c r="AH242" i="10" s="1"/>
  <c r="AC230" i="10"/>
  <c r="AH230" i="10" s="1"/>
  <c r="AC220" i="10"/>
  <c r="AH220" i="10" s="1"/>
  <c r="AC209" i="10"/>
  <c r="AH209" i="10" s="1"/>
  <c r="AC198" i="10"/>
  <c r="AH198" i="10" s="1"/>
  <c r="AC188" i="10"/>
  <c r="AH188" i="10" s="1"/>
  <c r="AC177" i="10"/>
  <c r="AH177" i="10" s="1"/>
  <c r="AC167" i="10"/>
  <c r="AH167" i="10" s="1"/>
  <c r="AC156" i="10"/>
  <c r="AH156" i="10" s="1"/>
  <c r="AC146" i="10"/>
  <c r="AH146" i="10" s="1"/>
  <c r="AC9" i="10"/>
  <c r="AH9" i="10" s="1"/>
  <c r="AC129" i="10"/>
  <c r="AH129" i="10" s="1"/>
  <c r="AC106" i="10"/>
  <c r="AH106" i="10" s="1"/>
  <c r="AC264" i="10"/>
  <c r="AH264" i="10" s="1"/>
  <c r="AC243" i="10"/>
  <c r="AH243" i="10" s="1"/>
  <c r="AC217" i="10"/>
  <c r="AH217" i="10" s="1"/>
  <c r="AC192" i="10"/>
  <c r="AH192" i="10" s="1"/>
  <c r="AC161" i="10"/>
  <c r="AH161" i="10" s="1"/>
  <c r="AC69" i="10"/>
  <c r="AH69" i="10" s="1"/>
  <c r="AC28" i="10"/>
  <c r="AH28" i="10" s="1"/>
  <c r="AC274" i="10"/>
  <c r="AH274" i="10" s="1"/>
  <c r="AC261" i="10"/>
  <c r="AC248" i="10"/>
  <c r="AH248" i="10" s="1"/>
  <c r="AC236" i="10"/>
  <c r="AH236" i="10" s="1"/>
  <c r="AC225" i="10"/>
  <c r="AH225" i="10" s="1"/>
  <c r="AC215" i="10"/>
  <c r="AH215" i="10" s="1"/>
  <c r="AC205" i="10"/>
  <c r="AH205" i="10" s="1"/>
  <c r="AC193" i="10"/>
  <c r="AH193" i="10" s="1"/>
  <c r="AC182" i="10"/>
  <c r="AC172" i="10"/>
  <c r="AH172" i="10" s="1"/>
  <c r="AC162" i="10"/>
  <c r="AH162" i="10" s="1"/>
  <c r="AC152" i="10"/>
  <c r="AC90" i="10"/>
  <c r="AH90" i="10" s="1"/>
  <c r="AC79" i="10"/>
  <c r="AH79" i="10" s="1"/>
  <c r="AC67" i="10"/>
  <c r="AH67" i="10" s="1"/>
  <c r="AC55" i="10"/>
  <c r="AH55" i="10" s="1"/>
  <c r="AC42" i="10"/>
  <c r="AH42" i="10" s="1"/>
  <c r="AC29" i="10"/>
  <c r="AH29" i="10" s="1"/>
  <c r="AC16" i="10"/>
  <c r="AH16" i="10" s="1"/>
  <c r="AC272" i="10"/>
  <c r="AH272" i="10" s="1"/>
  <c r="AC221" i="10"/>
  <c r="AH221" i="10" s="1"/>
  <c r="AC168" i="10"/>
  <c r="AH168" i="10" s="1"/>
  <c r="AC89" i="10"/>
  <c r="AH89" i="10" s="1"/>
  <c r="AC40" i="10"/>
  <c r="AH40" i="10" s="1"/>
  <c r="AD207" i="10"/>
  <c r="AI207" i="10" s="1"/>
  <c r="AD171" i="10"/>
  <c r="AI171" i="10" s="1"/>
  <c r="AD137" i="10"/>
  <c r="AI137" i="10" s="1"/>
  <c r="AD109" i="10"/>
  <c r="AD223" i="10"/>
  <c r="AI223" i="10" s="1"/>
  <c r="AD31" i="10"/>
  <c r="AI31" i="10" s="1"/>
  <c r="AD240" i="10"/>
  <c r="AD219" i="10"/>
  <c r="AI219" i="10" s="1"/>
  <c r="AD197" i="10"/>
  <c r="AI197" i="10" s="1"/>
  <c r="AD172" i="10"/>
  <c r="AD87" i="10"/>
  <c r="AD55" i="10"/>
  <c r="AI55" i="10" s="1"/>
  <c r="AD29" i="10"/>
  <c r="AD262" i="10"/>
  <c r="AI262" i="10" s="1"/>
  <c r="AD73" i="10"/>
  <c r="AD132" i="10"/>
  <c r="AI132" i="10" s="1"/>
  <c r="AD101" i="10"/>
  <c r="AI101" i="10" s="1"/>
  <c r="AD68" i="10"/>
  <c r="AI68" i="10" s="1"/>
  <c r="AD259" i="10"/>
  <c r="AD235" i="10"/>
  <c r="AI235" i="10" s="1"/>
  <c r="AD200" i="10"/>
  <c r="AD168" i="10"/>
  <c r="AI168" i="10" s="1"/>
  <c r="AD147" i="10"/>
  <c r="AD61" i="10"/>
  <c r="AD32" i="10"/>
  <c r="AI32" i="10" s="1"/>
  <c r="AD7" i="10"/>
  <c r="AI7" i="10" s="1"/>
  <c r="AD170" i="10"/>
  <c r="AI170" i="10" s="1"/>
  <c r="AD130" i="10"/>
  <c r="AD107" i="10"/>
  <c r="AI107" i="10" s="1"/>
  <c r="AD146" i="10"/>
  <c r="AI146" i="10" s="1"/>
  <c r="AD234" i="10"/>
  <c r="AD270" i="10"/>
  <c r="AD203" i="10"/>
  <c r="AI203" i="10" s="1"/>
  <c r="AD76" i="10"/>
  <c r="AI76" i="10" s="1"/>
  <c r="AD104" i="10"/>
  <c r="AI104" i="10" s="1"/>
  <c r="AD149" i="10"/>
  <c r="AI149" i="10" s="1"/>
  <c r="AC224" i="10"/>
  <c r="AC196" i="10"/>
  <c r="AH196" i="10" s="1"/>
  <c r="AC175" i="10"/>
  <c r="AH175" i="10" s="1"/>
  <c r="AC154" i="10"/>
  <c r="AH154" i="10" s="1"/>
  <c r="AC80" i="10"/>
  <c r="AD182" i="10"/>
  <c r="AI182" i="10" s="1"/>
  <c r="AD221" i="10"/>
  <c r="AC136" i="10"/>
  <c r="AH136" i="10" s="1"/>
  <c r="AC123" i="10"/>
  <c r="AH123" i="10" s="1"/>
  <c r="AC112" i="10"/>
  <c r="AH112" i="10" s="1"/>
  <c r="AC101" i="10"/>
  <c r="AH101" i="10" s="1"/>
  <c r="AD133" i="10"/>
  <c r="AI133" i="10" s="1"/>
  <c r="AD106" i="10"/>
  <c r="AI106" i="10" s="1"/>
  <c r="AD209" i="10"/>
  <c r="AI209" i="10" s="1"/>
  <c r="AD18" i="10"/>
  <c r="BC20" i="10" s="1"/>
  <c r="AD236" i="10"/>
  <c r="AI236" i="10" s="1"/>
  <c r="AD215" i="10"/>
  <c r="AD193" i="10"/>
  <c r="AD169" i="10"/>
  <c r="AI169" i="10" s="1"/>
  <c r="AD83" i="10"/>
  <c r="AI83" i="10" s="1"/>
  <c r="AD50" i="10"/>
  <c r="AD25" i="10"/>
  <c r="AI25" i="10" s="1"/>
  <c r="AD227" i="10"/>
  <c r="AI227" i="10" s="1"/>
  <c r="AD56" i="10"/>
  <c r="AI56" i="10" s="1"/>
  <c r="AD127" i="10"/>
  <c r="AI127" i="10" s="1"/>
  <c r="AD94" i="10"/>
  <c r="AD43" i="10"/>
  <c r="AI43" i="10" s="1"/>
  <c r="AD255" i="10"/>
  <c r="AI255" i="10" s="1"/>
  <c r="AD231" i="10"/>
  <c r="AI231" i="10" s="1"/>
  <c r="AD196" i="10"/>
  <c r="AI196" i="10" s="1"/>
  <c r="AD165" i="10"/>
  <c r="AI165" i="10" s="1"/>
  <c r="AD82" i="10"/>
  <c r="AI82" i="10" s="1"/>
  <c r="AD57" i="10"/>
  <c r="AD28" i="10"/>
  <c r="AI28" i="10" s="1"/>
  <c r="AD258" i="10"/>
  <c r="AI258" i="10" s="1"/>
  <c r="AD64" i="10"/>
  <c r="AI64" i="10" s="1"/>
  <c r="AD126" i="10"/>
  <c r="AI126" i="10" s="1"/>
  <c r="AD103" i="10"/>
  <c r="AD39" i="10"/>
  <c r="AI39" i="10" s="1"/>
  <c r="AD238" i="10"/>
  <c r="AI238" i="10" s="1"/>
  <c r="AD261" i="10"/>
  <c r="AI261" i="10" s="1"/>
  <c r="AD185" i="10"/>
  <c r="AD162" i="10"/>
  <c r="AI162" i="10" s="1"/>
  <c r="AD97" i="10"/>
  <c r="AD134" i="10"/>
  <c r="AG213" i="10"/>
  <c r="AG218" i="10" s="1"/>
  <c r="AC142" i="10"/>
  <c r="AH142" i="10" s="1"/>
  <c r="AC130" i="10"/>
  <c r="AH130" i="10" s="1"/>
  <c r="AC118" i="10"/>
  <c r="AH118" i="10" s="1"/>
  <c r="AC107" i="10"/>
  <c r="AH107" i="10" s="1"/>
  <c r="AC96" i="10"/>
  <c r="AG76" i="10"/>
  <c r="AG77" i="10" s="1"/>
  <c r="AC145" i="10"/>
  <c r="AH145" i="10" s="1"/>
  <c r="AC117" i="10"/>
  <c r="AH117" i="10" s="1"/>
  <c r="AC95" i="10"/>
  <c r="AH95" i="10" s="1"/>
  <c r="AG50" i="10"/>
  <c r="AG51" i="10" s="1"/>
  <c r="AC85" i="10"/>
  <c r="AH85" i="10" s="1"/>
  <c r="AC57" i="10"/>
  <c r="AH57" i="10" s="1"/>
  <c r="AC32" i="10"/>
  <c r="AH32" i="10" s="1"/>
  <c r="AC275" i="10"/>
  <c r="AH275" i="10" s="1"/>
  <c r="AC262" i="10"/>
  <c r="AH262" i="10" s="1"/>
  <c r="AC250" i="10"/>
  <c r="AH250" i="10" s="1"/>
  <c r="AC238" i="10"/>
  <c r="AH238" i="10" s="1"/>
  <c r="AC227" i="10"/>
  <c r="AC216" i="10"/>
  <c r="AC206" i="10"/>
  <c r="AH206" i="10" s="1"/>
  <c r="AC194" i="10"/>
  <c r="AH194" i="10" s="1"/>
  <c r="AC183" i="10"/>
  <c r="AH183" i="10" s="1"/>
  <c r="AC173" i="10"/>
  <c r="AH173" i="10" s="1"/>
  <c r="AC164" i="10"/>
  <c r="AH164" i="10" s="1"/>
  <c r="AC153" i="10"/>
  <c r="AH153" i="10" s="1"/>
  <c r="AC64" i="10"/>
  <c r="AH64" i="10" s="1"/>
  <c r="AC141" i="10"/>
  <c r="AH141" i="10" s="1"/>
  <c r="AC121" i="10"/>
  <c r="AC98" i="10"/>
  <c r="AH98" i="10" s="1"/>
  <c r="AC277" i="10"/>
  <c r="AH277" i="10" s="1"/>
  <c r="AC255" i="10"/>
  <c r="AH255" i="10" s="1"/>
  <c r="AC231" i="10"/>
  <c r="AH231" i="10" s="1"/>
  <c r="AC210" i="10"/>
  <c r="AH210" i="10" s="1"/>
  <c r="AC181" i="10"/>
  <c r="AC151" i="10"/>
  <c r="AH151" i="10" s="1"/>
  <c r="AC53" i="10"/>
  <c r="AH53" i="10" s="1"/>
  <c r="AC15" i="10"/>
  <c r="AC270" i="10"/>
  <c r="AH270" i="10" s="1"/>
  <c r="AC257" i="10"/>
  <c r="AH257" i="10" s="1"/>
  <c r="AC244" i="10"/>
  <c r="AH244" i="10" s="1"/>
  <c r="AC232" i="10"/>
  <c r="AH232" i="10" s="1"/>
  <c r="AC222" i="10"/>
  <c r="AH222" i="10" s="1"/>
  <c r="AC212" i="10"/>
  <c r="AC201" i="10"/>
  <c r="AH201" i="10" s="1"/>
  <c r="AC190" i="10"/>
  <c r="AH190" i="10" s="1"/>
  <c r="AC179" i="10"/>
  <c r="AH179" i="10" s="1"/>
  <c r="AC169" i="10"/>
  <c r="AH169" i="10" s="1"/>
  <c r="AC159" i="10"/>
  <c r="AH159" i="10" s="1"/>
  <c r="AC148" i="10"/>
  <c r="AH148" i="10" s="1"/>
  <c r="AC87" i="10"/>
  <c r="AH87" i="10" s="1"/>
  <c r="AC75" i="10"/>
  <c r="AH75" i="10" s="1"/>
  <c r="AC63" i="10"/>
  <c r="AH63" i="10" s="1"/>
  <c r="AC50" i="10"/>
  <c r="AC38" i="10"/>
  <c r="AH38" i="10" s="1"/>
  <c r="AC25" i="10"/>
  <c r="AH25" i="10" s="1"/>
  <c r="AC12" i="10"/>
  <c r="AH12" i="10" s="1"/>
  <c r="AC259" i="10"/>
  <c r="AH259" i="10" s="1"/>
  <c r="AC207" i="10"/>
  <c r="AC147" i="10"/>
  <c r="AH147" i="10" s="1"/>
  <c r="AC78" i="10"/>
  <c r="AH78" i="10" s="1"/>
  <c r="AC19" i="10"/>
  <c r="AH19" i="10" s="1"/>
  <c r="AF128" i="10"/>
  <c r="AC251" i="10"/>
  <c r="AH251" i="10" s="1"/>
  <c r="AC214" i="10"/>
  <c r="AH214" i="10" s="1"/>
  <c r="AC185" i="10"/>
  <c r="AH185" i="10" s="1"/>
  <c r="AC165" i="10"/>
  <c r="AH165" i="10" s="1"/>
  <c r="AC76" i="10"/>
  <c r="AH76" i="10" s="1"/>
  <c r="AC18" i="10"/>
  <c r="AH18" i="10" s="1"/>
  <c r="AD178" i="10"/>
  <c r="AC143" i="10"/>
  <c r="AH143" i="10" s="1"/>
  <c r="AC132" i="10"/>
  <c r="AH132" i="10" s="1"/>
  <c r="AC119" i="10"/>
  <c r="AH119" i="10" s="1"/>
  <c r="AC108" i="10"/>
  <c r="AH108" i="10" s="1"/>
  <c r="AC97" i="10"/>
  <c r="AH97" i="10" s="1"/>
  <c r="Z51" i="10"/>
  <c r="AC48" i="10"/>
  <c r="Z14" i="10"/>
  <c r="AC13" i="10"/>
  <c r="Z91" i="10"/>
  <c r="AC88" i="10"/>
  <c r="Z44" i="10"/>
  <c r="AC43" i="10"/>
  <c r="AH43" i="10" s="1"/>
  <c r="Z72" i="10"/>
  <c r="AC68" i="10"/>
  <c r="AH68" i="10" s="1"/>
  <c r="Z41" i="10"/>
  <c r="AC39" i="10"/>
  <c r="Z62" i="10"/>
  <c r="AC60" i="10"/>
  <c r="AH60" i="10" s="1"/>
  <c r="Z37" i="10"/>
  <c r="AC35" i="10"/>
  <c r="AH35" i="10" s="1"/>
  <c r="Z54" i="10"/>
  <c r="AC52" i="10"/>
  <c r="AH52" i="10" s="1"/>
  <c r="Z23" i="10"/>
  <c r="AC22" i="10"/>
  <c r="Z59" i="10"/>
  <c r="AC56" i="10"/>
  <c r="Z30" i="10"/>
  <c r="AC27" i="10"/>
  <c r="AH27" i="10" s="1"/>
  <c r="BC266" i="10"/>
  <c r="BR115" i="10"/>
  <c r="BR120" i="10"/>
  <c r="BR237" i="10"/>
  <c r="BR14" i="10"/>
  <c r="BR138" i="10"/>
  <c r="BR26" i="10"/>
  <c r="BR150" i="10"/>
  <c r="BR163" i="10"/>
  <c r="BR226" i="10"/>
  <c r="BR199" i="10"/>
  <c r="Z92" i="10"/>
  <c r="Y279" i="11"/>
  <c r="AA279" i="11"/>
  <c r="BR41" i="10"/>
  <c r="BR174" i="10"/>
  <c r="BR54" i="10"/>
  <c r="BR30" i="10"/>
  <c r="BR278" i="10"/>
  <c r="BR256" i="10"/>
  <c r="BR47" i="10"/>
  <c r="BR144" i="10"/>
  <c r="BR233" i="10"/>
  <c r="BR77" i="10"/>
  <c r="BR86" i="10"/>
  <c r="BR186" i="10"/>
  <c r="BR72" i="10"/>
  <c r="BR135" i="10"/>
  <c r="BR157" i="10"/>
  <c r="BR37" i="10"/>
  <c r="BR249" i="10"/>
  <c r="BR34" i="10"/>
  <c r="BR266" i="10"/>
  <c r="BR260" i="10"/>
  <c r="BR20" i="10"/>
  <c r="BR241" i="10"/>
  <c r="BR128" i="10"/>
  <c r="BR253" i="10"/>
  <c r="X109" i="11"/>
  <c r="AB98" i="11"/>
  <c r="AB149" i="11"/>
  <c r="AX149" i="11" s="1"/>
  <c r="AB68" i="11"/>
  <c r="AX68" i="11" s="1"/>
  <c r="AB58" i="11"/>
  <c r="X46" i="11"/>
  <c r="AE46" i="11" s="1"/>
  <c r="AB141" i="11"/>
  <c r="AX141" i="11" s="1"/>
  <c r="X223" i="11"/>
  <c r="AB33" i="11"/>
  <c r="AX33" i="11" s="1"/>
  <c r="AB142" i="11"/>
  <c r="AX142" i="11" s="1"/>
  <c r="AB118" i="11"/>
  <c r="AX118" i="11" s="1"/>
  <c r="AB107" i="11"/>
  <c r="AX107" i="11" s="1"/>
  <c r="X96" i="11"/>
  <c r="AB202" i="11"/>
  <c r="AX202" i="11" s="1"/>
  <c r="AB187" i="11"/>
  <c r="AX187" i="11" s="1"/>
  <c r="AB176" i="11"/>
  <c r="AX176" i="11" s="1"/>
  <c r="AB166" i="11"/>
  <c r="AX166" i="11" s="1"/>
  <c r="AB155" i="11"/>
  <c r="AB75" i="11"/>
  <c r="AB40" i="11"/>
  <c r="AX40" i="11" s="1"/>
  <c r="AB140" i="11"/>
  <c r="AX140" i="11" s="1"/>
  <c r="AB116" i="11"/>
  <c r="AB94" i="11"/>
  <c r="AX94" i="11" s="1"/>
  <c r="AB231" i="11"/>
  <c r="AX231" i="11" s="1"/>
  <c r="X221" i="11"/>
  <c r="AB210" i="11"/>
  <c r="AX210" i="11" s="1"/>
  <c r="X200" i="11"/>
  <c r="AB189" i="11"/>
  <c r="AX189" i="11" s="1"/>
  <c r="X178" i="11"/>
  <c r="X168" i="11"/>
  <c r="AB158" i="11"/>
  <c r="AB147" i="11"/>
  <c r="AX147" i="11" s="1"/>
  <c r="AB89" i="11"/>
  <c r="AB78" i="11"/>
  <c r="X56" i="11"/>
  <c r="X31" i="11"/>
  <c r="AE31" i="11" s="1"/>
  <c r="AB18" i="11"/>
  <c r="AX18" i="11" s="1"/>
  <c r="AB242" i="11"/>
  <c r="X275" i="11"/>
  <c r="AE275" i="11" s="1"/>
  <c r="AB247" i="11"/>
  <c r="AB173" i="11"/>
  <c r="AB84" i="11"/>
  <c r="AB73" i="11"/>
  <c r="AB63" i="11"/>
  <c r="AB50" i="11"/>
  <c r="AX50" i="11" s="1"/>
  <c r="AB38" i="11"/>
  <c r="AX38" i="11" s="1"/>
  <c r="X25" i="11"/>
  <c r="AE25" i="11" s="1"/>
  <c r="X271" i="11"/>
  <c r="X234" i="11"/>
  <c r="AE234" i="11" s="1"/>
  <c r="AB213" i="11"/>
  <c r="AX213" i="11" s="1"/>
  <c r="AB164" i="11"/>
  <c r="AX164" i="11" s="1"/>
  <c r="AB229" i="11"/>
  <c r="AX229" i="11" s="1"/>
  <c r="X229" i="11"/>
  <c r="AB197" i="11"/>
  <c r="AX197" i="11" s="1"/>
  <c r="X197" i="11"/>
  <c r="AB109" i="11"/>
  <c r="AX109" i="11" s="1"/>
  <c r="AB219" i="11"/>
  <c r="AX219" i="11" s="1"/>
  <c r="X219" i="11"/>
  <c r="AB80" i="11"/>
  <c r="AX80" i="11" s="1"/>
  <c r="X80" i="11"/>
  <c r="AB46" i="11"/>
  <c r="AX46" i="11" s="1"/>
  <c r="AB96" i="11"/>
  <c r="AB252" i="11"/>
  <c r="X252" i="11"/>
  <c r="X116" i="11"/>
  <c r="AB31" i="11"/>
  <c r="AX31" i="11" s="1"/>
  <c r="X98" i="11"/>
  <c r="X33" i="11"/>
  <c r="AE33" i="11" s="1"/>
  <c r="AB240" i="11"/>
  <c r="AX240" i="11" s="1"/>
  <c r="X240" i="11"/>
  <c r="AB208" i="11"/>
  <c r="AX208" i="11" s="1"/>
  <c r="X208" i="11"/>
  <c r="X141" i="11"/>
  <c r="AB124" i="10"/>
  <c r="V14" i="10"/>
  <c r="W47" i="10"/>
  <c r="AS186" i="10"/>
  <c r="AT249" i="10"/>
  <c r="AQ249" i="10"/>
  <c r="AQ51" i="10"/>
  <c r="AN249" i="10"/>
  <c r="AM249" i="10"/>
  <c r="AV249" i="10"/>
  <c r="AV51" i="10" s="1"/>
  <c r="AK66" i="10"/>
  <c r="AK237" i="10" s="1"/>
  <c r="AK23" i="10" s="1"/>
  <c r="AK186" i="10"/>
  <c r="AO249" i="10"/>
  <c r="X77" i="10"/>
  <c r="X204" i="10"/>
  <c r="X245" i="10" s="1"/>
  <c r="X34" i="10" s="1"/>
  <c r="X37" i="10" s="1"/>
  <c r="X256" i="10" s="1"/>
  <c r="Y77" i="10"/>
  <c r="AU249" i="10"/>
  <c r="AR51" i="10"/>
  <c r="AS77" i="10"/>
  <c r="X157" i="10"/>
  <c r="W263" i="10"/>
  <c r="V131" i="10"/>
  <c r="V110" i="10"/>
  <c r="BR110" i="10"/>
  <c r="V263" i="10"/>
  <c r="BR263" i="10"/>
  <c r="AB69" i="10"/>
  <c r="BR211" i="10"/>
  <c r="BR23" i="10"/>
  <c r="BR245" i="10"/>
  <c r="BR218" i="10"/>
  <c r="BR81" i="10"/>
  <c r="BR59" i="10"/>
  <c r="BR273" i="10"/>
  <c r="BR204" i="10"/>
  <c r="V62" i="10"/>
  <c r="BR62" i="10"/>
  <c r="BR51" i="10"/>
  <c r="BR125" i="10"/>
  <c r="BR10" i="10"/>
  <c r="BR105" i="10"/>
  <c r="W17" i="10"/>
  <c r="BR195" i="10"/>
  <c r="BR91" i="10"/>
  <c r="BR66" i="10"/>
  <c r="V17" i="10"/>
  <c r="BR17" i="10"/>
  <c r="V269" i="10"/>
  <c r="BR269" i="10"/>
  <c r="BR44" i="10"/>
  <c r="V233" i="10"/>
  <c r="V120" i="10"/>
  <c r="V20" i="10"/>
  <c r="V135" i="10"/>
  <c r="V273" i="10"/>
  <c r="V226" i="10"/>
  <c r="V278" i="10"/>
  <c r="V47" i="10"/>
  <c r="V144" i="10"/>
  <c r="V150" i="10"/>
  <c r="V266" i="10"/>
  <c r="V174" i="10"/>
  <c r="V211" i="10"/>
  <c r="V199" i="10"/>
  <c r="V128" i="10"/>
  <c r="W266" i="10"/>
  <c r="V218" i="10"/>
  <c r="V92" i="10"/>
  <c r="AF92" i="10" s="1"/>
  <c r="AF100" i="10" s="1"/>
  <c r="AS127" i="11"/>
  <c r="BC127" i="11" s="1"/>
  <c r="AS70" i="11"/>
  <c r="BC70" i="11" s="1"/>
  <c r="AS32" i="11"/>
  <c r="AS183" i="11"/>
  <c r="BC183" i="11" s="1"/>
  <c r="AS139" i="11"/>
  <c r="AS60" i="11"/>
  <c r="AS261" i="11"/>
  <c r="BC261" i="11" s="1"/>
  <c r="AS8" i="11"/>
  <c r="AT227" i="11"/>
  <c r="BD227" i="11" s="1"/>
  <c r="AT134" i="11"/>
  <c r="AT197" i="11"/>
  <c r="BD197" i="11" s="1"/>
  <c r="AT65" i="11"/>
  <c r="BD65" i="11" s="1"/>
  <c r="AT255" i="11"/>
  <c r="BD255" i="11" s="1"/>
  <c r="AT221" i="11"/>
  <c r="BD221" i="11" s="1"/>
  <c r="AT154" i="11"/>
  <c r="BD154" i="11" s="1"/>
  <c r="AT18" i="11"/>
  <c r="BD18" i="11" s="1"/>
  <c r="AS259" i="11"/>
  <c r="BC259" i="11" s="1"/>
  <c r="AS262" i="11"/>
  <c r="BC262" i="11" s="1"/>
  <c r="AS223" i="11"/>
  <c r="AS209" i="11"/>
  <c r="AS194" i="11"/>
  <c r="BC194" i="11" s="1"/>
  <c r="AS89" i="11"/>
  <c r="AS52" i="11"/>
  <c r="AS9" i="11"/>
  <c r="AS102" i="11"/>
  <c r="BC102" i="11" s="1"/>
  <c r="AS76" i="11"/>
  <c r="BC76" i="11" s="1"/>
  <c r="AS229" i="11"/>
  <c r="BC229" i="11" s="1"/>
  <c r="AS172" i="11"/>
  <c r="AS152" i="11"/>
  <c r="BC152" i="11" s="1"/>
  <c r="AS124" i="11"/>
  <c r="BC124" i="11" s="1"/>
  <c r="AS25" i="11"/>
  <c r="BC25" i="11" s="1"/>
  <c r="AT274" i="11"/>
  <c r="BD274" i="11" s="1"/>
  <c r="AT244" i="11"/>
  <c r="BD244" i="11" s="1"/>
  <c r="AT232" i="11"/>
  <c r="BD232" i="11" s="1"/>
  <c r="AT222" i="11"/>
  <c r="BD222" i="11" s="1"/>
  <c r="AT212" i="11"/>
  <c r="BD212" i="11" s="1"/>
  <c r="AT179" i="11"/>
  <c r="BD179" i="11" s="1"/>
  <c r="AT148" i="11"/>
  <c r="BD148" i="11" s="1"/>
  <c r="AT19" i="11"/>
  <c r="BD19" i="11" s="1"/>
  <c r="AT183" i="11"/>
  <c r="BD183" i="11" s="1"/>
  <c r="AT153" i="11"/>
  <c r="BD153" i="11" s="1"/>
  <c r="AT119" i="11"/>
  <c r="BD119" i="11" s="1"/>
  <c r="AT146" i="11"/>
  <c r="BD146" i="11" s="1"/>
  <c r="AT46" i="11"/>
  <c r="BD46" i="11" s="1"/>
  <c r="AT117" i="11"/>
  <c r="BD117" i="11" s="1"/>
  <c r="AT35" i="11"/>
  <c r="BD35" i="11" s="1"/>
  <c r="AT107" i="11"/>
  <c r="BD107" i="11" s="1"/>
  <c r="AT202" i="11"/>
  <c r="BD202" i="11" s="1"/>
  <c r="AS96" i="11"/>
  <c r="AS224" i="11"/>
  <c r="AS118" i="11"/>
  <c r="AS201" i="11"/>
  <c r="BC201" i="11" s="1"/>
  <c r="AS133" i="11"/>
  <c r="AT236" i="11"/>
  <c r="BD236" i="11" s="1"/>
  <c r="AT201" i="11"/>
  <c r="AT58" i="11"/>
  <c r="BD58" i="11" s="1"/>
  <c r="AT220" i="11"/>
  <c r="BD220" i="11" s="1"/>
  <c r="AT95" i="11"/>
  <c r="BD95" i="11" s="1"/>
  <c r="AS161" i="11"/>
  <c r="AT122" i="11"/>
  <c r="BD122" i="11" s="1"/>
  <c r="AT108" i="11"/>
  <c r="BD108" i="11" s="1"/>
  <c r="AT178" i="11"/>
  <c r="BD178" i="11" s="1"/>
  <c r="AT78" i="11"/>
  <c r="BD78" i="11" s="1"/>
  <c r="AT33" i="11"/>
  <c r="BD33" i="11" s="1"/>
  <c r="AT96" i="11"/>
  <c r="BD96" i="11" s="1"/>
  <c r="AT42" i="11"/>
  <c r="BD42" i="11" s="1"/>
  <c r="AS239" i="11"/>
  <c r="AS203" i="11"/>
  <c r="BC203" i="11" s="1"/>
  <c r="AS83" i="11"/>
  <c r="BC83" i="11" s="1"/>
  <c r="AS24" i="11"/>
  <c r="BC24" i="11" s="1"/>
  <c r="AS255" i="11"/>
  <c r="BC255" i="11" s="1"/>
  <c r="AS217" i="11"/>
  <c r="AS200" i="11"/>
  <c r="BC200" i="11" s="1"/>
  <c r="AS168" i="11"/>
  <c r="BC168" i="11" s="1"/>
  <c r="AS143" i="11"/>
  <c r="AS258" i="11"/>
  <c r="BC258" i="11" s="1"/>
  <c r="AS220" i="11"/>
  <c r="BC220" i="11" s="1"/>
  <c r="AS191" i="11"/>
  <c r="AS173" i="11"/>
  <c r="BC173" i="11" s="1"/>
  <c r="AS130" i="11"/>
  <c r="BC130" i="11" s="1"/>
  <c r="AS107" i="11"/>
  <c r="AS69" i="11"/>
  <c r="BC69" i="11" s="1"/>
  <c r="AS48" i="11"/>
  <c r="AS193" i="11"/>
  <c r="BC193" i="11" s="1"/>
  <c r="AS98" i="11"/>
  <c r="BC98" i="11" s="1"/>
  <c r="AS68" i="11"/>
  <c r="BC68" i="11" s="1"/>
  <c r="AS274" i="11"/>
  <c r="BC274" i="11" s="1"/>
  <c r="AS248" i="11"/>
  <c r="AS208" i="11"/>
  <c r="BC208" i="11" s="1"/>
  <c r="AS169" i="11"/>
  <c r="AS148" i="11"/>
  <c r="AS121" i="11"/>
  <c r="BC121" i="11" s="1"/>
  <c r="AT176" i="11"/>
  <c r="BD176" i="11" s="1"/>
  <c r="AT162" i="11"/>
  <c r="BD162" i="11" s="1"/>
  <c r="AS113" i="11"/>
  <c r="BC113" i="11" s="1"/>
  <c r="AT75" i="11"/>
  <c r="BD75" i="11" s="1"/>
  <c r="AT254" i="11"/>
  <c r="BD254" i="11" s="1"/>
  <c r="AT76" i="11"/>
  <c r="AT113" i="11"/>
  <c r="AT132" i="11"/>
  <c r="BD132" i="11" s="1"/>
  <c r="AT116" i="11"/>
  <c r="BD116" i="11" s="1"/>
  <c r="AT191" i="11"/>
  <c r="BD191" i="11" s="1"/>
  <c r="AT88" i="11"/>
  <c r="BD88" i="11" s="1"/>
  <c r="AT29" i="11"/>
  <c r="BD29" i="11" s="1"/>
  <c r="AT277" i="11"/>
  <c r="BD277" i="11" s="1"/>
  <c r="AT239" i="11"/>
  <c r="BD239" i="11" s="1"/>
  <c r="AT228" i="11"/>
  <c r="AT217" i="11"/>
  <c r="BD217" i="11" s="1"/>
  <c r="AT207" i="11"/>
  <c r="BD207" i="11" s="1"/>
  <c r="AT196" i="11"/>
  <c r="AT175" i="11"/>
  <c r="BD175" i="11" s="1"/>
  <c r="AT151" i="11"/>
  <c r="BD151" i="11" s="1"/>
  <c r="AT89" i="11"/>
  <c r="BD89" i="11" s="1"/>
  <c r="AT74" i="11"/>
  <c r="BD74" i="11" s="1"/>
  <c r="AT13" i="11"/>
  <c r="AT262" i="11"/>
  <c r="BD262" i="11" s="1"/>
  <c r="AT198" i="11"/>
  <c r="BD198" i="11" s="1"/>
  <c r="AT149" i="11"/>
  <c r="BD149" i="11" s="1"/>
  <c r="AT121" i="11"/>
  <c r="AT93" i="11"/>
  <c r="BD93" i="11" s="1"/>
  <c r="AT258" i="11"/>
  <c r="AT124" i="11"/>
  <c r="BD124" i="11" s="1"/>
  <c r="AS84" i="11"/>
  <c r="AS219" i="11"/>
  <c r="AT225" i="11"/>
  <c r="BD225" i="11" s="1"/>
  <c r="AT111" i="11"/>
  <c r="BD111" i="11" s="1"/>
  <c r="AT170" i="11"/>
  <c r="BD170" i="11" s="1"/>
  <c r="AS243" i="11"/>
  <c r="AS192" i="11"/>
  <c r="AS175" i="11"/>
  <c r="BC175" i="11" s="1"/>
  <c r="AS67" i="11"/>
  <c r="AS72" i="11" s="1"/>
  <c r="AS45" i="11"/>
  <c r="AS28" i="11"/>
  <c r="AS227" i="11"/>
  <c r="BC227" i="11" s="1"/>
  <c r="AS180" i="11"/>
  <c r="BC180" i="11" s="1"/>
  <c r="AS149" i="11"/>
  <c r="AS134" i="11"/>
  <c r="BC134" i="11" s="1"/>
  <c r="AS114" i="11"/>
  <c r="AS74" i="11"/>
  <c r="BC74" i="11" s="1"/>
  <c r="AS56" i="11"/>
  <c r="AS35" i="11"/>
  <c r="AS13" i="11"/>
  <c r="BC13" i="11" s="1"/>
  <c r="AS80" i="11"/>
  <c r="BC80" i="11" s="1"/>
  <c r="AS50" i="11"/>
  <c r="AS257" i="11"/>
  <c r="AS232" i="11"/>
  <c r="BC232" i="11" s="1"/>
  <c r="AS215" i="11"/>
  <c r="AS197" i="11"/>
  <c r="BC197" i="11" s="1"/>
  <c r="AT166" i="11"/>
  <c r="BD166" i="11" s="1"/>
  <c r="AT133" i="11"/>
  <c r="BD133" i="11" s="1"/>
  <c r="AS277" i="11"/>
  <c r="AS185" i="11"/>
  <c r="AS165" i="11"/>
  <c r="AS140" i="11"/>
  <c r="BC140" i="11" s="1"/>
  <c r="AS94" i="11"/>
  <c r="AS57" i="11"/>
  <c r="BC57" i="11" s="1"/>
  <c r="AS36" i="11"/>
  <c r="AS15" i="11"/>
  <c r="BC15" i="11" s="1"/>
  <c r="AS254" i="11"/>
  <c r="AS170" i="11"/>
  <c r="AS156" i="11"/>
  <c r="BC156" i="11" s="1"/>
  <c r="AS142" i="11"/>
  <c r="BC142" i="11" s="1"/>
  <c r="AS103" i="11"/>
  <c r="AS82" i="11"/>
  <c r="BC82" i="11" s="1"/>
  <c r="AS43" i="11"/>
  <c r="AS22" i="11"/>
  <c r="AS95" i="11"/>
  <c r="BC95" i="11" s="1"/>
  <c r="AS270" i="11"/>
  <c r="AS244" i="11"/>
  <c r="BC244" i="11" s="1"/>
  <c r="AS222" i="11"/>
  <c r="AS187" i="11"/>
  <c r="BC187" i="11" s="1"/>
  <c r="AS166" i="11"/>
  <c r="AS145" i="11"/>
  <c r="BC145" i="11" s="1"/>
  <c r="AT265" i="11"/>
  <c r="BD265" i="11" s="1"/>
  <c r="AT252" i="11"/>
  <c r="AT240" i="11"/>
  <c r="BD240" i="11" s="1"/>
  <c r="AT219" i="11"/>
  <c r="BD219" i="11" s="1"/>
  <c r="AT208" i="11"/>
  <c r="BD208" i="11" s="1"/>
  <c r="AT190" i="11"/>
  <c r="BD190" i="11" s="1"/>
  <c r="AT90" i="11"/>
  <c r="BD90" i="11" s="1"/>
  <c r="AT70" i="11"/>
  <c r="AT57" i="11"/>
  <c r="BD57" i="11" s="1"/>
  <c r="AT28" i="11"/>
  <c r="BD28" i="11" s="1"/>
  <c r="AT15" i="11"/>
  <c r="BD15" i="11" s="1"/>
  <c r="AT206" i="11"/>
  <c r="BD206" i="11" s="1"/>
  <c r="AT25" i="11"/>
  <c r="BD25" i="11" s="1"/>
  <c r="AT143" i="11"/>
  <c r="BD143" i="11" s="1"/>
  <c r="AT73" i="11"/>
  <c r="BD73" i="11" s="1"/>
  <c r="AT109" i="11"/>
  <c r="BD109" i="11" s="1"/>
  <c r="AT147" i="11"/>
  <c r="BD147" i="11" s="1"/>
  <c r="AT85" i="11"/>
  <c r="BD85" i="11" s="1"/>
  <c r="AT60" i="11"/>
  <c r="BD60" i="11" s="1"/>
  <c r="AK284" i="11"/>
  <c r="AT139" i="11"/>
  <c r="BD139" i="11" s="1"/>
  <c r="AT126" i="11"/>
  <c r="AT114" i="11"/>
  <c r="BD114" i="11" s="1"/>
  <c r="AT103" i="11"/>
  <c r="BD103" i="11" s="1"/>
  <c r="AT188" i="11"/>
  <c r="AT84" i="11"/>
  <c r="BD84" i="11" s="1"/>
  <c r="AT98" i="11"/>
  <c r="AS196" i="11"/>
  <c r="AS154" i="11"/>
  <c r="BC154" i="11" s="1"/>
  <c r="AS104" i="11"/>
  <c r="BC104" i="11" s="1"/>
  <c r="AS159" i="11"/>
  <c r="BC159" i="11" s="1"/>
  <c r="AT83" i="11"/>
  <c r="AT49" i="11"/>
  <c r="BD49" i="11" s="1"/>
  <c r="AT24" i="11"/>
  <c r="AT8" i="11"/>
  <c r="BD8" i="11" s="1"/>
  <c r="AT123" i="11"/>
  <c r="BD123" i="11" s="1"/>
  <c r="AT267" i="11"/>
  <c r="BD267" i="11" s="1"/>
  <c r="AT22" i="11"/>
  <c r="BD22" i="11" s="1"/>
  <c r="AT99" i="11"/>
  <c r="BD99" i="11" s="1"/>
  <c r="AT230" i="11"/>
  <c r="BD230" i="11" s="1"/>
  <c r="AT50" i="11"/>
  <c r="BD50" i="11" s="1"/>
  <c r="AS55" i="11"/>
  <c r="BC55" i="11" s="1"/>
  <c r="AT243" i="11"/>
  <c r="AT189" i="11"/>
  <c r="BD189" i="11" s="1"/>
  <c r="AT168" i="11"/>
  <c r="BD168" i="11" s="1"/>
  <c r="AS123" i="11"/>
  <c r="BC123" i="11" s="1"/>
  <c r="AT213" i="11"/>
  <c r="BD213" i="11" s="1"/>
  <c r="AT156" i="11"/>
  <c r="BD156" i="11" s="1"/>
  <c r="AS101" i="11"/>
  <c r="AS272" i="11"/>
  <c r="AS251" i="11"/>
  <c r="BC251" i="11" s="1"/>
  <c r="AS228" i="11"/>
  <c r="BC228" i="11" s="1"/>
  <c r="AS210" i="11"/>
  <c r="AS181" i="11"/>
  <c r="AS108" i="11"/>
  <c r="AS53" i="11"/>
  <c r="AS11" i="11"/>
  <c r="AS271" i="11"/>
  <c r="BC271" i="11" s="1"/>
  <c r="AS250" i="11"/>
  <c r="BC250" i="11" s="1"/>
  <c r="AS216" i="11"/>
  <c r="BC216" i="11" s="1"/>
  <c r="AS188" i="11"/>
  <c r="BC188" i="11" s="1"/>
  <c r="AS167" i="11"/>
  <c r="AS153" i="11"/>
  <c r="BC153" i="11" s="1"/>
  <c r="AS78" i="11"/>
  <c r="AS64" i="11"/>
  <c r="BC64" i="11" s="1"/>
  <c r="AS18" i="11"/>
  <c r="AS117" i="11"/>
  <c r="BC117" i="11" s="1"/>
  <c r="AS63" i="11"/>
  <c r="BC63" i="11" s="1"/>
  <c r="AS265" i="11"/>
  <c r="BC265" i="11" s="1"/>
  <c r="AS240" i="11"/>
  <c r="BC240" i="11" s="1"/>
  <c r="AS205" i="11"/>
  <c r="BC205" i="11" s="1"/>
  <c r="AS182" i="11"/>
  <c r="BC182" i="11" s="1"/>
  <c r="AS162" i="11"/>
  <c r="BC162" i="11" s="1"/>
  <c r="AS12" i="11"/>
  <c r="BC12" i="11" s="1"/>
  <c r="AT205" i="11"/>
  <c r="BD205" i="11" s="1"/>
  <c r="AT172" i="11"/>
  <c r="BD172" i="11" s="1"/>
  <c r="AT155" i="11"/>
  <c r="AT87" i="11"/>
  <c r="AT53" i="11"/>
  <c r="BD53" i="11" s="1"/>
  <c r="AT238" i="11"/>
  <c r="AT127" i="11"/>
  <c r="BD127" i="11" s="1"/>
  <c r="AT112" i="11"/>
  <c r="AT101" i="11"/>
  <c r="BD101" i="11" s="1"/>
  <c r="AT177" i="11"/>
  <c r="AT16" i="11"/>
  <c r="BD16" i="11" s="1"/>
  <c r="AT272" i="11"/>
  <c r="BD272" i="11" s="1"/>
  <c r="AT259" i="11"/>
  <c r="AT247" i="11"/>
  <c r="BD247" i="11" s="1"/>
  <c r="AT235" i="11"/>
  <c r="BD235" i="11" s="1"/>
  <c r="AT224" i="11"/>
  <c r="BD224" i="11" s="1"/>
  <c r="AT214" i="11"/>
  <c r="BD214" i="11" s="1"/>
  <c r="AT203" i="11"/>
  <c r="BD203" i="11" s="1"/>
  <c r="AT192" i="11"/>
  <c r="BD192" i="11" s="1"/>
  <c r="AT181" i="11"/>
  <c r="BD181" i="11" s="1"/>
  <c r="AT171" i="11"/>
  <c r="BD171" i="11" s="1"/>
  <c r="AT158" i="11"/>
  <c r="BD158" i="11" s="1"/>
  <c r="AS136" i="11"/>
  <c r="BC136" i="11" s="1"/>
  <c r="AT69" i="11"/>
  <c r="BD69" i="11" s="1"/>
  <c r="AT56" i="11"/>
  <c r="BD56" i="11" s="1"/>
  <c r="AT246" i="11"/>
  <c r="BD246" i="11" s="1"/>
  <c r="AT180" i="11"/>
  <c r="AT55" i="11"/>
  <c r="BD55" i="11" s="1"/>
  <c r="AT141" i="11"/>
  <c r="BD141" i="11" s="1"/>
  <c r="AT242" i="11"/>
  <c r="BD242" i="11" s="1"/>
  <c r="AB39" i="10"/>
  <c r="AB96" i="10"/>
  <c r="AB236" i="10"/>
  <c r="AS236" i="11"/>
  <c r="BC236" i="11" s="1"/>
  <c r="AB190" i="10"/>
  <c r="AB127" i="10"/>
  <c r="AB231" i="10"/>
  <c r="AS231" i="11"/>
  <c r="BC231" i="11" s="1"/>
  <c r="AB116" i="10"/>
  <c r="AS116" i="11"/>
  <c r="BC116" i="11" s="1"/>
  <c r="AB160" i="10"/>
  <c r="AB171" i="10"/>
  <c r="AS171" i="11"/>
  <c r="AB239" i="10"/>
  <c r="AB206" i="10"/>
  <c r="AS206" i="11"/>
  <c r="AB68" i="10"/>
  <c r="AT68" i="11"/>
  <c r="BD68" i="11" s="1"/>
  <c r="AB247" i="10"/>
  <c r="AS247" i="11"/>
  <c r="AB90" i="10"/>
  <c r="AB40" i="10"/>
  <c r="AT40" i="11"/>
  <c r="BD40" i="11" s="1"/>
  <c r="AB214" i="10"/>
  <c r="AS214" i="11"/>
  <c r="AB87" i="10"/>
  <c r="AS87" i="11"/>
  <c r="BC87" i="11" s="1"/>
  <c r="AB257" i="10"/>
  <c r="AB33" i="10"/>
  <c r="AS33" i="11"/>
  <c r="BC33" i="11" s="1"/>
  <c r="W120" i="10"/>
  <c r="V163" i="10"/>
  <c r="W273" i="10"/>
  <c r="V81" i="10"/>
  <c r="V115" i="10"/>
  <c r="W199" i="10"/>
  <c r="V138" i="10"/>
  <c r="W110" i="10"/>
  <c r="W278" i="10"/>
  <c r="W211" i="10"/>
  <c r="W269" i="10"/>
  <c r="W59" i="10"/>
  <c r="W135" i="10"/>
  <c r="W138" i="10" s="1"/>
  <c r="W44" i="10"/>
  <c r="W54" i="10" s="1"/>
  <c r="W253" i="10" s="1"/>
  <c r="W41" i="10" s="1"/>
  <c r="W195" i="10" s="1"/>
  <c r="W10" i="10" s="1"/>
  <c r="W26" i="10" s="1"/>
  <c r="AB112" i="10"/>
  <c r="AB246" i="10"/>
  <c r="W218" i="10"/>
  <c r="W174" i="10"/>
  <c r="W62" i="10"/>
  <c r="W131" i="10"/>
  <c r="W144" i="10"/>
  <c r="W128" i="10"/>
  <c r="W226" i="10"/>
  <c r="W14" i="10"/>
  <c r="V59" i="10"/>
  <c r="W163" i="10"/>
  <c r="W81" i="10"/>
  <c r="W20" i="10"/>
  <c r="W233" i="10"/>
  <c r="W115" i="10"/>
  <c r="AS27" i="11"/>
  <c r="AB9" i="10"/>
  <c r="AS177" i="11"/>
  <c r="AB177" i="10"/>
  <c r="AB149" i="10"/>
  <c r="AB106" i="10"/>
  <c r="AB164" i="10"/>
  <c r="AB126" i="10"/>
  <c r="AB129" i="10"/>
  <c r="AT216" i="11"/>
  <c r="AT231" i="11"/>
  <c r="BD231" i="11" s="1"/>
  <c r="AS93" i="11"/>
  <c r="BC93" i="11" s="1"/>
  <c r="AS268" i="11"/>
  <c r="BC268" i="11" s="1"/>
  <c r="AS39" i="11"/>
  <c r="AS176" i="11"/>
  <c r="BC176" i="11" s="1"/>
  <c r="AT97" i="11"/>
  <c r="BD97" i="11" s="1"/>
  <c r="AS112" i="11"/>
  <c r="BC112" i="11" s="1"/>
  <c r="AS213" i="11"/>
  <c r="BC213" i="11" s="1"/>
  <c r="AS109" i="11"/>
  <c r="AS225" i="11"/>
  <c r="BC225" i="11" s="1"/>
  <c r="AT169" i="11"/>
  <c r="BD169" i="11" s="1"/>
  <c r="AT159" i="11"/>
  <c r="BD159" i="11" s="1"/>
  <c r="AT271" i="11"/>
  <c r="BD271" i="11" s="1"/>
  <c r="AT164" i="11"/>
  <c r="BD164" i="11" s="1"/>
  <c r="AT137" i="11"/>
  <c r="BD137" i="11" s="1"/>
  <c r="AT250" i="11"/>
  <c r="BD250" i="11" s="1"/>
  <c r="AT161" i="11"/>
  <c r="BD161" i="11" s="1"/>
  <c r="AB244" i="10"/>
  <c r="AB73" i="10"/>
  <c r="AB123" i="10"/>
  <c r="AB53" i="10"/>
  <c r="AS65" i="11"/>
  <c r="BC65" i="11" s="1"/>
  <c r="AS49" i="11"/>
  <c r="BC49" i="11" s="1"/>
  <c r="AS202" i="11"/>
  <c r="AS190" i="11"/>
  <c r="BC190" i="11" s="1"/>
  <c r="AT104" i="11"/>
  <c r="AT94" i="11"/>
  <c r="BD94" i="11" s="1"/>
  <c r="AT36" i="11"/>
  <c r="BD36" i="11" s="1"/>
  <c r="AT12" i="11"/>
  <c r="AS85" i="11"/>
  <c r="AS158" i="11"/>
  <c r="BC158" i="11" s="1"/>
  <c r="AS147" i="11"/>
  <c r="AS132" i="11"/>
  <c r="BC132" i="11" s="1"/>
  <c r="AS179" i="11"/>
  <c r="BC179" i="11" s="1"/>
  <c r="AB148" i="10"/>
  <c r="AB16" i="10"/>
  <c r="AB153" i="10"/>
  <c r="AB22" i="10"/>
  <c r="AB203" i="10"/>
  <c r="AB94" i="10"/>
  <c r="AS235" i="11"/>
  <c r="AS198" i="11"/>
  <c r="BC198" i="11" s="1"/>
  <c r="AS73" i="11"/>
  <c r="AT193" i="11"/>
  <c r="BD193" i="11" s="1"/>
  <c r="AT79" i="11"/>
  <c r="BD79" i="11" s="1"/>
  <c r="AT67" i="11"/>
  <c r="AT32" i="11"/>
  <c r="BD32" i="11" s="1"/>
  <c r="AT7" i="11"/>
  <c r="BD7" i="11" s="1"/>
  <c r="AT173" i="11"/>
  <c r="BD173" i="11" s="1"/>
  <c r="AT102" i="11"/>
  <c r="AT251" i="11"/>
  <c r="BD251" i="11" s="1"/>
  <c r="AT185" i="11"/>
  <c r="BD185" i="11" s="1"/>
  <c r="AT64" i="11"/>
  <c r="BD64" i="11" s="1"/>
  <c r="AT39" i="11"/>
  <c r="BD39" i="11" s="1"/>
  <c r="AT142" i="11"/>
  <c r="BD142" i="11" s="1"/>
  <c r="AT130" i="11"/>
  <c r="BD130" i="11" s="1"/>
  <c r="AB161" i="10"/>
  <c r="AB113" i="10"/>
  <c r="AB122" i="10"/>
  <c r="AB255" i="10"/>
  <c r="AB200" i="10"/>
  <c r="AB24" i="10"/>
  <c r="AB219" i="10"/>
  <c r="AB155" i="10"/>
  <c r="AB178" i="10"/>
  <c r="AS111" i="11"/>
  <c r="BC111" i="11" s="1"/>
  <c r="AB111" i="10"/>
  <c r="AB187" i="10"/>
  <c r="AB83" i="10"/>
  <c r="AB61" i="10"/>
  <c r="AB49" i="10"/>
  <c r="AB176" i="10"/>
  <c r="AB252" i="10"/>
  <c r="AB63" i="10"/>
  <c r="AS79" i="11"/>
  <c r="BC79" i="11" s="1"/>
  <c r="AB79" i="10"/>
  <c r="AB234" i="10"/>
  <c r="AB180" i="10"/>
  <c r="AB134" i="10"/>
  <c r="AB197" i="10"/>
  <c r="AB143" i="10"/>
  <c r="AB84" i="10"/>
  <c r="AS58" i="11"/>
  <c r="AB58" i="10"/>
  <c r="AB265" i="10"/>
  <c r="AB224" i="10"/>
  <c r="AB210" i="10"/>
  <c r="AB189" i="10"/>
  <c r="AB181" i="10"/>
  <c r="AB175" i="10"/>
  <c r="AB230" i="10"/>
  <c r="AB167" i="10"/>
  <c r="AB146" i="10"/>
  <c r="AB139" i="10"/>
  <c r="AB114" i="10"/>
  <c r="AB103" i="10"/>
  <c r="AB89" i="10"/>
  <c r="AB78" i="10"/>
  <c r="AB56" i="10"/>
  <c r="AB48" i="10"/>
  <c r="AB31" i="10"/>
  <c r="AB38" i="10"/>
  <c r="AB98" i="10"/>
  <c r="AB166" i="10"/>
  <c r="AB29" i="10"/>
  <c r="AB8" i="10"/>
  <c r="AB97" i="10"/>
  <c r="AB272" i="10"/>
  <c r="AS221" i="11"/>
  <c r="AB221" i="10"/>
  <c r="AB192" i="10"/>
  <c r="AB108" i="10"/>
  <c r="AB101" i="10"/>
  <c r="AB36" i="10"/>
  <c r="AB28" i="10"/>
  <c r="AB21" i="10"/>
  <c r="AB121" i="10"/>
  <c r="AB156" i="10"/>
  <c r="AB248" i="10"/>
  <c r="AB238" i="10"/>
  <c r="AB188" i="10"/>
  <c r="AB142" i="10"/>
  <c r="AB118" i="10"/>
  <c r="AB67" i="10"/>
  <c r="AB152" i="10"/>
  <c r="AB85" i="10"/>
  <c r="AB277" i="10"/>
  <c r="AB228" i="10"/>
  <c r="AB207" i="10"/>
  <c r="AB185" i="10"/>
  <c r="AB165" i="10"/>
  <c r="AB32" i="10"/>
  <c r="AB229" i="10"/>
  <c r="AB141" i="10"/>
  <c r="AB109" i="10"/>
  <c r="AB220" i="10"/>
  <c r="AB173" i="10"/>
  <c r="AB130" i="10"/>
  <c r="AB261" i="10"/>
  <c r="AB179" i="10"/>
  <c r="AB222" i="10"/>
  <c r="AB133" i="10"/>
  <c r="AB55" i="10"/>
  <c r="AB254" i="10"/>
  <c r="AB213" i="10"/>
  <c r="AB170" i="10"/>
  <c r="AB99" i="10"/>
  <c r="AB64" i="10"/>
  <c r="AB13" i="10"/>
  <c r="AB217" i="10"/>
  <c r="AB196" i="10"/>
  <c r="AB154" i="10"/>
  <c r="AB136" i="10"/>
  <c r="AB104" i="10"/>
  <c r="AB45" i="10"/>
  <c r="AB7" i="10"/>
  <c r="AB267" i="10"/>
  <c r="AB240" i="10"/>
  <c r="AB50" i="10"/>
  <c r="AB232" i="10"/>
  <c r="AB268" i="10"/>
  <c r="AB225" i="10"/>
  <c r="AB182" i="10"/>
  <c r="AB198" i="10"/>
  <c r="AB19" i="10"/>
  <c r="AB52" i="10"/>
  <c r="AB88" i="10"/>
  <c r="AB74" i="10"/>
  <c r="AB27" i="10"/>
  <c r="AB243" i="10"/>
  <c r="AB119" i="10"/>
  <c r="AB208" i="10"/>
  <c r="AB25" i="10"/>
  <c r="AB250" i="10"/>
  <c r="AB183" i="10"/>
  <c r="AB158" i="10"/>
  <c r="AB147" i="10"/>
  <c r="AB65" i="10"/>
  <c r="AB76" i="10"/>
  <c r="AB43" i="10"/>
  <c r="AB57" i="10"/>
  <c r="AB102" i="10"/>
  <c r="AB18" i="10"/>
  <c r="AB235" i="10"/>
  <c r="AB42" i="10"/>
  <c r="AB242" i="10"/>
  <c r="AB209" i="10"/>
  <c r="AB95" i="10"/>
  <c r="AB12" i="10"/>
  <c r="AB107" i="10"/>
  <c r="AB82" i="10"/>
  <c r="AB60" i="10"/>
  <c r="AB35" i="10"/>
  <c r="AB251" i="10"/>
  <c r="AA283" i="11"/>
  <c r="AS7" i="11"/>
  <c r="AB274" i="10"/>
  <c r="AB205" i="10"/>
  <c r="AB162" i="10"/>
  <c r="AB117" i="10"/>
  <c r="AB46" i="10"/>
  <c r="AB262" i="10"/>
  <c r="AB216" i="10"/>
  <c r="AB194" i="10"/>
  <c r="AB264" i="10"/>
  <c r="AB132" i="10"/>
  <c r="AB15" i="10"/>
  <c r="AB270" i="10"/>
  <c r="AB201" i="10"/>
  <c r="AB159" i="10"/>
  <c r="AB137" i="10"/>
  <c r="AB258" i="10"/>
  <c r="AB191" i="10"/>
  <c r="AB259" i="10"/>
  <c r="AB151" i="10"/>
  <c r="AB11" i="10"/>
  <c r="AB215" i="10"/>
  <c r="AB193" i="10"/>
  <c r="AB172" i="10"/>
  <c r="AB80" i="10"/>
  <c r="AB275" i="10"/>
  <c r="AB227" i="10"/>
  <c r="AB75" i="10"/>
  <c r="Y283" i="11"/>
  <c r="AB212" i="10"/>
  <c r="AB169" i="10"/>
  <c r="AB271" i="10"/>
  <c r="AB223" i="10"/>
  <c r="AB202" i="10"/>
  <c r="AB93" i="10"/>
  <c r="AB168" i="10"/>
  <c r="AB140" i="10"/>
  <c r="AB70" i="10"/>
  <c r="U145" i="10"/>
  <c r="AT72" i="11" l="1"/>
  <c r="AD266" i="10"/>
  <c r="AI98" i="10"/>
  <c r="AJ98" i="10" s="1"/>
  <c r="AI151" i="10"/>
  <c r="AJ151" i="10" s="1"/>
  <c r="BC273" i="10"/>
  <c r="AI180" i="10"/>
  <c r="AJ180" i="10" s="1"/>
  <c r="BB266" i="10"/>
  <c r="BD98" i="10"/>
  <c r="BC131" i="10"/>
  <c r="AJ198" i="10"/>
  <c r="AJ16" i="10"/>
  <c r="AH121" i="10"/>
  <c r="AJ121" i="10" s="1"/>
  <c r="AD131" i="10"/>
  <c r="AI95" i="10"/>
  <c r="AJ95" i="10" s="1"/>
  <c r="AE33" i="10"/>
  <c r="AH182" i="10"/>
  <c r="AJ182" i="10" s="1"/>
  <c r="BB115" i="10"/>
  <c r="BC62" i="10"/>
  <c r="AE39" i="10"/>
  <c r="AI147" i="10"/>
  <c r="AJ147" i="10" s="1"/>
  <c r="AE148" i="10"/>
  <c r="BD166" i="10"/>
  <c r="BC59" i="10"/>
  <c r="AI178" i="10"/>
  <c r="AI270" i="10"/>
  <c r="AI273" i="10" s="1"/>
  <c r="AH70" i="10"/>
  <c r="AJ70" i="10" s="1"/>
  <c r="AI47" i="10"/>
  <c r="AE146" i="10"/>
  <c r="AH80" i="10"/>
  <c r="AJ80" i="10" s="1"/>
  <c r="AI228" i="10"/>
  <c r="AJ228" i="10" s="1"/>
  <c r="BD221" i="10"/>
  <c r="BC278" i="10"/>
  <c r="AD62" i="10"/>
  <c r="AI161" i="10"/>
  <c r="AJ161" i="10" s="1"/>
  <c r="AJ143" i="10"/>
  <c r="AJ153" i="10"/>
  <c r="BD149" i="10"/>
  <c r="AH99" i="10"/>
  <c r="AI173" i="10"/>
  <c r="AJ173" i="10" s="1"/>
  <c r="AE137" i="10"/>
  <c r="BC14" i="10"/>
  <c r="AI18" i="10"/>
  <c r="AJ18" i="10" s="1"/>
  <c r="AI87" i="10"/>
  <c r="AJ87" i="10" s="1"/>
  <c r="AJ225" i="10"/>
  <c r="AI75" i="10"/>
  <c r="AJ75" i="10" s="1"/>
  <c r="AI206" i="10"/>
  <c r="AJ206" i="10" s="1"/>
  <c r="AE96" i="10"/>
  <c r="AJ252" i="10"/>
  <c r="AJ210" i="10"/>
  <c r="AJ112" i="10"/>
  <c r="AG174" i="10"/>
  <c r="AD20" i="10"/>
  <c r="AG233" i="10"/>
  <c r="AI103" i="10"/>
  <c r="AJ103" i="10" s="1"/>
  <c r="AI57" i="10"/>
  <c r="AH261" i="10"/>
  <c r="AH263" i="10" s="1"/>
  <c r="AJ188" i="10"/>
  <c r="AI136" i="10"/>
  <c r="AJ136" i="10" s="1"/>
  <c r="AI230" i="10"/>
  <c r="AJ230" i="10" s="1"/>
  <c r="AJ189" i="10"/>
  <c r="AH155" i="10"/>
  <c r="AI58" i="10"/>
  <c r="AJ58" i="10" s="1"/>
  <c r="AJ32" i="10"/>
  <c r="AE94" i="10"/>
  <c r="AE190" i="10"/>
  <c r="AE225" i="10"/>
  <c r="AJ223" i="10"/>
  <c r="BD173" i="10"/>
  <c r="AE147" i="10"/>
  <c r="BD97" i="10"/>
  <c r="BD70" i="10"/>
  <c r="AD128" i="10"/>
  <c r="AD269" i="10"/>
  <c r="AJ108" i="10"/>
  <c r="AH207" i="10"/>
  <c r="AH211" i="10" s="1"/>
  <c r="AJ107" i="10"/>
  <c r="AI128" i="10"/>
  <c r="AH39" i="10"/>
  <c r="AH41" i="10" s="1"/>
  <c r="AH152" i="10"/>
  <c r="AJ152" i="10" s="1"/>
  <c r="AI24" i="10"/>
  <c r="AJ24" i="10" s="1"/>
  <c r="AI123" i="10"/>
  <c r="AI125" i="10" s="1"/>
  <c r="AI232" i="10"/>
  <c r="AJ232" i="10" s="1"/>
  <c r="AD105" i="10"/>
  <c r="AI194" i="10"/>
  <c r="AJ194" i="10" s="1"/>
  <c r="AI84" i="10"/>
  <c r="AJ84" i="10" s="1"/>
  <c r="BB14" i="10"/>
  <c r="AC14" i="10"/>
  <c r="AJ214" i="10"/>
  <c r="AJ236" i="10"/>
  <c r="BD206" i="10"/>
  <c r="BC269" i="10"/>
  <c r="AH50" i="10"/>
  <c r="AE244" i="10"/>
  <c r="AI134" i="10"/>
  <c r="AI135" i="10" s="1"/>
  <c r="AI263" i="10"/>
  <c r="AI193" i="10"/>
  <c r="AJ193" i="10" s="1"/>
  <c r="AI221" i="10"/>
  <c r="AJ221" i="10" s="1"/>
  <c r="AI240" i="10"/>
  <c r="AI241" i="10" s="1"/>
  <c r="AI141" i="10"/>
  <c r="AJ141" i="10" s="1"/>
  <c r="AI99" i="10"/>
  <c r="BD197" i="10"/>
  <c r="AJ12" i="10"/>
  <c r="AJ222" i="10"/>
  <c r="AD245" i="10"/>
  <c r="AJ167" i="10"/>
  <c r="AF279" i="10"/>
  <c r="BD89" i="10"/>
  <c r="BB128" i="10"/>
  <c r="AD23" i="10"/>
  <c r="AD249" i="10"/>
  <c r="AD218" i="10"/>
  <c r="AI97" i="10"/>
  <c r="AJ97" i="10" s="1"/>
  <c r="AI94" i="10"/>
  <c r="AI176" i="10"/>
  <c r="AJ176" i="10" s="1"/>
  <c r="AH94" i="10"/>
  <c r="AJ133" i="10"/>
  <c r="AH178" i="10"/>
  <c r="AI44" i="10"/>
  <c r="AG100" i="10"/>
  <c r="AJ40" i="10"/>
  <c r="AJ33" i="10"/>
  <c r="AJ9" i="10"/>
  <c r="AJ171" i="10"/>
  <c r="AJ148" i="10"/>
  <c r="AI66" i="10"/>
  <c r="AJ137" i="10"/>
  <c r="AE247" i="10"/>
  <c r="AD138" i="10"/>
  <c r="AD10" i="10"/>
  <c r="AH181" i="10"/>
  <c r="AI50" i="10"/>
  <c r="AI130" i="10"/>
  <c r="AI131" i="10" s="1"/>
  <c r="AI172" i="10"/>
  <c r="AJ172" i="10" s="1"/>
  <c r="AD110" i="10"/>
  <c r="AJ220" i="10"/>
  <c r="AI90" i="10"/>
  <c r="AI89" i="10"/>
  <c r="AJ89" i="10" s="1"/>
  <c r="AI166" i="10"/>
  <c r="AJ166" i="10" s="1"/>
  <c r="AE113" i="10"/>
  <c r="AJ235" i="10"/>
  <c r="AJ46" i="10"/>
  <c r="AJ114" i="10"/>
  <c r="AJ104" i="10"/>
  <c r="AI41" i="10"/>
  <c r="AI242" i="10"/>
  <c r="AJ154" i="10"/>
  <c r="AJ243" i="10"/>
  <c r="AJ229" i="10"/>
  <c r="AJ8" i="10"/>
  <c r="AJ213" i="10"/>
  <c r="BD136" i="10"/>
  <c r="BD275" i="10"/>
  <c r="AE252" i="10"/>
  <c r="AD226" i="10"/>
  <c r="AJ159" i="10"/>
  <c r="AH15" i="10"/>
  <c r="AH17" i="10" s="1"/>
  <c r="AJ277" i="10"/>
  <c r="AH216" i="10"/>
  <c r="AJ216" i="10" s="1"/>
  <c r="AI185" i="10"/>
  <c r="AJ185" i="10" s="1"/>
  <c r="AI215" i="10"/>
  <c r="AI218" i="10" s="1"/>
  <c r="AI234" i="10"/>
  <c r="AI237" i="10" s="1"/>
  <c r="AI29" i="10"/>
  <c r="AJ29" i="10" s="1"/>
  <c r="AI34" i="10"/>
  <c r="AJ168" i="10"/>
  <c r="AI155" i="10"/>
  <c r="AI244" i="10"/>
  <c r="AJ244" i="10" s="1"/>
  <c r="AI250" i="10"/>
  <c r="AI253" i="10" s="1"/>
  <c r="AI21" i="10"/>
  <c r="AI23" i="10" s="1"/>
  <c r="AE109" i="10"/>
  <c r="AI116" i="10"/>
  <c r="AI120" i="10" s="1"/>
  <c r="AH13" i="10"/>
  <c r="AH14" i="10" s="1"/>
  <c r="BD134" i="10"/>
  <c r="AD34" i="10"/>
  <c r="BD194" i="10"/>
  <c r="AD233" i="10"/>
  <c r="AD199" i="10"/>
  <c r="AD59" i="10"/>
  <c r="AD260" i="10"/>
  <c r="AJ183" i="10"/>
  <c r="AJ262" i="10"/>
  <c r="AJ118" i="10"/>
  <c r="AJ165" i="10"/>
  <c r="AJ79" i="10"/>
  <c r="AJ122" i="10"/>
  <c r="AI37" i="10"/>
  <c r="AC263" i="10"/>
  <c r="AJ239" i="10"/>
  <c r="BC233" i="10"/>
  <c r="AC59" i="10"/>
  <c r="AC23" i="10"/>
  <c r="AC62" i="10"/>
  <c r="AH212" i="10"/>
  <c r="AH224" i="10"/>
  <c r="AJ224" i="10" s="1"/>
  <c r="AD77" i="10"/>
  <c r="AI259" i="10"/>
  <c r="AJ259" i="10" s="1"/>
  <c r="AI19" i="10"/>
  <c r="AJ19" i="10" s="1"/>
  <c r="AE217" i="10"/>
  <c r="AG186" i="10"/>
  <c r="AH260" i="10"/>
  <c r="AJ257" i="10"/>
  <c r="AH135" i="10"/>
  <c r="AJ132" i="10"/>
  <c r="AJ78" i="10"/>
  <c r="AH174" i="10"/>
  <c r="AJ164" i="10"/>
  <c r="AJ55" i="10"/>
  <c r="AH256" i="10"/>
  <c r="AJ254" i="10"/>
  <c r="AH77" i="10"/>
  <c r="AJ175" i="10"/>
  <c r="AH278" i="10"/>
  <c r="AJ274" i="10"/>
  <c r="AJ127" i="10"/>
  <c r="AJ247" i="10"/>
  <c r="AH204" i="10"/>
  <c r="AI256" i="10"/>
  <c r="AH47" i="10"/>
  <c r="AJ45" i="10"/>
  <c r="AH20" i="10"/>
  <c r="AH37" i="10"/>
  <c r="AJ35" i="10"/>
  <c r="AH237" i="10"/>
  <c r="AJ205" i="10"/>
  <c r="AJ156" i="10"/>
  <c r="AH128" i="10"/>
  <c r="AJ126" i="10"/>
  <c r="AJ219" i="10"/>
  <c r="BD178" i="10"/>
  <c r="AJ38" i="10"/>
  <c r="AJ53" i="10"/>
  <c r="AH150" i="10"/>
  <c r="AH131" i="10"/>
  <c r="AJ129" i="10"/>
  <c r="AJ124" i="10"/>
  <c r="AI54" i="10"/>
  <c r="AJ74" i="10"/>
  <c r="AJ179" i="10"/>
  <c r="AJ202" i="10"/>
  <c r="AH120" i="10"/>
  <c r="AD163" i="10"/>
  <c r="BC128" i="10"/>
  <c r="AJ68" i="10"/>
  <c r="AJ67" i="10"/>
  <c r="AJ248" i="10"/>
  <c r="AJ28" i="10"/>
  <c r="AJ192" i="10"/>
  <c r="AH266" i="10"/>
  <c r="AJ264" i="10"/>
  <c r="AJ267" i="10"/>
  <c r="AH269" i="10"/>
  <c r="AJ65" i="10"/>
  <c r="AI115" i="10"/>
  <c r="AJ265" i="10"/>
  <c r="AH26" i="10"/>
  <c r="AH56" i="10"/>
  <c r="AJ56" i="10" s="1"/>
  <c r="AJ140" i="10"/>
  <c r="AJ208" i="10"/>
  <c r="AI72" i="10"/>
  <c r="BD176" i="10"/>
  <c r="BD228" i="10"/>
  <c r="BD155" i="10"/>
  <c r="BC47" i="10"/>
  <c r="AD81" i="10"/>
  <c r="AD237" i="10"/>
  <c r="AD120" i="10"/>
  <c r="AD195" i="10"/>
  <c r="AD51" i="10"/>
  <c r="AD14" i="10"/>
  <c r="AH227" i="10"/>
  <c r="AH96" i="10"/>
  <c r="AI61" i="10"/>
  <c r="AJ61" i="10" s="1"/>
  <c r="AI200" i="10"/>
  <c r="AI204" i="10" s="1"/>
  <c r="AI73" i="10"/>
  <c r="AI109" i="10"/>
  <c r="AI110" i="10" s="1"/>
  <c r="AI275" i="10"/>
  <c r="AI278" i="10" s="1"/>
  <c r="AI13" i="10"/>
  <c r="AI14" i="10" s="1"/>
  <c r="AI190" i="10"/>
  <c r="AJ190" i="10" s="1"/>
  <c r="AI102" i="10"/>
  <c r="AH109" i="10"/>
  <c r="AI96" i="10"/>
  <c r="AI27" i="10"/>
  <c r="AH22" i="10"/>
  <c r="AJ22" i="10" s="1"/>
  <c r="AH144" i="10"/>
  <c r="AJ139" i="10"/>
  <c r="AJ52" i="10"/>
  <c r="AH54" i="10"/>
  <c r="BD90" i="10"/>
  <c r="AE16" i="10"/>
  <c r="AD54" i="10"/>
  <c r="AC128" i="10"/>
  <c r="AC237" i="10"/>
  <c r="AD253" i="10"/>
  <c r="AD86" i="10"/>
  <c r="AD66" i="10"/>
  <c r="AD256" i="10"/>
  <c r="AD204" i="10"/>
  <c r="AD125" i="10"/>
  <c r="AD30" i="10"/>
  <c r="AJ119" i="10"/>
  <c r="AJ251" i="10"/>
  <c r="AJ117" i="10"/>
  <c r="AJ272" i="10"/>
  <c r="AJ42" i="10"/>
  <c r="AH44" i="10"/>
  <c r="AJ162" i="10"/>
  <c r="AJ69" i="10"/>
  <c r="AJ217" i="10"/>
  <c r="AJ106" i="10"/>
  <c r="AJ146" i="10"/>
  <c r="AJ177" i="10"/>
  <c r="AJ209" i="10"/>
  <c r="AH245" i="10"/>
  <c r="AJ11" i="10"/>
  <c r="AH115" i="10"/>
  <c r="AJ111" i="10"/>
  <c r="AI249" i="10"/>
  <c r="AJ43" i="10"/>
  <c r="AJ197" i="10"/>
  <c r="AC131" i="10"/>
  <c r="AH195" i="10"/>
  <c r="AJ187" i="10"/>
  <c r="AJ36" i="10"/>
  <c r="AI17" i="10"/>
  <c r="AJ25" i="10"/>
  <c r="AJ255" i="10"/>
  <c r="AJ113" i="10"/>
  <c r="AJ203" i="10"/>
  <c r="AJ7" i="10"/>
  <c r="AH10" i="10"/>
  <c r="AD47" i="10"/>
  <c r="AC91" i="10"/>
  <c r="AJ76" i="10"/>
  <c r="AI199" i="10"/>
  <c r="AE56" i="10"/>
  <c r="BD73" i="10"/>
  <c r="AC125" i="10"/>
  <c r="BD58" i="10"/>
  <c r="BD185" i="10"/>
  <c r="BD50" i="10"/>
  <c r="AE169" i="10"/>
  <c r="AD273" i="10"/>
  <c r="AD100" i="10"/>
  <c r="AD26" i="10"/>
  <c r="AD41" i="10"/>
  <c r="AD278" i="10"/>
  <c r="AJ169" i="10"/>
  <c r="AJ201" i="10"/>
  <c r="AH273" i="10"/>
  <c r="AJ231" i="10"/>
  <c r="AJ64" i="10"/>
  <c r="AH241" i="10"/>
  <c r="AJ238" i="10"/>
  <c r="AJ85" i="10"/>
  <c r="AJ142" i="10"/>
  <c r="AH105" i="10"/>
  <c r="AJ101" i="10"/>
  <c r="AH138" i="10"/>
  <c r="AH199" i="10"/>
  <c r="AJ196" i="10"/>
  <c r="AI10" i="10"/>
  <c r="AH88" i="10"/>
  <c r="AJ88" i="10" s="1"/>
  <c r="AJ82" i="10"/>
  <c r="AH86" i="10"/>
  <c r="AJ31" i="10"/>
  <c r="AH34" i="10"/>
  <c r="AJ93" i="10"/>
  <c r="AI269" i="10"/>
  <c r="AI81" i="10"/>
  <c r="AJ191" i="10"/>
  <c r="AJ170" i="10"/>
  <c r="AJ271" i="10"/>
  <c r="AJ83" i="10"/>
  <c r="AJ160" i="10"/>
  <c r="AJ258" i="10"/>
  <c r="AJ268" i="10"/>
  <c r="AH48" i="10"/>
  <c r="AG91" i="10"/>
  <c r="BD162" i="10"/>
  <c r="AJ149" i="10"/>
  <c r="AH249" i="10"/>
  <c r="AJ246" i="10"/>
  <c r="AI266" i="10"/>
  <c r="AH66" i="10"/>
  <c r="AJ63" i="10"/>
  <c r="AH253" i="10"/>
  <c r="AJ60" i="10"/>
  <c r="AH62" i="10"/>
  <c r="AH30" i="10"/>
  <c r="AH163" i="10"/>
  <c r="AJ158" i="10"/>
  <c r="AJ49" i="10"/>
  <c r="BD99" i="10"/>
  <c r="BD207" i="10"/>
  <c r="AD174" i="10"/>
  <c r="AD186" i="10"/>
  <c r="AD91" i="10"/>
  <c r="AD144" i="10"/>
  <c r="AD115" i="10"/>
  <c r="BD80" i="10"/>
  <c r="AW47" i="10"/>
  <c r="Z100" i="10"/>
  <c r="AC92" i="10"/>
  <c r="AE92" i="10" s="1"/>
  <c r="BD234" i="10"/>
  <c r="AC10" i="10"/>
  <c r="AD157" i="10"/>
  <c r="AC51" i="10"/>
  <c r="AE240" i="11"/>
  <c r="AZ240" i="11" s="1"/>
  <c r="AW116" i="11"/>
  <c r="AE116" i="11"/>
  <c r="AZ116" i="11" s="1"/>
  <c r="AW229" i="11"/>
  <c r="AE229" i="11"/>
  <c r="AZ229" i="11" s="1"/>
  <c r="AW56" i="11"/>
  <c r="AE56" i="11"/>
  <c r="AZ56" i="11" s="1"/>
  <c r="AW178" i="11"/>
  <c r="AE178" i="11"/>
  <c r="AZ178" i="11" s="1"/>
  <c r="AW252" i="11"/>
  <c r="AE252" i="11"/>
  <c r="AZ252" i="11" s="1"/>
  <c r="AW219" i="11"/>
  <c r="AE219" i="11"/>
  <c r="AZ219" i="11" s="1"/>
  <c r="AW141" i="11"/>
  <c r="AE141" i="11"/>
  <c r="AZ141" i="11" s="1"/>
  <c r="AW200" i="11"/>
  <c r="AE200" i="11"/>
  <c r="AZ200" i="11" s="1"/>
  <c r="AW223" i="11"/>
  <c r="AE223" i="11"/>
  <c r="AW208" i="11"/>
  <c r="AE208" i="11"/>
  <c r="AZ208" i="11" s="1"/>
  <c r="AW98" i="11"/>
  <c r="AE98" i="11"/>
  <c r="AZ98" i="11" s="1"/>
  <c r="AW197" i="11"/>
  <c r="AE197" i="11"/>
  <c r="AZ197" i="11" s="1"/>
  <c r="AW221" i="11"/>
  <c r="AE221" i="11"/>
  <c r="AZ221" i="11" s="1"/>
  <c r="AE96" i="11"/>
  <c r="AZ96" i="11" s="1"/>
  <c r="AE109" i="11"/>
  <c r="AZ109" i="11" s="1"/>
  <c r="AW80" i="11"/>
  <c r="AE80" i="11"/>
  <c r="AW271" i="11"/>
  <c r="AE271" i="11"/>
  <c r="AZ271" i="11" s="1"/>
  <c r="AE168" i="11"/>
  <c r="AZ168" i="11" s="1"/>
  <c r="BD116" i="10"/>
  <c r="AC120" i="10"/>
  <c r="AX20" i="10"/>
  <c r="BC135" i="10"/>
  <c r="BC138" i="10" s="1"/>
  <c r="AD135" i="10"/>
  <c r="AC66" i="10"/>
  <c r="AC54" i="10"/>
  <c r="AC233" i="10"/>
  <c r="AC138" i="10"/>
  <c r="AC211" i="10"/>
  <c r="AC278" i="10"/>
  <c r="AC77" i="10"/>
  <c r="BB199" i="10"/>
  <c r="AC199" i="10"/>
  <c r="AC266" i="10"/>
  <c r="AC17" i="10"/>
  <c r="AD211" i="10"/>
  <c r="AD37" i="10"/>
  <c r="AC37" i="10"/>
  <c r="AC186" i="10"/>
  <c r="BC44" i="10"/>
  <c r="AD44" i="10"/>
  <c r="BB47" i="10"/>
  <c r="AC47" i="10"/>
  <c r="AC144" i="10"/>
  <c r="AC150" i="10"/>
  <c r="AE36" i="10"/>
  <c r="AE139" i="10"/>
  <c r="AC226" i="10"/>
  <c r="BC17" i="10"/>
  <c r="AD17" i="10"/>
  <c r="AC163" i="10"/>
  <c r="AC260" i="10"/>
  <c r="AC135" i="10"/>
  <c r="AC72" i="10"/>
  <c r="BD250" i="10"/>
  <c r="AC253" i="10"/>
  <c r="BD18" i="10"/>
  <c r="AC20" i="10"/>
  <c r="AC105" i="10"/>
  <c r="AC195" i="10"/>
  <c r="AC110" i="10"/>
  <c r="AD263" i="10"/>
  <c r="BD27" i="10"/>
  <c r="AC30" i="10"/>
  <c r="AC34" i="10"/>
  <c r="BD151" i="10"/>
  <c r="AC157" i="10"/>
  <c r="BB273" i="10"/>
  <c r="AC273" i="10"/>
  <c r="AC115" i="10"/>
  <c r="AC174" i="10"/>
  <c r="AC249" i="10"/>
  <c r="BB269" i="10"/>
  <c r="AC269" i="10"/>
  <c r="AC81" i="10"/>
  <c r="AC86" i="10"/>
  <c r="BD24" i="10"/>
  <c r="AC26" i="10"/>
  <c r="AD72" i="10"/>
  <c r="AC218" i="10"/>
  <c r="AC256" i="10"/>
  <c r="AC41" i="10"/>
  <c r="BB44" i="10"/>
  <c r="AC44" i="10"/>
  <c r="BD200" i="10"/>
  <c r="AC204" i="10"/>
  <c r="BD242" i="10"/>
  <c r="AC245" i="10"/>
  <c r="AC241" i="10"/>
  <c r="AD241" i="10"/>
  <c r="AX266" i="10"/>
  <c r="AW14" i="10"/>
  <c r="AE180" i="10"/>
  <c r="AW278" i="10"/>
  <c r="AW199" i="10"/>
  <c r="AW266" i="10"/>
  <c r="AW144" i="10"/>
  <c r="AW115" i="10"/>
  <c r="AW20" i="10"/>
  <c r="AW150" i="10"/>
  <c r="AX62" i="10"/>
  <c r="AW135" i="10"/>
  <c r="AX128" i="10"/>
  <c r="AW120" i="10"/>
  <c r="AX131" i="10"/>
  <c r="AW163" i="10"/>
  <c r="AW226" i="10"/>
  <c r="AW138" i="10"/>
  <c r="AX120" i="10"/>
  <c r="AX47" i="10"/>
  <c r="AW174" i="10"/>
  <c r="AE103" i="10"/>
  <c r="BR100" i="10"/>
  <c r="BD152" i="10"/>
  <c r="AX81" i="10"/>
  <c r="AX14" i="10"/>
  <c r="AX163" i="10"/>
  <c r="AX144" i="10"/>
  <c r="AX199" i="10"/>
  <c r="AX269" i="10"/>
  <c r="AX59" i="10"/>
  <c r="AE275" i="10"/>
  <c r="AX110" i="10"/>
  <c r="AE271" i="10"/>
  <c r="AE274" i="10"/>
  <c r="AE25" i="10"/>
  <c r="AE189" i="10"/>
  <c r="AE32" i="10"/>
  <c r="AE262" i="10"/>
  <c r="AE107" i="10"/>
  <c r="AE121" i="10"/>
  <c r="AE194" i="10"/>
  <c r="AE159" i="10"/>
  <c r="AE122" i="10"/>
  <c r="AE177" i="10"/>
  <c r="AE89" i="10"/>
  <c r="AE246" i="10"/>
  <c r="AE203" i="10"/>
  <c r="AX273" i="10"/>
  <c r="AE126" i="10"/>
  <c r="AE55" i="10"/>
  <c r="AX233" i="10"/>
  <c r="AE134" i="10"/>
  <c r="AE168" i="10"/>
  <c r="AE212" i="10"/>
  <c r="AE259" i="10"/>
  <c r="AE220" i="10"/>
  <c r="AE102" i="10"/>
  <c r="AE227" i="10"/>
  <c r="AE75" i="10"/>
  <c r="AE216" i="10"/>
  <c r="AE234" i="10"/>
  <c r="AE97" i="10"/>
  <c r="AE74" i="10"/>
  <c r="AE181" i="10"/>
  <c r="AE201" i="10"/>
  <c r="AE219" i="10"/>
  <c r="AE224" i="10"/>
  <c r="AA145" i="10"/>
  <c r="AE143" i="10"/>
  <c r="AE175" i="10"/>
  <c r="AE95" i="10"/>
  <c r="AE213" i="10"/>
  <c r="AE221" i="10"/>
  <c r="AE178" i="10"/>
  <c r="AE149" i="10"/>
  <c r="AE200" i="10"/>
  <c r="BR131" i="10"/>
  <c r="X58" i="11"/>
  <c r="AB223" i="11"/>
  <c r="AX223" i="11" s="1"/>
  <c r="X149" i="11"/>
  <c r="X247" i="11"/>
  <c r="X189" i="11"/>
  <c r="X142" i="11"/>
  <c r="X68" i="11"/>
  <c r="X78" i="11"/>
  <c r="X176" i="11"/>
  <c r="X38" i="11"/>
  <c r="AB221" i="11"/>
  <c r="AC221" i="11" s="1"/>
  <c r="X158" i="11"/>
  <c r="X18" i="11"/>
  <c r="X75" i="11"/>
  <c r="AB234" i="11"/>
  <c r="AX234" i="11" s="1"/>
  <c r="X118" i="11"/>
  <c r="AB56" i="11"/>
  <c r="X155" i="11"/>
  <c r="AD197" i="11"/>
  <c r="AY197" i="11" s="1"/>
  <c r="AB168" i="11"/>
  <c r="AX168" i="11" s="1"/>
  <c r="Q296" i="11"/>
  <c r="X166" i="11"/>
  <c r="X84" i="11"/>
  <c r="X231" i="11"/>
  <c r="X107" i="11"/>
  <c r="AE107" i="11" s="1"/>
  <c r="Q199" i="11"/>
  <c r="AB271" i="11"/>
  <c r="AC271" i="11" s="1"/>
  <c r="AB200" i="11"/>
  <c r="AX200" i="11" s="1"/>
  <c r="AB25" i="11"/>
  <c r="AX25" i="11" s="1"/>
  <c r="AW33" i="11"/>
  <c r="AB178" i="11"/>
  <c r="AX178" i="11" s="1"/>
  <c r="X89" i="11"/>
  <c r="X140" i="11"/>
  <c r="X202" i="11"/>
  <c r="X50" i="11"/>
  <c r="X187" i="11"/>
  <c r="AB275" i="11"/>
  <c r="X147" i="11"/>
  <c r="X40" i="11"/>
  <c r="AE40" i="11" s="1"/>
  <c r="X173" i="11"/>
  <c r="X94" i="11"/>
  <c r="X164" i="11"/>
  <c r="X210" i="11"/>
  <c r="X255" i="11"/>
  <c r="X242" i="11"/>
  <c r="AB15" i="11"/>
  <c r="AX15" i="11" s="1"/>
  <c r="X63" i="11"/>
  <c r="AC252" i="11"/>
  <c r="X103" i="11"/>
  <c r="AE103" i="11" s="1"/>
  <c r="AB225" i="11"/>
  <c r="X213" i="11"/>
  <c r="X73" i="11"/>
  <c r="AD98" i="11"/>
  <c r="AY98" i="11" s="1"/>
  <c r="AB70" i="11"/>
  <c r="AX70" i="11" s="1"/>
  <c r="AB132" i="11"/>
  <c r="X132" i="11"/>
  <c r="AE132" i="11" s="1"/>
  <c r="AB238" i="11"/>
  <c r="AX238" i="11" s="1"/>
  <c r="X238" i="11"/>
  <c r="AE238" i="11" s="1"/>
  <c r="Q241" i="11"/>
  <c r="AB87" i="11"/>
  <c r="X87" i="11"/>
  <c r="AB103" i="11"/>
  <c r="AX103" i="11" s="1"/>
  <c r="AB255" i="11"/>
  <c r="AX255" i="11" s="1"/>
  <c r="AB97" i="11"/>
  <c r="AX97" i="11" s="1"/>
  <c r="X97" i="11"/>
  <c r="AB177" i="11"/>
  <c r="AX177" i="11" s="1"/>
  <c r="X177" i="11"/>
  <c r="AB228" i="11"/>
  <c r="AX228" i="11" s="1"/>
  <c r="X228" i="11"/>
  <c r="AE228" i="11" s="1"/>
  <c r="AB182" i="11"/>
  <c r="AX182" i="11" s="1"/>
  <c r="X182" i="11"/>
  <c r="AE182" i="11" s="1"/>
  <c r="Q131" i="11"/>
  <c r="AB114" i="11"/>
  <c r="X114" i="11"/>
  <c r="AE114" i="11" s="1"/>
  <c r="AB45" i="11"/>
  <c r="X45" i="11"/>
  <c r="AC98" i="11"/>
  <c r="Q30" i="11"/>
  <c r="X21" i="11"/>
  <c r="Q263" i="11"/>
  <c r="AB194" i="11"/>
  <c r="AX194" i="11" s="1"/>
  <c r="X194" i="11"/>
  <c r="AE194" i="11" s="1"/>
  <c r="AB126" i="11"/>
  <c r="AX126" i="11" s="1"/>
  <c r="X126" i="11"/>
  <c r="AB113" i="11"/>
  <c r="AX113" i="11" s="1"/>
  <c r="X113" i="11"/>
  <c r="AB239" i="11"/>
  <c r="AX239" i="11" s="1"/>
  <c r="X239" i="11"/>
  <c r="AE239" i="11" s="1"/>
  <c r="AB82" i="11"/>
  <c r="AX82" i="11" s="1"/>
  <c r="X82" i="11"/>
  <c r="AE82" i="11" s="1"/>
  <c r="AB214" i="11"/>
  <c r="AX214" i="11" s="1"/>
  <c r="X214" i="11"/>
  <c r="AB119" i="11"/>
  <c r="AX119" i="11" s="1"/>
  <c r="X119" i="11"/>
  <c r="X67" i="11"/>
  <c r="AE67" i="11" s="1"/>
  <c r="AB201" i="11"/>
  <c r="AX201" i="11" s="1"/>
  <c r="X201" i="11"/>
  <c r="AE201" i="11" s="1"/>
  <c r="AB64" i="11"/>
  <c r="AX64" i="11" s="1"/>
  <c r="X64" i="11"/>
  <c r="AB185" i="11"/>
  <c r="AX185" i="11" s="1"/>
  <c r="X185" i="11"/>
  <c r="X264" i="11"/>
  <c r="X11" i="11"/>
  <c r="Q86" i="11"/>
  <c r="AB205" i="11"/>
  <c r="AX205" i="11" s="1"/>
  <c r="X205" i="11"/>
  <c r="AE205" i="11" s="1"/>
  <c r="Q204" i="11"/>
  <c r="X212" i="11"/>
  <c r="AE212" i="11" s="1"/>
  <c r="AB129" i="11"/>
  <c r="AX129" i="11" s="1"/>
  <c r="X129" i="11"/>
  <c r="AE129" i="11" s="1"/>
  <c r="AB146" i="11"/>
  <c r="AX146" i="11" s="1"/>
  <c r="X146" i="11"/>
  <c r="X35" i="11"/>
  <c r="AB19" i="11"/>
  <c r="AX19" i="11" s="1"/>
  <c r="AX20" i="11" s="1"/>
  <c r="X19" i="11"/>
  <c r="AB123" i="11"/>
  <c r="AX123" i="11" s="1"/>
  <c r="X123" i="11"/>
  <c r="AE123" i="11" s="1"/>
  <c r="AB248" i="11"/>
  <c r="AX248" i="11" s="1"/>
  <c r="X248" i="11"/>
  <c r="AE248" i="11" s="1"/>
  <c r="AB32" i="11"/>
  <c r="AX32" i="11" s="1"/>
  <c r="AX34" i="11" s="1"/>
  <c r="X32" i="11"/>
  <c r="AE32" i="11" s="1"/>
  <c r="AB170" i="11"/>
  <c r="AX170" i="11" s="1"/>
  <c r="X170" i="11"/>
  <c r="AE170" i="11" s="1"/>
  <c r="AB180" i="11"/>
  <c r="AX180" i="11" s="1"/>
  <c r="X180" i="11"/>
  <c r="AE180" i="11" s="1"/>
  <c r="AB108" i="11"/>
  <c r="AX108" i="11" s="1"/>
  <c r="X108" i="11"/>
  <c r="AB190" i="11"/>
  <c r="AX190" i="11" s="1"/>
  <c r="X190" i="11"/>
  <c r="AB265" i="11"/>
  <c r="AX265" i="11" s="1"/>
  <c r="X265" i="11"/>
  <c r="AE265" i="11" s="1"/>
  <c r="AB52" i="11"/>
  <c r="AX52" i="11" s="1"/>
  <c r="X52" i="11"/>
  <c r="AE52" i="11" s="1"/>
  <c r="AB175" i="11"/>
  <c r="AX175" i="11" s="1"/>
  <c r="X175" i="11"/>
  <c r="AB243" i="11"/>
  <c r="AX243" i="11" s="1"/>
  <c r="X243" i="11"/>
  <c r="AE243" i="11" s="1"/>
  <c r="AB136" i="11"/>
  <c r="AX136" i="11" s="1"/>
  <c r="X136" i="11"/>
  <c r="AB193" i="11"/>
  <c r="AX193" i="11" s="1"/>
  <c r="X193" i="11"/>
  <c r="AB134" i="11"/>
  <c r="AX134" i="11" s="1"/>
  <c r="X134" i="11"/>
  <c r="AE134" i="11" s="1"/>
  <c r="AW46" i="11"/>
  <c r="Q110" i="11"/>
  <c r="AB262" i="11"/>
  <c r="AX262" i="11" s="1"/>
  <c r="X262" i="11"/>
  <c r="AE262" i="11" s="1"/>
  <c r="X106" i="11"/>
  <c r="AE106" i="11" s="1"/>
  <c r="AB220" i="11"/>
  <c r="AX220" i="11" s="1"/>
  <c r="X220" i="11"/>
  <c r="AB139" i="11"/>
  <c r="AX139" i="11" s="1"/>
  <c r="X139" i="11"/>
  <c r="AE139" i="11" s="1"/>
  <c r="AB76" i="11"/>
  <c r="AX76" i="11" s="1"/>
  <c r="X76" i="11"/>
  <c r="AB198" i="11"/>
  <c r="AX198" i="11" s="1"/>
  <c r="X198" i="11"/>
  <c r="AB124" i="11"/>
  <c r="AX124" i="11" s="1"/>
  <c r="X124" i="11"/>
  <c r="AB274" i="11"/>
  <c r="AX274" i="11" s="1"/>
  <c r="X274" i="11"/>
  <c r="AE274" i="11" s="1"/>
  <c r="AB246" i="11"/>
  <c r="AX246" i="11" s="1"/>
  <c r="X246" i="11"/>
  <c r="AE246" i="11" s="1"/>
  <c r="AB151" i="11"/>
  <c r="AX151" i="11" s="1"/>
  <c r="X151" i="11"/>
  <c r="AB224" i="11"/>
  <c r="AX224" i="11" s="1"/>
  <c r="X224" i="11"/>
  <c r="AE224" i="11" s="1"/>
  <c r="AB148" i="11"/>
  <c r="AX148" i="11" s="1"/>
  <c r="X148" i="11"/>
  <c r="AB222" i="11"/>
  <c r="AX222" i="11" s="1"/>
  <c r="X222" i="11"/>
  <c r="AE222" i="11" s="1"/>
  <c r="AB117" i="11"/>
  <c r="AX117" i="11" s="1"/>
  <c r="X117" i="11"/>
  <c r="AE117" i="11" s="1"/>
  <c r="AB227" i="11"/>
  <c r="AX227" i="11" s="1"/>
  <c r="X227" i="11"/>
  <c r="AE227" i="11" s="1"/>
  <c r="AB267" i="11"/>
  <c r="X267" i="11"/>
  <c r="AE267" i="11" s="1"/>
  <c r="AB74" i="11"/>
  <c r="AX74" i="11" s="1"/>
  <c r="X74" i="11"/>
  <c r="X196" i="11"/>
  <c r="AE196" i="11" s="1"/>
  <c r="Q278" i="11"/>
  <c r="X24" i="11"/>
  <c r="AE24" i="11" s="1"/>
  <c r="Q218" i="11"/>
  <c r="AB188" i="11"/>
  <c r="AX188" i="11" s="1"/>
  <c r="X188" i="11"/>
  <c r="AE188" i="11" s="1"/>
  <c r="Q260" i="11"/>
  <c r="AB92" i="11"/>
  <c r="X92" i="11"/>
  <c r="AE92" i="11" s="1"/>
  <c r="AB55" i="11"/>
  <c r="AX55" i="11" s="1"/>
  <c r="X55" i="11"/>
  <c r="AB270" i="11"/>
  <c r="AX270" i="11" s="1"/>
  <c r="X270" i="11"/>
  <c r="AB192" i="11"/>
  <c r="AX192" i="11" s="1"/>
  <c r="X192" i="11"/>
  <c r="AB183" i="11"/>
  <c r="AX183" i="11" s="1"/>
  <c r="X183" i="11"/>
  <c r="Q44" i="11"/>
  <c r="Q66" i="11"/>
  <c r="Q195" i="11"/>
  <c r="AB121" i="11"/>
  <c r="AX121" i="11" s="1"/>
  <c r="X121" i="11"/>
  <c r="AE121" i="11" s="1"/>
  <c r="AB48" i="11"/>
  <c r="AX48" i="11" s="1"/>
  <c r="X48" i="11"/>
  <c r="AB250" i="11"/>
  <c r="AX250" i="11" s="1"/>
  <c r="X250" i="11"/>
  <c r="AE250" i="11" s="1"/>
  <c r="AB12" i="11"/>
  <c r="AX12" i="11" s="1"/>
  <c r="X12" i="11"/>
  <c r="AE12" i="11" s="1"/>
  <c r="AB216" i="11"/>
  <c r="AX216" i="11" s="1"/>
  <c r="X216" i="11"/>
  <c r="AB137" i="11"/>
  <c r="AX137" i="11" s="1"/>
  <c r="X137" i="11"/>
  <c r="AB95" i="11"/>
  <c r="X95" i="11"/>
  <c r="AB9" i="11"/>
  <c r="AX9" i="11" s="1"/>
  <c r="X9" i="11"/>
  <c r="AE9" i="11" s="1"/>
  <c r="AB161" i="11"/>
  <c r="AX161" i="11" s="1"/>
  <c r="X161" i="11"/>
  <c r="AB235" i="11"/>
  <c r="AX235" i="11" s="1"/>
  <c r="X235" i="11"/>
  <c r="AB143" i="11"/>
  <c r="AX143" i="11" s="1"/>
  <c r="X143" i="11"/>
  <c r="AB159" i="11"/>
  <c r="AX159" i="11" s="1"/>
  <c r="X159" i="11"/>
  <c r="X257" i="11"/>
  <c r="AB251" i="11"/>
  <c r="AX251" i="11" s="1"/>
  <c r="X251" i="11"/>
  <c r="AE251" i="11" s="1"/>
  <c r="AB254" i="11"/>
  <c r="AX254" i="11" s="1"/>
  <c r="X254" i="11"/>
  <c r="AE254" i="11" s="1"/>
  <c r="AB13" i="11"/>
  <c r="AX13" i="11" s="1"/>
  <c r="X13" i="11"/>
  <c r="AB85" i="11"/>
  <c r="AX85" i="11" s="1"/>
  <c r="X85" i="11"/>
  <c r="AB101" i="11"/>
  <c r="AX101" i="11" s="1"/>
  <c r="X101" i="11"/>
  <c r="AE101" i="11" s="1"/>
  <c r="Q37" i="11"/>
  <c r="AB162" i="11"/>
  <c r="AX162" i="11" s="1"/>
  <c r="X162" i="11"/>
  <c r="AE162" i="11" s="1"/>
  <c r="AB99" i="11"/>
  <c r="AX99" i="11" s="1"/>
  <c r="X99" i="11"/>
  <c r="AB42" i="11"/>
  <c r="AX42" i="11" s="1"/>
  <c r="X42" i="11"/>
  <c r="AE42" i="11" s="1"/>
  <c r="AB181" i="11"/>
  <c r="X181" i="11"/>
  <c r="AE181" i="11" s="1"/>
  <c r="AB179" i="11"/>
  <c r="X179" i="11"/>
  <c r="AB165" i="11"/>
  <c r="AX165" i="11" s="1"/>
  <c r="X165" i="11"/>
  <c r="AE165" i="11" s="1"/>
  <c r="AB61" i="11"/>
  <c r="AX61" i="11" s="1"/>
  <c r="X61" i="11"/>
  <c r="AE61" i="11" s="1"/>
  <c r="AB122" i="11"/>
  <c r="AX122" i="11" s="1"/>
  <c r="X122" i="11"/>
  <c r="Q81" i="11"/>
  <c r="AD208" i="11"/>
  <c r="AY208" i="11" s="1"/>
  <c r="AW109" i="11"/>
  <c r="Q128" i="11"/>
  <c r="X60" i="11"/>
  <c r="Q273" i="11"/>
  <c r="Q245" i="11"/>
  <c r="AB29" i="11"/>
  <c r="X29" i="11"/>
  <c r="AB160" i="11"/>
  <c r="AX160" i="11" s="1"/>
  <c r="X160" i="11"/>
  <c r="AB167" i="11"/>
  <c r="X167" i="11"/>
  <c r="AB133" i="11"/>
  <c r="AX133" i="11" s="1"/>
  <c r="X133" i="11"/>
  <c r="AE133" i="11" s="1"/>
  <c r="AB22" i="11"/>
  <c r="AX22" i="11" s="1"/>
  <c r="X22" i="11"/>
  <c r="AB171" i="11"/>
  <c r="AX171" i="11" s="1"/>
  <c r="X171" i="11"/>
  <c r="AB259" i="11"/>
  <c r="AX259" i="11" s="1"/>
  <c r="X259" i="11"/>
  <c r="AE259" i="11" s="1"/>
  <c r="AB7" i="11"/>
  <c r="AX7" i="11" s="1"/>
  <c r="X7" i="11"/>
  <c r="AB169" i="11"/>
  <c r="AX169" i="11" s="1"/>
  <c r="X169" i="11"/>
  <c r="AE169" i="11" s="1"/>
  <c r="AB153" i="11"/>
  <c r="AX153" i="11" s="1"/>
  <c r="X153" i="11"/>
  <c r="AB209" i="11"/>
  <c r="AX209" i="11" s="1"/>
  <c r="X209" i="11"/>
  <c r="AE209" i="11" s="1"/>
  <c r="AB27" i="11"/>
  <c r="AX27" i="11" s="1"/>
  <c r="X27" i="11"/>
  <c r="AB217" i="11"/>
  <c r="AX217" i="11" s="1"/>
  <c r="X217" i="11"/>
  <c r="AE217" i="11" s="1"/>
  <c r="Q115" i="11"/>
  <c r="Q51" i="11"/>
  <c r="AB236" i="11"/>
  <c r="X236" i="11"/>
  <c r="AE236" i="11" s="1"/>
  <c r="AB111" i="11"/>
  <c r="AX111" i="11" s="1"/>
  <c r="X111" i="11"/>
  <c r="AX218" i="10"/>
  <c r="AW59" i="10"/>
  <c r="AX115" i="10"/>
  <c r="AR241" i="10"/>
  <c r="AR105" i="10" s="1"/>
  <c r="W30" i="10"/>
  <c r="W72" i="10"/>
  <c r="AW204" i="10"/>
  <c r="AW245" i="10" s="1"/>
  <c r="AW34" i="10" s="1"/>
  <c r="AW37" i="10" s="1"/>
  <c r="AW256" i="10" s="1"/>
  <c r="W157" i="10"/>
  <c r="W204" i="10"/>
  <c r="W245" i="10" s="1"/>
  <c r="W34" i="10" s="1"/>
  <c r="W37" i="10" s="1"/>
  <c r="W256" i="10" s="1"/>
  <c r="AR86" i="10"/>
  <c r="AR91" i="10"/>
  <c r="V157" i="10"/>
  <c r="V204" i="10" s="1"/>
  <c r="V245" i="10" s="1"/>
  <c r="V34" i="10" s="1"/>
  <c r="V37" i="10" s="1"/>
  <c r="V256" i="10" s="1"/>
  <c r="AW273" i="10"/>
  <c r="X249" i="10"/>
  <c r="X51" i="10"/>
  <c r="AN51" i="10"/>
  <c r="V44" i="10"/>
  <c r="V54" i="10" s="1"/>
  <c r="V253" i="10" s="1"/>
  <c r="V41" i="10" s="1"/>
  <c r="V195" i="10" s="1"/>
  <c r="V10" i="10" s="1"/>
  <c r="V26" i="10" s="1"/>
  <c r="AV241" i="10"/>
  <c r="AV105" i="10" s="1"/>
  <c r="AS249" i="10"/>
  <c r="AU51" i="10"/>
  <c r="AO51" i="10"/>
  <c r="AQ241" i="10"/>
  <c r="AQ105" i="10" s="1"/>
  <c r="Y249" i="10"/>
  <c r="AM241" i="10"/>
  <c r="AM105" i="10" s="1"/>
  <c r="AT241" i="10"/>
  <c r="AT105" i="10" s="1"/>
  <c r="AK77" i="10"/>
  <c r="AM51" i="10"/>
  <c r="AT51" i="10"/>
  <c r="AX211" i="10"/>
  <c r="AW157" i="10"/>
  <c r="AW128" i="10"/>
  <c r="AW44" i="10"/>
  <c r="BD7" i="10"/>
  <c r="AX174" i="10"/>
  <c r="AW54" i="10"/>
  <c r="AW253" i="10" s="1"/>
  <c r="AW41" i="10" s="1"/>
  <c r="AW195" i="10" s="1"/>
  <c r="AW10" i="10" s="1"/>
  <c r="AW26" i="10" s="1"/>
  <c r="AW131" i="10"/>
  <c r="AX263" i="10"/>
  <c r="AX278" i="10"/>
  <c r="AW269" i="10"/>
  <c r="AX135" i="10"/>
  <c r="AX138" i="10" s="1"/>
  <c r="AW110" i="10"/>
  <c r="AX226" i="10"/>
  <c r="AW17" i="10"/>
  <c r="AX17" i="10"/>
  <c r="AW125" i="10"/>
  <c r="AW260" i="10" s="1"/>
  <c r="AW62" i="10"/>
  <c r="AW81" i="10" s="1"/>
  <c r="AX157" i="10"/>
  <c r="AW211" i="10"/>
  <c r="AX44" i="10"/>
  <c r="AX54" i="10" s="1"/>
  <c r="AX253" i="10" s="1"/>
  <c r="AX41" i="10" s="1"/>
  <c r="AX195" i="10" s="1"/>
  <c r="AX10" i="10" s="1"/>
  <c r="AX26" i="10" s="1"/>
  <c r="AW218" i="10"/>
  <c r="AW233" i="10"/>
  <c r="BB263" i="10"/>
  <c r="AW263" i="10"/>
  <c r="AX155" i="11"/>
  <c r="AW240" i="11"/>
  <c r="AC197" i="11"/>
  <c r="AC208" i="11"/>
  <c r="AJ269" i="11"/>
  <c r="AW25" i="11"/>
  <c r="AZ25" i="11"/>
  <c r="Q249" i="11"/>
  <c r="AD46" i="11"/>
  <c r="AY46" i="11" s="1"/>
  <c r="AD240" i="11"/>
  <c r="AY240" i="11" s="1"/>
  <c r="Q144" i="11"/>
  <c r="AC46" i="11"/>
  <c r="Q285" i="11"/>
  <c r="AS267" i="11"/>
  <c r="AU267" i="11" s="1"/>
  <c r="AJ30" i="11"/>
  <c r="AJ23" i="11"/>
  <c r="AK278" i="11"/>
  <c r="W145" i="10"/>
  <c r="AG145" i="10" s="1"/>
  <c r="AG150" i="10" s="1"/>
  <c r="Q186" i="11"/>
  <c r="Q62" i="11"/>
  <c r="AK131" i="11"/>
  <c r="AD229" i="11"/>
  <c r="AY229" i="11" s="1"/>
  <c r="AT275" i="11"/>
  <c r="BD275" i="11" s="1"/>
  <c r="BD278" i="11" s="1"/>
  <c r="AJ26" i="11"/>
  <c r="AJ256" i="11"/>
  <c r="AK17" i="11"/>
  <c r="Q284" i="11"/>
  <c r="AK269" i="11"/>
  <c r="Q138" i="11"/>
  <c r="AJ54" i="11"/>
  <c r="Q47" i="11"/>
  <c r="AS29" i="11"/>
  <c r="AS30" i="11" s="1"/>
  <c r="AT129" i="11"/>
  <c r="BD129" i="11" s="1"/>
  <c r="BD131" i="11" s="1"/>
  <c r="AS106" i="11"/>
  <c r="AS284" i="11" s="1"/>
  <c r="AJ284" i="11"/>
  <c r="AC229" i="11"/>
  <c r="BB132" i="11"/>
  <c r="AC33" i="11"/>
  <c r="BB57" i="11"/>
  <c r="AC96" i="11"/>
  <c r="AX252" i="11"/>
  <c r="AD141" i="11"/>
  <c r="AY141" i="11" s="1"/>
  <c r="Q23" i="11"/>
  <c r="AE106" i="10"/>
  <c r="AT268" i="11"/>
  <c r="BD268" i="11" s="1"/>
  <c r="BB268" i="11" s="1"/>
  <c r="AE265" i="10"/>
  <c r="AE164" i="10"/>
  <c r="AT210" i="11"/>
  <c r="BD210" i="11" s="1"/>
  <c r="AE210" i="10"/>
  <c r="AE229" i="10"/>
  <c r="AT229" i="11"/>
  <c r="BD229" i="11" s="1"/>
  <c r="BB229" i="11" s="1"/>
  <c r="AE9" i="10"/>
  <c r="AE108" i="10"/>
  <c r="AS97" i="11"/>
  <c r="BC97" i="11" s="1"/>
  <c r="BB97" i="11" s="1"/>
  <c r="AE76" i="10"/>
  <c r="AE214" i="10"/>
  <c r="AE155" i="10"/>
  <c r="BB64" i="11"/>
  <c r="AE43" i="10"/>
  <c r="AT43" i="11"/>
  <c r="BD43" i="11" s="1"/>
  <c r="BD44" i="11" s="1"/>
  <c r="AD109" i="11"/>
  <c r="AY109" i="11" s="1"/>
  <c r="AE50" i="10"/>
  <c r="AJ290" i="11"/>
  <c r="AE167" i="10"/>
  <c r="AE142" i="10"/>
  <c r="AE127" i="10"/>
  <c r="BB95" i="11"/>
  <c r="AE90" i="10"/>
  <c r="AS90" i="11"/>
  <c r="BC90" i="11" s="1"/>
  <c r="BB90" i="11" s="1"/>
  <c r="AE160" i="10"/>
  <c r="AT160" i="11"/>
  <c r="BD160" i="11" s="1"/>
  <c r="BD163" i="11" s="1"/>
  <c r="AD219" i="11"/>
  <c r="AY219" i="11" s="1"/>
  <c r="BB173" i="11"/>
  <c r="AX89" i="11"/>
  <c r="AE87" i="10"/>
  <c r="AE257" i="10"/>
  <c r="AT257" i="11"/>
  <c r="AD33" i="11"/>
  <c r="AY33" i="11" s="1"/>
  <c r="AD252" i="11"/>
  <c r="AY252" i="11" s="1"/>
  <c r="Q237" i="11"/>
  <c r="AT26" i="11"/>
  <c r="AC141" i="11"/>
  <c r="AC219" i="11"/>
  <c r="AC109" i="11"/>
  <c r="AU124" i="11"/>
  <c r="BB205" i="11"/>
  <c r="BB68" i="11"/>
  <c r="AX96" i="11"/>
  <c r="AU25" i="11"/>
  <c r="AT256" i="11"/>
  <c r="BB190" i="11"/>
  <c r="AX75" i="11"/>
  <c r="BB25" i="11"/>
  <c r="AZ80" i="11"/>
  <c r="AC240" i="11"/>
  <c r="AC80" i="11"/>
  <c r="AU93" i="11"/>
  <c r="AS26" i="11"/>
  <c r="Q77" i="11"/>
  <c r="AD80" i="11"/>
  <c r="AY80" i="11" s="1"/>
  <c r="AJ263" i="11"/>
  <c r="Z296" i="11"/>
  <c r="Q20" i="11"/>
  <c r="AK105" i="11"/>
  <c r="BB33" i="11"/>
  <c r="AW96" i="11"/>
  <c r="AW168" i="11"/>
  <c r="AJ260" i="11"/>
  <c r="Q266" i="11"/>
  <c r="AK128" i="11"/>
  <c r="AT37" i="11"/>
  <c r="BB130" i="11"/>
  <c r="BD37" i="11"/>
  <c r="AT20" i="11"/>
  <c r="BB159" i="11"/>
  <c r="AK37" i="11"/>
  <c r="BB262" i="11"/>
  <c r="BB236" i="11"/>
  <c r="Q125" i="11"/>
  <c r="Q34" i="11"/>
  <c r="Q135" i="11"/>
  <c r="Q26" i="11"/>
  <c r="Q14" i="11"/>
  <c r="Q120" i="11"/>
  <c r="AS151" i="11"/>
  <c r="AS292" i="11" s="1"/>
  <c r="AJ292" i="11"/>
  <c r="AE114" i="10"/>
  <c r="BC109" i="11"/>
  <c r="BB109" i="11" s="1"/>
  <c r="AU109" i="11"/>
  <c r="AJ218" i="11"/>
  <c r="AS212" i="11"/>
  <c r="BC212" i="11" s="1"/>
  <c r="AS19" i="11"/>
  <c r="AS20" i="11" s="1"/>
  <c r="AJ20" i="11"/>
  <c r="AW275" i="11"/>
  <c r="AZ275" i="11"/>
  <c r="AX84" i="1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Q253" i="11"/>
  <c r="AD275" i="11"/>
  <c r="AY275" i="11" s="1"/>
  <c r="AD116" i="11"/>
  <c r="AY116" i="11" s="1"/>
  <c r="BD13" i="11"/>
  <c r="BB13" i="11" s="1"/>
  <c r="AU13" i="11"/>
  <c r="Q163" i="11"/>
  <c r="AS155" i="11"/>
  <c r="AJ296" i="11"/>
  <c r="AE136" i="10"/>
  <c r="AE162" i="10"/>
  <c r="AE98" i="10"/>
  <c r="BB176" i="11"/>
  <c r="AE251" i="10"/>
  <c r="AE183" i="10"/>
  <c r="AE236" i="10"/>
  <c r="AE242" i="10"/>
  <c r="AE124" i="10"/>
  <c r="AE69" i="10"/>
  <c r="AE206" i="10"/>
  <c r="AE15" i="10"/>
  <c r="AK26" i="11"/>
  <c r="AD96" i="11"/>
  <c r="AY96" i="11" s="1"/>
  <c r="BB142" i="11"/>
  <c r="BD59" i="11"/>
  <c r="BB231" i="11"/>
  <c r="BC26" i="11"/>
  <c r="BB154" i="11"/>
  <c r="BB265" i="11"/>
  <c r="AE170" i="10"/>
  <c r="AU142" i="11"/>
  <c r="AU231" i="11"/>
  <c r="AU117" i="11"/>
  <c r="AU154" i="11"/>
  <c r="BB255" i="11"/>
  <c r="AT17" i="11"/>
  <c r="AU236" i="11"/>
  <c r="BB15" i="11"/>
  <c r="AU255" i="11"/>
  <c r="AS263" i="11"/>
  <c r="AU190" i="11"/>
  <c r="AU69" i="11"/>
  <c r="BB162" i="11"/>
  <c r="BC263" i="11"/>
  <c r="BB127" i="11"/>
  <c r="AU15" i="11"/>
  <c r="AU183" i="11"/>
  <c r="BB208" i="11"/>
  <c r="BB116" i="11"/>
  <c r="BB227" i="11"/>
  <c r="BB55" i="11"/>
  <c r="BB240" i="11"/>
  <c r="BB74" i="11"/>
  <c r="AS260" i="11"/>
  <c r="BB250" i="11"/>
  <c r="AU68" i="11"/>
  <c r="AU232" i="11"/>
  <c r="BB69" i="11"/>
  <c r="BB111" i="11"/>
  <c r="BB251" i="11"/>
  <c r="BD20" i="11"/>
  <c r="BB274" i="11"/>
  <c r="BB244" i="11"/>
  <c r="AU64" i="11"/>
  <c r="AU162" i="11"/>
  <c r="AU159" i="11"/>
  <c r="AU173" i="11"/>
  <c r="BB153" i="11"/>
  <c r="AU127" i="11"/>
  <c r="AU168" i="11"/>
  <c r="AU198" i="11"/>
  <c r="AS115" i="11"/>
  <c r="AU176" i="11"/>
  <c r="BB271" i="11"/>
  <c r="BB65" i="11"/>
  <c r="BB213" i="11"/>
  <c r="AU133" i="11"/>
  <c r="BB168" i="11"/>
  <c r="AU251" i="11"/>
  <c r="AU193" i="11"/>
  <c r="BB123" i="11"/>
  <c r="BB183" i="11"/>
  <c r="AT125" i="11"/>
  <c r="AE202" i="10"/>
  <c r="AE46" i="10"/>
  <c r="AU74" i="11"/>
  <c r="AS59" i="11"/>
  <c r="AS66" i="11"/>
  <c r="AU95" i="11"/>
  <c r="AE240" i="10"/>
  <c r="AU225" i="11"/>
  <c r="AK77" i="11"/>
  <c r="AE231" i="10"/>
  <c r="AE61" i="10"/>
  <c r="AU87" i="11"/>
  <c r="AE192" i="10"/>
  <c r="AE8" i="10"/>
  <c r="AK125" i="11"/>
  <c r="AK263" i="11"/>
  <c r="BB198" i="11"/>
  <c r="AE53" i="10"/>
  <c r="BB197" i="11"/>
  <c r="AE270" i="10"/>
  <c r="AE130" i="10"/>
  <c r="BB193" i="11"/>
  <c r="AE99" i="10"/>
  <c r="AS273" i="11"/>
  <c r="AJ135" i="11"/>
  <c r="AU262" i="11"/>
  <c r="AU79" i="11"/>
  <c r="AE80" i="10"/>
  <c r="AJ37" i="11"/>
  <c r="AJ14" i="11"/>
  <c r="AJ105" i="11"/>
  <c r="AE57" i="10"/>
  <c r="AU65" i="11"/>
  <c r="AB92" i="10"/>
  <c r="AU240" i="11"/>
  <c r="AK237" i="11"/>
  <c r="AJ115" i="11"/>
  <c r="AU213" i="11"/>
  <c r="AE154" i="10"/>
  <c r="AK298" i="11"/>
  <c r="AU116" i="11"/>
  <c r="AU202" i="11"/>
  <c r="AE268" i="10"/>
  <c r="AE83" i="10"/>
  <c r="AT261" i="11"/>
  <c r="AK135" i="11"/>
  <c r="AE38" i="10"/>
  <c r="AE48" i="10"/>
  <c r="AU153" i="11"/>
  <c r="AE161" i="10"/>
  <c r="AE152" i="10"/>
  <c r="BB49" i="11"/>
  <c r="AE129" i="10"/>
  <c r="AE22" i="10"/>
  <c r="AE123" i="10"/>
  <c r="AE171" i="10"/>
  <c r="AE73" i="10"/>
  <c r="AE68" i="10"/>
  <c r="AE12" i="10"/>
  <c r="BB232" i="11"/>
  <c r="AS81" i="11"/>
  <c r="BB93" i="11"/>
  <c r="AU274" i="11"/>
  <c r="AE140" i="10"/>
  <c r="AU220" i="11"/>
  <c r="BC66" i="11"/>
  <c r="AJ10" i="11"/>
  <c r="AU208" i="11"/>
  <c r="AJ273" i="11"/>
  <c r="AU57" i="11"/>
  <c r="AU102" i="11"/>
  <c r="AJ237" i="11"/>
  <c r="AJ81" i="11"/>
  <c r="AU130" i="11"/>
  <c r="AK199" i="11"/>
  <c r="AT59" i="11"/>
  <c r="AE153" i="10"/>
  <c r="AE197" i="10"/>
  <c r="AE104" i="10"/>
  <c r="BB124" i="11"/>
  <c r="AK59" i="11"/>
  <c r="AK296" i="11"/>
  <c r="AE118" i="10"/>
  <c r="AE165" i="10"/>
  <c r="AE228" i="10"/>
  <c r="AE133" i="10"/>
  <c r="AE248" i="10"/>
  <c r="BB179" i="11"/>
  <c r="AE222" i="10"/>
  <c r="BB203" i="11"/>
  <c r="AE27" i="10"/>
  <c r="AE45" i="10"/>
  <c r="AU55" i="11"/>
  <c r="AU271" i="11"/>
  <c r="AU244" i="11"/>
  <c r="AU205" i="11"/>
  <c r="AJ204" i="11"/>
  <c r="AU132" i="11"/>
  <c r="AJ66" i="11"/>
  <c r="AU250" i="11"/>
  <c r="AE232" i="10"/>
  <c r="AU179" i="11"/>
  <c r="AK20" i="11"/>
  <c r="AE207" i="10"/>
  <c r="AK91" i="11"/>
  <c r="AK241" i="11"/>
  <c r="AU123" i="11"/>
  <c r="AU203" i="11"/>
  <c r="AK256" i="11"/>
  <c r="AE239" i="10"/>
  <c r="AU113" i="11"/>
  <c r="AT253" i="11"/>
  <c r="BB156" i="11"/>
  <c r="BC196" i="11"/>
  <c r="AU196" i="11"/>
  <c r="AS199" i="11"/>
  <c r="BD188" i="11"/>
  <c r="BB188" i="11" s="1"/>
  <c r="AU188" i="11"/>
  <c r="AS146" i="11"/>
  <c r="AS150" i="11" s="1"/>
  <c r="AJ150" i="11"/>
  <c r="BD112" i="11"/>
  <c r="BB112" i="11" s="1"/>
  <c r="AT115" i="11"/>
  <c r="AT31" i="11"/>
  <c r="AK34" i="11"/>
  <c r="AT63" i="11"/>
  <c r="AK66" i="11"/>
  <c r="BC43" i="11"/>
  <c r="AS126" i="11"/>
  <c r="BC126" i="11" s="1"/>
  <c r="AJ128" i="11"/>
  <c r="BD113" i="11"/>
  <c r="BB113" i="11" s="1"/>
  <c r="AU49" i="11"/>
  <c r="AJ86" i="11"/>
  <c r="AJ199" i="11"/>
  <c r="AK245" i="11"/>
  <c r="BC84" i="11"/>
  <c r="AU84" i="11"/>
  <c r="BD252" i="11"/>
  <c r="BD253" i="11" s="1"/>
  <c r="AS61" i="11"/>
  <c r="BC61" i="11" s="1"/>
  <c r="AJ62" i="11"/>
  <c r="BC133" i="11"/>
  <c r="BB133" i="11" s="1"/>
  <c r="AS135" i="11"/>
  <c r="BC169" i="11"/>
  <c r="BB169" i="11" s="1"/>
  <c r="AU169" i="11"/>
  <c r="BC39" i="11"/>
  <c r="BB39" i="11" s="1"/>
  <c r="AU39" i="11"/>
  <c r="AS122" i="11"/>
  <c r="AJ291" i="11"/>
  <c r="AS160" i="11"/>
  <c r="AJ163" i="11"/>
  <c r="AS238" i="11"/>
  <c r="AJ241" i="11"/>
  <c r="AS75" i="11"/>
  <c r="AJ77" i="11"/>
  <c r="AS141" i="11"/>
  <c r="AJ144" i="11"/>
  <c r="BC172" i="11"/>
  <c r="BB172" i="11" s="1"/>
  <c r="AU172" i="11"/>
  <c r="BC215" i="11"/>
  <c r="BC11" i="11"/>
  <c r="AS14" i="11"/>
  <c r="AS42" i="11"/>
  <c r="AU42" i="11" s="1"/>
  <c r="AJ44" i="11"/>
  <c r="AS88" i="11"/>
  <c r="AS164" i="11"/>
  <c r="AS174" i="11" s="1"/>
  <c r="AJ174" i="11"/>
  <c r="BD155" i="11"/>
  <c r="BD296" i="11" s="1"/>
  <c r="AT296" i="11"/>
  <c r="BC222" i="11"/>
  <c r="BB222" i="11" s="1"/>
  <c r="AU222" i="11"/>
  <c r="AS242" i="11"/>
  <c r="AJ245" i="11"/>
  <c r="AS178" i="11"/>
  <c r="AS186" i="11" s="1"/>
  <c r="AJ186" i="11"/>
  <c r="AS119" i="11"/>
  <c r="AJ120" i="11"/>
  <c r="BC247" i="11"/>
  <c r="BB247" i="11" s="1"/>
  <c r="AU247" i="11"/>
  <c r="AS137" i="11"/>
  <c r="AJ138" i="11"/>
  <c r="BC277" i="11"/>
  <c r="BB277" i="11" s="1"/>
  <c r="AU277" i="11"/>
  <c r="AE85" i="10"/>
  <c r="BB158" i="11"/>
  <c r="BD216" i="11"/>
  <c r="BB216" i="11" s="1"/>
  <c r="AU216" i="11"/>
  <c r="AS40" i="11"/>
  <c r="AU40" i="11" s="1"/>
  <c r="AU158" i="11"/>
  <c r="AK253" i="11"/>
  <c r="AT187" i="11"/>
  <c r="AK195" i="11"/>
  <c r="AT118" i="11"/>
  <c r="AU118" i="11" s="1"/>
  <c r="AK120" i="11"/>
  <c r="AK110" i="11"/>
  <c r="AK285" i="11"/>
  <c r="AT106" i="11"/>
  <c r="AT167" i="11"/>
  <c r="AT52" i="11"/>
  <c r="AU52" i="11" s="1"/>
  <c r="AK54" i="11"/>
  <c r="AT165" i="11"/>
  <c r="AK174" i="11"/>
  <c r="BD196" i="11"/>
  <c r="BD199" i="11" s="1"/>
  <c r="AT199" i="11"/>
  <c r="BD228" i="11"/>
  <c r="BB228" i="11" s="1"/>
  <c r="AU228" i="11"/>
  <c r="AT264" i="11"/>
  <c r="BD264" i="11" s="1"/>
  <c r="BD266" i="11" s="1"/>
  <c r="AK266" i="11"/>
  <c r="BD177" i="11"/>
  <c r="BD102" i="11"/>
  <c r="AT105" i="11"/>
  <c r="BD76" i="11"/>
  <c r="AU76" i="11"/>
  <c r="AT77" i="11"/>
  <c r="BD238" i="11"/>
  <c r="BD241" i="11" s="1"/>
  <c r="AT241" i="11"/>
  <c r="BD67" i="11"/>
  <c r="AT152" i="11"/>
  <c r="AT157" i="11" s="1"/>
  <c r="AK157" i="11"/>
  <c r="AK292" i="11"/>
  <c r="AT182" i="11"/>
  <c r="AT186" i="11" s="1"/>
  <c r="AT215" i="11"/>
  <c r="BD215" i="11" s="1"/>
  <c r="AK218" i="11"/>
  <c r="AT248" i="11"/>
  <c r="AU248" i="11" s="1"/>
  <c r="AK249" i="11"/>
  <c r="AS16" i="11"/>
  <c r="AJ17" i="11"/>
  <c r="BC148" i="11"/>
  <c r="BB148" i="11" s="1"/>
  <c r="AU148" i="11"/>
  <c r="AS252" i="11"/>
  <c r="AJ253" i="11"/>
  <c r="BC191" i="11"/>
  <c r="BB191" i="11" s="1"/>
  <c r="AU191" i="11"/>
  <c r="BC223" i="11"/>
  <c r="AS275" i="11"/>
  <c r="AJ278" i="11"/>
  <c r="AJ297" i="11"/>
  <c r="BC243" i="11"/>
  <c r="AU243" i="11"/>
  <c r="BD258" i="11"/>
  <c r="BB258" i="11" s="1"/>
  <c r="AU258" i="11"/>
  <c r="AE112" i="10"/>
  <c r="AE176" i="10"/>
  <c r="BC209" i="11"/>
  <c r="AT80" i="11"/>
  <c r="AK299" i="11"/>
  <c r="AK81" i="11"/>
  <c r="AT200" i="11"/>
  <c r="AT204" i="11" s="1"/>
  <c r="AK204" i="11"/>
  <c r="BC147" i="11"/>
  <c r="BB147" i="11" s="1"/>
  <c r="AU147" i="11"/>
  <c r="AS207" i="11"/>
  <c r="AJ211" i="11"/>
  <c r="BC165" i="11"/>
  <c r="AS246" i="11"/>
  <c r="AJ249" i="11"/>
  <c r="AJ293" i="11"/>
  <c r="AJ51" i="11"/>
  <c r="AS21" i="11"/>
  <c r="BC21" i="11" s="1"/>
  <c r="AS230" i="11"/>
  <c r="AS233" i="11" s="1"/>
  <c r="AJ233" i="11"/>
  <c r="AS189" i="11"/>
  <c r="AS195" i="11" s="1"/>
  <c r="AJ195" i="11"/>
  <c r="AJ125" i="11"/>
  <c r="BC94" i="11"/>
  <c r="BB94" i="11" s="1"/>
  <c r="AU94" i="11"/>
  <c r="AE116" i="10"/>
  <c r="BC85" i="11"/>
  <c r="BB85" i="11" s="1"/>
  <c r="AU85" i="11"/>
  <c r="BD243" i="11"/>
  <c r="BD245" i="11" s="1"/>
  <c r="AT245" i="11"/>
  <c r="BC27" i="11"/>
  <c r="AJ295" i="11"/>
  <c r="AU112" i="11"/>
  <c r="BD70" i="11"/>
  <c r="BB70" i="11" s="1"/>
  <c r="AU70" i="11"/>
  <c r="AT21" i="11"/>
  <c r="AK23" i="11"/>
  <c r="AT223" i="11"/>
  <c r="AK226" i="11"/>
  <c r="BD104" i="11"/>
  <c r="BB104" i="11" s="1"/>
  <c r="AU104" i="11"/>
  <c r="AT140" i="11"/>
  <c r="AK144" i="11"/>
  <c r="BC248" i="11"/>
  <c r="AS99" i="11"/>
  <c r="BC202" i="11"/>
  <c r="AS204" i="11"/>
  <c r="AT92" i="11"/>
  <c r="AK100" i="11"/>
  <c r="AT9" i="11"/>
  <c r="BD9" i="11" s="1"/>
  <c r="AK10" i="11"/>
  <c r="AT48" i="11"/>
  <c r="BD48" i="11" s="1"/>
  <c r="BD51" i="11" s="1"/>
  <c r="AK51" i="11"/>
  <c r="AT82" i="11"/>
  <c r="AK86" i="11"/>
  <c r="BD259" i="11"/>
  <c r="BB259" i="11" s="1"/>
  <c r="AU259" i="11"/>
  <c r="AT209" i="11"/>
  <c r="AK211" i="11"/>
  <c r="AT194" i="11"/>
  <c r="AK297" i="11"/>
  <c r="BD87" i="11"/>
  <c r="BD91" i="11" s="1"/>
  <c r="AT91" i="11"/>
  <c r="BD201" i="11"/>
  <c r="BB201" i="11" s="1"/>
  <c r="AU201" i="11"/>
  <c r="AT270" i="11"/>
  <c r="AK273" i="11"/>
  <c r="AS46" i="11"/>
  <c r="AS47" i="11" s="1"/>
  <c r="AJ47" i="11"/>
  <c r="AE93" i="10"/>
  <c r="AE172" i="10"/>
  <c r="AE191" i="10"/>
  <c r="AS234" i="11"/>
  <c r="BC234" i="11" s="1"/>
  <c r="AE65" i="10"/>
  <c r="AE208" i="10"/>
  <c r="AE88" i="10"/>
  <c r="AE19" i="10"/>
  <c r="AE13" i="10"/>
  <c r="AE141" i="10"/>
  <c r="AE185" i="10"/>
  <c r="AE28" i="10"/>
  <c r="BB175" i="11"/>
  <c r="BD17" i="11"/>
  <c r="AK115" i="11"/>
  <c r="BB79" i="11"/>
  <c r="AK290" i="11"/>
  <c r="AU197" i="11"/>
  <c r="BC214" i="11"/>
  <c r="BB214" i="11" s="1"/>
  <c r="AU214" i="11"/>
  <c r="BC257" i="11"/>
  <c r="BB220" i="11"/>
  <c r="BD126" i="11"/>
  <c r="BD128" i="11" s="1"/>
  <c r="AT128" i="11"/>
  <c r="BC270" i="11"/>
  <c r="AE193" i="10"/>
  <c r="AE258" i="10"/>
  <c r="AE209" i="10"/>
  <c r="AE198" i="10"/>
  <c r="AE64" i="10"/>
  <c r="AS105" i="11"/>
  <c r="AE272" i="10"/>
  <c r="AE58" i="10"/>
  <c r="AE255" i="10"/>
  <c r="AT27" i="11"/>
  <c r="AK30" i="11"/>
  <c r="AK47" i="11"/>
  <c r="AT45" i="11"/>
  <c r="AU45" i="11" s="1"/>
  <c r="BC118" i="11"/>
  <c r="AE223" i="10"/>
  <c r="AE215" i="10"/>
  <c r="AE235" i="10"/>
  <c r="AE119" i="10"/>
  <c r="AE182" i="10"/>
  <c r="AE156" i="10"/>
  <c r="AU33" i="11"/>
  <c r="AU156" i="11"/>
  <c r="BC53" i="11"/>
  <c r="BB53" i="11" s="1"/>
  <c r="AU53" i="11"/>
  <c r="BC171" i="11"/>
  <c r="BB171" i="11" s="1"/>
  <c r="AU171" i="11"/>
  <c r="BC22" i="11"/>
  <c r="BB22" i="11" s="1"/>
  <c r="AU22" i="11"/>
  <c r="BC206" i="11"/>
  <c r="BB206" i="11" s="1"/>
  <c r="AU206" i="11"/>
  <c r="BC8" i="11"/>
  <c r="BB8" i="11" s="1"/>
  <c r="AU8" i="11"/>
  <c r="BC177" i="11"/>
  <c r="AU177" i="11"/>
  <c r="AJ157" i="11"/>
  <c r="AE243" i="10"/>
  <c r="AS86" i="11"/>
  <c r="AE179" i="10"/>
  <c r="AE173" i="10"/>
  <c r="AE277" i="10"/>
  <c r="AE188" i="10"/>
  <c r="AE230" i="10"/>
  <c r="AE84" i="10"/>
  <c r="BC73" i="11"/>
  <c r="AU73" i="11"/>
  <c r="BC235" i="11"/>
  <c r="BB235" i="11" s="1"/>
  <c r="AU235" i="11"/>
  <c r="AT136" i="11"/>
  <c r="AK138" i="11"/>
  <c r="BC239" i="11"/>
  <c r="BB239" i="11" s="1"/>
  <c r="AU239" i="11"/>
  <c r="BB225" i="11"/>
  <c r="BC32" i="11"/>
  <c r="BB32" i="11" s="1"/>
  <c r="AU32" i="11"/>
  <c r="BC217" i="11"/>
  <c r="BB217" i="11" s="1"/>
  <c r="AU217" i="11"/>
  <c r="BC96" i="11"/>
  <c r="BB96" i="11" s="1"/>
  <c r="AU96" i="11"/>
  <c r="BB117" i="11"/>
  <c r="AS129" i="11"/>
  <c r="AJ131" i="11"/>
  <c r="AS264" i="11"/>
  <c r="AJ266" i="11"/>
  <c r="BC149" i="11"/>
  <c r="BB149" i="11" s="1"/>
  <c r="AU149" i="11"/>
  <c r="AE67" i="10"/>
  <c r="BC36" i="11"/>
  <c r="BB36" i="11" s="1"/>
  <c r="AU36" i="11"/>
  <c r="BC139" i="11"/>
  <c r="AU139" i="11"/>
  <c r="BC58" i="11"/>
  <c r="BB58" i="11" s="1"/>
  <c r="AU58" i="11"/>
  <c r="AJ285" i="11"/>
  <c r="AX98" i="11"/>
  <c r="AJ294" i="11"/>
  <c r="AU227" i="11"/>
  <c r="AE132" i="10"/>
  <c r="AE111" i="10"/>
  <c r="AE196" i="10"/>
  <c r="AE264" i="10"/>
  <c r="AE79" i="10"/>
  <c r="BD98" i="11"/>
  <c r="AU98" i="11"/>
  <c r="AE78" i="10"/>
  <c r="BC224" i="11"/>
  <c r="BB224" i="11" s="1"/>
  <c r="AU224" i="11"/>
  <c r="BD24" i="11"/>
  <c r="AU24" i="11"/>
  <c r="BC221" i="11"/>
  <c r="BB221" i="11" s="1"/>
  <c r="AU221" i="11"/>
  <c r="AS38" i="11"/>
  <c r="AJ41" i="11"/>
  <c r="AE82" i="10"/>
  <c r="AU175" i="11"/>
  <c r="AE63" i="10"/>
  <c r="AE24" i="10"/>
  <c r="BC108" i="11"/>
  <c r="BB108" i="11" s="1"/>
  <c r="AU108" i="11"/>
  <c r="AE151" i="10"/>
  <c r="AS31" i="11"/>
  <c r="AJ34" i="11"/>
  <c r="BC103" i="11"/>
  <c r="BB103" i="11" s="1"/>
  <c r="AU103" i="11"/>
  <c r="BD134" i="11"/>
  <c r="AU134" i="11"/>
  <c r="AT298" i="11"/>
  <c r="AJ59" i="11"/>
  <c r="AE42" i="10"/>
  <c r="AE52" i="10"/>
  <c r="AE49" i="10"/>
  <c r="AE166" i="10"/>
  <c r="AE267" i="10"/>
  <c r="AE35" i="10"/>
  <c r="AE117" i="10"/>
  <c r="BC78" i="11"/>
  <c r="AU78" i="11"/>
  <c r="BC114" i="11"/>
  <c r="AU114" i="11"/>
  <c r="BC167" i="11"/>
  <c r="AE261" i="10"/>
  <c r="BD121" i="11"/>
  <c r="AU121" i="11"/>
  <c r="AT234" i="11"/>
  <c r="AE101" i="10"/>
  <c r="AT61" i="11"/>
  <c r="AK62" i="11"/>
  <c r="AS226" i="11"/>
  <c r="AJ289" i="11"/>
  <c r="AJ226" i="11"/>
  <c r="AE18" i="10"/>
  <c r="AE158" i="10"/>
  <c r="AE254" i="10"/>
  <c r="AE187" i="10"/>
  <c r="AE238" i="10"/>
  <c r="AE205" i="10"/>
  <c r="BC28" i="11"/>
  <c r="AU28" i="11"/>
  <c r="BC101" i="11"/>
  <c r="AU101" i="11"/>
  <c r="BC56" i="11"/>
  <c r="AU56" i="11"/>
  <c r="BC89" i="11"/>
  <c r="AU89" i="11"/>
  <c r="BD180" i="11"/>
  <c r="BB180" i="11" s="1"/>
  <c r="AU180" i="11"/>
  <c r="BC219" i="11"/>
  <c r="AU219" i="11"/>
  <c r="AU265" i="11"/>
  <c r="AU111" i="11"/>
  <c r="AJ287" i="11"/>
  <c r="AJ110" i="11"/>
  <c r="AE60" i="10"/>
  <c r="AK186" i="11"/>
  <c r="AT135" i="11"/>
  <c r="AE31" i="10"/>
  <c r="AE11" i="10"/>
  <c r="AE70" i="10"/>
  <c r="AE21" i="10"/>
  <c r="AE7" i="10"/>
  <c r="AE250" i="10"/>
  <c r="BC192" i="11"/>
  <c r="BB192" i="11" s="1"/>
  <c r="AU192" i="11"/>
  <c r="BC272" i="11"/>
  <c r="AU272" i="11"/>
  <c r="BC181" i="11"/>
  <c r="BB181" i="11" s="1"/>
  <c r="AU181" i="11"/>
  <c r="BC210" i="11"/>
  <c r="BC143" i="11"/>
  <c r="BB143" i="11" s="1"/>
  <c r="AU143" i="11"/>
  <c r="BD256" i="11"/>
  <c r="BD83" i="11"/>
  <c r="BB83" i="11" s="1"/>
  <c r="AU83" i="11"/>
  <c r="BC161" i="11"/>
  <c r="BB161" i="11" s="1"/>
  <c r="AU161" i="11"/>
  <c r="AX242" i="11"/>
  <c r="AW234" i="11"/>
  <c r="BC35" i="11"/>
  <c r="AS37" i="11"/>
  <c r="AU35" i="11"/>
  <c r="BC170" i="11"/>
  <c r="AS295" i="11"/>
  <c r="AU170" i="11"/>
  <c r="BC50" i="11"/>
  <c r="AU50" i="11"/>
  <c r="BC67" i="11"/>
  <c r="BC72" i="11" s="1"/>
  <c r="AU67" i="11"/>
  <c r="BC45" i="11"/>
  <c r="BC107" i="11"/>
  <c r="AU107" i="11"/>
  <c r="BC48" i="11"/>
  <c r="AS51" i="11"/>
  <c r="BC18" i="11"/>
  <c r="AU18" i="11"/>
  <c r="BC52" i="11"/>
  <c r="AS54" i="11"/>
  <c r="BC254" i="11"/>
  <c r="AU254" i="11"/>
  <c r="BC60" i="11"/>
  <c r="AU60" i="11"/>
  <c r="BC185" i="11"/>
  <c r="AU185" i="11"/>
  <c r="AS256" i="11"/>
  <c r="BC166" i="11"/>
  <c r="AU166" i="11"/>
  <c r="BC9" i="11"/>
  <c r="BC7" i="11"/>
  <c r="AS10" i="11"/>
  <c r="AU7" i="11"/>
  <c r="AZ46" i="11"/>
  <c r="AZ33" i="11"/>
  <c r="P277" i="10"/>
  <c r="P275" i="10"/>
  <c r="P274" i="10"/>
  <c r="P272" i="10"/>
  <c r="P271" i="10"/>
  <c r="P270" i="10"/>
  <c r="P268" i="10"/>
  <c r="P267" i="10"/>
  <c r="P265" i="10"/>
  <c r="P264" i="10"/>
  <c r="P262" i="10"/>
  <c r="P261" i="10"/>
  <c r="P259" i="10"/>
  <c r="P258" i="10"/>
  <c r="P257" i="10"/>
  <c r="P255" i="10"/>
  <c r="P254" i="10"/>
  <c r="P252" i="10"/>
  <c r="P251" i="10"/>
  <c r="P250" i="10"/>
  <c r="P248" i="10"/>
  <c r="P247" i="10"/>
  <c r="P246" i="10"/>
  <c r="P244" i="10"/>
  <c r="P243" i="10"/>
  <c r="P242" i="10"/>
  <c r="P240" i="10"/>
  <c r="P239" i="10"/>
  <c r="P238" i="10"/>
  <c r="P236" i="10"/>
  <c r="P235" i="10"/>
  <c r="P234" i="10"/>
  <c r="P232" i="10"/>
  <c r="P231" i="10"/>
  <c r="P230" i="10"/>
  <c r="P229" i="10"/>
  <c r="P228" i="10"/>
  <c r="P227" i="10"/>
  <c r="P225" i="10"/>
  <c r="P224" i="10"/>
  <c r="P223" i="10"/>
  <c r="P222" i="10"/>
  <c r="P221" i="10"/>
  <c r="P220" i="10"/>
  <c r="P219" i="10"/>
  <c r="P217" i="10"/>
  <c r="P216" i="10"/>
  <c r="P215" i="10"/>
  <c r="P214" i="10"/>
  <c r="P213" i="10"/>
  <c r="P212" i="10"/>
  <c r="P210" i="10"/>
  <c r="P209" i="10"/>
  <c r="P208" i="10"/>
  <c r="P207" i="10"/>
  <c r="P206" i="10"/>
  <c r="P205" i="10"/>
  <c r="P203" i="10"/>
  <c r="P202" i="10"/>
  <c r="P201" i="10"/>
  <c r="P200" i="10"/>
  <c r="P198" i="10"/>
  <c r="P197" i="10"/>
  <c r="P196" i="10"/>
  <c r="P194" i="10"/>
  <c r="P193" i="10"/>
  <c r="P192" i="10"/>
  <c r="P191" i="10"/>
  <c r="P190" i="10"/>
  <c r="P189" i="10"/>
  <c r="P188" i="10"/>
  <c r="P187" i="10"/>
  <c r="P185" i="10"/>
  <c r="P183" i="10"/>
  <c r="P182" i="10"/>
  <c r="P181" i="10"/>
  <c r="P180" i="10"/>
  <c r="P179" i="10"/>
  <c r="P178" i="10"/>
  <c r="P177" i="10"/>
  <c r="P176" i="10"/>
  <c r="P175" i="10"/>
  <c r="P173" i="10"/>
  <c r="P172" i="10"/>
  <c r="P171" i="10"/>
  <c r="P170" i="10"/>
  <c r="P169" i="10"/>
  <c r="P168" i="10"/>
  <c r="P167" i="10"/>
  <c r="P166" i="10"/>
  <c r="P165" i="10"/>
  <c r="P164" i="10"/>
  <c r="P162" i="10"/>
  <c r="P161" i="10"/>
  <c r="P160" i="10"/>
  <c r="P159" i="10"/>
  <c r="P158" i="10"/>
  <c r="P156" i="10"/>
  <c r="P155" i="10"/>
  <c r="P154" i="10"/>
  <c r="P153" i="10"/>
  <c r="P152" i="10"/>
  <c r="P151" i="10"/>
  <c r="P149" i="10"/>
  <c r="P148" i="10"/>
  <c r="P147" i="10"/>
  <c r="P146" i="10"/>
  <c r="P145" i="10"/>
  <c r="P143" i="10"/>
  <c r="P142" i="10"/>
  <c r="P141" i="10"/>
  <c r="P140" i="10"/>
  <c r="P139" i="10"/>
  <c r="P137" i="10"/>
  <c r="P136" i="10"/>
  <c r="P134" i="10"/>
  <c r="P133" i="10"/>
  <c r="P132" i="10"/>
  <c r="P130" i="10"/>
  <c r="P129" i="10"/>
  <c r="P127" i="10"/>
  <c r="P126" i="10"/>
  <c r="P124" i="10"/>
  <c r="P123" i="10"/>
  <c r="P122" i="10"/>
  <c r="P121" i="10"/>
  <c r="P119" i="10"/>
  <c r="P118" i="10"/>
  <c r="P117" i="10"/>
  <c r="P116" i="10"/>
  <c r="P114" i="10"/>
  <c r="P113" i="10"/>
  <c r="P112" i="10"/>
  <c r="P111" i="10"/>
  <c r="P109" i="10"/>
  <c r="P108" i="10"/>
  <c r="P107" i="10"/>
  <c r="P106" i="10"/>
  <c r="P104" i="10"/>
  <c r="P103" i="10"/>
  <c r="P102" i="10"/>
  <c r="P101" i="10"/>
  <c r="P99" i="10"/>
  <c r="P98" i="10"/>
  <c r="P97" i="10"/>
  <c r="P96" i="10"/>
  <c r="P95" i="10"/>
  <c r="P94" i="10"/>
  <c r="P93" i="10"/>
  <c r="P92" i="10"/>
  <c r="P90" i="10"/>
  <c r="P89" i="10"/>
  <c r="P88" i="10"/>
  <c r="P87" i="10"/>
  <c r="P85" i="10"/>
  <c r="P84" i="10"/>
  <c r="P83" i="10"/>
  <c r="P82" i="10"/>
  <c r="P80" i="10"/>
  <c r="P79" i="10"/>
  <c r="P78" i="10"/>
  <c r="P76" i="10"/>
  <c r="P75" i="10"/>
  <c r="P74" i="10"/>
  <c r="P73" i="10"/>
  <c r="P70" i="10"/>
  <c r="P69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5" i="10"/>
  <c r="I274" i="10"/>
  <c r="I272" i="10"/>
  <c r="I271" i="10"/>
  <c r="I270" i="10"/>
  <c r="I268" i="10"/>
  <c r="I267" i="10"/>
  <c r="I265" i="10"/>
  <c r="I264" i="10"/>
  <c r="I262" i="10"/>
  <c r="I261" i="10"/>
  <c r="I259" i="10"/>
  <c r="I258" i="10"/>
  <c r="I257" i="10"/>
  <c r="I255" i="10"/>
  <c r="I254" i="10"/>
  <c r="I252" i="10"/>
  <c r="I251" i="10"/>
  <c r="I250" i="10"/>
  <c r="I248" i="10"/>
  <c r="I247" i="10"/>
  <c r="I246" i="10"/>
  <c r="I244" i="10"/>
  <c r="I243" i="10"/>
  <c r="I242" i="10"/>
  <c r="I240" i="10"/>
  <c r="I239" i="10"/>
  <c r="I238" i="10"/>
  <c r="I236" i="10"/>
  <c r="I235" i="10"/>
  <c r="I234" i="10"/>
  <c r="I232" i="10"/>
  <c r="I231" i="10"/>
  <c r="I230" i="10"/>
  <c r="I229" i="10"/>
  <c r="I228" i="10"/>
  <c r="I227" i="10"/>
  <c r="I225" i="10"/>
  <c r="I224" i="10"/>
  <c r="I223" i="10"/>
  <c r="I222" i="10"/>
  <c r="I221" i="10"/>
  <c r="I220" i="10"/>
  <c r="I219" i="10"/>
  <c r="I217" i="10"/>
  <c r="I216" i="10"/>
  <c r="I215" i="10"/>
  <c r="I214" i="10"/>
  <c r="I213" i="10"/>
  <c r="I212" i="10"/>
  <c r="I210" i="10"/>
  <c r="I209" i="10"/>
  <c r="I208" i="10"/>
  <c r="I207" i="10"/>
  <c r="I206" i="10"/>
  <c r="I205" i="10"/>
  <c r="I203" i="10"/>
  <c r="I202" i="10"/>
  <c r="I201" i="10"/>
  <c r="I200" i="10"/>
  <c r="I198" i="10"/>
  <c r="I197" i="10"/>
  <c r="I196" i="10"/>
  <c r="I194" i="10"/>
  <c r="I193" i="10"/>
  <c r="I192" i="10"/>
  <c r="I191" i="10"/>
  <c r="I190" i="10"/>
  <c r="I189" i="10"/>
  <c r="I188" i="10"/>
  <c r="I187" i="10"/>
  <c r="I185" i="10"/>
  <c r="I183" i="10"/>
  <c r="I182" i="10"/>
  <c r="I181" i="10"/>
  <c r="I180" i="10"/>
  <c r="I179" i="10"/>
  <c r="I178" i="10"/>
  <c r="I177" i="10"/>
  <c r="I176" i="10"/>
  <c r="I175" i="10"/>
  <c r="I173" i="10"/>
  <c r="I172" i="10"/>
  <c r="I171" i="10"/>
  <c r="I170" i="10"/>
  <c r="I169" i="10"/>
  <c r="I168" i="10"/>
  <c r="I167" i="10"/>
  <c r="I166" i="10"/>
  <c r="I165" i="10"/>
  <c r="I164" i="10"/>
  <c r="I162" i="10"/>
  <c r="I161" i="10"/>
  <c r="I160" i="10"/>
  <c r="I159" i="10"/>
  <c r="I158" i="10"/>
  <c r="I156" i="10"/>
  <c r="I155" i="10"/>
  <c r="I154" i="10"/>
  <c r="I153" i="10"/>
  <c r="I152" i="10"/>
  <c r="I151" i="10"/>
  <c r="I149" i="10"/>
  <c r="I148" i="10"/>
  <c r="I147" i="10"/>
  <c r="I146" i="10"/>
  <c r="I145" i="10"/>
  <c r="I143" i="10"/>
  <c r="I142" i="10"/>
  <c r="I141" i="10"/>
  <c r="I140" i="10"/>
  <c r="I139" i="10"/>
  <c r="I137" i="10"/>
  <c r="I136" i="10"/>
  <c r="I134" i="10"/>
  <c r="I133" i="10"/>
  <c r="I132" i="10"/>
  <c r="I130" i="10"/>
  <c r="I129" i="10"/>
  <c r="I127" i="10"/>
  <c r="I126" i="10"/>
  <c r="I124" i="10"/>
  <c r="I123" i="10"/>
  <c r="I122" i="10"/>
  <c r="I121" i="10"/>
  <c r="I119" i="10"/>
  <c r="I118" i="10"/>
  <c r="I117" i="10"/>
  <c r="I116" i="10"/>
  <c r="I114" i="10"/>
  <c r="I113" i="10"/>
  <c r="I112" i="10"/>
  <c r="I111" i="10"/>
  <c r="I109" i="10"/>
  <c r="I108" i="10"/>
  <c r="I107" i="10"/>
  <c r="I106" i="10"/>
  <c r="I104" i="10"/>
  <c r="I103" i="10"/>
  <c r="I102" i="10"/>
  <c r="I101" i="10"/>
  <c r="I99" i="10"/>
  <c r="I98" i="10"/>
  <c r="I97" i="10"/>
  <c r="I96" i="10"/>
  <c r="I95" i="10"/>
  <c r="I94" i="10"/>
  <c r="I93" i="10"/>
  <c r="I92" i="10"/>
  <c r="I90" i="10"/>
  <c r="I89" i="10"/>
  <c r="I88" i="10"/>
  <c r="I87" i="10"/>
  <c r="I85" i="10"/>
  <c r="I84" i="10"/>
  <c r="I83" i="10"/>
  <c r="I82" i="10"/>
  <c r="I80" i="10"/>
  <c r="I79" i="10"/>
  <c r="I78" i="10"/>
  <c r="I76" i="10"/>
  <c r="I75" i="10"/>
  <c r="I74" i="10"/>
  <c r="I73" i="10"/>
  <c r="I70" i="10"/>
  <c r="I69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E54" i="10" l="1"/>
  <c r="BD72" i="11"/>
  <c r="AU72" i="11"/>
  <c r="AI26" i="10"/>
  <c r="AJ261" i="10"/>
  <c r="AJ263" i="10" s="1"/>
  <c r="BB233" i="10"/>
  <c r="BC144" i="10"/>
  <c r="BB59" i="10"/>
  <c r="BC110" i="10"/>
  <c r="BD82" i="10"/>
  <c r="AJ270" i="10"/>
  <c r="AJ273" i="10" s="1"/>
  <c r="BC115" i="10"/>
  <c r="BC199" i="10"/>
  <c r="AH81" i="10"/>
  <c r="AI157" i="10"/>
  <c r="AI144" i="10"/>
  <c r="BD203" i="10"/>
  <c r="BC218" i="10"/>
  <c r="BC81" i="10"/>
  <c r="BB135" i="10"/>
  <c r="BB211" i="10"/>
  <c r="BC163" i="10"/>
  <c r="BD271" i="10"/>
  <c r="BC174" i="10"/>
  <c r="BC120" i="10"/>
  <c r="BD187" i="10"/>
  <c r="BC226" i="10"/>
  <c r="BD85" i="10"/>
  <c r="BD165" i="10"/>
  <c r="BD65" i="10"/>
  <c r="BD104" i="10"/>
  <c r="BD264" i="10"/>
  <c r="BD266" i="10" s="1"/>
  <c r="AH72" i="10"/>
  <c r="BD67" i="10"/>
  <c r="AJ123" i="10"/>
  <c r="AJ125" i="10" s="1"/>
  <c r="BD76" i="10"/>
  <c r="BD107" i="10"/>
  <c r="BD143" i="10"/>
  <c r="BD158" i="10"/>
  <c r="BD163" i="10" s="1"/>
  <c r="AI163" i="10"/>
  <c r="BD274" i="10"/>
  <c r="BD278" i="10" s="1"/>
  <c r="BD213" i="10"/>
  <c r="AH125" i="10"/>
  <c r="AE138" i="10"/>
  <c r="BD175" i="10"/>
  <c r="AJ240" i="10"/>
  <c r="AJ241" i="10" s="1"/>
  <c r="AI138" i="10"/>
  <c r="BD205" i="10"/>
  <c r="BD211" i="10" s="1"/>
  <c r="BD220" i="10"/>
  <c r="AJ178" i="10"/>
  <c r="AI226" i="10"/>
  <c r="AI100" i="10"/>
  <c r="AH23" i="10"/>
  <c r="BD177" i="10"/>
  <c r="BD164" i="10"/>
  <c r="AI77" i="10"/>
  <c r="AJ134" i="10"/>
  <c r="AJ135" i="10" s="1"/>
  <c r="AJ39" i="10"/>
  <c r="AJ41" i="10" s="1"/>
  <c r="AJ207" i="10"/>
  <c r="AJ211" i="10" s="1"/>
  <c r="AJ215" i="10"/>
  <c r="AJ94" i="10"/>
  <c r="AJ99" i="10"/>
  <c r="BC211" i="10"/>
  <c r="AI211" i="10"/>
  <c r="BD119" i="10"/>
  <c r="BB278" i="10"/>
  <c r="BD124" i="10"/>
  <c r="AI233" i="10"/>
  <c r="AI86" i="10"/>
  <c r="AJ10" i="10"/>
  <c r="AJ116" i="10"/>
  <c r="AJ120" i="10" s="1"/>
  <c r="AI91" i="10"/>
  <c r="AH186" i="10"/>
  <c r="AJ109" i="10"/>
  <c r="AJ110" i="10" s="1"/>
  <c r="BD38" i="10"/>
  <c r="AI174" i="10"/>
  <c r="BD111" i="10"/>
  <c r="BD115" i="10" s="1"/>
  <c r="BD11" i="10"/>
  <c r="BD14" i="10" s="1"/>
  <c r="BD201" i="10"/>
  <c r="BD167" i="10"/>
  <c r="BD101" i="10"/>
  <c r="AI30" i="10"/>
  <c r="AI59" i="10"/>
  <c r="AH218" i="10"/>
  <c r="AJ21" i="10"/>
  <c r="AJ23" i="10" s="1"/>
  <c r="AI105" i="10"/>
  <c r="AJ57" i="10"/>
  <c r="AJ59" i="10" s="1"/>
  <c r="BD257" i="10"/>
  <c r="BD40" i="10"/>
  <c r="AH157" i="10"/>
  <c r="BD78" i="10"/>
  <c r="AJ34" i="10"/>
  <c r="AI245" i="10"/>
  <c r="BD126" i="10"/>
  <c r="BD128" i="10" s="1"/>
  <c r="BD139" i="10"/>
  <c r="AJ90" i="10"/>
  <c r="AJ91" i="10" s="1"/>
  <c r="AJ181" i="10"/>
  <c r="AJ138" i="10"/>
  <c r="AJ15" i="10"/>
  <c r="AJ17" i="10" s="1"/>
  <c r="BD227" i="10"/>
  <c r="BD233" i="10" s="1"/>
  <c r="BD219" i="10"/>
  <c r="AI20" i="10"/>
  <c r="AJ163" i="10"/>
  <c r="AJ250" i="10"/>
  <c r="AJ253" i="10" s="1"/>
  <c r="AJ86" i="10"/>
  <c r="AJ81" i="10"/>
  <c r="AJ144" i="10"/>
  <c r="AH226" i="10"/>
  <c r="AJ234" i="10"/>
  <c r="AJ237" i="10" s="1"/>
  <c r="AJ47" i="10"/>
  <c r="AJ256" i="10"/>
  <c r="AJ50" i="10"/>
  <c r="AI51" i="10"/>
  <c r="AJ130" i="10"/>
  <c r="AJ131" i="10" s="1"/>
  <c r="AI260" i="10"/>
  <c r="BD45" i="10"/>
  <c r="BD47" i="10" s="1"/>
  <c r="BD246" i="10"/>
  <c r="AJ27" i="10"/>
  <c r="AJ30" i="10" s="1"/>
  <c r="AJ13" i="10"/>
  <c r="AJ14" i="10" s="1"/>
  <c r="AJ128" i="10"/>
  <c r="BC54" i="10"/>
  <c r="BC253" i="10" s="1"/>
  <c r="BC41" i="10" s="1"/>
  <c r="BC195" i="10" s="1"/>
  <c r="BC10" i="10" s="1"/>
  <c r="BC26" i="10" s="1"/>
  <c r="BD52" i="10"/>
  <c r="AG279" i="10"/>
  <c r="AG280" i="10" s="1"/>
  <c r="AJ155" i="10"/>
  <c r="AJ157" i="10" s="1"/>
  <c r="BD156" i="10"/>
  <c r="AJ212" i="10"/>
  <c r="AI186" i="10"/>
  <c r="AJ54" i="10"/>
  <c r="BD31" i="10"/>
  <c r="BD63" i="10"/>
  <c r="AJ249" i="10"/>
  <c r="AJ269" i="10"/>
  <c r="AJ242" i="10"/>
  <c r="AJ245" i="10" s="1"/>
  <c r="AH110" i="10"/>
  <c r="AJ20" i="10"/>
  <c r="AD145" i="10"/>
  <c r="AI145" i="10" s="1"/>
  <c r="AJ115" i="10"/>
  <c r="AI62" i="10"/>
  <c r="AE17" i="10"/>
  <c r="AJ44" i="10"/>
  <c r="AJ102" i="10"/>
  <c r="AJ105" i="10" s="1"/>
  <c r="AJ226" i="10"/>
  <c r="AJ48" i="10"/>
  <c r="AH51" i="10"/>
  <c r="AI195" i="10"/>
  <c r="AJ200" i="10"/>
  <c r="AJ204" i="10" s="1"/>
  <c r="BD254" i="10"/>
  <c r="AJ66" i="10"/>
  <c r="AH91" i="10"/>
  <c r="AH92" i="10"/>
  <c r="AJ96" i="10"/>
  <c r="AH59" i="10"/>
  <c r="AJ195" i="10"/>
  <c r="AJ62" i="10"/>
  <c r="AJ199" i="10"/>
  <c r="AJ227" i="10"/>
  <c r="AJ233" i="10" s="1"/>
  <c r="AH233" i="10"/>
  <c r="AJ26" i="10"/>
  <c r="AJ266" i="10"/>
  <c r="BD188" i="10"/>
  <c r="AJ73" i="10"/>
  <c r="AJ77" i="10" s="1"/>
  <c r="AJ174" i="10"/>
  <c r="AJ260" i="10"/>
  <c r="AJ275" i="10"/>
  <c r="AJ278" i="10" s="1"/>
  <c r="AJ72" i="10"/>
  <c r="AJ37" i="10"/>
  <c r="AE263" i="10"/>
  <c r="AE41" i="10"/>
  <c r="BB120" i="10"/>
  <c r="BD270" i="10"/>
  <c r="AE23" i="10"/>
  <c r="AE266" i="10"/>
  <c r="BD10" i="11"/>
  <c r="AE20" i="10"/>
  <c r="BB226" i="10"/>
  <c r="AE10" i="10"/>
  <c r="AE273" i="10"/>
  <c r="BD55" i="10"/>
  <c r="BD59" i="10" s="1"/>
  <c r="BD196" i="10"/>
  <c r="BD199" i="10" s="1"/>
  <c r="AE14" i="10"/>
  <c r="AE256" i="10"/>
  <c r="AE44" i="10"/>
  <c r="AE26" i="10"/>
  <c r="AE81" i="10"/>
  <c r="AE115" i="10"/>
  <c r="AE72" i="10"/>
  <c r="AE226" i="10"/>
  <c r="AE128" i="10"/>
  <c r="AE37" i="10"/>
  <c r="AE253" i="10"/>
  <c r="AE105" i="10"/>
  <c r="AE269" i="10"/>
  <c r="AE120" i="10"/>
  <c r="AE47" i="10"/>
  <c r="AE77" i="10"/>
  <c r="AE100" i="10"/>
  <c r="BB163" i="10"/>
  <c r="AE204" i="10"/>
  <c r="AW55" i="11"/>
  <c r="AE55" i="11"/>
  <c r="AZ55" i="11" s="1"/>
  <c r="AW76" i="11"/>
  <c r="AE76" i="11"/>
  <c r="AZ76" i="11" s="1"/>
  <c r="AW94" i="11"/>
  <c r="AE94" i="11"/>
  <c r="AZ94" i="11" s="1"/>
  <c r="AE22" i="11"/>
  <c r="AZ22" i="11" s="1"/>
  <c r="AW108" i="11"/>
  <c r="AE108" i="11"/>
  <c r="AZ108" i="11" s="1"/>
  <c r="AW214" i="11"/>
  <c r="AE214" i="11"/>
  <c r="AZ214" i="11" s="1"/>
  <c r="AW213" i="11"/>
  <c r="AE213" i="11"/>
  <c r="AZ213" i="11" s="1"/>
  <c r="AW68" i="11"/>
  <c r="AE68" i="11"/>
  <c r="AZ68" i="11" s="1"/>
  <c r="AW85" i="11"/>
  <c r="AE85" i="11"/>
  <c r="AZ85" i="11" s="1"/>
  <c r="AW48" i="11"/>
  <c r="AE48" i="11"/>
  <c r="AZ48" i="11" s="1"/>
  <c r="AE192" i="11"/>
  <c r="AZ192" i="11" s="1"/>
  <c r="AW151" i="11"/>
  <c r="AE151" i="11"/>
  <c r="AZ151" i="11" s="1"/>
  <c r="AE124" i="11"/>
  <c r="AZ124" i="11" s="1"/>
  <c r="AE11" i="11"/>
  <c r="AZ11" i="11" s="1"/>
  <c r="AW21" i="11"/>
  <c r="AE21" i="11"/>
  <c r="AZ21" i="11" s="1"/>
  <c r="AW242" i="11"/>
  <c r="AE242" i="11"/>
  <c r="AZ242" i="11" s="1"/>
  <c r="AD140" i="11"/>
  <c r="AY140" i="11" s="1"/>
  <c r="AE140" i="11"/>
  <c r="AZ140" i="11" s="1"/>
  <c r="AW166" i="11"/>
  <c r="AE166" i="11"/>
  <c r="AZ166" i="11" s="1"/>
  <c r="AW142" i="11"/>
  <c r="AE142" i="11"/>
  <c r="AZ142" i="11" s="1"/>
  <c r="AW183" i="11"/>
  <c r="AE183" i="11"/>
  <c r="AZ183" i="11" s="1"/>
  <c r="AW74" i="11"/>
  <c r="AE74" i="11"/>
  <c r="AZ74" i="11" s="1"/>
  <c r="AW64" i="11"/>
  <c r="AE64" i="11"/>
  <c r="AZ64" i="11" s="1"/>
  <c r="AE73" i="11"/>
  <c r="AZ73" i="11" s="1"/>
  <c r="AE63" i="11"/>
  <c r="AZ63" i="11" s="1"/>
  <c r="AD50" i="11"/>
  <c r="AY50" i="11" s="1"/>
  <c r="AE50" i="11"/>
  <c r="AZ50" i="11" s="1"/>
  <c r="AW231" i="11"/>
  <c r="AE231" i="11"/>
  <c r="AZ231" i="11" s="1"/>
  <c r="AC18" i="11"/>
  <c r="AE18" i="11"/>
  <c r="AZ18" i="11" s="1"/>
  <c r="AW78" i="11"/>
  <c r="AE78" i="11"/>
  <c r="AZ78" i="11" s="1"/>
  <c r="AW7" i="11"/>
  <c r="AE7" i="11"/>
  <c r="AZ7" i="11" s="1"/>
  <c r="AW160" i="11"/>
  <c r="AE160" i="11"/>
  <c r="AZ160" i="11" s="1"/>
  <c r="AW122" i="11"/>
  <c r="AE122" i="11"/>
  <c r="AZ122" i="11" s="1"/>
  <c r="AE179" i="11"/>
  <c r="AZ179" i="11" s="1"/>
  <c r="AE99" i="11"/>
  <c r="AZ99" i="11" s="1"/>
  <c r="AW143" i="11"/>
  <c r="AE143" i="11"/>
  <c r="AZ143" i="11" s="1"/>
  <c r="AW216" i="11"/>
  <c r="AE216" i="11"/>
  <c r="AZ216" i="11" s="1"/>
  <c r="AW136" i="11"/>
  <c r="AE136" i="11"/>
  <c r="AZ136" i="11" s="1"/>
  <c r="AW19" i="11"/>
  <c r="AE19" i="11"/>
  <c r="AZ19" i="11" s="1"/>
  <c r="AW113" i="11"/>
  <c r="AE113" i="11"/>
  <c r="AZ113" i="11" s="1"/>
  <c r="AW177" i="11"/>
  <c r="AE177" i="11"/>
  <c r="AZ177" i="11" s="1"/>
  <c r="AW87" i="11"/>
  <c r="AE87" i="11"/>
  <c r="AZ87" i="11" s="1"/>
  <c r="AW173" i="11"/>
  <c r="AE173" i="11"/>
  <c r="AZ173" i="11" s="1"/>
  <c r="AW202" i="11"/>
  <c r="AE202" i="11"/>
  <c r="AZ202" i="11" s="1"/>
  <c r="AW84" i="11"/>
  <c r="AE84" i="11"/>
  <c r="AZ84" i="11" s="1"/>
  <c r="AW155" i="11"/>
  <c r="AW296" i="11" s="1"/>
  <c r="AE155" i="11"/>
  <c r="AZ155" i="11" s="1"/>
  <c r="AE158" i="11"/>
  <c r="AZ158" i="11" s="1"/>
  <c r="AE58" i="11"/>
  <c r="AZ58" i="11" s="1"/>
  <c r="AE111" i="11"/>
  <c r="AZ111" i="11" s="1"/>
  <c r="AW153" i="11"/>
  <c r="AE153" i="11"/>
  <c r="AZ153" i="11" s="1"/>
  <c r="AW29" i="11"/>
  <c r="AE29" i="11"/>
  <c r="AZ29" i="11" s="1"/>
  <c r="AW235" i="11"/>
  <c r="AE235" i="11"/>
  <c r="AZ235" i="11" s="1"/>
  <c r="AW95" i="11"/>
  <c r="AE95" i="11"/>
  <c r="AZ95" i="11" s="1"/>
  <c r="AW35" i="11"/>
  <c r="AE35" i="11"/>
  <c r="AZ35" i="11" s="1"/>
  <c r="AW264" i="11"/>
  <c r="AE264" i="11"/>
  <c r="AZ264" i="11" s="1"/>
  <c r="AW126" i="11"/>
  <c r="AE126" i="11"/>
  <c r="AZ126" i="11" s="1"/>
  <c r="X47" i="11"/>
  <c r="AE45" i="11"/>
  <c r="AZ45" i="11" s="1"/>
  <c r="AZ47" i="11" s="1"/>
  <c r="AW97" i="11"/>
  <c r="AE97" i="11"/>
  <c r="AZ97" i="11" s="1"/>
  <c r="AW255" i="11"/>
  <c r="AE255" i="11"/>
  <c r="AZ255" i="11" s="1"/>
  <c r="AE147" i="11"/>
  <c r="AZ147" i="11" s="1"/>
  <c r="AD89" i="11"/>
  <c r="AY89" i="11" s="1"/>
  <c r="AE89" i="11"/>
  <c r="AZ89" i="11" s="1"/>
  <c r="AW118" i="11"/>
  <c r="AE118" i="11"/>
  <c r="AZ118" i="11" s="1"/>
  <c r="AW189" i="11"/>
  <c r="AE189" i="11"/>
  <c r="AZ189" i="11" s="1"/>
  <c r="AE13" i="11"/>
  <c r="AZ13" i="11" s="1"/>
  <c r="AE257" i="11"/>
  <c r="AZ257" i="11" s="1"/>
  <c r="AE270" i="11"/>
  <c r="AZ270" i="11" s="1"/>
  <c r="AW148" i="11"/>
  <c r="AE148" i="11"/>
  <c r="AZ148" i="11" s="1"/>
  <c r="AW198" i="11"/>
  <c r="AE198" i="11"/>
  <c r="AZ198" i="11" s="1"/>
  <c r="AE220" i="11"/>
  <c r="AZ220" i="11" s="1"/>
  <c r="AW146" i="11"/>
  <c r="AE146" i="11"/>
  <c r="AZ146" i="11" s="1"/>
  <c r="AW185" i="11"/>
  <c r="AE185" i="11"/>
  <c r="AZ185" i="11" s="1"/>
  <c r="AW210" i="11"/>
  <c r="AE210" i="11"/>
  <c r="AZ210" i="11" s="1"/>
  <c r="AD38" i="11"/>
  <c r="AY38" i="11" s="1"/>
  <c r="AE38" i="11"/>
  <c r="AZ38" i="11" s="1"/>
  <c r="AW247" i="11"/>
  <c r="AE247" i="11"/>
  <c r="AZ247" i="11" s="1"/>
  <c r="AW27" i="11"/>
  <c r="AE27" i="11"/>
  <c r="AZ27" i="11" s="1"/>
  <c r="AW171" i="11"/>
  <c r="AE171" i="11"/>
  <c r="AZ171" i="11" s="1"/>
  <c r="AW167" i="11"/>
  <c r="AE167" i="11"/>
  <c r="AZ167" i="11" s="1"/>
  <c r="AW60" i="11"/>
  <c r="AE60" i="11"/>
  <c r="AZ60" i="11" s="1"/>
  <c r="AW159" i="11"/>
  <c r="AE159" i="11"/>
  <c r="AZ159" i="11" s="1"/>
  <c r="AE161" i="11"/>
  <c r="AZ161" i="11" s="1"/>
  <c r="AW137" i="11"/>
  <c r="AE137" i="11"/>
  <c r="AZ137" i="11" s="1"/>
  <c r="AW193" i="11"/>
  <c r="AE193" i="11"/>
  <c r="AZ193" i="11" s="1"/>
  <c r="AW175" i="11"/>
  <c r="AE175" i="11"/>
  <c r="AZ175" i="11" s="1"/>
  <c r="AW190" i="11"/>
  <c r="AE190" i="11"/>
  <c r="AZ190" i="11" s="1"/>
  <c r="AE119" i="11"/>
  <c r="AZ119" i="11" s="1"/>
  <c r="AW164" i="11"/>
  <c r="AE164" i="11"/>
  <c r="AZ164" i="11" s="1"/>
  <c r="AW187" i="11"/>
  <c r="AE187" i="11"/>
  <c r="AZ187" i="11" s="1"/>
  <c r="AE75" i="11"/>
  <c r="AZ75" i="11" s="1"/>
  <c r="AE176" i="11"/>
  <c r="AZ176" i="11" s="1"/>
  <c r="AW149" i="11"/>
  <c r="AE149" i="11"/>
  <c r="AZ149" i="11" s="1"/>
  <c r="AE211" i="10"/>
  <c r="AE157" i="10"/>
  <c r="AE86" i="10"/>
  <c r="AE30" i="10"/>
  <c r="BD267" i="10"/>
  <c r="BD269" i="10" s="1"/>
  <c r="AE233" i="10"/>
  <c r="AE249" i="10"/>
  <c r="AE125" i="10"/>
  <c r="AE186" i="10"/>
  <c r="AE62" i="10"/>
  <c r="AE241" i="10"/>
  <c r="AE174" i="10"/>
  <c r="BB20" i="10"/>
  <c r="BB174" i="10"/>
  <c r="BB54" i="10"/>
  <c r="BB253" i="10" s="1"/>
  <c r="BB41" i="10" s="1"/>
  <c r="AE278" i="10"/>
  <c r="AE144" i="10"/>
  <c r="AE195" i="10"/>
  <c r="AE199" i="10"/>
  <c r="AE51" i="10"/>
  <c r="AE260" i="10"/>
  <c r="AE237" i="10"/>
  <c r="AE59" i="10"/>
  <c r="AE131" i="10"/>
  <c r="AE91" i="10"/>
  <c r="BB144" i="10"/>
  <c r="AE34" i="10"/>
  <c r="AE163" i="10"/>
  <c r="AE66" i="10"/>
  <c r="AE135" i="10"/>
  <c r="AE245" i="10"/>
  <c r="AE110" i="10"/>
  <c r="AE218" i="10"/>
  <c r="BD92" i="10"/>
  <c r="AC100" i="10"/>
  <c r="AC279" i="10" s="1"/>
  <c r="AC210" i="11"/>
  <c r="BR279" i="10"/>
  <c r="BR280" i="10" s="1"/>
  <c r="AW100" i="10"/>
  <c r="BB150" i="10"/>
  <c r="AW58" i="11"/>
  <c r="AC25" i="11"/>
  <c r="X199" i="11"/>
  <c r="AD158" i="11"/>
  <c r="AY158" i="11" s="1"/>
  <c r="AD68" i="11"/>
  <c r="AY68" i="11" s="1"/>
  <c r="AW158" i="11"/>
  <c r="AD210" i="11"/>
  <c r="AY210" i="11" s="1"/>
  <c r="AD247" i="11"/>
  <c r="AY247" i="11" s="1"/>
  <c r="AD18" i="11"/>
  <c r="AY18" i="11" s="1"/>
  <c r="AC68" i="11"/>
  <c r="AD84" i="11"/>
  <c r="AY84" i="11" s="1"/>
  <c r="AD58" i="11"/>
  <c r="AY58" i="11" s="1"/>
  <c r="AC231" i="11"/>
  <c r="AD155" i="11"/>
  <c r="AY155" i="11" s="1"/>
  <c r="AC84" i="11"/>
  <c r="AD25" i="11"/>
  <c r="AY25" i="11" s="1"/>
  <c r="AV25" i="11" s="1"/>
  <c r="BD20" i="10"/>
  <c r="AC147" i="11"/>
  <c r="AC155" i="11"/>
  <c r="AC223" i="11"/>
  <c r="AD223" i="11"/>
  <c r="AY223" i="11" s="1"/>
  <c r="AC149" i="11"/>
  <c r="AD271" i="11"/>
  <c r="AY271" i="11" s="1"/>
  <c r="AC118" i="11"/>
  <c r="AW147" i="11"/>
  <c r="AX271" i="11"/>
  <c r="AD189" i="11"/>
  <c r="AY189" i="11" s="1"/>
  <c r="AD147" i="11"/>
  <c r="AY147" i="11" s="1"/>
  <c r="AD200" i="11"/>
  <c r="AY200" i="11" s="1"/>
  <c r="AV200" i="11" s="1"/>
  <c r="AW18" i="11"/>
  <c r="AD78" i="11"/>
  <c r="AY78" i="11" s="1"/>
  <c r="AD221" i="11"/>
  <c r="AY221" i="11" s="1"/>
  <c r="AX221" i="11"/>
  <c r="AC189" i="11"/>
  <c r="AD149" i="11"/>
  <c r="AY149" i="11" s="1"/>
  <c r="AD142" i="11"/>
  <c r="AY142" i="11" s="1"/>
  <c r="AC140" i="11"/>
  <c r="AC176" i="11"/>
  <c r="AC142" i="11"/>
  <c r="AD118" i="11"/>
  <c r="AY118" i="11" s="1"/>
  <c r="AD56" i="11"/>
  <c r="AY56" i="11" s="1"/>
  <c r="AD231" i="11"/>
  <c r="AY231" i="11" s="1"/>
  <c r="X241" i="11"/>
  <c r="AW38" i="11"/>
  <c r="AW176" i="11"/>
  <c r="AD176" i="11"/>
  <c r="AY176" i="11" s="1"/>
  <c r="AC38" i="11"/>
  <c r="AC234" i="11"/>
  <c r="AD75" i="11"/>
  <c r="AY75" i="11" s="1"/>
  <c r="AW75" i="11"/>
  <c r="AD170" i="11"/>
  <c r="AY170" i="11" s="1"/>
  <c r="AD234" i="11"/>
  <c r="AY234" i="11" s="1"/>
  <c r="AC75" i="11"/>
  <c r="AC107" i="11"/>
  <c r="X138" i="11"/>
  <c r="AB237" i="11"/>
  <c r="AD139" i="11"/>
  <c r="AY139" i="11" s="1"/>
  <c r="AX138" i="11"/>
  <c r="AW107" i="11"/>
  <c r="AW119" i="11"/>
  <c r="AC166" i="11"/>
  <c r="AD168" i="11"/>
  <c r="AY168" i="11" s="1"/>
  <c r="AV168" i="11" s="1"/>
  <c r="AD164" i="11"/>
  <c r="AY164" i="11" s="1"/>
  <c r="AD166" i="11"/>
  <c r="AY166" i="11" s="1"/>
  <c r="AC151" i="11"/>
  <c r="AC111" i="11"/>
  <c r="AW73" i="11"/>
  <c r="AD213" i="11"/>
  <c r="AY213" i="11" s="1"/>
  <c r="Q211" i="11"/>
  <c r="AC73" i="11"/>
  <c r="AC187" i="11"/>
  <c r="AC168" i="11"/>
  <c r="X296" i="11"/>
  <c r="AC165" i="11"/>
  <c r="AD42" i="11"/>
  <c r="AY42" i="11" s="1"/>
  <c r="AD73" i="11"/>
  <c r="AY73" i="11" s="1"/>
  <c r="AD257" i="11"/>
  <c r="AY257" i="11" s="1"/>
  <c r="AC87" i="11"/>
  <c r="AW259" i="11"/>
  <c r="AC164" i="11"/>
  <c r="AD248" i="11"/>
  <c r="AY248" i="11" s="1"/>
  <c r="AD182" i="11"/>
  <c r="AY182" i="11" s="1"/>
  <c r="AD107" i="11"/>
  <c r="AY107" i="11" s="1"/>
  <c r="AW11" i="11"/>
  <c r="AW179" i="11"/>
  <c r="AW192" i="11"/>
  <c r="AC200" i="11"/>
  <c r="Q287" i="11"/>
  <c r="X120" i="11"/>
  <c r="AC242" i="11"/>
  <c r="AC97" i="11"/>
  <c r="AD187" i="11"/>
  <c r="AY187" i="11" s="1"/>
  <c r="AD267" i="11"/>
  <c r="AY267" i="11" s="1"/>
  <c r="AC235" i="11"/>
  <c r="AC139" i="11"/>
  <c r="AC32" i="11"/>
  <c r="AC45" i="11"/>
  <c r="AC47" i="11" s="1"/>
  <c r="AB34" i="11"/>
  <c r="AW45" i="11"/>
  <c r="AW47" i="11" s="1"/>
  <c r="Q299" i="11"/>
  <c r="AD21" i="11"/>
  <c r="AY21" i="11" s="1"/>
  <c r="AD148" i="11"/>
  <c r="AY148" i="11" s="1"/>
  <c r="AD262" i="11"/>
  <c r="AY262" i="11" s="1"/>
  <c r="AD178" i="11"/>
  <c r="AY178" i="11" s="1"/>
  <c r="AV178" i="11" s="1"/>
  <c r="AC124" i="11"/>
  <c r="AX144" i="11"/>
  <c r="AD52" i="11"/>
  <c r="AY52" i="11" s="1"/>
  <c r="AC178" i="11"/>
  <c r="AC222" i="11"/>
  <c r="AC50" i="11"/>
  <c r="AD133" i="11"/>
  <c r="AY133" i="11" s="1"/>
  <c r="AC267" i="11"/>
  <c r="AD151" i="11"/>
  <c r="AY151" i="11" s="1"/>
  <c r="AD32" i="11"/>
  <c r="AY32" i="11" s="1"/>
  <c r="AD185" i="11"/>
  <c r="AY185" i="11" s="1"/>
  <c r="AC7" i="11"/>
  <c r="AW52" i="11"/>
  <c r="Z47" i="11"/>
  <c r="AW22" i="11"/>
  <c r="X15" i="11"/>
  <c r="AE15" i="11" s="1"/>
  <c r="AX241" i="11"/>
  <c r="AD94" i="11"/>
  <c r="AY94" i="11" s="1"/>
  <c r="AD45" i="11"/>
  <c r="AY45" i="11" s="1"/>
  <c r="AD202" i="11"/>
  <c r="AY202" i="11" s="1"/>
  <c r="AW50" i="11"/>
  <c r="AD173" i="11"/>
  <c r="AY173" i="11" s="1"/>
  <c r="AW140" i="11"/>
  <c r="AZ170" i="11"/>
  <c r="X23" i="11"/>
  <c r="AX87" i="11"/>
  <c r="AC182" i="11"/>
  <c r="AD87" i="11"/>
  <c r="AY87" i="11" s="1"/>
  <c r="AC160" i="11"/>
  <c r="AD160" i="11"/>
  <c r="AY160" i="11" s="1"/>
  <c r="AC94" i="11"/>
  <c r="AC202" i="11"/>
  <c r="AD161" i="11"/>
  <c r="AY161" i="11" s="1"/>
  <c r="AC89" i="11"/>
  <c r="AW89" i="11"/>
  <c r="AC119" i="11"/>
  <c r="AC173" i="11"/>
  <c r="AD97" i="11"/>
  <c r="AY97" i="11" s="1"/>
  <c r="AC146" i="11"/>
  <c r="AC213" i="11"/>
  <c r="AC108" i="11"/>
  <c r="Q17" i="11"/>
  <c r="Z285" i="11"/>
  <c r="AX256" i="11"/>
  <c r="AD198" i="11"/>
  <c r="AY198" i="11" s="1"/>
  <c r="AC99" i="11"/>
  <c r="AD254" i="11"/>
  <c r="AY254" i="11" s="1"/>
  <c r="AD35" i="11"/>
  <c r="AY35" i="11" s="1"/>
  <c r="AC55" i="11"/>
  <c r="X144" i="11"/>
  <c r="AW220" i="11"/>
  <c r="AD242" i="11"/>
  <c r="AY242" i="11" s="1"/>
  <c r="AD137" i="11"/>
  <c r="AY137" i="11" s="1"/>
  <c r="AC22" i="11"/>
  <c r="AW129" i="11"/>
  <c r="Q298" i="11"/>
  <c r="Z110" i="11"/>
  <c r="X70" i="11"/>
  <c r="AC48" i="11"/>
  <c r="AD48" i="11"/>
  <c r="AY48" i="11" s="1"/>
  <c r="AB138" i="11"/>
  <c r="AW254" i="11"/>
  <c r="AD7" i="11"/>
  <c r="AY7" i="11" s="1"/>
  <c r="AD111" i="11"/>
  <c r="AY111" i="11" s="1"/>
  <c r="AC161" i="11"/>
  <c r="AC159" i="11"/>
  <c r="AC220" i="11"/>
  <c r="AC254" i="11"/>
  <c r="AD183" i="11"/>
  <c r="AY183" i="11" s="1"/>
  <c r="Z34" i="11"/>
  <c r="AC137" i="11"/>
  <c r="AC188" i="11"/>
  <c r="X62" i="11"/>
  <c r="AC170" i="11"/>
  <c r="Q233" i="11"/>
  <c r="AD136" i="11"/>
  <c r="AY136" i="11" s="1"/>
  <c r="AW161" i="11"/>
  <c r="AD159" i="11"/>
  <c r="AY159" i="11" s="1"/>
  <c r="AC183" i="11"/>
  <c r="X163" i="11"/>
  <c r="AC136" i="11"/>
  <c r="AV98" i="11"/>
  <c r="AW111" i="11"/>
  <c r="AD55" i="11"/>
  <c r="AY55" i="11" s="1"/>
  <c r="AC148" i="11"/>
  <c r="AD99" i="11"/>
  <c r="AY99" i="11" s="1"/>
  <c r="AD108" i="11"/>
  <c r="AY108" i="11" s="1"/>
  <c r="AD22" i="11"/>
  <c r="AY22" i="11" s="1"/>
  <c r="Z138" i="11"/>
  <c r="Q256" i="11"/>
  <c r="Q297" i="11"/>
  <c r="AB39" i="11"/>
  <c r="Z41" i="11"/>
  <c r="Q91" i="11"/>
  <c r="X20" i="11"/>
  <c r="AC217" i="11"/>
  <c r="AC192" i="11"/>
  <c r="AW117" i="11"/>
  <c r="AD243" i="11"/>
  <c r="AY243" i="11" s="1"/>
  <c r="AD76" i="11"/>
  <c r="AY76" i="11" s="1"/>
  <c r="Z241" i="11"/>
  <c r="Q269" i="11"/>
  <c r="AC216" i="11"/>
  <c r="AD179" i="11"/>
  <c r="AY179" i="11" s="1"/>
  <c r="AD19" i="11"/>
  <c r="AY19" i="11" s="1"/>
  <c r="AC153" i="11"/>
  <c r="AX125" i="11"/>
  <c r="AC85" i="11"/>
  <c r="AC64" i="11"/>
  <c r="AD192" i="11"/>
  <c r="AY192" i="11" s="1"/>
  <c r="AD119" i="11"/>
  <c r="AY119" i="11" s="1"/>
  <c r="AB144" i="11"/>
  <c r="AC76" i="11"/>
  <c r="AD29" i="11"/>
  <c r="AY29" i="11" s="1"/>
  <c r="AD114" i="11"/>
  <c r="AY114" i="11" s="1"/>
  <c r="AC239" i="11"/>
  <c r="AC121" i="11"/>
  <c r="AC193" i="11"/>
  <c r="Q41" i="11"/>
  <c r="Q289" i="11"/>
  <c r="AD121" i="11"/>
  <c r="AY121" i="11" s="1"/>
  <c r="AC243" i="11"/>
  <c r="AC74" i="11"/>
  <c r="Q226" i="11"/>
  <c r="X249" i="11"/>
  <c r="X225" i="11"/>
  <c r="X39" i="11"/>
  <c r="AZ117" i="11"/>
  <c r="X256" i="11"/>
  <c r="AD126" i="11"/>
  <c r="AY126" i="11" s="1"/>
  <c r="AD132" i="11"/>
  <c r="AY132" i="11" s="1"/>
  <c r="X77" i="11"/>
  <c r="AC255" i="11"/>
  <c r="AB256" i="11"/>
  <c r="AB241" i="11"/>
  <c r="AD11" i="11"/>
  <c r="AY11" i="11" s="1"/>
  <c r="AD64" i="11"/>
  <c r="AY64" i="11" s="1"/>
  <c r="AC126" i="11"/>
  <c r="AD63" i="11"/>
  <c r="AY63" i="11" s="1"/>
  <c r="AW63" i="11"/>
  <c r="AB60" i="11"/>
  <c r="AX60" i="11" s="1"/>
  <c r="AX62" i="11" s="1"/>
  <c r="Z62" i="11"/>
  <c r="AD74" i="11"/>
  <c r="AY74" i="11" s="1"/>
  <c r="AD251" i="11"/>
  <c r="AY251" i="11" s="1"/>
  <c r="AD224" i="11"/>
  <c r="AY224" i="11" s="1"/>
  <c r="AD175" i="11"/>
  <c r="AY175" i="11" s="1"/>
  <c r="X285" i="11"/>
  <c r="X172" i="11"/>
  <c r="X93" i="11"/>
  <c r="AE93" i="11" s="1"/>
  <c r="X57" i="11"/>
  <c r="AE57" i="11" s="1"/>
  <c r="AB102" i="11"/>
  <c r="X102" i="11"/>
  <c r="AE102" i="11" s="1"/>
  <c r="AC61" i="11"/>
  <c r="AD61" i="11"/>
  <c r="AY61" i="11" s="1"/>
  <c r="AW61" i="11"/>
  <c r="AZ61" i="11"/>
  <c r="AW181" i="11"/>
  <c r="AZ181" i="11"/>
  <c r="AB36" i="11"/>
  <c r="AX36" i="11" s="1"/>
  <c r="X36" i="11"/>
  <c r="X88" i="11"/>
  <c r="AE88" i="11" s="1"/>
  <c r="AB24" i="11"/>
  <c r="AC24" i="11" s="1"/>
  <c r="Z26" i="11"/>
  <c r="AW222" i="11"/>
  <c r="AZ222" i="11"/>
  <c r="AW139" i="11"/>
  <c r="AZ139" i="11"/>
  <c r="AW262" i="11"/>
  <c r="AZ262" i="11"/>
  <c r="X53" i="11"/>
  <c r="AE53" i="11" s="1"/>
  <c r="AD212" i="11"/>
  <c r="AY212" i="11" s="1"/>
  <c r="AW212" i="11"/>
  <c r="AZ205" i="11"/>
  <c r="AW205" i="11"/>
  <c r="AD205" i="11"/>
  <c r="AY205" i="11" s="1"/>
  <c r="AC205" i="11"/>
  <c r="AB264" i="11"/>
  <c r="AC264" i="11" s="1"/>
  <c r="Z266" i="11"/>
  <c r="X8" i="11"/>
  <c r="AE8" i="11" s="1"/>
  <c r="Q10" i="11"/>
  <c r="AD85" i="11"/>
  <c r="AY85" i="11" s="1"/>
  <c r="AC113" i="11"/>
  <c r="X237" i="11"/>
  <c r="AW267" i="11"/>
  <c r="AD236" i="11"/>
  <c r="AY236" i="11" s="1"/>
  <c r="Z77" i="11"/>
  <c r="Z135" i="11"/>
  <c r="Z226" i="11"/>
  <c r="AC133" i="11"/>
  <c r="AC162" i="11"/>
  <c r="Q54" i="11"/>
  <c r="AD122" i="11"/>
  <c r="AY122" i="11" s="1"/>
  <c r="AC122" i="11"/>
  <c r="AC198" i="11"/>
  <c r="AC274" i="11"/>
  <c r="AD124" i="11"/>
  <c r="AY124" i="11" s="1"/>
  <c r="AD193" i="11"/>
  <c r="AY193" i="11" s="1"/>
  <c r="AD146" i="11"/>
  <c r="AY146" i="11" s="1"/>
  <c r="AW99" i="11"/>
  <c r="X49" i="11"/>
  <c r="AE49" i="11" s="1"/>
  <c r="X16" i="11"/>
  <c r="AE16" i="11" s="1"/>
  <c r="X79" i="11"/>
  <c r="AE79" i="11" s="1"/>
  <c r="AW101" i="11"/>
  <c r="AD101" i="11"/>
  <c r="AY101" i="11" s="1"/>
  <c r="AC101" i="11"/>
  <c r="AZ101" i="11"/>
  <c r="AB257" i="11"/>
  <c r="X65" i="11"/>
  <c r="AE65" i="11" s="1"/>
  <c r="AZ188" i="11"/>
  <c r="AW188" i="11"/>
  <c r="AD188" i="11"/>
  <c r="AY188" i="11" s="1"/>
  <c r="AB277" i="11"/>
  <c r="AX277" i="11" s="1"/>
  <c r="X277" i="11"/>
  <c r="AE277" i="11" s="1"/>
  <c r="AC52" i="11"/>
  <c r="AB35" i="11"/>
  <c r="AC35" i="11" s="1"/>
  <c r="AB212" i="11"/>
  <c r="AC185" i="11"/>
  <c r="AD67" i="11"/>
  <c r="AY67" i="11" s="1"/>
  <c r="AZ67" i="11"/>
  <c r="AW67" i="11"/>
  <c r="AC82" i="11"/>
  <c r="AW82" i="11"/>
  <c r="AZ82" i="11"/>
  <c r="AD82" i="11"/>
  <c r="AY82" i="11" s="1"/>
  <c r="X261" i="11"/>
  <c r="AW238" i="11"/>
  <c r="AD238" i="11"/>
  <c r="AY238" i="11" s="1"/>
  <c r="AC238" i="11"/>
  <c r="AB154" i="11"/>
  <c r="AX154" i="11" s="1"/>
  <c r="X154" i="11"/>
  <c r="AE154" i="11" s="1"/>
  <c r="AB20" i="11"/>
  <c r="Z186" i="11"/>
  <c r="AD117" i="11"/>
  <c r="AY117" i="11" s="1"/>
  <c r="AD113" i="11"/>
  <c r="AY113" i="11" s="1"/>
  <c r="AB125" i="11"/>
  <c r="AW257" i="11"/>
  <c r="AD259" i="11"/>
  <c r="AY259" i="11" s="1"/>
  <c r="Q59" i="11"/>
  <c r="AD95" i="11"/>
  <c r="AY95" i="11" s="1"/>
  <c r="AD264" i="11"/>
  <c r="AY264" i="11" s="1"/>
  <c r="AC270" i="11"/>
  <c r="AX253" i="11"/>
  <c r="AC262" i="11"/>
  <c r="AB253" i="11"/>
  <c r="AD180" i="11"/>
  <c r="AY180" i="11" s="1"/>
  <c r="AD129" i="11"/>
  <c r="AY129" i="11" s="1"/>
  <c r="AZ212" i="11"/>
  <c r="AW124" i="11"/>
  <c r="AC175" i="11"/>
  <c r="AD177" i="11"/>
  <c r="AY177" i="11" s="1"/>
  <c r="AC177" i="11"/>
  <c r="AD216" i="11"/>
  <c r="AY216" i="11" s="1"/>
  <c r="AD13" i="11"/>
  <c r="AY13" i="11" s="1"/>
  <c r="X112" i="11"/>
  <c r="AE112" i="11" s="1"/>
  <c r="X206" i="11"/>
  <c r="AE206" i="11" s="1"/>
  <c r="AB272" i="11"/>
  <c r="AX272" i="11" s="1"/>
  <c r="X272" i="11"/>
  <c r="X127" i="11"/>
  <c r="AE127" i="11" s="1"/>
  <c r="AZ165" i="11"/>
  <c r="AW165" i="11"/>
  <c r="AD165" i="11"/>
  <c r="AY165" i="11" s="1"/>
  <c r="AZ42" i="11"/>
  <c r="AC42" i="11"/>
  <c r="AW42" i="11"/>
  <c r="AZ196" i="11"/>
  <c r="AW196" i="11"/>
  <c r="AD196" i="11"/>
  <c r="AY196" i="11" s="1"/>
  <c r="AW246" i="11"/>
  <c r="AC246" i="11"/>
  <c r="AD246" i="11"/>
  <c r="AY246" i="11" s="1"/>
  <c r="AZ246" i="11"/>
  <c r="AD220" i="11"/>
  <c r="AY220" i="11" s="1"/>
  <c r="AB232" i="11"/>
  <c r="AX232" i="11" s="1"/>
  <c r="X232" i="11"/>
  <c r="AE232" i="11" s="1"/>
  <c r="AB104" i="11"/>
  <c r="AX104" i="11" s="1"/>
  <c r="X104" i="11"/>
  <c r="AE104" i="11" s="1"/>
  <c r="AW32" i="11"/>
  <c r="AZ32" i="11"/>
  <c r="AB203" i="11"/>
  <c r="AX203" i="11" s="1"/>
  <c r="AX204" i="11" s="1"/>
  <c r="X203" i="11"/>
  <c r="X83" i="11"/>
  <c r="AE83" i="11" s="1"/>
  <c r="AB67" i="11"/>
  <c r="X28" i="11"/>
  <c r="AE28" i="11" s="1"/>
  <c r="AZ182" i="11"/>
  <c r="AW182" i="11"/>
  <c r="AB156" i="11"/>
  <c r="AX156" i="11" s="1"/>
  <c r="X156" i="11"/>
  <c r="AE156" i="11" s="1"/>
  <c r="AB258" i="11"/>
  <c r="AX258" i="11" s="1"/>
  <c r="X258" i="11"/>
  <c r="AB106" i="11"/>
  <c r="AB284" i="11" s="1"/>
  <c r="Z284" i="11"/>
  <c r="AW194" i="11"/>
  <c r="AD194" i="11"/>
  <c r="AY194" i="11" s="1"/>
  <c r="AZ194" i="11"/>
  <c r="AC194" i="11"/>
  <c r="AB130" i="11"/>
  <c r="AX130" i="11" s="1"/>
  <c r="AX131" i="11" s="1"/>
  <c r="X130" i="11"/>
  <c r="Q294" i="11"/>
  <c r="X266" i="11"/>
  <c r="AD153" i="11"/>
  <c r="AY153" i="11" s="1"/>
  <c r="AD162" i="11"/>
  <c r="AY162" i="11" s="1"/>
  <c r="AD60" i="11"/>
  <c r="AY60" i="11" s="1"/>
  <c r="X186" i="11"/>
  <c r="AC228" i="11"/>
  <c r="AC117" i="11"/>
  <c r="Q293" i="11"/>
  <c r="AD167" i="11"/>
  <c r="AY167" i="11" s="1"/>
  <c r="Q174" i="11"/>
  <c r="AD181" i="11"/>
  <c r="AY181" i="11" s="1"/>
  <c r="Z125" i="11"/>
  <c r="Z144" i="11"/>
  <c r="AC214" i="11"/>
  <c r="AD190" i="11"/>
  <c r="AY190" i="11" s="1"/>
  <c r="AD255" i="11"/>
  <c r="AY255" i="11" s="1"/>
  <c r="AD27" i="11"/>
  <c r="AY27" i="11" s="1"/>
  <c r="AC248" i="11"/>
  <c r="AC171" i="11"/>
  <c r="Z253" i="11"/>
  <c r="AD235" i="11"/>
  <c r="AY235" i="11" s="1"/>
  <c r="AD171" i="11"/>
  <c r="AY171" i="11" s="1"/>
  <c r="Z256" i="11"/>
  <c r="AW270" i="11"/>
  <c r="AC251" i="11"/>
  <c r="AC143" i="11"/>
  <c r="AC13" i="11"/>
  <c r="AD217" i="11"/>
  <c r="AY217" i="11" s="1"/>
  <c r="AZ217" i="11"/>
  <c r="AW217" i="11"/>
  <c r="AB207" i="11"/>
  <c r="AX207" i="11" s="1"/>
  <c r="X207" i="11"/>
  <c r="AE207" i="11" s="1"/>
  <c r="AW121" i="11"/>
  <c r="AZ121" i="11"/>
  <c r="X43" i="11"/>
  <c r="AE43" i="11" s="1"/>
  <c r="AB215" i="11"/>
  <c r="AX215" i="11" s="1"/>
  <c r="X215" i="11"/>
  <c r="AB196" i="11"/>
  <c r="AC196" i="11" s="1"/>
  <c r="Z199" i="11"/>
  <c r="AW243" i="11"/>
  <c r="AZ243" i="11"/>
  <c r="AW265" i="11"/>
  <c r="AZ265" i="11"/>
  <c r="AC265" i="11"/>
  <c r="AD265" i="11"/>
  <c r="AY265" i="11" s="1"/>
  <c r="AB69" i="11"/>
  <c r="AX69" i="11" s="1"/>
  <c r="X69" i="11"/>
  <c r="AW239" i="11"/>
  <c r="AZ239" i="11"/>
  <c r="AD239" i="11"/>
  <c r="AY239" i="11" s="1"/>
  <c r="AB21" i="11"/>
  <c r="AB23" i="11" s="1"/>
  <c r="Z23" i="11"/>
  <c r="AW114" i="11"/>
  <c r="AZ114" i="11"/>
  <c r="AZ132" i="11"/>
  <c r="AW132" i="11"/>
  <c r="AB191" i="11"/>
  <c r="X191" i="11"/>
  <c r="AW170" i="11"/>
  <c r="AC9" i="11"/>
  <c r="Z249" i="11"/>
  <c r="AD270" i="11"/>
  <c r="AY270" i="11" s="1"/>
  <c r="Z163" i="11"/>
  <c r="Q105" i="11"/>
  <c r="Z120" i="11"/>
  <c r="Z237" i="11"/>
  <c r="AD214" i="11"/>
  <c r="AY214" i="11" s="1"/>
  <c r="AC190" i="11"/>
  <c r="AC129" i="11"/>
  <c r="AC224" i="11"/>
  <c r="Q295" i="11"/>
  <c r="AD222" i="11"/>
  <c r="AY222" i="11" s="1"/>
  <c r="Z20" i="11"/>
  <c r="AC27" i="11"/>
  <c r="AD143" i="11"/>
  <c r="AY143" i="11" s="1"/>
  <c r="AW13" i="11"/>
  <c r="AW236" i="11"/>
  <c r="AZ236" i="11"/>
  <c r="AC259" i="11"/>
  <c r="AW133" i="11"/>
  <c r="AZ133" i="11"/>
  <c r="X244" i="11"/>
  <c r="AE244" i="11" s="1"/>
  <c r="AZ162" i="11"/>
  <c r="AW162" i="11"/>
  <c r="AW251" i="11"/>
  <c r="AZ251" i="11"/>
  <c r="AD9" i="11"/>
  <c r="AY9" i="11" s="1"/>
  <c r="AZ9" i="11"/>
  <c r="AW9" i="11"/>
  <c r="X152" i="11"/>
  <c r="AE152" i="11" s="1"/>
  <c r="Q157" i="11"/>
  <c r="Q292" i="11"/>
  <c r="AW224" i="11"/>
  <c r="AZ224" i="11"/>
  <c r="AW274" i="11"/>
  <c r="AZ274" i="11"/>
  <c r="AD274" i="11"/>
  <c r="AY274" i="11" s="1"/>
  <c r="AB90" i="11"/>
  <c r="AX90" i="11" s="1"/>
  <c r="X90" i="11"/>
  <c r="AE90" i="11" s="1"/>
  <c r="AW180" i="11"/>
  <c r="AZ180" i="11"/>
  <c r="AC180" i="11"/>
  <c r="AW248" i="11"/>
  <c r="AZ248" i="11"/>
  <c r="AC19" i="11"/>
  <c r="AB11" i="11"/>
  <c r="Z14" i="11"/>
  <c r="AB230" i="11"/>
  <c r="X230" i="11"/>
  <c r="AE230" i="11" s="1"/>
  <c r="AZ228" i="11"/>
  <c r="AD228" i="11"/>
  <c r="AY228" i="11" s="1"/>
  <c r="AW228" i="11"/>
  <c r="X268" i="11"/>
  <c r="AE268" i="11" s="1"/>
  <c r="AR279" i="10"/>
  <c r="AN241" i="10"/>
  <c r="AN105" i="10" s="1"/>
  <c r="AO241" i="10"/>
  <c r="AO105" i="10" s="1"/>
  <c r="AU241" i="10"/>
  <c r="AU105" i="10" s="1"/>
  <c r="BC30" i="10"/>
  <c r="BC72" i="10" s="1"/>
  <c r="AO86" i="10"/>
  <c r="AO91" i="10"/>
  <c r="AW186" i="10"/>
  <c r="AW66" i="10"/>
  <c r="AW237" i="10" s="1"/>
  <c r="AW23" i="10" s="1"/>
  <c r="AU86" i="10"/>
  <c r="AU91" i="10" s="1"/>
  <c r="AW30" i="10"/>
  <c r="AW72" i="10" s="1"/>
  <c r="BB157" i="10"/>
  <c r="AX30" i="10"/>
  <c r="AX72" i="10"/>
  <c r="AN86" i="10"/>
  <c r="AN91" i="10"/>
  <c r="AX204" i="10"/>
  <c r="AX245" i="10" s="1"/>
  <c r="AX34" i="10" s="1"/>
  <c r="AX37" i="10" s="1"/>
  <c r="AX256" i="10" s="1"/>
  <c r="AK249" i="10"/>
  <c r="BB138" i="10"/>
  <c r="AQ86" i="10"/>
  <c r="AQ91" i="10"/>
  <c r="V30" i="10"/>
  <c r="V72" i="10" s="1"/>
  <c r="AT86" i="10"/>
  <c r="AT91" i="10" s="1"/>
  <c r="AV86" i="10"/>
  <c r="AV91" i="10"/>
  <c r="AM86" i="10"/>
  <c r="AM91" i="10" s="1"/>
  <c r="AS51" i="10"/>
  <c r="BD132" i="10"/>
  <c r="BC157" i="10"/>
  <c r="BC204" i="10" s="1"/>
  <c r="BC245" i="10" s="1"/>
  <c r="BC34" i="10" s="1"/>
  <c r="BC37" i="10" s="1"/>
  <c r="BC256" i="10" s="1"/>
  <c r="BD238" i="10"/>
  <c r="Y51" i="10"/>
  <c r="Y241" i="10" s="1"/>
  <c r="Y105" i="10" s="1"/>
  <c r="X241" i="10"/>
  <c r="X105" i="10" s="1"/>
  <c r="BD60" i="10"/>
  <c r="BB62" i="10"/>
  <c r="BB81" i="10" s="1"/>
  <c r="BD15" i="10"/>
  <c r="BB17" i="10"/>
  <c r="BD87" i="10"/>
  <c r="W150" i="10"/>
  <c r="Q150" i="11"/>
  <c r="BB110" i="10"/>
  <c r="BD106" i="10"/>
  <c r="BD48" i="10"/>
  <c r="BD42" i="10"/>
  <c r="BD261" i="10"/>
  <c r="BC263" i="10"/>
  <c r="BD21" i="10"/>
  <c r="BD121" i="10"/>
  <c r="BB131" i="10"/>
  <c r="BD129" i="10"/>
  <c r="BD35" i="10"/>
  <c r="BB218" i="10"/>
  <c r="BD212" i="10"/>
  <c r="AV240" i="11"/>
  <c r="AS269" i="11"/>
  <c r="AV219" i="11"/>
  <c r="AZ129" i="11"/>
  <c r="BC267" i="11"/>
  <c r="BB267" i="11" s="1"/>
  <c r="BB269" i="11" s="1"/>
  <c r="AU29" i="11"/>
  <c r="AJ298" i="11"/>
  <c r="X284" i="11"/>
  <c r="AT278" i="11"/>
  <c r="AK293" i="11"/>
  <c r="AT131" i="11"/>
  <c r="AB47" i="11"/>
  <c r="AW106" i="11"/>
  <c r="AW284" i="11" s="1"/>
  <c r="AS92" i="11"/>
  <c r="AS290" i="11" s="1"/>
  <c r="AK287" i="11"/>
  <c r="AD106" i="11"/>
  <c r="AY106" i="11" s="1"/>
  <c r="AY284" i="11" s="1"/>
  <c r="AS110" i="11"/>
  <c r="AK260" i="11"/>
  <c r="X110" i="11"/>
  <c r="BC29" i="11"/>
  <c r="BB29" i="11" s="1"/>
  <c r="BC106" i="11"/>
  <c r="BC284" i="11" s="1"/>
  <c r="AJ100" i="11"/>
  <c r="AK233" i="11"/>
  <c r="AK295" i="11"/>
  <c r="AU210" i="11"/>
  <c r="BC151" i="11"/>
  <c r="BB151" i="11" s="1"/>
  <c r="BD269" i="11"/>
  <c r="AT269" i="11"/>
  <c r="AS285" i="11"/>
  <c r="AV252" i="11"/>
  <c r="BC135" i="11"/>
  <c r="AU97" i="11"/>
  <c r="AX45" i="11"/>
  <c r="AX47" i="11" s="1"/>
  <c r="AT233" i="11"/>
  <c r="AU229" i="11"/>
  <c r="AU268" i="11"/>
  <c r="AU269" i="11" s="1"/>
  <c r="BD106" i="11"/>
  <c r="AT284" i="11"/>
  <c r="X26" i="11"/>
  <c r="AZ106" i="11"/>
  <c r="AZ284" i="11" s="1"/>
  <c r="AE284" i="11"/>
  <c r="AK294" i="11"/>
  <c r="AT163" i="11"/>
  <c r="AW24" i="11"/>
  <c r="AW26" i="11" s="1"/>
  <c r="AK289" i="11"/>
  <c r="AT51" i="11"/>
  <c r="AK163" i="11"/>
  <c r="AK44" i="11"/>
  <c r="AD24" i="11"/>
  <c r="AY24" i="11" s="1"/>
  <c r="AB296" i="11"/>
  <c r="AX173" i="11"/>
  <c r="AZ24" i="11"/>
  <c r="AZ26" i="11" s="1"/>
  <c r="AX92" i="11"/>
  <c r="AU90" i="11"/>
  <c r="AS218" i="11"/>
  <c r="AU212" i="11"/>
  <c r="AJ299" i="11"/>
  <c r="AJ91" i="11"/>
  <c r="AU151" i="11"/>
  <c r="AS299" i="11"/>
  <c r="AU256" i="11"/>
  <c r="AV96" i="11"/>
  <c r="AU26" i="11"/>
  <c r="AU230" i="11"/>
  <c r="AS237" i="11"/>
  <c r="AS297" i="11"/>
  <c r="BC146" i="11"/>
  <c r="BB146" i="11" s="1"/>
  <c r="AW92" i="11"/>
  <c r="AX73" i="11"/>
  <c r="AX77" i="11" s="1"/>
  <c r="AT110" i="11"/>
  <c r="AB77" i="11"/>
  <c r="AU43" i="11"/>
  <c r="AU44" i="11" s="1"/>
  <c r="AU105" i="11"/>
  <c r="AT44" i="11"/>
  <c r="BB43" i="11"/>
  <c r="AZ92" i="11"/>
  <c r="Q100" i="11"/>
  <c r="Q290" i="11"/>
  <c r="AC116" i="11"/>
  <c r="AX116" i="11"/>
  <c r="AX225" i="11"/>
  <c r="AB226" i="11"/>
  <c r="AB120" i="11"/>
  <c r="AB186" i="11"/>
  <c r="AX179" i="11"/>
  <c r="AC179" i="11"/>
  <c r="AZ259" i="11"/>
  <c r="AZ223" i="11"/>
  <c r="AW169" i="11"/>
  <c r="AD169" i="11"/>
  <c r="AY169" i="11" s="1"/>
  <c r="AZ169" i="11"/>
  <c r="AC169" i="11"/>
  <c r="BD167" i="11"/>
  <c r="BB167" i="11" s="1"/>
  <c r="AT287" i="11"/>
  <c r="AX267" i="11"/>
  <c r="AD31" i="11"/>
  <c r="AW31" i="11"/>
  <c r="X34" i="11"/>
  <c r="AC31" i="11"/>
  <c r="BC155" i="11"/>
  <c r="BB155" i="11" s="1"/>
  <c r="BB296" i="11" s="1"/>
  <c r="AU155" i="11"/>
  <c r="AU296" i="11" s="1"/>
  <c r="AS296" i="11"/>
  <c r="AS157" i="11"/>
  <c r="AX247" i="11"/>
  <c r="AB249" i="11"/>
  <c r="AC247" i="11"/>
  <c r="AD12" i="11"/>
  <c r="AW12" i="11"/>
  <c r="AC12" i="11"/>
  <c r="X14" i="11"/>
  <c r="AX56" i="11"/>
  <c r="AC56" i="11"/>
  <c r="AX95" i="11"/>
  <c r="AC95" i="11"/>
  <c r="AC132" i="11"/>
  <c r="AB135" i="11"/>
  <c r="AX132" i="11"/>
  <c r="BD11" i="11"/>
  <c r="BD14" i="11" s="1"/>
  <c r="BD218" i="11"/>
  <c r="AT41" i="11"/>
  <c r="AX29" i="11"/>
  <c r="AC29" i="11"/>
  <c r="AC201" i="11"/>
  <c r="AD201" i="11"/>
  <c r="AW201" i="11"/>
  <c r="AX63" i="11"/>
  <c r="AC63" i="11"/>
  <c r="AX275" i="11"/>
  <c r="AC275" i="11"/>
  <c r="AB163" i="11"/>
  <c r="AC158" i="11"/>
  <c r="AX158" i="11"/>
  <c r="AX58" i="11"/>
  <c r="AC58" i="11"/>
  <c r="AU106" i="11"/>
  <c r="AD92" i="11"/>
  <c r="AY92" i="11" s="1"/>
  <c r="AU54" i="11"/>
  <c r="AU11" i="11"/>
  <c r="AU14" i="11" s="1"/>
  <c r="AC114" i="11"/>
  <c r="AX114" i="11"/>
  <c r="AW103" i="11"/>
  <c r="AD103" i="11"/>
  <c r="AC103" i="11"/>
  <c r="AW40" i="11"/>
  <c r="AC40" i="11"/>
  <c r="AD40" i="11"/>
  <c r="AX236" i="11"/>
  <c r="AC236" i="11"/>
  <c r="AW134" i="11"/>
  <c r="X135" i="11"/>
  <c r="AD134" i="11"/>
  <c r="AY134" i="11" s="1"/>
  <c r="AC134" i="11"/>
  <c r="AW209" i="11"/>
  <c r="AD209" i="11"/>
  <c r="AC209" i="11"/>
  <c r="AC181" i="11"/>
  <c r="AX181" i="11"/>
  <c r="AX78" i="11"/>
  <c r="AC78" i="11"/>
  <c r="BC19" i="11"/>
  <c r="BB19" i="11" s="1"/>
  <c r="AU19" i="11"/>
  <c r="AU20" i="11" s="1"/>
  <c r="AW250" i="11"/>
  <c r="X253" i="11"/>
  <c r="AD250" i="11"/>
  <c r="AC250" i="11"/>
  <c r="AC167" i="11"/>
  <c r="AX167" i="11"/>
  <c r="AU234" i="11"/>
  <c r="AU237" i="11" s="1"/>
  <c r="AU48" i="11"/>
  <c r="AU51" i="11" s="1"/>
  <c r="AU37" i="11"/>
  <c r="AW227" i="11"/>
  <c r="AD227" i="11"/>
  <c r="AC227" i="11"/>
  <c r="AW123" i="11"/>
  <c r="AC123" i="11"/>
  <c r="X125" i="11"/>
  <c r="AD123" i="11"/>
  <c r="BC40" i="11"/>
  <c r="BB40" i="11" s="1"/>
  <c r="BD233" i="11"/>
  <c r="AS41" i="11"/>
  <c r="AS23" i="11"/>
  <c r="AT285" i="11"/>
  <c r="AU146" i="11"/>
  <c r="AS62" i="11"/>
  <c r="BD115" i="11"/>
  <c r="AT10" i="11"/>
  <c r="AU199" i="11"/>
  <c r="AU9" i="11"/>
  <c r="AU10" i="11" s="1"/>
  <c r="AS291" i="11"/>
  <c r="BB177" i="11"/>
  <c r="BB243" i="11"/>
  <c r="AU59" i="11"/>
  <c r="AU135" i="11"/>
  <c r="AS294" i="11"/>
  <c r="BD261" i="11"/>
  <c r="AU261" i="11"/>
  <c r="AU263" i="11" s="1"/>
  <c r="AT263" i="11"/>
  <c r="BC230" i="11"/>
  <c r="BC233" i="11" s="1"/>
  <c r="AT294" i="11"/>
  <c r="AU167" i="11"/>
  <c r="BD27" i="11"/>
  <c r="BD30" i="11" s="1"/>
  <c r="AT30" i="11"/>
  <c r="BC260" i="11"/>
  <c r="BD194" i="11"/>
  <c r="AU194" i="11"/>
  <c r="BD92" i="11"/>
  <c r="BD100" i="11" s="1"/>
  <c r="AT100" i="11"/>
  <c r="BD223" i="11"/>
  <c r="BD226" i="11" s="1"/>
  <c r="AT226" i="11"/>
  <c r="BB76" i="11"/>
  <c r="BD77" i="11"/>
  <c r="AU27" i="11"/>
  <c r="BC88" i="11"/>
  <c r="BB88" i="11" s="1"/>
  <c r="AU88" i="11"/>
  <c r="AS293" i="11"/>
  <c r="BD200" i="11"/>
  <c r="BB200" i="11" s="1"/>
  <c r="AU189" i="11"/>
  <c r="BC264" i="11"/>
  <c r="AU264" i="11"/>
  <c r="AU266" i="11" s="1"/>
  <c r="AS266" i="11"/>
  <c r="AT47" i="11"/>
  <c r="BD45" i="11"/>
  <c r="BD47" i="11" s="1"/>
  <c r="BD209" i="11"/>
  <c r="BD211" i="11" s="1"/>
  <c r="AT211" i="11"/>
  <c r="BB202" i="11"/>
  <c r="BC204" i="11"/>
  <c r="BD140" i="11"/>
  <c r="AU140" i="11"/>
  <c r="AT144" i="11"/>
  <c r="BD21" i="11"/>
  <c r="BB21" i="11" s="1"/>
  <c r="BB23" i="11" s="1"/>
  <c r="AT23" i="11"/>
  <c r="BC246" i="11"/>
  <c r="AS249" i="11"/>
  <c r="AU246" i="11"/>
  <c r="AU249" i="11" s="1"/>
  <c r="AU207" i="11"/>
  <c r="AS211" i="11"/>
  <c r="BC207" i="11"/>
  <c r="BB207" i="11" s="1"/>
  <c r="BC16" i="11"/>
  <c r="AS17" i="11"/>
  <c r="AU16" i="11"/>
  <c r="AU17" i="11" s="1"/>
  <c r="BD182" i="11"/>
  <c r="AT295" i="11"/>
  <c r="AU182" i="11"/>
  <c r="BD105" i="11"/>
  <c r="BB102" i="11"/>
  <c r="BD52" i="11"/>
  <c r="BD54" i="11" s="1"/>
  <c r="AT54" i="11"/>
  <c r="BC137" i="11"/>
  <c r="AU137" i="11"/>
  <c r="AS138" i="11"/>
  <c r="BC178" i="11"/>
  <c r="BB178" i="11" s="1"/>
  <c r="AU178" i="11"/>
  <c r="BB215" i="11"/>
  <c r="BC75" i="11"/>
  <c r="BB75" i="11" s="1"/>
  <c r="AS77" i="11"/>
  <c r="AU75" i="11"/>
  <c r="AU77" i="11" s="1"/>
  <c r="BC122" i="11"/>
  <c r="AS125" i="11"/>
  <c r="AU122" i="11"/>
  <c r="AU125" i="11" s="1"/>
  <c r="BC119" i="11"/>
  <c r="BB119" i="11" s="1"/>
  <c r="AS120" i="11"/>
  <c r="AU119" i="11"/>
  <c r="AU120" i="11" s="1"/>
  <c r="BC14" i="11"/>
  <c r="AT289" i="11"/>
  <c r="AU215" i="11"/>
  <c r="BD31" i="11"/>
  <c r="BD34" i="11" s="1"/>
  <c r="AT34" i="11"/>
  <c r="AU126" i="11"/>
  <c r="AU128" i="11" s="1"/>
  <c r="AS91" i="11"/>
  <c r="AU115" i="11"/>
  <c r="BC189" i="11"/>
  <c r="BC195" i="11" s="1"/>
  <c r="BD80" i="11"/>
  <c r="AT81" i="11"/>
  <c r="AT299" i="11"/>
  <c r="AU80" i="11"/>
  <c r="AU81" i="11" s="1"/>
  <c r="BD118" i="11"/>
  <c r="BB118" i="11" s="1"/>
  <c r="AT120" i="11"/>
  <c r="BB87" i="11"/>
  <c r="BC42" i="11"/>
  <c r="AS44" i="11"/>
  <c r="BB84" i="11"/>
  <c r="BC86" i="11"/>
  <c r="BC160" i="11"/>
  <c r="BB160" i="11" s="1"/>
  <c r="BB163" i="11" s="1"/>
  <c r="AS163" i="11"/>
  <c r="AU160" i="11"/>
  <c r="AU163" i="11" s="1"/>
  <c r="AU200" i="11"/>
  <c r="AU204" i="11" s="1"/>
  <c r="AS287" i="11"/>
  <c r="AS128" i="11"/>
  <c r="AS298" i="11"/>
  <c r="AU129" i="11"/>
  <c r="AU131" i="11" s="1"/>
  <c r="AS131" i="11"/>
  <c r="BC129" i="11"/>
  <c r="BB73" i="11"/>
  <c r="AT218" i="11"/>
  <c r="BC46" i="11"/>
  <c r="BB46" i="11" s="1"/>
  <c r="AU46" i="11"/>
  <c r="AU47" i="11" s="1"/>
  <c r="BC99" i="11"/>
  <c r="BB99" i="11" s="1"/>
  <c r="AU99" i="11"/>
  <c r="AU21" i="11"/>
  <c r="AU23" i="11" s="1"/>
  <c r="AU209" i="11"/>
  <c r="BC275" i="11"/>
  <c r="AS278" i="11"/>
  <c r="AU275" i="11"/>
  <c r="AU278" i="11" s="1"/>
  <c r="BC252" i="11"/>
  <c r="AU252" i="11"/>
  <c r="AU253" i="11" s="1"/>
  <c r="AS253" i="11"/>
  <c r="BD248" i="11"/>
  <c r="BD249" i="11" s="1"/>
  <c r="AT249" i="11"/>
  <c r="BC242" i="11"/>
  <c r="AU242" i="11"/>
  <c r="AU245" i="11" s="1"/>
  <c r="AS245" i="11"/>
  <c r="BC238" i="11"/>
  <c r="AU238" i="11"/>
  <c r="AU241" i="11" s="1"/>
  <c r="AS241" i="11"/>
  <c r="BB196" i="11"/>
  <c r="BB199" i="11" s="1"/>
  <c r="BC199" i="11"/>
  <c r="BD136" i="11"/>
  <c r="AT138" i="11"/>
  <c r="AU136" i="11"/>
  <c r="BD270" i="11"/>
  <c r="BD273" i="11" s="1"/>
  <c r="AT273" i="11"/>
  <c r="BD82" i="11"/>
  <c r="AT86" i="11"/>
  <c r="BD165" i="11"/>
  <c r="BB165" i="11" s="1"/>
  <c r="AT174" i="11"/>
  <c r="BC141" i="11"/>
  <c r="BB141" i="11" s="1"/>
  <c r="AU141" i="11"/>
  <c r="AT266" i="11"/>
  <c r="BD298" i="11"/>
  <c r="AT297" i="11"/>
  <c r="AS144" i="11"/>
  <c r="AU82" i="11"/>
  <c r="AU86" i="11" s="1"/>
  <c r="BD257" i="11"/>
  <c r="BD260" i="11" s="1"/>
  <c r="AT260" i="11"/>
  <c r="AU270" i="11"/>
  <c r="AU273" i="11" s="1"/>
  <c r="AU257" i="11"/>
  <c r="AU260" i="11" s="1"/>
  <c r="AU165" i="11"/>
  <c r="AU223" i="11"/>
  <c r="AU226" i="11" s="1"/>
  <c r="BD152" i="11"/>
  <c r="AT292" i="11"/>
  <c r="AU152" i="11"/>
  <c r="BD187" i="11"/>
  <c r="AU187" i="11"/>
  <c r="AT195" i="11"/>
  <c r="BC164" i="11"/>
  <c r="BB164" i="11" s="1"/>
  <c r="AU164" i="11"/>
  <c r="BD63" i="11"/>
  <c r="AU63" i="11"/>
  <c r="AU66" i="11" s="1"/>
  <c r="AT66" i="11"/>
  <c r="BD61" i="11"/>
  <c r="AU61" i="11"/>
  <c r="AT62" i="11"/>
  <c r="AT290" i="11"/>
  <c r="BD234" i="11"/>
  <c r="BB234" i="11" s="1"/>
  <c r="AT293" i="11"/>
  <c r="AT237" i="11"/>
  <c r="BB134" i="11"/>
  <c r="BB135" i="11" s="1"/>
  <c r="BD135" i="11"/>
  <c r="BC31" i="11"/>
  <c r="AS34" i="11"/>
  <c r="AU31" i="11"/>
  <c r="AU34" i="11" s="1"/>
  <c r="AS289" i="11"/>
  <c r="BB78" i="11"/>
  <c r="BC81" i="11"/>
  <c r="BD26" i="11"/>
  <c r="BB24" i="11"/>
  <c r="BB26" i="11" s="1"/>
  <c r="BB210" i="11"/>
  <c r="BB272" i="11"/>
  <c r="BC273" i="11"/>
  <c r="BB89" i="11"/>
  <c r="BB101" i="11"/>
  <c r="BC105" i="11"/>
  <c r="BB56" i="11"/>
  <c r="BB59" i="11" s="1"/>
  <c r="BC59" i="11"/>
  <c r="BB28" i="11"/>
  <c r="BB114" i="11"/>
  <c r="BB115" i="11" s="1"/>
  <c r="BC115" i="11"/>
  <c r="BC38" i="11"/>
  <c r="BB38" i="11" s="1"/>
  <c r="AU38" i="11"/>
  <c r="AU41" i="11" s="1"/>
  <c r="BC23" i="11"/>
  <c r="BD125" i="11"/>
  <c r="BB121" i="11"/>
  <c r="BB98" i="11"/>
  <c r="BB219" i="11"/>
  <c r="BC226" i="11"/>
  <c r="BB139" i="11"/>
  <c r="AB145" i="10"/>
  <c r="BC237" i="11"/>
  <c r="AZ267" i="11"/>
  <c r="BC54" i="11"/>
  <c r="BB48" i="11"/>
  <c r="BC51" i="11"/>
  <c r="BB7" i="11"/>
  <c r="BC10" i="11"/>
  <c r="AZ254" i="11"/>
  <c r="BB126" i="11"/>
  <c r="BB128" i="11" s="1"/>
  <c r="BC128" i="11"/>
  <c r="BB50" i="11"/>
  <c r="BB35" i="11"/>
  <c r="BB37" i="11" s="1"/>
  <c r="BC37" i="11"/>
  <c r="AZ234" i="11"/>
  <c r="BB9" i="11"/>
  <c r="BB60" i="11"/>
  <c r="BC62" i="11"/>
  <c r="BB254" i="11"/>
  <c r="BB256" i="11" s="1"/>
  <c r="BC256" i="11"/>
  <c r="AZ52" i="11"/>
  <c r="BB67" i="11"/>
  <c r="BB72" i="11" s="1"/>
  <c r="BB18" i="11"/>
  <c r="AZ107" i="11"/>
  <c r="BB166" i="11"/>
  <c r="BB185" i="11"/>
  <c r="BB212" i="11"/>
  <c r="BC218" i="11"/>
  <c r="BB107" i="11"/>
  <c r="BB170" i="11"/>
  <c r="BC295" i="11"/>
  <c r="AV80" i="11"/>
  <c r="AV208" i="11"/>
  <c r="AV109" i="11"/>
  <c r="AV46" i="11"/>
  <c r="AV197" i="11"/>
  <c r="AV141" i="11"/>
  <c r="AV229" i="11"/>
  <c r="AV33" i="11"/>
  <c r="H117" i="10"/>
  <c r="H12" i="10"/>
  <c r="H29" i="10"/>
  <c r="H46" i="10"/>
  <c r="H55" i="10"/>
  <c r="H63" i="10"/>
  <c r="H76" i="10"/>
  <c r="H84" i="10"/>
  <c r="H98" i="10"/>
  <c r="H106" i="10"/>
  <c r="H113" i="10"/>
  <c r="H121" i="10"/>
  <c r="H137" i="10"/>
  <c r="H152" i="10"/>
  <c r="H159" i="10"/>
  <c r="H172" i="10"/>
  <c r="H179" i="10"/>
  <c r="H193" i="10"/>
  <c r="H208" i="10"/>
  <c r="H215" i="10"/>
  <c r="H222" i="10"/>
  <c r="H229" i="10"/>
  <c r="H236" i="10"/>
  <c r="H244" i="10"/>
  <c r="H252" i="10"/>
  <c r="H261" i="10"/>
  <c r="H155" i="10"/>
  <c r="H7" i="10"/>
  <c r="H13" i="10"/>
  <c r="H39" i="10"/>
  <c r="H56" i="10"/>
  <c r="H93" i="10"/>
  <c r="H114" i="10"/>
  <c r="H122" i="10"/>
  <c r="H130" i="10"/>
  <c r="H139" i="10"/>
  <c r="H146" i="10"/>
  <c r="H153" i="10"/>
  <c r="H160" i="10"/>
  <c r="H167" i="10"/>
  <c r="H173" i="10"/>
  <c r="H180" i="10"/>
  <c r="H188" i="10"/>
  <c r="H194" i="10"/>
  <c r="H202" i="10"/>
  <c r="H209" i="10"/>
  <c r="H216" i="10"/>
  <c r="H223" i="10"/>
  <c r="H230" i="10"/>
  <c r="H262" i="10"/>
  <c r="H271" i="10"/>
  <c r="H64" i="10"/>
  <c r="H22" i="10"/>
  <c r="H48" i="10"/>
  <c r="H33" i="10"/>
  <c r="H88" i="10"/>
  <c r="H265" i="10"/>
  <c r="H24" i="10"/>
  <c r="H32" i="10"/>
  <c r="H40" i="10"/>
  <c r="H49" i="10"/>
  <c r="H57" i="10"/>
  <c r="H65" i="10"/>
  <c r="H79" i="10"/>
  <c r="H94" i="10"/>
  <c r="H101" i="10"/>
  <c r="H108" i="10"/>
  <c r="H123" i="10"/>
  <c r="H132" i="10"/>
  <c r="H140" i="10"/>
  <c r="H154" i="10"/>
  <c r="H161" i="10"/>
  <c r="H168" i="10"/>
  <c r="H175" i="10"/>
  <c r="H181" i="10"/>
  <c r="H189" i="10"/>
  <c r="H196" i="10"/>
  <c r="H203" i="10"/>
  <c r="H210" i="10"/>
  <c r="H217" i="10"/>
  <c r="H224" i="10"/>
  <c r="H231" i="10"/>
  <c r="H239" i="10"/>
  <c r="H247" i="10"/>
  <c r="H255" i="10"/>
  <c r="H264" i="10"/>
  <c r="H272" i="10"/>
  <c r="H129" i="10"/>
  <c r="H8" i="10"/>
  <c r="H16" i="10"/>
  <c r="H25" i="10"/>
  <c r="H50" i="10"/>
  <c r="H58" i="10"/>
  <c r="H73" i="10"/>
  <c r="H80" i="10"/>
  <c r="H95" i="10"/>
  <c r="H102" i="10"/>
  <c r="H109" i="10"/>
  <c r="H124" i="10"/>
  <c r="H133" i="10"/>
  <c r="H148" i="10"/>
  <c r="H162" i="10"/>
  <c r="H169" i="10"/>
  <c r="H176" i="10"/>
  <c r="H182" i="10"/>
  <c r="H197" i="10"/>
  <c r="H205" i="10"/>
  <c r="H219" i="10"/>
  <c r="H225" i="10"/>
  <c r="H232" i="10"/>
  <c r="H240" i="10"/>
  <c r="H248" i="10"/>
  <c r="H257" i="10"/>
  <c r="H274" i="10"/>
  <c r="H18" i="10"/>
  <c r="H27" i="10"/>
  <c r="H43" i="10"/>
  <c r="H74" i="10"/>
  <c r="H89" i="10"/>
  <c r="H96" i="10"/>
  <c r="H103" i="10"/>
  <c r="H111" i="10"/>
  <c r="H118" i="10"/>
  <c r="H134" i="10"/>
  <c r="H142" i="10"/>
  <c r="H149" i="10"/>
  <c r="H164" i="10"/>
  <c r="H170" i="10"/>
  <c r="H183" i="10"/>
  <c r="H191" i="10"/>
  <c r="H198" i="10"/>
  <c r="H206" i="10"/>
  <c r="H213" i="10"/>
  <c r="H220" i="10"/>
  <c r="H227" i="10"/>
  <c r="H234" i="10"/>
  <c r="H242" i="10"/>
  <c r="H250" i="10"/>
  <c r="H258" i="10"/>
  <c r="H267" i="10"/>
  <c r="H275" i="10"/>
  <c r="H28" i="10"/>
  <c r="H45" i="10"/>
  <c r="H61" i="10"/>
  <c r="H67" i="10"/>
  <c r="H75" i="10"/>
  <c r="H83" i="10"/>
  <c r="H97" i="10"/>
  <c r="H112" i="10"/>
  <c r="H119" i="10"/>
  <c r="H127" i="10"/>
  <c r="H136" i="10"/>
  <c r="H143" i="10"/>
  <c r="H165" i="10"/>
  <c r="H171" i="10"/>
  <c r="H178" i="10"/>
  <c r="H185" i="10"/>
  <c r="H192" i="10"/>
  <c r="H200" i="10"/>
  <c r="H207" i="10"/>
  <c r="H214" i="10"/>
  <c r="H221" i="10"/>
  <c r="H228" i="10"/>
  <c r="H235" i="10"/>
  <c r="H243" i="10"/>
  <c r="H251" i="10"/>
  <c r="H259" i="10"/>
  <c r="H268" i="10"/>
  <c r="H277" i="10"/>
  <c r="H9" i="10"/>
  <c r="H19" i="10"/>
  <c r="H36" i="10"/>
  <c r="H53" i="10"/>
  <c r="H141" i="10"/>
  <c r="H190" i="10"/>
  <c r="H212" i="10"/>
  <c r="H68" i="10"/>
  <c r="H187" i="10"/>
  <c r="H270" i="10"/>
  <c r="H166" i="10"/>
  <c r="H145" i="10"/>
  <c r="H254" i="10"/>
  <c r="H246" i="10"/>
  <c r="H238" i="10"/>
  <c r="H201" i="10"/>
  <c r="H177" i="10"/>
  <c r="H158" i="10"/>
  <c r="H156" i="10"/>
  <c r="H151" i="10"/>
  <c r="H147" i="10"/>
  <c r="H126" i="10"/>
  <c r="H116" i="10"/>
  <c r="H107" i="10"/>
  <c r="H104" i="10"/>
  <c r="H99" i="10"/>
  <c r="H92" i="10"/>
  <c r="H90" i="10"/>
  <c r="H87" i="10"/>
  <c r="H85" i="10"/>
  <c r="H82" i="10"/>
  <c r="H78" i="10"/>
  <c r="H69" i="10"/>
  <c r="H70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3" i="10"/>
  <c r="AA273" i="10"/>
  <c r="Z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AB269" i="10"/>
  <c r="AA269" i="10"/>
  <c r="Z269" i="10"/>
  <c r="U269" i="10"/>
  <c r="T269" i="10"/>
  <c r="S269" i="10"/>
  <c r="R269" i="10"/>
  <c r="Q269" i="10"/>
  <c r="P269" i="10"/>
  <c r="O269" i="10"/>
  <c r="N269" i="10"/>
  <c r="M269" i="10"/>
  <c r="L269" i="10"/>
  <c r="K269" i="10"/>
  <c r="J269" i="10"/>
  <c r="I269" i="10"/>
  <c r="AB266" i="10"/>
  <c r="AA266" i="10"/>
  <c r="Z266" i="10"/>
  <c r="U266" i="10"/>
  <c r="T266" i="10"/>
  <c r="S266" i="10"/>
  <c r="R266" i="10"/>
  <c r="Q266" i="10"/>
  <c r="P266" i="10"/>
  <c r="O266" i="10"/>
  <c r="N266" i="10"/>
  <c r="M266" i="10"/>
  <c r="L266" i="10"/>
  <c r="K266" i="10"/>
  <c r="J266" i="10"/>
  <c r="I266" i="10"/>
  <c r="AB263" i="10"/>
  <c r="AA263" i="10"/>
  <c r="Z263" i="10"/>
  <c r="U263" i="10"/>
  <c r="T263" i="10"/>
  <c r="S263" i="10"/>
  <c r="R263" i="10"/>
  <c r="Q263" i="10"/>
  <c r="P263" i="10"/>
  <c r="O263" i="10"/>
  <c r="N263" i="10"/>
  <c r="M263" i="10"/>
  <c r="L263" i="10"/>
  <c r="K263" i="10"/>
  <c r="J263" i="10"/>
  <c r="I263" i="10"/>
  <c r="AB233" i="10"/>
  <c r="AA233" i="10"/>
  <c r="Z233" i="10"/>
  <c r="U233" i="10"/>
  <c r="T233" i="10"/>
  <c r="S233" i="10"/>
  <c r="R233" i="10"/>
  <c r="Q233" i="10"/>
  <c r="P233" i="10"/>
  <c r="O233" i="10"/>
  <c r="N233" i="10"/>
  <c r="M233" i="10"/>
  <c r="L233" i="10"/>
  <c r="K233" i="10"/>
  <c r="J233" i="10"/>
  <c r="I233" i="10"/>
  <c r="AB226" i="10"/>
  <c r="AA226" i="10"/>
  <c r="Z226" i="10"/>
  <c r="U226" i="10"/>
  <c r="T226" i="10"/>
  <c r="S226" i="10"/>
  <c r="R226" i="10"/>
  <c r="Q226" i="10"/>
  <c r="P226" i="10"/>
  <c r="O226" i="10"/>
  <c r="N226" i="10"/>
  <c r="M226" i="10"/>
  <c r="L226" i="10"/>
  <c r="K226" i="10"/>
  <c r="J226" i="10"/>
  <c r="I226" i="10"/>
  <c r="AB218" i="10"/>
  <c r="AA218" i="10"/>
  <c r="Z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AB211" i="10"/>
  <c r="AA211" i="10"/>
  <c r="Z211" i="10"/>
  <c r="U211" i="10"/>
  <c r="T211" i="10"/>
  <c r="S211" i="10"/>
  <c r="R211" i="10"/>
  <c r="Q211" i="10"/>
  <c r="P211" i="10"/>
  <c r="O211" i="10"/>
  <c r="N211" i="10"/>
  <c r="M211" i="10"/>
  <c r="L211" i="10"/>
  <c r="K211" i="10"/>
  <c r="J211" i="10"/>
  <c r="I211" i="10"/>
  <c r="AB199" i="10"/>
  <c r="AA199" i="10"/>
  <c r="Z199" i="10"/>
  <c r="U199" i="10"/>
  <c r="T199" i="10"/>
  <c r="S199" i="10"/>
  <c r="R199" i="10"/>
  <c r="Q199" i="10"/>
  <c r="P199" i="10"/>
  <c r="O199" i="10"/>
  <c r="N199" i="10"/>
  <c r="M199" i="10"/>
  <c r="L199" i="10"/>
  <c r="K199" i="10"/>
  <c r="J199" i="10"/>
  <c r="I199" i="10"/>
  <c r="AB174" i="10"/>
  <c r="AA174" i="10"/>
  <c r="Z174" i="10"/>
  <c r="U174" i="10"/>
  <c r="T174" i="10"/>
  <c r="S174" i="10"/>
  <c r="R174" i="10"/>
  <c r="Q174" i="10"/>
  <c r="P174" i="10"/>
  <c r="O174" i="10"/>
  <c r="N174" i="10"/>
  <c r="M174" i="10"/>
  <c r="L174" i="10"/>
  <c r="K174" i="10"/>
  <c r="J174" i="10"/>
  <c r="I174" i="10"/>
  <c r="AB163" i="10"/>
  <c r="AA163" i="10"/>
  <c r="Z163" i="10"/>
  <c r="U163" i="10"/>
  <c r="T163" i="10"/>
  <c r="S163" i="10"/>
  <c r="R163" i="10"/>
  <c r="Q163" i="10"/>
  <c r="P163" i="10"/>
  <c r="O163" i="10"/>
  <c r="N163" i="10"/>
  <c r="M163" i="10"/>
  <c r="L163" i="10"/>
  <c r="K163" i="10"/>
  <c r="J163" i="10"/>
  <c r="I163" i="10"/>
  <c r="K157" i="10"/>
  <c r="AA150" i="10"/>
  <c r="Z150" i="10"/>
  <c r="U150" i="10"/>
  <c r="T150" i="10"/>
  <c r="S150" i="10"/>
  <c r="R150" i="10"/>
  <c r="Q150" i="10"/>
  <c r="P150" i="10"/>
  <c r="O150" i="10"/>
  <c r="N150" i="10"/>
  <c r="M150" i="10"/>
  <c r="L150" i="10"/>
  <c r="K150" i="10"/>
  <c r="J150" i="10"/>
  <c r="I150" i="10"/>
  <c r="AB144" i="10"/>
  <c r="AA144" i="10"/>
  <c r="Z144" i="10"/>
  <c r="U144" i="10"/>
  <c r="T144" i="10"/>
  <c r="S144" i="10"/>
  <c r="R144" i="10"/>
  <c r="Q144" i="10"/>
  <c r="P144" i="10"/>
  <c r="O144" i="10"/>
  <c r="N144" i="10"/>
  <c r="M144" i="10"/>
  <c r="L144" i="10"/>
  <c r="K144" i="10"/>
  <c r="J144" i="10"/>
  <c r="I144" i="10"/>
  <c r="AB138" i="10"/>
  <c r="Z138" i="10"/>
  <c r="S138" i="10"/>
  <c r="R138" i="10"/>
  <c r="P138" i="10"/>
  <c r="M138" i="10"/>
  <c r="L138" i="10"/>
  <c r="J138" i="10"/>
  <c r="AB135" i="10"/>
  <c r="AB157" i="10" s="1"/>
  <c r="AA135" i="10"/>
  <c r="AA138" i="10" s="1"/>
  <c r="Z135" i="10"/>
  <c r="Z157" i="10" s="1"/>
  <c r="U135" i="10"/>
  <c r="U138" i="10" s="1"/>
  <c r="T135" i="10"/>
  <c r="S135" i="10"/>
  <c r="S157" i="10" s="1"/>
  <c r="R135" i="10"/>
  <c r="R157" i="10" s="1"/>
  <c r="Q135" i="10"/>
  <c r="Q138" i="10" s="1"/>
  <c r="P135" i="10"/>
  <c r="P157" i="10" s="1"/>
  <c r="O135" i="10"/>
  <c r="O138" i="10" s="1"/>
  <c r="N135" i="10"/>
  <c r="M135" i="10"/>
  <c r="M157" i="10" s="1"/>
  <c r="L135" i="10"/>
  <c r="L157" i="10" s="1"/>
  <c r="K135" i="10"/>
  <c r="K138" i="10" s="1"/>
  <c r="K204" i="10" s="1"/>
  <c r="K245" i="10" s="1"/>
  <c r="K34" i="10" s="1"/>
  <c r="K37" i="10" s="1"/>
  <c r="K256" i="10" s="1"/>
  <c r="J135" i="10"/>
  <c r="J157" i="10" s="1"/>
  <c r="I135" i="10"/>
  <c r="I138" i="10" s="1"/>
  <c r="AB131" i="10"/>
  <c r="AA131" i="10"/>
  <c r="Z131" i="10"/>
  <c r="U131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AB128" i="10"/>
  <c r="AA128" i="10"/>
  <c r="Z128" i="10"/>
  <c r="U128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AB120" i="10"/>
  <c r="AA120" i="10"/>
  <c r="Z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AB115" i="10"/>
  <c r="AA115" i="10"/>
  <c r="Z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AB110" i="10"/>
  <c r="AA110" i="10"/>
  <c r="Z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P81" i="10"/>
  <c r="J81" i="10"/>
  <c r="AB62" i="10"/>
  <c r="AB81" i="10" s="1"/>
  <c r="AA62" i="10"/>
  <c r="AA81" i="10" s="1"/>
  <c r="U62" i="10"/>
  <c r="U81" i="10" s="1"/>
  <c r="T62" i="10"/>
  <c r="T81" i="10" s="1"/>
  <c r="S62" i="10"/>
  <c r="S81" i="10" s="1"/>
  <c r="R62" i="10"/>
  <c r="R81" i="10" s="1"/>
  <c r="Q62" i="10"/>
  <c r="Q81" i="10" s="1"/>
  <c r="P62" i="10"/>
  <c r="O62" i="10"/>
  <c r="O81" i="10" s="1"/>
  <c r="N62" i="10"/>
  <c r="N81" i="10" s="1"/>
  <c r="M62" i="10"/>
  <c r="M81" i="10" s="1"/>
  <c r="L62" i="10"/>
  <c r="L81" i="10" s="1"/>
  <c r="K62" i="10"/>
  <c r="K81" i="10" s="1"/>
  <c r="J62" i="10"/>
  <c r="I62" i="10"/>
  <c r="I81" i="10" s="1"/>
  <c r="AB59" i="10"/>
  <c r="AA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3" i="10" s="1"/>
  <c r="AB41" i="10" s="1"/>
  <c r="AB195" i="10" s="1"/>
  <c r="AB10" i="10" s="1"/>
  <c r="AB26" i="10" s="1"/>
  <c r="AA44" i="10"/>
  <c r="AA54" i="10" s="1"/>
  <c r="AA253" i="10" s="1"/>
  <c r="AA41" i="10" s="1"/>
  <c r="AA195" i="10" s="1"/>
  <c r="AA10" i="10" s="1"/>
  <c r="Z253" i="10"/>
  <c r="Z195" i="10" s="1"/>
  <c r="U44" i="10"/>
  <c r="U54" i="10" s="1"/>
  <c r="U253" i="10" s="1"/>
  <c r="T44" i="10"/>
  <c r="T54" i="10" s="1"/>
  <c r="T253" i="10" s="1"/>
  <c r="T41" i="10" s="1"/>
  <c r="T195" i="10" s="1"/>
  <c r="T10" i="10" s="1"/>
  <c r="T26" i="10" s="1"/>
  <c r="S44" i="10"/>
  <c r="S54" i="10" s="1"/>
  <c r="S253" i="10" s="1"/>
  <c r="S41" i="10" s="1"/>
  <c r="S195" i="10" s="1"/>
  <c r="S10" i="10" s="1"/>
  <c r="S26" i="10" s="1"/>
  <c r="R44" i="10"/>
  <c r="R54" i="10" s="1"/>
  <c r="R253" i="10" s="1"/>
  <c r="R41" i="10" s="1"/>
  <c r="R195" i="10" s="1"/>
  <c r="R10" i="10" s="1"/>
  <c r="R26" i="10" s="1"/>
  <c r="Q44" i="10"/>
  <c r="Q54" i="10" s="1"/>
  <c r="Q253" i="10" s="1"/>
  <c r="Q41" i="10" s="1"/>
  <c r="Q195" i="10" s="1"/>
  <c r="Q10" i="10" s="1"/>
  <c r="Q26" i="10" s="1"/>
  <c r="P44" i="10"/>
  <c r="P54" i="10" s="1"/>
  <c r="P253" i="10" s="1"/>
  <c r="P41" i="10" s="1"/>
  <c r="O44" i="10"/>
  <c r="O54" i="10" s="1"/>
  <c r="O253" i="10" s="1"/>
  <c r="N44" i="10"/>
  <c r="N54" i="10" s="1"/>
  <c r="N253" i="10" s="1"/>
  <c r="N41" i="10" s="1"/>
  <c r="N195" i="10" s="1"/>
  <c r="N10" i="10" s="1"/>
  <c r="N26" i="10" s="1"/>
  <c r="M44" i="10"/>
  <c r="M54" i="10" s="1"/>
  <c r="M253" i="10" s="1"/>
  <c r="L44" i="10"/>
  <c r="L54" i="10" s="1"/>
  <c r="L253" i="10" s="1"/>
  <c r="K44" i="10"/>
  <c r="K54" i="10" s="1"/>
  <c r="K253" i="10" s="1"/>
  <c r="K41" i="10" s="1"/>
  <c r="K195" i="10" s="1"/>
  <c r="K10" i="10" s="1"/>
  <c r="K26" i="10" s="1"/>
  <c r="J44" i="10"/>
  <c r="J54" i="10" s="1"/>
  <c r="J253" i="10" s="1"/>
  <c r="J41" i="10" s="1"/>
  <c r="J195" i="10" s="1"/>
  <c r="I44" i="10"/>
  <c r="I54" i="10" s="1"/>
  <c r="I253" i="10" s="1"/>
  <c r="I41" i="10" s="1"/>
  <c r="I195" i="10" s="1"/>
  <c r="I10" i="10" s="1"/>
  <c r="I26" i="10" s="1"/>
  <c r="U41" i="10"/>
  <c r="U195" i="10" s="1"/>
  <c r="O41" i="10"/>
  <c r="O195" i="10" s="1"/>
  <c r="M41" i="10"/>
  <c r="M195" i="10" s="1"/>
  <c r="M10" i="10" s="1"/>
  <c r="M26" i="10" s="1"/>
  <c r="L41" i="10"/>
  <c r="L195" i="10" s="1"/>
  <c r="J26" i="10"/>
  <c r="AB20" i="10"/>
  <c r="AA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U10" i="10"/>
  <c r="U26" i="10" s="1"/>
  <c r="O10" i="10"/>
  <c r="O26" i="10" s="1"/>
  <c r="L10" i="10"/>
  <c r="L26" i="10" s="1"/>
  <c r="J10" i="10"/>
  <c r="AC67" i="11" l="1"/>
  <c r="AB72" i="11"/>
  <c r="AE69" i="11"/>
  <c r="X72" i="11"/>
  <c r="BD226" i="10"/>
  <c r="AJ218" i="10"/>
  <c r="BD144" i="10"/>
  <c r="BD120" i="10"/>
  <c r="BD174" i="10"/>
  <c r="AJ51" i="10"/>
  <c r="AJ186" i="10"/>
  <c r="BD273" i="10"/>
  <c r="AI150" i="10"/>
  <c r="AI279" i="10" s="1"/>
  <c r="AJ145" i="10"/>
  <c r="AJ150" i="10" s="1"/>
  <c r="AJ92" i="10"/>
  <c r="AJ100" i="10" s="1"/>
  <c r="AH100" i="10"/>
  <c r="AH279" i="10" s="1"/>
  <c r="AW237" i="11"/>
  <c r="AW266" i="11"/>
  <c r="AZ23" i="11"/>
  <c r="AW20" i="11"/>
  <c r="AV231" i="11"/>
  <c r="AW138" i="11"/>
  <c r="AW261" i="11"/>
  <c r="AW263" i="11" s="1"/>
  <c r="AE261" i="11"/>
  <c r="AE263" i="11" s="1"/>
  <c r="X37" i="11"/>
  <c r="AE36" i="11"/>
  <c r="X174" i="11"/>
  <c r="AE172" i="11"/>
  <c r="AZ172" i="11" s="1"/>
  <c r="AZ174" i="11" s="1"/>
  <c r="AW23" i="11"/>
  <c r="X204" i="11"/>
  <c r="AE203" i="11"/>
  <c r="AZ203" i="11" s="1"/>
  <c r="AE39" i="11"/>
  <c r="AE41" i="11" s="1"/>
  <c r="AC20" i="11"/>
  <c r="X218" i="11"/>
  <c r="AE215" i="11"/>
  <c r="X260" i="11"/>
  <c r="AE258" i="11"/>
  <c r="AE293" i="11" s="1"/>
  <c r="X195" i="11"/>
  <c r="AE191" i="11"/>
  <c r="X131" i="11"/>
  <c r="AE130" i="11"/>
  <c r="AD225" i="11"/>
  <c r="AY225" i="11" s="1"/>
  <c r="AY226" i="11" s="1"/>
  <c r="AE225" i="11"/>
  <c r="AZ225" i="11" s="1"/>
  <c r="AZ226" i="11" s="1"/>
  <c r="AD70" i="11"/>
  <c r="AY70" i="11" s="1"/>
  <c r="AE70" i="11"/>
  <c r="AZ70" i="11" s="1"/>
  <c r="AV94" i="11"/>
  <c r="X273" i="11"/>
  <c r="AE272" i="11"/>
  <c r="AW256" i="11"/>
  <c r="AD150" i="10"/>
  <c r="AD279" i="10" s="1"/>
  <c r="AA26" i="10"/>
  <c r="AC26" i="11"/>
  <c r="AJ279" i="11"/>
  <c r="Q279" i="11"/>
  <c r="AV155" i="11"/>
  <c r="AZ296" i="11"/>
  <c r="AV116" i="11"/>
  <c r="AV48" i="11"/>
  <c r="AV210" i="11"/>
  <c r="AY296" i="11"/>
  <c r="AV119" i="11"/>
  <c r="AV84" i="11"/>
  <c r="AY138" i="11"/>
  <c r="AV187" i="11"/>
  <c r="AC296" i="11"/>
  <c r="BD110" i="10"/>
  <c r="BD17" i="10"/>
  <c r="BD218" i="10"/>
  <c r="BD62" i="10"/>
  <c r="BD81" i="10" s="1"/>
  <c r="BD135" i="10"/>
  <c r="BD138" i="10" s="1"/>
  <c r="BD131" i="10"/>
  <c r="BD263" i="10"/>
  <c r="AV189" i="11"/>
  <c r="AX273" i="11"/>
  <c r="AV176" i="11"/>
  <c r="AZ120" i="11"/>
  <c r="AV118" i="11"/>
  <c r="AV183" i="11"/>
  <c r="AV149" i="11"/>
  <c r="AV271" i="11"/>
  <c r="AV75" i="11"/>
  <c r="AV38" i="11"/>
  <c r="AV142" i="11"/>
  <c r="AV143" i="11"/>
  <c r="AV147" i="11"/>
  <c r="X287" i="11"/>
  <c r="AV171" i="11"/>
  <c r="AV64" i="11"/>
  <c r="X263" i="11"/>
  <c r="AV55" i="11"/>
  <c r="AV221" i="11"/>
  <c r="AV99" i="11"/>
  <c r="AW77" i="11"/>
  <c r="AD20" i="11"/>
  <c r="AE296" i="11"/>
  <c r="AV182" i="11"/>
  <c r="AV140" i="11"/>
  <c r="AV213" i="11"/>
  <c r="AY77" i="11"/>
  <c r="AV164" i="11"/>
  <c r="AW120" i="11"/>
  <c r="AX21" i="11"/>
  <c r="AX23" i="11" s="1"/>
  <c r="AD47" i="11"/>
  <c r="AW144" i="11"/>
  <c r="AV87" i="11"/>
  <c r="AC256" i="11"/>
  <c r="AC34" i="11"/>
  <c r="AC144" i="11"/>
  <c r="AC120" i="11"/>
  <c r="AV216" i="11"/>
  <c r="AV192" i="11"/>
  <c r="X105" i="11"/>
  <c r="AY249" i="11"/>
  <c r="AB233" i="11"/>
  <c r="Q291" i="11"/>
  <c r="Q283" i="11" s="1"/>
  <c r="AV50" i="11"/>
  <c r="AV193" i="11"/>
  <c r="AV19" i="11"/>
  <c r="AD261" i="11"/>
  <c r="AD263" i="11" s="1"/>
  <c r="AV97" i="11"/>
  <c r="AC237" i="11"/>
  <c r="AV148" i="11"/>
  <c r="AV220" i="11"/>
  <c r="AB278" i="11"/>
  <c r="AC70" i="11"/>
  <c r="AV42" i="11"/>
  <c r="AE47" i="11"/>
  <c r="AC15" i="11"/>
  <c r="Z273" i="11"/>
  <c r="AB273" i="11"/>
  <c r="AE110" i="11"/>
  <c r="AD15" i="11"/>
  <c r="AY15" i="11" s="1"/>
  <c r="AV146" i="11"/>
  <c r="AV161" i="11"/>
  <c r="AW15" i="11"/>
  <c r="AV259" i="11"/>
  <c r="AV162" i="11"/>
  <c r="AV133" i="11"/>
  <c r="AZ266" i="11"/>
  <c r="AV27" i="11"/>
  <c r="AV122" i="11"/>
  <c r="AY285" i="11"/>
  <c r="AZ144" i="11"/>
  <c r="AV214" i="11"/>
  <c r="AV108" i="11"/>
  <c r="AV198" i="11"/>
  <c r="AV202" i="11"/>
  <c r="Z287" i="11"/>
  <c r="AV177" i="11"/>
  <c r="AY120" i="11"/>
  <c r="Z37" i="11"/>
  <c r="AV117" i="11"/>
  <c r="AV89" i="11"/>
  <c r="AV173" i="11"/>
  <c r="AV274" i="11"/>
  <c r="AV262" i="11"/>
  <c r="AV242" i="11"/>
  <c r="AE120" i="11"/>
  <c r="AE23" i="11"/>
  <c r="AD163" i="11"/>
  <c r="AV153" i="11"/>
  <c r="AV167" i="11"/>
  <c r="X41" i="11"/>
  <c r="AY163" i="11"/>
  <c r="AV175" i="11"/>
  <c r="AD296" i="11"/>
  <c r="AC199" i="11"/>
  <c r="AD138" i="11"/>
  <c r="AC125" i="11"/>
  <c r="AV13" i="11"/>
  <c r="AZ199" i="11"/>
  <c r="X211" i="11"/>
  <c r="AV137" i="11"/>
  <c r="Z293" i="11"/>
  <c r="AC77" i="11"/>
  <c r="AV22" i="11"/>
  <c r="AV111" i="11"/>
  <c r="AC138" i="11"/>
  <c r="AV160" i="11"/>
  <c r="AE163" i="11"/>
  <c r="AW163" i="11"/>
  <c r="AV114" i="11"/>
  <c r="AD249" i="11"/>
  <c r="AC241" i="11"/>
  <c r="AZ20" i="11"/>
  <c r="AE256" i="11"/>
  <c r="AY23" i="11"/>
  <c r="AV179" i="11"/>
  <c r="AD237" i="11"/>
  <c r="AE199" i="11"/>
  <c r="AE266" i="11"/>
  <c r="AD199" i="11"/>
  <c r="AV243" i="11"/>
  <c r="AW70" i="11"/>
  <c r="AW39" i="11"/>
  <c r="AW41" i="11" s="1"/>
  <c r="AY199" i="11"/>
  <c r="AZ77" i="11"/>
  <c r="AD62" i="11"/>
  <c r="AD23" i="11"/>
  <c r="X298" i="11"/>
  <c r="X233" i="11"/>
  <c r="AE20" i="11"/>
  <c r="AZ256" i="11"/>
  <c r="AW253" i="11"/>
  <c r="AV180" i="11"/>
  <c r="AV235" i="11"/>
  <c r="Z297" i="11"/>
  <c r="AV265" i="11"/>
  <c r="AV32" i="11"/>
  <c r="AV82" i="11"/>
  <c r="AB293" i="11"/>
  <c r="AC266" i="11"/>
  <c r="AZ138" i="11"/>
  <c r="AZ249" i="11"/>
  <c r="AZ285" i="11"/>
  <c r="AV63" i="11"/>
  <c r="AD120" i="11"/>
  <c r="AV248" i="11"/>
  <c r="AV255" i="11"/>
  <c r="AY241" i="11"/>
  <c r="AV124" i="11"/>
  <c r="AE77" i="11"/>
  <c r="AC203" i="11"/>
  <c r="AC204" i="11" s="1"/>
  <c r="AW186" i="11"/>
  <c r="AE237" i="11"/>
  <c r="Z278" i="11"/>
  <c r="AV121" i="11"/>
  <c r="AB298" i="11"/>
  <c r="AB131" i="11"/>
  <c r="AB204" i="11"/>
  <c r="AV61" i="11"/>
  <c r="Z298" i="11"/>
  <c r="AY135" i="11"/>
  <c r="AC163" i="11"/>
  <c r="AZ163" i="11"/>
  <c r="AD256" i="11"/>
  <c r="AC225" i="11"/>
  <c r="AC226" i="11" s="1"/>
  <c r="Z204" i="11"/>
  <c r="Z290" i="11"/>
  <c r="X226" i="11"/>
  <c r="AV222" i="11"/>
  <c r="AW14" i="11"/>
  <c r="AV74" i="11"/>
  <c r="AE62" i="11"/>
  <c r="AV181" i="11"/>
  <c r="X289" i="11"/>
  <c r="AZ62" i="11"/>
  <c r="AX298" i="11"/>
  <c r="AY144" i="11"/>
  <c r="AE144" i="11"/>
  <c r="AD144" i="11"/>
  <c r="AW225" i="11"/>
  <c r="AW226" i="11" s="1"/>
  <c r="AV190" i="11"/>
  <c r="Z131" i="11"/>
  <c r="AD39" i="11"/>
  <c r="AY39" i="11" s="1"/>
  <c r="AC39" i="11"/>
  <c r="AC41" i="11" s="1"/>
  <c r="AX39" i="11"/>
  <c r="AB41" i="11"/>
  <c r="AW268" i="11"/>
  <c r="AD268" i="11"/>
  <c r="X269" i="11"/>
  <c r="AW244" i="11"/>
  <c r="X245" i="11"/>
  <c r="AD244" i="11"/>
  <c r="AX191" i="11"/>
  <c r="AX195" i="11" s="1"/>
  <c r="AB195" i="11"/>
  <c r="Z294" i="11"/>
  <c r="AB88" i="11"/>
  <c r="AC88" i="11" s="1"/>
  <c r="Z91" i="11"/>
  <c r="AC230" i="11"/>
  <c r="X54" i="11"/>
  <c r="AD53" i="11"/>
  <c r="AW53" i="11"/>
  <c r="AW93" i="11"/>
  <c r="AW100" i="11" s="1"/>
  <c r="AZ93" i="11"/>
  <c r="AZ100" i="11" s="1"/>
  <c r="AD93" i="11"/>
  <c r="AY93" i="11" s="1"/>
  <c r="AY100" i="11" s="1"/>
  <c r="X100" i="11"/>
  <c r="AB285" i="11"/>
  <c r="AV236" i="11"/>
  <c r="AC249" i="11"/>
  <c r="X294" i="11"/>
  <c r="AX230" i="11"/>
  <c r="AX233" i="11" s="1"/>
  <c r="AB62" i="11"/>
  <c r="X145" i="11"/>
  <c r="AV228" i="11"/>
  <c r="AX11" i="11"/>
  <c r="AB14" i="11"/>
  <c r="AC11" i="11"/>
  <c r="AC14" i="11" s="1"/>
  <c r="AB152" i="11"/>
  <c r="AC152" i="11" s="1"/>
  <c r="Z292" i="11"/>
  <c r="Z157" i="11"/>
  <c r="AC215" i="11"/>
  <c r="AD215" i="11"/>
  <c r="AW215" i="11"/>
  <c r="AD207" i="11"/>
  <c r="AY207" i="11" s="1"/>
  <c r="AZ207" i="11"/>
  <c r="AW207" i="11"/>
  <c r="AC207" i="11"/>
  <c r="AC130" i="11"/>
  <c r="AC131" i="11" s="1"/>
  <c r="AW130" i="11"/>
  <c r="AD130" i="11"/>
  <c r="AC258" i="11"/>
  <c r="AW258" i="11"/>
  <c r="AW293" i="11" s="1"/>
  <c r="AD258" i="11"/>
  <c r="AD293" i="11" s="1"/>
  <c r="X293" i="11"/>
  <c r="AW83" i="11"/>
  <c r="X86" i="11"/>
  <c r="AD83" i="11"/>
  <c r="AW199" i="11"/>
  <c r="AB127" i="11"/>
  <c r="Z128" i="11"/>
  <c r="AB112" i="11"/>
  <c r="Z115" i="11"/>
  <c r="AY266" i="11"/>
  <c r="AW154" i="11"/>
  <c r="AC154" i="11"/>
  <c r="AZ154" i="11"/>
  <c r="AD154" i="11"/>
  <c r="AY154" i="11" s="1"/>
  <c r="AB37" i="11"/>
  <c r="AX35" i="11"/>
  <c r="AX37" i="11" s="1"/>
  <c r="AB16" i="11"/>
  <c r="AC16" i="11" s="1"/>
  <c r="Z17" i="11"/>
  <c r="AW8" i="11"/>
  <c r="AW10" i="11" s="1"/>
  <c r="AD8" i="11"/>
  <c r="X10" i="11"/>
  <c r="AV205" i="11"/>
  <c r="AB53" i="11"/>
  <c r="Z54" i="11"/>
  <c r="AB93" i="11"/>
  <c r="AX93" i="11" s="1"/>
  <c r="AX100" i="11" s="1"/>
  <c r="Z100" i="11"/>
  <c r="AB268" i="11"/>
  <c r="Z269" i="11"/>
  <c r="AB244" i="11"/>
  <c r="Z245" i="11"/>
  <c r="AX67" i="11"/>
  <c r="AX72" i="11" s="1"/>
  <c r="AW127" i="11"/>
  <c r="AW128" i="11" s="1"/>
  <c r="X128" i="11"/>
  <c r="AD127" i="11"/>
  <c r="AW112" i="11"/>
  <c r="AW115" i="11" s="1"/>
  <c r="AD112" i="11"/>
  <c r="X115" i="11"/>
  <c r="AV188" i="11"/>
  <c r="AD36" i="11"/>
  <c r="AC36" i="11"/>
  <c r="AC37" i="11" s="1"/>
  <c r="AW36" i="11"/>
  <c r="AV139" i="11"/>
  <c r="AB110" i="11"/>
  <c r="AC253" i="11"/>
  <c r="AC21" i="11"/>
  <c r="AC23" i="11" s="1"/>
  <c r="AD285" i="11"/>
  <c r="AE249" i="11"/>
  <c r="AV9" i="11"/>
  <c r="AV239" i="11"/>
  <c r="Z233" i="11"/>
  <c r="AB83" i="11"/>
  <c r="Z86" i="11"/>
  <c r="AC272" i="11"/>
  <c r="AC273" i="11" s="1"/>
  <c r="AW272" i="11"/>
  <c r="AD272" i="11"/>
  <c r="AW241" i="11"/>
  <c r="Z195" i="11"/>
  <c r="X299" i="11"/>
  <c r="AD65" i="11"/>
  <c r="AW65" i="11"/>
  <c r="X66" i="11"/>
  <c r="AW49" i="11"/>
  <c r="X51" i="11"/>
  <c r="AD49" i="11"/>
  <c r="Z105" i="11"/>
  <c r="AB8" i="11"/>
  <c r="AC8" i="11" s="1"/>
  <c r="AC10" i="11" s="1"/>
  <c r="Z289" i="11"/>
  <c r="Z10" i="11"/>
  <c r="AZ102" i="11"/>
  <c r="AC102" i="11"/>
  <c r="AD102" i="11"/>
  <c r="AY102" i="11" s="1"/>
  <c r="AW102" i="11"/>
  <c r="AW172" i="11"/>
  <c r="AD172" i="11"/>
  <c r="AY172" i="11" s="1"/>
  <c r="AY174" i="11" s="1"/>
  <c r="X295" i="11"/>
  <c r="AV224" i="11"/>
  <c r="AB206" i="11"/>
  <c r="AC206" i="11" s="1"/>
  <c r="Z211" i="11"/>
  <c r="AX212" i="11"/>
  <c r="AX218" i="11" s="1"/>
  <c r="AB218" i="11"/>
  <c r="AC212" i="11"/>
  <c r="AX257" i="11"/>
  <c r="AX260" i="11" s="1"/>
  <c r="AC257" i="11"/>
  <c r="AB260" i="11"/>
  <c r="AW152" i="11"/>
  <c r="AD152" i="11"/>
  <c r="X292" i="11"/>
  <c r="X157" i="11"/>
  <c r="AV194" i="11"/>
  <c r="AW16" i="11"/>
  <c r="AZ16" i="11"/>
  <c r="AD16" i="11"/>
  <c r="AY16" i="11" s="1"/>
  <c r="AC106" i="11"/>
  <c r="AC110" i="11" s="1"/>
  <c r="X17" i="11"/>
  <c r="AD186" i="11"/>
  <c r="X290" i="11"/>
  <c r="AD241" i="11"/>
  <c r="AC60" i="11"/>
  <c r="AC62" i="11" s="1"/>
  <c r="AC90" i="11"/>
  <c r="AW90" i="11"/>
  <c r="AZ90" i="11"/>
  <c r="AD90" i="11"/>
  <c r="AY90" i="11" s="1"/>
  <c r="AW62" i="11"/>
  <c r="AW69" i="11"/>
  <c r="AW72" i="11" s="1"/>
  <c r="AD69" i="11"/>
  <c r="AD72" i="11" s="1"/>
  <c r="AC69" i="11"/>
  <c r="AD43" i="11"/>
  <c r="X44" i="11"/>
  <c r="AW43" i="11"/>
  <c r="AW44" i="11" s="1"/>
  <c r="AV217" i="11"/>
  <c r="AW156" i="11"/>
  <c r="AZ156" i="11"/>
  <c r="AD156" i="11"/>
  <c r="AY156" i="11" s="1"/>
  <c r="AC156" i="11"/>
  <c r="AD28" i="11"/>
  <c r="AW28" i="11"/>
  <c r="X30" i="11"/>
  <c r="AD203" i="11"/>
  <c r="AY203" i="11" s="1"/>
  <c r="AW203" i="11"/>
  <c r="AW204" i="11" s="1"/>
  <c r="AW104" i="11"/>
  <c r="AZ104" i="11"/>
  <c r="AC104" i="11"/>
  <c r="AD104" i="11"/>
  <c r="AY104" i="11" s="1"/>
  <c r="AB261" i="11"/>
  <c r="Z263" i="11"/>
  <c r="AW277" i="11"/>
  <c r="AW278" i="11" s="1"/>
  <c r="AZ277" i="11"/>
  <c r="AZ278" i="11" s="1"/>
  <c r="AD277" i="11"/>
  <c r="AY277" i="11" s="1"/>
  <c r="AY278" i="11" s="1"/>
  <c r="AC277" i="11"/>
  <c r="AC278" i="11" s="1"/>
  <c r="X278" i="11"/>
  <c r="AB65" i="11"/>
  <c r="Z66" i="11"/>
  <c r="Z299" i="11"/>
  <c r="AV101" i="11"/>
  <c r="AB49" i="11"/>
  <c r="AC49" i="11" s="1"/>
  <c r="AC51" i="11" s="1"/>
  <c r="Z51" i="11"/>
  <c r="AX24" i="11"/>
  <c r="AX26" i="11" s="1"/>
  <c r="AB26" i="11"/>
  <c r="AX102" i="11"/>
  <c r="AX105" i="11" s="1"/>
  <c r="AB105" i="11"/>
  <c r="AB172" i="11"/>
  <c r="Z174" i="11"/>
  <c r="Z295" i="11"/>
  <c r="AV251" i="11"/>
  <c r="AD232" i="11"/>
  <c r="AY232" i="11" s="1"/>
  <c r="AC232" i="11"/>
  <c r="AZ232" i="11"/>
  <c r="AW232" i="11"/>
  <c r="AW249" i="11"/>
  <c r="AV246" i="11"/>
  <c r="AZ238" i="11"/>
  <c r="AZ241" i="11" s="1"/>
  <c r="AE241" i="11"/>
  <c r="AB79" i="11"/>
  <c r="AC79" i="11" s="1"/>
  <c r="AC81" i="11" s="1"/>
  <c r="Z81" i="11"/>
  <c r="AB57" i="11"/>
  <c r="AC57" i="11" s="1"/>
  <c r="AC59" i="11" s="1"/>
  <c r="Z59" i="11"/>
  <c r="AX196" i="11"/>
  <c r="AX199" i="11" s="1"/>
  <c r="AB199" i="11"/>
  <c r="AE138" i="11"/>
  <c r="AX106" i="11"/>
  <c r="AX284" i="11" s="1"/>
  <c r="AV95" i="11"/>
  <c r="AD266" i="11"/>
  <c r="AD77" i="11"/>
  <c r="AE186" i="11"/>
  <c r="AE285" i="11"/>
  <c r="AW230" i="11"/>
  <c r="AZ230" i="11"/>
  <c r="AD230" i="11"/>
  <c r="AY230" i="11" s="1"/>
  <c r="AD191" i="11"/>
  <c r="AY191" i="11" s="1"/>
  <c r="AY195" i="11" s="1"/>
  <c r="AW191" i="11"/>
  <c r="AC191" i="11"/>
  <c r="AC195" i="11" s="1"/>
  <c r="AB43" i="11"/>
  <c r="Z44" i="11"/>
  <c r="AB28" i="11"/>
  <c r="Z30" i="11"/>
  <c r="AW285" i="11"/>
  <c r="AV165" i="11"/>
  <c r="AD206" i="11"/>
  <c r="AY206" i="11" s="1"/>
  <c r="AZ206" i="11"/>
  <c r="AW206" i="11"/>
  <c r="Z218" i="11"/>
  <c r="Z260" i="11"/>
  <c r="AW79" i="11"/>
  <c r="AD79" i="11"/>
  <c r="X81" i="11"/>
  <c r="AB266" i="11"/>
  <c r="AX264" i="11"/>
  <c r="AW88" i="11"/>
  <c r="AD88" i="11"/>
  <c r="X91" i="11"/>
  <c r="AW57" i="11"/>
  <c r="X59" i="11"/>
  <c r="AD57" i="11"/>
  <c r="X297" i="11"/>
  <c r="AV279" i="10"/>
  <c r="AO279" i="10"/>
  <c r="AN279" i="10"/>
  <c r="AT279" i="10"/>
  <c r="AS241" i="10"/>
  <c r="AS105" i="10" s="1"/>
  <c r="AU279" i="10"/>
  <c r="AQ279" i="10"/>
  <c r="AM279" i="10"/>
  <c r="M30" i="10"/>
  <c r="M72" i="10" s="1"/>
  <c r="T30" i="10"/>
  <c r="T72" i="10" s="1"/>
  <c r="AB30" i="10"/>
  <c r="AB72" i="10" s="1"/>
  <c r="I30" i="10"/>
  <c r="I72" i="10" s="1"/>
  <c r="R30" i="10"/>
  <c r="R72" i="10"/>
  <c r="AA204" i="10"/>
  <c r="AA245" i="10" s="1"/>
  <c r="AA34" i="10" s="1"/>
  <c r="AA37" i="10" s="1"/>
  <c r="AA256" i="10" s="1"/>
  <c r="N30" i="10"/>
  <c r="N72" i="10" s="1"/>
  <c r="O30" i="10"/>
  <c r="O72" i="10" s="1"/>
  <c r="L30" i="10"/>
  <c r="L72" i="10" s="1"/>
  <c r="K30" i="10"/>
  <c r="K72" i="10" s="1"/>
  <c r="Q30" i="10"/>
  <c r="Q72" i="10" s="1"/>
  <c r="AA30" i="10"/>
  <c r="AA72" i="10" s="1"/>
  <c r="U30" i="10"/>
  <c r="U72" i="10" s="1"/>
  <c r="S30" i="10"/>
  <c r="S72" i="10" s="1"/>
  <c r="R204" i="10"/>
  <c r="R245" i="10" s="1"/>
  <c r="R34" i="10" s="1"/>
  <c r="R37" i="10" s="1"/>
  <c r="R256" i="10" s="1"/>
  <c r="Q157" i="10"/>
  <c r="Q204" i="10" s="1"/>
  <c r="Q245" i="10" s="1"/>
  <c r="Q34" i="10" s="1"/>
  <c r="Q37" i="10" s="1"/>
  <c r="Q256" i="10" s="1"/>
  <c r="BD157" i="10"/>
  <c r="BD204" i="10"/>
  <c r="BD245" i="10" s="1"/>
  <c r="BD34" i="10" s="1"/>
  <c r="S204" i="10"/>
  <c r="S245" i="10" s="1"/>
  <c r="S34" i="10" s="1"/>
  <c r="S37" i="10" s="1"/>
  <c r="S256" i="10" s="1"/>
  <c r="AA157" i="10"/>
  <c r="AS86" i="10"/>
  <c r="AS91" i="10" s="1"/>
  <c r="J204" i="10"/>
  <c r="J245" i="10" s="1"/>
  <c r="J34" i="10" s="1"/>
  <c r="J37" i="10" s="1"/>
  <c r="J256" i="10" s="1"/>
  <c r="Z204" i="10"/>
  <c r="Z245" i="10" s="1"/>
  <c r="Z256" i="10" s="1"/>
  <c r="P204" i="10"/>
  <c r="P245" i="10" s="1"/>
  <c r="P34" i="10" s="1"/>
  <c r="P37" i="10" s="1"/>
  <c r="P256" i="10" s="1"/>
  <c r="P195" i="10"/>
  <c r="P10" i="10" s="1"/>
  <c r="P26" i="10" s="1"/>
  <c r="N138" i="10"/>
  <c r="N157" i="10"/>
  <c r="T138" i="10"/>
  <c r="T157" i="10"/>
  <c r="L204" i="10"/>
  <c r="L245" i="10" s="1"/>
  <c r="L34" i="10" s="1"/>
  <c r="L37" i="10" s="1"/>
  <c r="L256" i="10" s="1"/>
  <c r="AB204" i="10"/>
  <c r="AB245" i="10" s="1"/>
  <c r="AB34" i="10" s="1"/>
  <c r="AB37" i="10" s="1"/>
  <c r="AB256" i="10" s="1"/>
  <c r="Y86" i="10"/>
  <c r="Y91" i="10" s="1"/>
  <c r="J72" i="10"/>
  <c r="J30" i="10"/>
  <c r="M204" i="10"/>
  <c r="M245" i="10" s="1"/>
  <c r="M34" i="10" s="1"/>
  <c r="M37" i="10" s="1"/>
  <c r="M256" i="10" s="1"/>
  <c r="BB204" i="10"/>
  <c r="BB245" i="10" s="1"/>
  <c r="BB34" i="10" s="1"/>
  <c r="BB37" i="10" s="1"/>
  <c r="BB256" i="10" s="1"/>
  <c r="X86" i="10"/>
  <c r="X91" i="10"/>
  <c r="AK241" i="10"/>
  <c r="AK105" i="10" s="1"/>
  <c r="AK51" i="10"/>
  <c r="BB195" i="10"/>
  <c r="BB10" i="10" s="1"/>
  <c r="BB26" i="10" s="1"/>
  <c r="I157" i="10"/>
  <c r="I204" i="10" s="1"/>
  <c r="I245" i="10" s="1"/>
  <c r="I34" i="10" s="1"/>
  <c r="I37" i="10" s="1"/>
  <c r="I256" i="10" s="1"/>
  <c r="O157" i="10"/>
  <c r="O204" i="10" s="1"/>
  <c r="O245" i="10" s="1"/>
  <c r="O34" i="10" s="1"/>
  <c r="O37" i="10" s="1"/>
  <c r="O256" i="10" s="1"/>
  <c r="U157" i="10"/>
  <c r="U204" i="10" s="1"/>
  <c r="U245" i="10" s="1"/>
  <c r="U34" i="10" s="1"/>
  <c r="U37" i="10" s="1"/>
  <c r="U256" i="10" s="1"/>
  <c r="BD37" i="10"/>
  <c r="BD256" i="10" s="1"/>
  <c r="BD44" i="10"/>
  <c r="BD54" i="10" s="1"/>
  <c r="BD253" i="10" s="1"/>
  <c r="BD41" i="10" s="1"/>
  <c r="BD195" i="10" s="1"/>
  <c r="BD10" i="10" s="1"/>
  <c r="BD26" i="10" s="1"/>
  <c r="W100" i="10"/>
  <c r="W125" i="10"/>
  <c r="W260" i="10" s="1"/>
  <c r="AW77" i="10"/>
  <c r="AX150" i="10"/>
  <c r="BC269" i="11"/>
  <c r="AU92" i="11"/>
  <c r="AU100" i="11" s="1"/>
  <c r="AS100" i="11"/>
  <c r="AS279" i="11" s="1"/>
  <c r="AJ283" i="11"/>
  <c r="BC30" i="11"/>
  <c r="AV129" i="11"/>
  <c r="AU30" i="11"/>
  <c r="AW110" i="11"/>
  <c r="BC110" i="11"/>
  <c r="AD110" i="11"/>
  <c r="AD284" i="11"/>
  <c r="BC92" i="11"/>
  <c r="BC100" i="11" s="1"/>
  <c r="BC292" i="11"/>
  <c r="AX296" i="11"/>
  <c r="AU233" i="11"/>
  <c r="AE26" i="11"/>
  <c r="AV45" i="11"/>
  <c r="AV47" i="11" s="1"/>
  <c r="BE47" i="11" s="1"/>
  <c r="AY47" i="11"/>
  <c r="AU110" i="11"/>
  <c r="AU284" i="11"/>
  <c r="BD110" i="11"/>
  <c r="BD284" i="11"/>
  <c r="BB106" i="11"/>
  <c r="BB284" i="11" s="1"/>
  <c r="AC285" i="11"/>
  <c r="AD26" i="11"/>
  <c r="AU218" i="11"/>
  <c r="AC92" i="11"/>
  <c r="AU91" i="11"/>
  <c r="AV76" i="11"/>
  <c r="BC296" i="11"/>
  <c r="BC157" i="11"/>
  <c r="AU292" i="11"/>
  <c r="BB230" i="11"/>
  <c r="BB233" i="11" s="1"/>
  <c r="AV73" i="11"/>
  <c r="AV29" i="11"/>
  <c r="AV169" i="11"/>
  <c r="BC150" i="11"/>
  <c r="BC174" i="11"/>
  <c r="AV270" i="11"/>
  <c r="BC41" i="11"/>
  <c r="BB20" i="11"/>
  <c r="AV78" i="11"/>
  <c r="BC186" i="11"/>
  <c r="BB11" i="11"/>
  <c r="BB14" i="11" s="1"/>
  <c r="AX237" i="11"/>
  <c r="BC20" i="11"/>
  <c r="BB52" i="11"/>
  <c r="BB54" i="11" s="1"/>
  <c r="AX120" i="11"/>
  <c r="AC135" i="11"/>
  <c r="AC186" i="11"/>
  <c r="AD253" i="11"/>
  <c r="AY250" i="11"/>
  <c r="AV275" i="11"/>
  <c r="AX278" i="11"/>
  <c r="AU285" i="11"/>
  <c r="AZ123" i="11"/>
  <c r="AZ125" i="11" s="1"/>
  <c r="AE125" i="11"/>
  <c r="AZ40" i="11"/>
  <c r="AV58" i="11"/>
  <c r="AV56" i="11"/>
  <c r="AZ134" i="11"/>
  <c r="AZ135" i="11" s="1"/>
  <c r="AE135" i="11"/>
  <c r="AZ103" i="11"/>
  <c r="AD14" i="11"/>
  <c r="AY12" i="11"/>
  <c r="AY14" i="11" s="1"/>
  <c r="BC47" i="11"/>
  <c r="AW125" i="11"/>
  <c r="AD135" i="11"/>
  <c r="AZ31" i="11"/>
  <c r="AZ34" i="11" s="1"/>
  <c r="AE34" i="11"/>
  <c r="AV223" i="11"/>
  <c r="AV159" i="11"/>
  <c r="AX226" i="11"/>
  <c r="AX135" i="11"/>
  <c r="AV132" i="11"/>
  <c r="AU299" i="11"/>
  <c r="AY227" i="11"/>
  <c r="AZ250" i="11"/>
  <c r="AZ253" i="11" s="1"/>
  <c r="AE253" i="11"/>
  <c r="AY209" i="11"/>
  <c r="AZ201" i="11"/>
  <c r="AX249" i="11"/>
  <c r="AV247" i="11"/>
  <c r="AW34" i="11"/>
  <c r="AY40" i="11"/>
  <c r="AY201" i="11"/>
  <c r="AZ227" i="11"/>
  <c r="AZ15" i="11"/>
  <c r="AV92" i="11"/>
  <c r="AX186" i="11"/>
  <c r="AY123" i="11"/>
  <c r="AY125" i="11" s="1"/>
  <c r="AD125" i="11"/>
  <c r="AZ209" i="11"/>
  <c r="AW135" i="11"/>
  <c r="AY103" i="11"/>
  <c r="AV158" i="11"/>
  <c r="AX163" i="11"/>
  <c r="AE14" i="11"/>
  <c r="AZ12" i="11"/>
  <c r="AZ14" i="11" s="1"/>
  <c r="AY31" i="11"/>
  <c r="AY34" i="11" s="1"/>
  <c r="AD34" i="11"/>
  <c r="AU157" i="11"/>
  <c r="AU174" i="11"/>
  <c r="BB248" i="11"/>
  <c r="AU295" i="11"/>
  <c r="AU211" i="11"/>
  <c r="BB189" i="11"/>
  <c r="AU287" i="11"/>
  <c r="AU144" i="11"/>
  <c r="AU186" i="11"/>
  <c r="BB91" i="11"/>
  <c r="BB218" i="11"/>
  <c r="AU138" i="11"/>
  <c r="BC293" i="11"/>
  <c r="AU294" i="11"/>
  <c r="BD204" i="11"/>
  <c r="BB27" i="11"/>
  <c r="AU297" i="11"/>
  <c r="BB298" i="11"/>
  <c r="BB45" i="11"/>
  <c r="BB47" i="11" s="1"/>
  <c r="BC144" i="11"/>
  <c r="BB209" i="11"/>
  <c r="BB211" i="11" s="1"/>
  <c r="BB270" i="11"/>
  <c r="BB273" i="11" s="1"/>
  <c r="BD263" i="11"/>
  <c r="BB261" i="11"/>
  <c r="BB263" i="11" s="1"/>
  <c r="BC287" i="11"/>
  <c r="BB105" i="11"/>
  <c r="AU298" i="11"/>
  <c r="BC91" i="11"/>
  <c r="BB257" i="11"/>
  <c r="BB260" i="11" s="1"/>
  <c r="BB152" i="11"/>
  <c r="BB157" i="11" s="1"/>
  <c r="BD292" i="11"/>
  <c r="BD157" i="11"/>
  <c r="BB275" i="11"/>
  <c r="BB278" i="11" s="1"/>
  <c r="BC278" i="11"/>
  <c r="BB80" i="11"/>
  <c r="BB299" i="11" s="1"/>
  <c r="BD81" i="11"/>
  <c r="BD299" i="11"/>
  <c r="BC138" i="11"/>
  <c r="BB137" i="11"/>
  <c r="BC120" i="11"/>
  <c r="BC285" i="11"/>
  <c r="BB204" i="11"/>
  <c r="BC211" i="11"/>
  <c r="BC241" i="11"/>
  <c r="BB238" i="11"/>
  <c r="BB241" i="11" s="1"/>
  <c r="BD120" i="11"/>
  <c r="BD294" i="11"/>
  <c r="BD295" i="11"/>
  <c r="BB182" i="11"/>
  <c r="BD186" i="11"/>
  <c r="BD23" i="11"/>
  <c r="BD289" i="11"/>
  <c r="BC131" i="11"/>
  <c r="BB129" i="11"/>
  <c r="BB131" i="11" s="1"/>
  <c r="BC298" i="11"/>
  <c r="BC163" i="11"/>
  <c r="BB82" i="11"/>
  <c r="BB86" i="11" s="1"/>
  <c r="BD86" i="11"/>
  <c r="BD138" i="11"/>
  <c r="BB136" i="11"/>
  <c r="BC294" i="11"/>
  <c r="BC299" i="11"/>
  <c r="AU293" i="11"/>
  <c r="BD195" i="11"/>
  <c r="BB187" i="11"/>
  <c r="BD287" i="11"/>
  <c r="BC253" i="11"/>
  <c r="BB252" i="11"/>
  <c r="BB253" i="11" s="1"/>
  <c r="BB122" i="11"/>
  <c r="BB125" i="11" s="1"/>
  <c r="BC125" i="11"/>
  <c r="BB264" i="11"/>
  <c r="BB266" i="11" s="1"/>
  <c r="BC266" i="11"/>
  <c r="BC291" i="11"/>
  <c r="BD66" i="11"/>
  <c r="BB63" i="11"/>
  <c r="BB66" i="11" s="1"/>
  <c r="BD174" i="11"/>
  <c r="BD285" i="11"/>
  <c r="BB242" i="11"/>
  <c r="BB245" i="11" s="1"/>
  <c r="BC245" i="11"/>
  <c r="BC77" i="11"/>
  <c r="BB42" i="11"/>
  <c r="BB44" i="11" s="1"/>
  <c r="BC44" i="11"/>
  <c r="BC17" i="11"/>
  <c r="BB16" i="11"/>
  <c r="BB17" i="11" s="1"/>
  <c r="BB246" i="11"/>
  <c r="BC249" i="11"/>
  <c r="BD144" i="11"/>
  <c r="BB140" i="11"/>
  <c r="BB144" i="11" s="1"/>
  <c r="AU195" i="11"/>
  <c r="BD297" i="11"/>
  <c r="BB194" i="11"/>
  <c r="BC297" i="11"/>
  <c r="AS283" i="11"/>
  <c r="BB223" i="11"/>
  <c r="BB77" i="11"/>
  <c r="BB120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V107" i="11"/>
  <c r="BD237" i="11"/>
  <c r="BD293" i="11"/>
  <c r="AB150" i="10"/>
  <c r="AV85" i="11"/>
  <c r="AT145" i="11"/>
  <c r="AK291" i="11"/>
  <c r="AK283" i="11" s="1"/>
  <c r="AK150" i="11"/>
  <c r="AK279" i="11" s="1"/>
  <c r="AY186" i="11"/>
  <c r="AV267" i="11"/>
  <c r="AY62" i="11"/>
  <c r="AV60" i="11"/>
  <c r="AY110" i="11"/>
  <c r="BB285" i="11"/>
  <c r="BB174" i="11"/>
  <c r="AV151" i="11"/>
  <c r="BB10" i="11"/>
  <c r="AZ110" i="11"/>
  <c r="AV170" i="11"/>
  <c r="AZ186" i="11"/>
  <c r="AY20" i="11"/>
  <c r="AV18" i="11"/>
  <c r="AY256" i="11"/>
  <c r="AV254" i="11"/>
  <c r="BB237" i="11"/>
  <c r="AY26" i="11"/>
  <c r="AV126" i="11"/>
  <c r="AV234" i="11"/>
  <c r="AY237" i="11"/>
  <c r="AV166" i="11"/>
  <c r="AZ237" i="11"/>
  <c r="BB51" i="11"/>
  <c r="AV68" i="11"/>
  <c r="AV52" i="11"/>
  <c r="AV185" i="11"/>
  <c r="AV7" i="11"/>
  <c r="AV136" i="11"/>
  <c r="AV113" i="11"/>
  <c r="H269" i="10"/>
  <c r="H266" i="10"/>
  <c r="H131" i="10"/>
  <c r="H110" i="10"/>
  <c r="H17" i="10"/>
  <c r="AE72" i="11" l="1"/>
  <c r="AC72" i="11"/>
  <c r="AJ279" i="10"/>
  <c r="AV296" i="11"/>
  <c r="AD226" i="11"/>
  <c r="AZ39" i="11"/>
  <c r="AZ41" i="11" s="1"/>
  <c r="X291" i="11"/>
  <c r="X283" i="11" s="1"/>
  <c r="AE145" i="11"/>
  <c r="AZ145" i="11" s="1"/>
  <c r="BC279" i="11"/>
  <c r="AW233" i="11"/>
  <c r="AV120" i="11"/>
  <c r="BE120" i="11" s="1"/>
  <c r="AV21" i="11"/>
  <c r="AV23" i="11" s="1"/>
  <c r="BE23" i="11" s="1"/>
  <c r="AZ261" i="11"/>
  <c r="AZ263" i="11" s="1"/>
  <c r="AV138" i="11"/>
  <c r="BE138" i="11" s="1"/>
  <c r="AV144" i="11"/>
  <c r="BE144" i="11" s="1"/>
  <c r="AD100" i="11"/>
  <c r="AV20" i="11"/>
  <c r="BE20" i="11" s="1"/>
  <c r="AW17" i="11"/>
  <c r="AW287" i="11"/>
  <c r="AB100" i="11"/>
  <c r="AC17" i="11"/>
  <c r="AV70" i="11"/>
  <c r="AV256" i="11"/>
  <c r="BE256" i="11" s="1"/>
  <c r="AV62" i="11"/>
  <c r="BE62" i="11" s="1"/>
  <c r="AW211" i="11"/>
  <c r="AE174" i="11"/>
  <c r="AV212" i="11"/>
  <c r="AY261" i="11"/>
  <c r="AC233" i="11"/>
  <c r="AC218" i="11"/>
  <c r="AE100" i="11"/>
  <c r="AV67" i="11"/>
  <c r="AX110" i="11"/>
  <c r="AZ204" i="11"/>
  <c r="AE204" i="11"/>
  <c r="AC298" i="11"/>
  <c r="AE226" i="11"/>
  <c r="X150" i="11"/>
  <c r="X279" i="11" s="1"/>
  <c r="AV106" i="11"/>
  <c r="AV284" i="11" s="1"/>
  <c r="AC284" i="11"/>
  <c r="AV230" i="11"/>
  <c r="AW298" i="11"/>
  <c r="AD204" i="11"/>
  <c r="AE297" i="11"/>
  <c r="AD211" i="11"/>
  <c r="AV257" i="11"/>
  <c r="AW295" i="11"/>
  <c r="AV35" i="11"/>
  <c r="AC260" i="11"/>
  <c r="AC211" i="11"/>
  <c r="AW105" i="11"/>
  <c r="AC91" i="11"/>
  <c r="AD289" i="11"/>
  <c r="AY211" i="11"/>
  <c r="AW174" i="11"/>
  <c r="AD17" i="11"/>
  <c r="AD145" i="11"/>
  <c r="AD150" i="11" s="1"/>
  <c r="AE233" i="11"/>
  <c r="AD287" i="11"/>
  <c r="AX293" i="11"/>
  <c r="AZ233" i="11"/>
  <c r="AV225" i="11"/>
  <c r="AV226" i="11" s="1"/>
  <c r="BE226" i="11" s="1"/>
  <c r="AW145" i="11"/>
  <c r="AW150" i="11" s="1"/>
  <c r="AC293" i="11"/>
  <c r="AV24" i="11"/>
  <c r="AV26" i="11" s="1"/>
  <c r="BE26" i="11" s="1"/>
  <c r="AE278" i="11"/>
  <c r="AY41" i="11"/>
  <c r="AD295" i="11"/>
  <c r="AD41" i="11"/>
  <c r="AE298" i="11"/>
  <c r="AV249" i="11"/>
  <c r="BE249" i="11" s="1"/>
  <c r="AD195" i="11"/>
  <c r="AE211" i="11"/>
  <c r="AX41" i="11"/>
  <c r="AD105" i="11"/>
  <c r="AC105" i="11"/>
  <c r="AZ211" i="11"/>
  <c r="AE287" i="11"/>
  <c r="AV203" i="11"/>
  <c r="AC157" i="11"/>
  <c r="AC292" i="11"/>
  <c r="AZ49" i="11"/>
  <c r="AE51" i="11"/>
  <c r="AZ127" i="11"/>
  <c r="AZ128" i="11" s="1"/>
  <c r="AE128" i="11"/>
  <c r="AX53" i="11"/>
  <c r="AX54" i="11" s="1"/>
  <c r="AB54" i="11"/>
  <c r="AZ83" i="11"/>
  <c r="AZ86" i="11" s="1"/>
  <c r="AE86" i="11"/>
  <c r="AW54" i="11"/>
  <c r="AW269" i="11"/>
  <c r="AY105" i="11"/>
  <c r="AD233" i="11"/>
  <c r="AC287" i="11"/>
  <c r="AE105" i="11"/>
  <c r="AE289" i="11"/>
  <c r="AW294" i="11"/>
  <c r="AE290" i="11"/>
  <c r="AD294" i="11"/>
  <c r="AW59" i="11"/>
  <c r="AZ88" i="11"/>
  <c r="AZ91" i="11" s="1"/>
  <c r="AE91" i="11"/>
  <c r="AZ79" i="11"/>
  <c r="AZ81" i="11" s="1"/>
  <c r="AE81" i="11"/>
  <c r="AX28" i="11"/>
  <c r="AX30" i="11" s="1"/>
  <c r="AB30" i="11"/>
  <c r="AC28" i="11"/>
  <c r="AC30" i="11" s="1"/>
  <c r="AZ69" i="11"/>
  <c r="AZ72" i="11" s="1"/>
  <c r="AX206" i="11"/>
  <c r="AV206" i="11" s="1"/>
  <c r="AB211" i="11"/>
  <c r="AB287" i="11"/>
  <c r="AY65" i="11"/>
  <c r="AD299" i="11"/>
  <c r="AD66" i="11"/>
  <c r="AX268" i="11"/>
  <c r="AX269" i="11" s="1"/>
  <c r="AB269" i="11"/>
  <c r="AY83" i="11"/>
  <c r="AY86" i="11" s="1"/>
  <c r="AD86" i="11"/>
  <c r="AY215" i="11"/>
  <c r="AY218" i="11" s="1"/>
  <c r="AD218" i="11"/>
  <c r="AY53" i="11"/>
  <c r="AY54" i="11" s="1"/>
  <c r="AD54" i="11"/>
  <c r="AZ244" i="11"/>
  <c r="AZ245" i="11" s="1"/>
  <c r="AE245" i="11"/>
  <c r="AY79" i="11"/>
  <c r="AY81" i="11" s="1"/>
  <c r="AD81" i="11"/>
  <c r="AW195" i="11"/>
  <c r="AE44" i="11"/>
  <c r="AZ43" i="11"/>
  <c r="AZ44" i="11" s="1"/>
  <c r="AW273" i="11"/>
  <c r="AE17" i="11"/>
  <c r="AY233" i="11"/>
  <c r="AD290" i="11"/>
  <c r="AZ105" i="11"/>
  <c r="AD298" i="11"/>
  <c r="AX266" i="11"/>
  <c r="AV264" i="11"/>
  <c r="AV266" i="11" s="1"/>
  <c r="BE266" i="11" s="1"/>
  <c r="AW81" i="11"/>
  <c r="AX57" i="11"/>
  <c r="AB294" i="11"/>
  <c r="AB59" i="11"/>
  <c r="AV277" i="11"/>
  <c r="AV278" i="11" s="1"/>
  <c r="AY43" i="11"/>
  <c r="AY44" i="11" s="1"/>
  <c r="AD44" i="11"/>
  <c r="AV90" i="11"/>
  <c r="AZ152" i="11"/>
  <c r="AE157" i="11"/>
  <c r="AE292" i="11"/>
  <c r="AZ272" i="11"/>
  <c r="AZ273" i="11" s="1"/>
  <c r="AE273" i="11"/>
  <c r="AZ36" i="11"/>
  <c r="AZ37" i="11" s="1"/>
  <c r="AE37" i="11"/>
  <c r="AY127" i="11"/>
  <c r="AD128" i="11"/>
  <c r="AX16" i="11"/>
  <c r="AB17" i="11"/>
  <c r="AX127" i="11"/>
  <c r="AX128" i="11" s="1"/>
  <c r="AB128" i="11"/>
  <c r="AZ258" i="11"/>
  <c r="AZ260" i="11" s="1"/>
  <c r="AE260" i="11"/>
  <c r="AV207" i="11"/>
  <c r="AX14" i="11"/>
  <c r="AV11" i="11"/>
  <c r="AD297" i="11"/>
  <c r="AZ57" i="11"/>
  <c r="AZ59" i="11" s="1"/>
  <c r="AE59" i="11"/>
  <c r="AZ17" i="11"/>
  <c r="AW289" i="11"/>
  <c r="AD174" i="11"/>
  <c r="AB290" i="11"/>
  <c r="AX43" i="11"/>
  <c r="AB44" i="11"/>
  <c r="AC43" i="11"/>
  <c r="AC44" i="11" s="1"/>
  <c r="AV232" i="11"/>
  <c r="AW218" i="11"/>
  <c r="AB299" i="11"/>
  <c r="AX65" i="11"/>
  <c r="AC65" i="11"/>
  <c r="AB66" i="11"/>
  <c r="AV104" i="11"/>
  <c r="AW30" i="11"/>
  <c r="AV156" i="11"/>
  <c r="AY152" i="11"/>
  <c r="AD157" i="11"/>
  <c r="AD292" i="11"/>
  <c r="AE295" i="11"/>
  <c r="AV102" i="11"/>
  <c r="AX8" i="11"/>
  <c r="AB10" i="11"/>
  <c r="AB289" i="11"/>
  <c r="AW51" i="11"/>
  <c r="AW37" i="11"/>
  <c r="AC127" i="11"/>
  <c r="AC128" i="11" s="1"/>
  <c r="AV154" i="11"/>
  <c r="AV196" i="11"/>
  <c r="AW86" i="11"/>
  <c r="AY130" i="11"/>
  <c r="AY131" i="11" s="1"/>
  <c r="AD131" i="11"/>
  <c r="AZ53" i="11"/>
  <c r="AZ54" i="11" s="1"/>
  <c r="AE54" i="11"/>
  <c r="AY244" i="11"/>
  <c r="AY245" i="11" s="1"/>
  <c r="AD245" i="11"/>
  <c r="AC268" i="11"/>
  <c r="AC269" i="11" s="1"/>
  <c r="AW299" i="11"/>
  <c r="AW66" i="11"/>
  <c r="AY112" i="11"/>
  <c r="AY115" i="11" s="1"/>
  <c r="AD115" i="11"/>
  <c r="AX112" i="11"/>
  <c r="AB115" i="11"/>
  <c r="AW260" i="11"/>
  <c r="AW245" i="11"/>
  <c r="AW290" i="11"/>
  <c r="AE294" i="11"/>
  <c r="AY57" i="11"/>
  <c r="AY59" i="11" s="1"/>
  <c r="AD59" i="11"/>
  <c r="AY88" i="11"/>
  <c r="AY91" i="11" s="1"/>
  <c r="AD91" i="11"/>
  <c r="AZ191" i="11"/>
  <c r="AZ195" i="11" s="1"/>
  <c r="AE195" i="11"/>
  <c r="AX79" i="11"/>
  <c r="AX81" i="11" s="1"/>
  <c r="AB81" i="11"/>
  <c r="AX172" i="11"/>
  <c r="AB174" i="11"/>
  <c r="AC172" i="11"/>
  <c r="AB295" i="11"/>
  <c r="AC261" i="11"/>
  <c r="AX261" i="11"/>
  <c r="AB297" i="11"/>
  <c r="AB263" i="11"/>
  <c r="AY28" i="11"/>
  <c r="AY30" i="11" s="1"/>
  <c r="AD30" i="11"/>
  <c r="AW292" i="11"/>
  <c r="AW157" i="11"/>
  <c r="AX83" i="11"/>
  <c r="AX86" i="11" s="1"/>
  <c r="AB86" i="11"/>
  <c r="AC112" i="11"/>
  <c r="AC115" i="11" s="1"/>
  <c r="AY8" i="11"/>
  <c r="AD10" i="11"/>
  <c r="AZ130" i="11"/>
  <c r="AZ131" i="11" s="1"/>
  <c r="AE131" i="11"/>
  <c r="AV93" i="11"/>
  <c r="AV100" i="11" s="1"/>
  <c r="BE100" i="11" s="1"/>
  <c r="AB91" i="11"/>
  <c r="AX88" i="11"/>
  <c r="AY268" i="11"/>
  <c r="AY269" i="11" s="1"/>
  <c r="AD269" i="11"/>
  <c r="AX285" i="11"/>
  <c r="AW297" i="11"/>
  <c r="AW91" i="11"/>
  <c r="AX49" i="11"/>
  <c r="AB51" i="11"/>
  <c r="AZ28" i="11"/>
  <c r="AZ30" i="11" s="1"/>
  <c r="AE30" i="11"/>
  <c r="AY69" i="11"/>
  <c r="AY72" i="11" s="1"/>
  <c r="AD278" i="11"/>
  <c r="AY49" i="11"/>
  <c r="AD51" i="11"/>
  <c r="AZ65" i="11"/>
  <c r="AE299" i="11"/>
  <c r="AE66" i="11"/>
  <c r="AY272" i="11"/>
  <c r="AY273" i="11" s="1"/>
  <c r="AD273" i="11"/>
  <c r="AC53" i="11"/>
  <c r="AC54" i="11" s="1"/>
  <c r="AY36" i="11"/>
  <c r="AY37" i="11" s="1"/>
  <c r="AD37" i="11"/>
  <c r="AZ112" i="11"/>
  <c r="AZ115" i="11" s="1"/>
  <c r="AE115" i="11"/>
  <c r="AX244" i="11"/>
  <c r="AX245" i="11" s="1"/>
  <c r="AB245" i="11"/>
  <c r="AZ8" i="11"/>
  <c r="AZ10" i="11" s="1"/>
  <c r="AE10" i="11"/>
  <c r="AV238" i="11"/>
  <c r="AV241" i="11" s="1"/>
  <c r="BE241" i="11" s="1"/>
  <c r="AC83" i="11"/>
  <c r="AC86" i="11" s="1"/>
  <c r="AY258" i="11"/>
  <c r="AY260" i="11" s="1"/>
  <c r="AD260" i="11"/>
  <c r="AW131" i="11"/>
  <c r="AZ215" i="11"/>
  <c r="AZ218" i="11" s="1"/>
  <c r="AE218" i="11"/>
  <c r="AB292" i="11"/>
  <c r="AX152" i="11"/>
  <c r="AB157" i="11"/>
  <c r="AB145" i="11"/>
  <c r="Z291" i="11"/>
  <c r="Z283" i="11" s="1"/>
  <c r="Z150" i="11"/>
  <c r="Z279" i="11" s="1"/>
  <c r="AC93" i="11"/>
  <c r="AC100" i="11" s="1"/>
  <c r="AC244" i="11"/>
  <c r="AZ268" i="11"/>
  <c r="AZ269" i="11" s="1"/>
  <c r="AE269" i="11"/>
  <c r="AS279" i="10"/>
  <c r="AX100" i="10"/>
  <c r="AX125" i="10" s="1"/>
  <c r="AX260" i="10" s="1"/>
  <c r="AK86" i="10"/>
  <c r="AK91" i="10" s="1"/>
  <c r="W186" i="10"/>
  <c r="W66" i="10"/>
  <c r="W237" i="10" s="1"/>
  <c r="W23" i="10" s="1"/>
  <c r="R100" i="10"/>
  <c r="R125" i="10" s="1"/>
  <c r="R260" i="10" s="1"/>
  <c r="K100" i="10"/>
  <c r="K125" i="10" s="1"/>
  <c r="K260" i="10" s="1"/>
  <c r="J125" i="10"/>
  <c r="J260" i="10" s="1"/>
  <c r="J100" i="10"/>
  <c r="N100" i="10"/>
  <c r="N125" i="10"/>
  <c r="N260" i="10" s="1"/>
  <c r="T204" i="10"/>
  <c r="T245" i="10" s="1"/>
  <c r="T34" i="10" s="1"/>
  <c r="T37" i="10" s="1"/>
  <c r="T256" i="10" s="1"/>
  <c r="M125" i="10"/>
  <c r="M260" i="10" s="1"/>
  <c r="M100" i="10"/>
  <c r="I100" i="10"/>
  <c r="I125" i="10"/>
  <c r="I260" i="10" s="1"/>
  <c r="Q100" i="10"/>
  <c r="Q125" i="10" s="1"/>
  <c r="Q260" i="10" s="1"/>
  <c r="AW249" i="10"/>
  <c r="AB100" i="10"/>
  <c r="AB125" i="10" s="1"/>
  <c r="AB260" i="10" s="1"/>
  <c r="L100" i="10"/>
  <c r="L125" i="10" s="1"/>
  <c r="L260" i="10" s="1"/>
  <c r="P125" i="10"/>
  <c r="P260" i="10" s="1"/>
  <c r="P100" i="10"/>
  <c r="BD30" i="10"/>
  <c r="BD72" i="10" s="1"/>
  <c r="BB30" i="10"/>
  <c r="BB72" i="10"/>
  <c r="N204" i="10"/>
  <c r="N245" i="10" s="1"/>
  <c r="N34" i="10" s="1"/>
  <c r="N37" i="10" s="1"/>
  <c r="N256" i="10" s="1"/>
  <c r="O100" i="10"/>
  <c r="O125" i="10" s="1"/>
  <c r="O260" i="10" s="1"/>
  <c r="T100" i="10"/>
  <c r="T125" i="10"/>
  <c r="T260" i="10" s="1"/>
  <c r="Z125" i="10"/>
  <c r="AA125" i="10"/>
  <c r="AA260" i="10" s="1"/>
  <c r="AA100" i="10"/>
  <c r="S100" i="10"/>
  <c r="S125" i="10" s="1"/>
  <c r="S260" i="10" s="1"/>
  <c r="U100" i="10"/>
  <c r="U125" i="10"/>
  <c r="U260" i="10" s="1"/>
  <c r="P72" i="10"/>
  <c r="P30" i="10"/>
  <c r="BC150" i="10"/>
  <c r="BD145" i="10"/>
  <c r="AU290" i="11"/>
  <c r="BB92" i="11"/>
  <c r="BB100" i="11" s="1"/>
  <c r="BC290" i="11"/>
  <c r="BC283" i="11" s="1"/>
  <c r="BB110" i="11"/>
  <c r="AV77" i="11"/>
  <c r="BE77" i="11" s="1"/>
  <c r="BB292" i="11"/>
  <c r="BB295" i="11"/>
  <c r="AV227" i="11"/>
  <c r="AV31" i="11"/>
  <c r="AV34" i="11" s="1"/>
  <c r="BE34" i="11" s="1"/>
  <c r="AY298" i="11"/>
  <c r="AV209" i="11"/>
  <c r="AV163" i="11"/>
  <c r="BE163" i="11" s="1"/>
  <c r="AV123" i="11"/>
  <c r="AV125" i="11" s="1"/>
  <c r="BE125" i="11" s="1"/>
  <c r="AZ295" i="11"/>
  <c r="BB186" i="11"/>
  <c r="AV134" i="11"/>
  <c r="AV135" i="11" s="1"/>
  <c r="BE135" i="11" s="1"/>
  <c r="AY204" i="11"/>
  <c r="AV201" i="11"/>
  <c r="AY295" i="11"/>
  <c r="AY253" i="11"/>
  <c r="AV250" i="11"/>
  <c r="AV253" i="11" s="1"/>
  <c r="BE253" i="11" s="1"/>
  <c r="AZ298" i="11"/>
  <c r="AZ287" i="11"/>
  <c r="BB249" i="11"/>
  <c r="AY287" i="11"/>
  <c r="AV40" i="11"/>
  <c r="AV15" i="11"/>
  <c r="AY17" i="11"/>
  <c r="AV12" i="11"/>
  <c r="AV103" i="11"/>
  <c r="BB138" i="11"/>
  <c r="BB294" i="11"/>
  <c r="BB81" i="11"/>
  <c r="BB289" i="11"/>
  <c r="BB293" i="11"/>
  <c r="BB195" i="11"/>
  <c r="BB30" i="11"/>
  <c r="BB287" i="11"/>
  <c r="BB297" i="11"/>
  <c r="BB226" i="11"/>
  <c r="AE145" i="10"/>
  <c r="BD145" i="11"/>
  <c r="AU145" i="11"/>
  <c r="AT291" i="11"/>
  <c r="AT283" i="11" s="1"/>
  <c r="AT150" i="11"/>
  <c r="AT279" i="11" s="1"/>
  <c r="AV237" i="11"/>
  <c r="BE237" i="11" s="1"/>
  <c r="AV186" i="11"/>
  <c r="BE186" i="11" s="1"/>
  <c r="H128" i="10"/>
  <c r="H144" i="10"/>
  <c r="H199" i="10"/>
  <c r="H273" i="10"/>
  <c r="H44" i="10"/>
  <c r="H278" i="10"/>
  <c r="H20" i="10"/>
  <c r="H54" i="10"/>
  <c r="H253" i="10" s="1"/>
  <c r="H41" i="10" s="1"/>
  <c r="H195" i="10" s="1"/>
  <c r="H10" i="10" s="1"/>
  <c r="H26" i="10" s="1"/>
  <c r="H62" i="10"/>
  <c r="H81" i="10" s="1"/>
  <c r="H14" i="10"/>
  <c r="H47" i="10"/>
  <c r="H120" i="10"/>
  <c r="H163" i="10"/>
  <c r="H211" i="10"/>
  <c r="H218" i="10"/>
  <c r="H226" i="10"/>
  <c r="H263" i="10"/>
  <c r="H150" i="10"/>
  <c r="H233" i="10"/>
  <c r="H174" i="10"/>
  <c r="H59" i="10"/>
  <c r="H115" i="10"/>
  <c r="H135" i="10"/>
  <c r="AV39" i="11" l="1"/>
  <c r="AV41" i="11" s="1"/>
  <c r="BE41" i="11" s="1"/>
  <c r="AX17" i="11"/>
  <c r="AE150" i="10"/>
  <c r="AE279" i="10" s="1"/>
  <c r="AJ281" i="10" s="1"/>
  <c r="Z260" i="10"/>
  <c r="AW279" i="11"/>
  <c r="BE278" i="11"/>
  <c r="AD279" i="11"/>
  <c r="AY145" i="11"/>
  <c r="AY150" i="11" s="1"/>
  <c r="AY297" i="11"/>
  <c r="AY263" i="11"/>
  <c r="AV261" i="11"/>
  <c r="AV263" i="11" s="1"/>
  <c r="BE263" i="11" s="1"/>
  <c r="AV110" i="11"/>
  <c r="BE110" i="11" s="1"/>
  <c r="AV204" i="11"/>
  <c r="BE204" i="11" s="1"/>
  <c r="AD291" i="11"/>
  <c r="AD283" i="11" s="1"/>
  <c r="AW291" i="11"/>
  <c r="AW283" i="11" s="1"/>
  <c r="AE291" i="11"/>
  <c r="AE283" i="11" s="1"/>
  <c r="AE150" i="11"/>
  <c r="AE279" i="11" s="1"/>
  <c r="AV49" i="11"/>
  <c r="AV51" i="11" s="1"/>
  <c r="BE51" i="11" s="1"/>
  <c r="AV244" i="11"/>
  <c r="AV245" i="11" s="1"/>
  <c r="BE245" i="11" s="1"/>
  <c r="AV57" i="11"/>
  <c r="AV59" i="11" s="1"/>
  <c r="BE59" i="11" s="1"/>
  <c r="AY293" i="11"/>
  <c r="AZ294" i="11"/>
  <c r="AC289" i="11"/>
  <c r="AV233" i="11"/>
  <c r="BE233" i="11" s="1"/>
  <c r="AZ297" i="11"/>
  <c r="AZ293" i="11"/>
  <c r="AV83" i="11"/>
  <c r="AV86" i="11" s="1"/>
  <c r="BE86" i="11" s="1"/>
  <c r="AV105" i="11"/>
  <c r="BE105" i="11" s="1"/>
  <c r="AV258" i="11"/>
  <c r="AV260" i="11" s="1"/>
  <c r="BE260" i="11" s="1"/>
  <c r="AV14" i="11"/>
  <c r="BE14" i="11" s="1"/>
  <c r="AC245" i="11"/>
  <c r="AC294" i="11"/>
  <c r="AV152" i="11"/>
  <c r="AX292" i="11"/>
  <c r="AX157" i="11"/>
  <c r="AV172" i="11"/>
  <c r="AV174" i="11" s="1"/>
  <c r="BE174" i="11" s="1"/>
  <c r="AX174" i="11"/>
  <c r="AX295" i="11"/>
  <c r="AX10" i="11"/>
  <c r="AX289" i="11"/>
  <c r="AC299" i="11"/>
  <c r="AC66" i="11"/>
  <c r="AV272" i="11"/>
  <c r="AV273" i="11" s="1"/>
  <c r="BE273" i="11" s="1"/>
  <c r="AZ289" i="11"/>
  <c r="AY294" i="11"/>
  <c r="AY51" i="11"/>
  <c r="AY290" i="11"/>
  <c r="AV88" i="11"/>
  <c r="AV91" i="11" s="1"/>
  <c r="BE91" i="11" s="1"/>
  <c r="AX91" i="11"/>
  <c r="AV8" i="11"/>
  <c r="AV10" i="11" s="1"/>
  <c r="BE10" i="11" s="1"/>
  <c r="AY10" i="11"/>
  <c r="AX263" i="11"/>
  <c r="AX297" i="11"/>
  <c r="AV112" i="11"/>
  <c r="AV115" i="11" s="1"/>
  <c r="BE115" i="11" s="1"/>
  <c r="AX115" i="11"/>
  <c r="AV36" i="11"/>
  <c r="AV37" i="11" s="1"/>
  <c r="BE37" i="11" s="1"/>
  <c r="AX299" i="11"/>
  <c r="AV65" i="11"/>
  <c r="AX66" i="11"/>
  <c r="AX211" i="11"/>
  <c r="AX287" i="11"/>
  <c r="AV268" i="11"/>
  <c r="AV269" i="11" s="1"/>
  <c r="BE269" i="11" s="1"/>
  <c r="AZ51" i="11"/>
  <c r="AZ290" i="11"/>
  <c r="AY289" i="11"/>
  <c r="AC263" i="11"/>
  <c r="AC297" i="11"/>
  <c r="AV28" i="11"/>
  <c r="AV30" i="11" s="1"/>
  <c r="BE30" i="11" s="1"/>
  <c r="AV127" i="11"/>
  <c r="AV128" i="11" s="1"/>
  <c r="BE128" i="11" s="1"/>
  <c r="AY128" i="11"/>
  <c r="AV16" i="11"/>
  <c r="AV17" i="11" s="1"/>
  <c r="BE17" i="11" s="1"/>
  <c r="AV285" i="11"/>
  <c r="AV199" i="11"/>
  <c r="BE199" i="11" s="1"/>
  <c r="AX44" i="11"/>
  <c r="AV43" i="11"/>
  <c r="AV44" i="11" s="1"/>
  <c r="BE44" i="11" s="1"/>
  <c r="AZ157" i="11"/>
  <c r="AZ292" i="11"/>
  <c r="AV53" i="11"/>
  <c r="AV54" i="11" s="1"/>
  <c r="BE54" i="11" s="1"/>
  <c r="AB291" i="11"/>
  <c r="AB283" i="11" s="1"/>
  <c r="AB150" i="11"/>
  <c r="AB279" i="11" s="1"/>
  <c r="AC145" i="11"/>
  <c r="AX145" i="11"/>
  <c r="AX51" i="11"/>
  <c r="AX290" i="11"/>
  <c r="AC295" i="11"/>
  <c r="AC174" i="11"/>
  <c r="AX59" i="11"/>
  <c r="AX294" i="11"/>
  <c r="AV191" i="11"/>
  <c r="AV195" i="11" s="1"/>
  <c r="BE195" i="11" s="1"/>
  <c r="AY66" i="11"/>
  <c r="AY299" i="11"/>
  <c r="AV69" i="11"/>
  <c r="AV211" i="11"/>
  <c r="BE211" i="11" s="1"/>
  <c r="AC290" i="11"/>
  <c r="AV130" i="11"/>
  <c r="AV131" i="11" s="1"/>
  <c r="BE131" i="11" s="1"/>
  <c r="AZ66" i="11"/>
  <c r="AZ299" i="11"/>
  <c r="AY157" i="11"/>
  <c r="AY292" i="11"/>
  <c r="AV79" i="11"/>
  <c r="AV81" i="11" s="1"/>
  <c r="BE81" i="11" s="1"/>
  <c r="AV215" i="11"/>
  <c r="AV218" i="11" s="1"/>
  <c r="BE218" i="11" s="1"/>
  <c r="AK279" i="10"/>
  <c r="R66" i="10"/>
  <c r="R237" i="10" s="1"/>
  <c r="R23" i="10" s="1"/>
  <c r="R186" i="10"/>
  <c r="AB66" i="10"/>
  <c r="AB237" i="10" s="1"/>
  <c r="AB23" i="10" s="1"/>
  <c r="AB186" i="10"/>
  <c r="Q66" i="10"/>
  <c r="Q237" i="10" s="1"/>
  <c r="Q23" i="10" s="1"/>
  <c r="K66" i="10"/>
  <c r="K237" i="10" s="1"/>
  <c r="K23" i="10" s="1"/>
  <c r="K186" i="10"/>
  <c r="S66" i="10"/>
  <c r="S237" i="10" s="1"/>
  <c r="S23" i="10" s="1"/>
  <c r="O186" i="10"/>
  <c r="O66" i="10"/>
  <c r="O237" i="10" s="1"/>
  <c r="O23" i="10" s="1"/>
  <c r="AX66" i="10"/>
  <c r="AX237" i="10" s="1"/>
  <c r="AX23" i="10" s="1"/>
  <c r="AX186" i="10"/>
  <c r="L66" i="10"/>
  <c r="L237" i="10" s="1"/>
  <c r="L23" i="10" s="1"/>
  <c r="L186" i="10"/>
  <c r="H30" i="10"/>
  <c r="H72" i="10" s="1"/>
  <c r="Z186" i="10"/>
  <c r="Z237" i="10"/>
  <c r="BC100" i="10"/>
  <c r="BC125" i="10"/>
  <c r="BC260" i="10" s="1"/>
  <c r="U186" i="10"/>
  <c r="U66" i="10"/>
  <c r="U237" i="10" s="1"/>
  <c r="U23" i="10" s="1"/>
  <c r="M66" i="10"/>
  <c r="M237" i="10" s="1"/>
  <c r="M23" i="10" s="1"/>
  <c r="T66" i="10"/>
  <c r="T237" i="10" s="1"/>
  <c r="T23" i="10" s="1"/>
  <c r="N186" i="10"/>
  <c r="N66" i="10"/>
  <c r="N237" i="10" s="1"/>
  <c r="N23" i="10" s="1"/>
  <c r="H138" i="10"/>
  <c r="H157" i="10" s="1"/>
  <c r="I186" i="10"/>
  <c r="I66" i="10"/>
  <c r="I237" i="10" s="1"/>
  <c r="I23" i="10" s="1"/>
  <c r="AW241" i="10"/>
  <c r="AW105" i="10" s="1"/>
  <c r="P66" i="10"/>
  <c r="P237" i="10" s="1"/>
  <c r="P23" i="10" s="1"/>
  <c r="AA66" i="10"/>
  <c r="AA237" i="10" s="1"/>
  <c r="AA23" i="10" s="1"/>
  <c r="AW51" i="10"/>
  <c r="J186" i="10"/>
  <c r="J66" i="10"/>
  <c r="J237" i="10" s="1"/>
  <c r="J23" i="10" s="1"/>
  <c r="W77" i="10"/>
  <c r="BD150" i="10"/>
  <c r="BB290" i="11"/>
  <c r="AV287" i="11"/>
  <c r="AV298" i="11"/>
  <c r="AZ150" i="11"/>
  <c r="AZ291" i="11"/>
  <c r="AU150" i="11"/>
  <c r="AU279" i="11" s="1"/>
  <c r="AU291" i="11"/>
  <c r="AU283" i="11" s="1"/>
  <c r="BD150" i="11"/>
  <c r="BD279" i="11" s="1"/>
  <c r="BB145" i="11"/>
  <c r="BD291" i="11"/>
  <c r="BD283" i="11" s="1"/>
  <c r="AV72" i="11" l="1"/>
  <c r="BE72" i="11" s="1"/>
  <c r="AY291" i="11"/>
  <c r="AY283" i="11" s="1"/>
  <c r="AV145" i="11"/>
  <c r="AV150" i="11" s="1"/>
  <c r="BE150" i="11" s="1"/>
  <c r="AZ279" i="11"/>
  <c r="AY279" i="11"/>
  <c r="AV295" i="11"/>
  <c r="AV293" i="11"/>
  <c r="AV297" i="11"/>
  <c r="AV294" i="11"/>
  <c r="AV289" i="11"/>
  <c r="AX291" i="11"/>
  <c r="AX283" i="11" s="1"/>
  <c r="AX150" i="11"/>
  <c r="AX279" i="11" s="1"/>
  <c r="AK280" i="10" s="1"/>
  <c r="BE280" i="10" s="1"/>
  <c r="AZ283" i="11"/>
  <c r="AC150" i="11"/>
  <c r="AC291" i="11"/>
  <c r="AC283" i="11" s="1"/>
  <c r="AV66" i="11"/>
  <c r="BE66" i="11" s="1"/>
  <c r="AV299" i="11"/>
  <c r="AV290" i="11"/>
  <c r="AV157" i="11"/>
  <c r="BE157" i="11" s="1"/>
  <c r="AV292" i="11"/>
  <c r="J77" i="10"/>
  <c r="P186" i="10"/>
  <c r="O77" i="10"/>
  <c r="Q186" i="10"/>
  <c r="Q77" i="10" s="1"/>
  <c r="T77" i="10"/>
  <c r="BC66" i="10"/>
  <c r="BC237" i="10" s="1"/>
  <c r="BC23" i="10" s="1"/>
  <c r="AW86" i="10"/>
  <c r="AW91" i="10" s="1"/>
  <c r="I77" i="10"/>
  <c r="T186" i="10"/>
  <c r="L77" i="10"/>
  <c r="S186" i="10"/>
  <c r="BD100" i="10"/>
  <c r="BD125" i="10"/>
  <c r="BD260" i="10" s="1"/>
  <c r="AA186" i="10"/>
  <c r="AA77" i="10" s="1"/>
  <c r="M186" i="10"/>
  <c r="S77" i="10"/>
  <c r="AB77" i="10"/>
  <c r="H204" i="10"/>
  <c r="H245" i="10" s="1"/>
  <c r="H34" i="10" s="1"/>
  <c r="H37" i="10" s="1"/>
  <c r="H256" i="10" s="1"/>
  <c r="M77" i="10"/>
  <c r="H100" i="10"/>
  <c r="H125" i="10"/>
  <c r="H260" i="10" s="1"/>
  <c r="W249" i="10"/>
  <c r="W51" i="10"/>
  <c r="P77" i="10"/>
  <c r="N77" i="10"/>
  <c r="U77" i="10"/>
  <c r="AX77" i="10"/>
  <c r="K77" i="10"/>
  <c r="R77" i="10"/>
  <c r="BB150" i="11"/>
  <c r="BB279" i="11" s="1"/>
  <c r="BB291" i="11"/>
  <c r="BB283" i="11" s="1"/>
  <c r="AV291" i="11" l="1"/>
  <c r="AV283" i="11" s="1"/>
  <c r="AV279" i="11"/>
  <c r="AC279" i="11"/>
  <c r="AV280" i="11" s="1"/>
  <c r="AW279" i="10"/>
  <c r="AA249" i="10"/>
  <c r="Q249" i="10"/>
  <c r="N249" i="10"/>
  <c r="N51" i="10"/>
  <c r="P249" i="10"/>
  <c r="W241" i="10"/>
  <c r="W105" i="10" s="1"/>
  <c r="S249" i="10"/>
  <c r="O249" i="10"/>
  <c r="M249" i="10"/>
  <c r="M51" i="10"/>
  <c r="R249" i="10"/>
  <c r="H66" i="10"/>
  <c r="H237" i="10" s="1"/>
  <c r="H23" i="10" s="1"/>
  <c r="Z249" i="10"/>
  <c r="L249" i="10"/>
  <c r="AB249" i="10"/>
  <c r="AB51" i="10"/>
  <c r="K249" i="10"/>
  <c r="K51" i="10" s="1"/>
  <c r="AX51" i="10"/>
  <c r="AX249" i="10"/>
  <c r="U249" i="10"/>
  <c r="BC186" i="10"/>
  <c r="BC77" i="10" s="1"/>
  <c r="J249" i="10"/>
  <c r="I249" i="10"/>
  <c r="BD66" i="10"/>
  <c r="BD237" i="10" s="1"/>
  <c r="BD23" i="10" s="1"/>
  <c r="T249" i="10"/>
  <c r="BC249" i="10" l="1"/>
  <c r="W86" i="10"/>
  <c r="W91" i="10" s="1"/>
  <c r="W279" i="10" s="1"/>
  <c r="M241" i="10"/>
  <c r="M105" i="10" s="1"/>
  <c r="Q241" i="10"/>
  <c r="Q105" i="10" s="1"/>
  <c r="K241" i="10"/>
  <c r="K105" i="10" s="1"/>
  <c r="O241" i="10"/>
  <c r="O105" i="10" s="1"/>
  <c r="P51" i="10"/>
  <c r="Q51" i="10"/>
  <c r="S241" i="10"/>
  <c r="S105" i="10" s="1"/>
  <c r="I241" i="10"/>
  <c r="I105" i="10" s="1"/>
  <c r="AB241" i="10"/>
  <c r="AB105" i="10" s="1"/>
  <c r="H186" i="10"/>
  <c r="H77" i="10" s="1"/>
  <c r="O51" i="10"/>
  <c r="J51" i="10"/>
  <c r="BD186" i="10"/>
  <c r="BD77" i="10" s="1"/>
  <c r="U241" i="10"/>
  <c r="U105" i="10" s="1"/>
  <c r="U51" i="10"/>
  <c r="T51" i="10"/>
  <c r="I51" i="10"/>
  <c r="AX241" i="10"/>
  <c r="AX105" i="10" s="1"/>
  <c r="L51" i="10"/>
  <c r="R51" i="10"/>
  <c r="S51" i="10"/>
  <c r="N241" i="10"/>
  <c r="N105" i="10" s="1"/>
  <c r="AA51" i="10"/>
  <c r="Z241" i="10" l="1"/>
  <c r="AA241" i="10"/>
  <c r="AA105" i="10" s="1"/>
  <c r="P241" i="10"/>
  <c r="P105" i="10" s="1"/>
  <c r="T241" i="10"/>
  <c r="T105" i="10" s="1"/>
  <c r="R241" i="10"/>
  <c r="R105" i="10" s="1"/>
  <c r="L241" i="10"/>
  <c r="L105" i="10" s="1"/>
  <c r="J241" i="10"/>
  <c r="J105" i="10" s="1"/>
  <c r="R86" i="10"/>
  <c r="R91" i="10" s="1"/>
  <c r="L86" i="10"/>
  <c r="L91" i="10" s="1"/>
  <c r="J86" i="10"/>
  <c r="J91" i="10"/>
  <c r="BD249" i="10"/>
  <c r="BD51" i="10"/>
  <c r="AA86" i="10"/>
  <c r="AA91" i="10"/>
  <c r="P86" i="10"/>
  <c r="P91" i="10"/>
  <c r="T86" i="10"/>
  <c r="T91" i="10"/>
  <c r="H249" i="10"/>
  <c r="H51" i="10"/>
  <c r="O86" i="10"/>
  <c r="O91" i="10"/>
  <c r="I86" i="10"/>
  <c r="I91" i="10"/>
  <c r="M91" i="10"/>
  <c r="M86" i="10"/>
  <c r="Q86" i="10"/>
  <c r="Q91" i="10"/>
  <c r="AX86" i="10"/>
  <c r="AX91" i="10"/>
  <c r="K86" i="10"/>
  <c r="U86" i="10"/>
  <c r="U91" i="10"/>
  <c r="AB91" i="10"/>
  <c r="AB86" i="10"/>
  <c r="N86" i="10"/>
  <c r="N91" i="10"/>
  <c r="S86" i="10"/>
  <c r="S91" i="10" s="1"/>
  <c r="BC51" i="10"/>
  <c r="M279" i="10" l="1"/>
  <c r="N279" i="10"/>
  <c r="T279" i="10"/>
  <c r="Z279" i="10"/>
  <c r="Q279" i="10"/>
  <c r="O279" i="10"/>
  <c r="P279" i="10"/>
  <c r="J279" i="10"/>
  <c r="AB279" i="10"/>
  <c r="AA279" i="10"/>
  <c r="AX279" i="10"/>
  <c r="I279" i="10"/>
  <c r="AL280" i="10" s="1"/>
  <c r="AL281" i="10" s="1"/>
  <c r="U279" i="10"/>
  <c r="L279" i="10"/>
  <c r="K91" i="10"/>
  <c r="K279" i="10" s="1"/>
  <c r="R279" i="10"/>
  <c r="S279" i="10"/>
  <c r="BC241" i="10"/>
  <c r="BC105" i="10" s="1"/>
  <c r="BC86" i="10"/>
  <c r="BC91" i="10"/>
  <c r="H241" i="10"/>
  <c r="H105" i="10" s="1"/>
  <c r="BD241" i="10"/>
  <c r="BD105" i="10" s="1"/>
  <c r="AX280" i="10" l="1"/>
  <c r="AS280" i="10"/>
  <c r="R280" i="10"/>
  <c r="U280" i="10"/>
  <c r="BC279" i="10"/>
  <c r="BD86" i="10"/>
  <c r="BD91" i="10"/>
  <c r="H86" i="10"/>
  <c r="BB100" i="10"/>
  <c r="BB125" i="10"/>
  <c r="BB260" i="10"/>
  <c r="BB66" i="10"/>
  <c r="BB237" i="10"/>
  <c r="BB23" i="10"/>
  <c r="BB186" i="10"/>
  <c r="BB77" i="10"/>
  <c r="BB249" i="10"/>
  <c r="BB51" i="10"/>
  <c r="BB241" i="10"/>
  <c r="BB105" i="10"/>
  <c r="BB86" i="10"/>
  <c r="BB91" i="10"/>
  <c r="V100" i="10"/>
  <c r="V125" i="10"/>
  <c r="V260" i="10"/>
  <c r="V66" i="10"/>
  <c r="V237" i="10"/>
  <c r="V23" i="10"/>
  <c r="V186" i="10"/>
  <c r="V77" i="10"/>
  <c r="V249" i="10"/>
  <c r="V51" i="10"/>
  <c r="V241" i="10"/>
  <c r="V105" i="10"/>
  <c r="V86" i="10"/>
  <c r="V91" i="10"/>
  <c r="AL100" i="10"/>
  <c r="AL125" i="10"/>
  <c r="AL260" i="10"/>
  <c r="AL66" i="10"/>
  <c r="AL237" i="10"/>
  <c r="AL23" i="10"/>
  <c r="AL186" i="10"/>
  <c r="AL77" i="10"/>
  <c r="AL249" i="10"/>
  <c r="AL51" i="10"/>
  <c r="AL241" i="10"/>
  <c r="AL105" i="10"/>
  <c r="AL86" i="10"/>
  <c r="AL91" i="10"/>
  <c r="AP100" i="10"/>
  <c r="AP125" i="10"/>
  <c r="AP260" i="10"/>
  <c r="AP66" i="10"/>
  <c r="AP237" i="10"/>
  <c r="AP23" i="10"/>
  <c r="AP186" i="10"/>
  <c r="AP77" i="10"/>
  <c r="AP249" i="10"/>
  <c r="AP51" i="10"/>
  <c r="AP241" i="10"/>
  <c r="AP105" i="10"/>
  <c r="AP86" i="10"/>
  <c r="AP91" i="10"/>
  <c r="AK281" i="10" l="1"/>
  <c r="AK282" i="10" s="1"/>
  <c r="V279" i="10"/>
  <c r="W280" i="10" s="1"/>
  <c r="AG281" i="10" s="1"/>
  <c r="AP279" i="10"/>
  <c r="AL279" i="10"/>
  <c r="BB279" i="10"/>
  <c r="BD279" i="10"/>
  <c r="H91" i="10"/>
  <c r="H27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U185" authorId="0" shapeId="0" xr:uid="{F968117A-D8E0-4CDB-BA73-4B412995EC68}">
      <text>
        <r>
          <rPr>
            <sz val="10"/>
            <color indexed="81"/>
            <rFont val="Tahoma"/>
            <charset val="1"/>
          </rPr>
          <t>od 1.9. 0,75 úv spec ped 
narůstající počty klientů</t>
        </r>
      </text>
    </comment>
    <comment ref="U203" authorId="0" shapeId="0" xr:uid="{9D677818-679A-40C4-8317-D766D29B0FDD}">
      <text>
        <r>
          <rPr>
            <sz val="10"/>
            <color indexed="81"/>
            <rFont val="Tahoma"/>
            <family val="2"/>
            <charset val="238"/>
          </rPr>
          <t xml:space="preserve">na vlastní žádost
</t>
        </r>
      </text>
    </comment>
    <comment ref="U257" authorId="0" shapeId="0" xr:uid="{D69CFD16-0607-410C-97BF-0DBB6FA018B1}">
      <text>
        <r>
          <rPr>
            <b/>
            <sz val="10"/>
            <color indexed="81"/>
            <rFont val="Tahoma"/>
            <family val="2"/>
            <charset val="238"/>
          </rPr>
          <t>1 úv vychovatele od 16.9.
25.760 * 3,5 měs</t>
        </r>
      </text>
    </comment>
    <comment ref="U274" authorId="0" shapeId="0" xr:uid="{ADA71D35-A6BE-4A08-8CAB-898925B7F4C6}">
      <text>
        <r>
          <rPr>
            <sz val="10"/>
            <color indexed="81"/>
            <rFont val="Tahoma"/>
            <family val="2"/>
            <charset val="238"/>
          </rPr>
          <t>od 1.10. logoped 0,6 úvazku
odl prac Frýdlant - zaučování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AP24" authorId="0" shapeId="0" xr:uid="{B037D374-94D2-4303-9E8D-7B32FD558127}">
      <text>
        <r>
          <rPr>
            <b/>
            <sz val="10"/>
            <color indexed="81"/>
            <rFont val="Tahoma"/>
            <family val="2"/>
            <charset val="238"/>
          </rPr>
          <t>Löfflerová Kamila:</t>
        </r>
        <r>
          <rPr>
            <sz val="10"/>
            <color indexed="81"/>
            <rFont val="Tahoma"/>
            <family val="2"/>
            <charset val="238"/>
          </rPr>
          <t xml:space="preserve">
nebude čerpáno</t>
        </r>
      </text>
    </comment>
    <comment ref="AN116" authorId="0" shapeId="0" xr:uid="{8007DEDF-AC6D-42C2-B4CA-3C4CF078DDE5}">
      <text>
        <r>
          <rPr>
            <b/>
            <sz val="10"/>
            <color indexed="81"/>
            <rFont val="Tahoma"/>
            <family val="2"/>
            <charset val="238"/>
          </rPr>
          <t>Löfflerová Kamila:</t>
        </r>
        <r>
          <rPr>
            <sz val="10"/>
            <color indexed="81"/>
            <rFont val="Tahoma"/>
            <family val="2"/>
            <charset val="238"/>
          </rPr>
          <t xml:space="preserve">
převod 660000 do platů</t>
        </r>
      </text>
    </comment>
  </commentList>
</comments>
</file>

<file path=xl/sharedStrings.xml><?xml version="1.0" encoding="utf-8"?>
<sst xmlns="http://schemas.openxmlformats.org/spreadsheetml/2006/main" count="3161" uniqueCount="277">
  <si>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</si>
  <si>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</si>
  <si>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</si>
  <si>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</si>
  <si>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</si>
  <si>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</si>
  <si>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</si>
  <si>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</si>
  <si>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</si>
  <si>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</si>
  <si>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</si>
  <si>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</si>
  <si>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</si>
  <si>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</si>
  <si>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</si>
  <si>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</si>
  <si>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</si>
  <si>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</si>
  <si>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</si>
  <si>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</si>
  <si>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</si>
  <si>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</si>
  <si>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</si>
  <si>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</si>
  <si>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</si>
  <si>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</si>
  <si>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</si>
  <si>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</si>
  <si>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</si>
  <si>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</si>
  <si>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</si>
  <si>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</si>
  <si>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</si>
  <si>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</si>
  <si>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</si>
  <si>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</si>
  <si>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</si>
  <si>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</si>
  <si>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</si>
  <si>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</si>
  <si>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</si>
  <si>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</si>
  <si>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</si>
  <si>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</si>
  <si>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</si>
  <si>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</si>
  <si>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</si>
  <si>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</si>
  <si>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</si>
  <si>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</si>
  <si>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</si>
  <si>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</si>
  <si>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</si>
  <si>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</si>
  <si>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</si>
  <si>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</si>
  <si>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</si>
  <si>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</si>
  <si>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</si>
  <si>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</si>
  <si>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</si>
  <si>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</si>
  <si>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</si>
  <si>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</si>
  <si>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</si>
  <si>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</si>
  <si>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</si>
  <si>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</si>
  <si>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</si>
  <si>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</si>
  <si>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</si>
  <si>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</si>
  <si>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</si>
  <si>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</si>
  <si>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</si>
  <si>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</si>
  <si>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</si>
  <si>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</si>
  <si>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</si>
  <si>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</si>
  <si>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</si>
  <si>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</si>
  <si>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</si>
  <si>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</si>
  <si>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</si>
  <si>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</si>
  <si>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</si>
  <si>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</si>
  <si>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</si>
  <si>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</si>
  <si>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</si>
  <si>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</si>
  <si>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</si>
  <si>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</si>
  <si>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</si>
  <si>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</si>
  <si>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</si>
  <si>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</si>
  <si>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</si>
  <si>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</si>
  <si>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</si>
  <si>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</si>
  <si>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</si>
  <si>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</si>
  <si>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</si>
  <si>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</si>
  <si>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</si>
  <si>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</si>
  <si>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</si>
  <si>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</si>
  <si>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</si>
  <si>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</si>
  <si>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</si>
  <si>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</si>
  <si>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</si>
  <si>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</si>
  <si>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</si>
  <si>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</si>
  <si>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</si>
  <si>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</si>
  <si>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</si>
  <si>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</si>
  <si>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</si>
  <si>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</si>
  <si>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</si>
  <si>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</si>
  <si>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</si>
  <si>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</si>
  <si>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</si>
  <si>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</si>
  <si>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</si>
  <si>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</si>
  <si>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</si>
  <si>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</si>
  <si>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</si>
  <si>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</si>
  <si>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</si>
  <si>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</si>
  <si>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</si>
  <si>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</si>
  <si>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</si>
  <si>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</si>
  <si>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</si>
  <si>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</si>
  <si>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</si>
  <si>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</si>
  <si>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</si>
  <si>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</si>
  <si>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</si>
  <si>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</si>
  <si>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</si>
  <si>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</si>
  <si>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</si>
  <si>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</si>
  <si>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</si>
  <si>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</si>
  <si>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</si>
  <si>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</si>
  <si>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</si>
  <si>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</si>
  <si>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</si>
  <si>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</si>
  <si>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</si>
  <si>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</si>
  <si>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</si>
  <si>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</si>
  <si>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</si>
  <si>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</si>
  <si>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</si>
  <si>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</si>
  <si>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</si>
  <si>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</si>
  <si>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</si>
  <si>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</si>
  <si>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</si>
  <si>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</si>
  <si>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</si>
  <si>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</si>
  <si>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</si>
  <si>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</si>
  <si>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</si>
  <si>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</si>
  <si>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</si>
  <si>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</si>
  <si>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</si>
  <si>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</si>
  <si>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</si>
  <si>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</si>
  <si>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</si>
  <si>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</si>
  <si>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</si>
  <si>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</si>
  <si>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</si>
  <si>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</si>
  <si>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</si>
  <si>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</si>
  <si>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</si>
  <si>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</si>
  <si>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</si>
  <si>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</si>
  <si>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</si>
  <si>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</si>
  <si>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</si>
  <si>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</si>
  <si>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</si>
  <si>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</si>
  <si>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</si>
  <si>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</si>
  <si>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</si>
  <si>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</si>
  <si>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</si>
  <si>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</si>
  <si>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</si>
  <si>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</si>
  <si>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</si>
  <si>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</si>
  <si>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</si>
  <si>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</si>
  <si>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</si>
  <si>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</si>
  <si>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</si>
  <si>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</si>
  <si>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</si>
  <si>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</si>
  <si>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</si>
  <si>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</si>
  <si>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</si>
  <si>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</si>
  <si>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</si>
  <si>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</si>
  <si>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</si>
  <si>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</si>
  <si>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</si>
  <si>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2) </t>
  </si>
  <si>
    <t>3)</t>
  </si>
  <si>
    <t>ÚPRAVA LIMITU</t>
  </si>
  <si>
    <t>úprava limitu</t>
  </si>
  <si>
    <t>Střední průmyslová škola a Vyšší odborná škola Liberec</t>
  </si>
  <si>
    <t>ÚPRAVA OON</t>
  </si>
  <si>
    <t>ÚPRAVA OON 100%</t>
  </si>
  <si>
    <t>ÚPRAVA OON 65%</t>
  </si>
  <si>
    <t xml:space="preserve">předkládáme Vám roční výši finančních prostředků pro školy a školní družiny a limity počtu zaměstnanců </t>
  </si>
  <si>
    <t>Individuální úprava dle PH školy k 1.9. 2024</t>
  </si>
  <si>
    <t>v hod/týden dle údajů vykázaných v P1c-01 k 30.9.2023</t>
  </si>
  <si>
    <t>XI</t>
  </si>
  <si>
    <t>stanovených MŠMT na rok 2024 a rozpis dalších finančních prostředků a limity počtu zaměstnanců stanovených krajským úřadem.</t>
  </si>
  <si>
    <t>NPZ</t>
  </si>
  <si>
    <t>PPZ</t>
  </si>
  <si>
    <t>orientační ukazatel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</si>
  <si>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Calibri"/>
        <family val="2"/>
        <charset val="238"/>
        <scheme val="minor"/>
      </rPr>
      <t>zaměstnanci úvazky</t>
    </r>
  </si>
  <si>
    <t>ROZPIS ROZPOČTU PŘÍMÝCH NIV NA ROK 2024</t>
  </si>
  <si>
    <t>ROZPIS DUBEN</t>
  </si>
  <si>
    <t>ÚPRAVA OON DOPLATEK 35%</t>
  </si>
  <si>
    <t>úprava dorovnání 35%</t>
  </si>
  <si>
    <t>ÚPRAVA LIMITU dorovnání 35%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</si>
  <si>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</si>
  <si>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</si>
  <si>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t xml:space="preserve">Převody do OON </t>
  </si>
  <si>
    <t xml:space="preserve">Dohody převod </t>
  </si>
  <si>
    <t xml:space="preserve">ÚPRAVA OON </t>
  </si>
  <si>
    <t xml:space="preserve">ÚPRAVA LIMITU </t>
  </si>
  <si>
    <t>ODSTUPNÉ</t>
  </si>
  <si>
    <t>převody platy_OON</t>
  </si>
  <si>
    <t>ÚPRAVA ZÁŘÍ - JEN ZMĚNY</t>
  </si>
  <si>
    <t>bez odstupného</t>
  </si>
  <si>
    <t>září celkem</t>
  </si>
  <si>
    <t xml:space="preserve">úprava limitu </t>
  </si>
  <si>
    <t>4)</t>
  </si>
  <si>
    <t>převody mezi platy a OON</t>
  </si>
  <si>
    <t>Úprava rozpočtu přímých NIV - 3. 10. 2024</t>
  </si>
  <si>
    <t>ÚPRAVA ŘÍJEN</t>
  </si>
  <si>
    <t>podpůrná opatření vykázaná do výkazu R 44-99 v ZÁŘÍ 2024;</t>
  </si>
  <si>
    <t>individuální úpravy - změny PH školy s významným dopadem do rozpočtu; jiné</t>
  </si>
  <si>
    <t>změna výkonů ve ŠJ a DM, VOŠ</t>
  </si>
  <si>
    <t>Úprava rozpočtu přímých NIV - 31. 10. 2024</t>
  </si>
  <si>
    <t>Komentář k Rozpisu rozpočtu přímých NIV k 31. 10. 2024</t>
  </si>
  <si>
    <t>V Liberci dne 31. 10.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</si>
</sst>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C5AA"/>
        <bgColor indexed="64"/>
      </patternFill>
    </fill>
    <fill>
      <patternFill patternType="solid">
        <fgColor rgb="FFCC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2" fillId="0" borderId="0"/>
    <xf numFmtId="0" fontId="36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18" fillId="0" borderId="1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3" fillId="0" borderId="1" xfId="0" applyNumberFormat="1" applyFont="1" applyBorder="1"/>
    <xf numFmtId="3" fontId="24" fillId="2" borderId="1" xfId="0" applyNumberFormat="1" applyFont="1" applyFill="1" applyBorder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/>
    </xf>
    <xf numFmtId="4" fontId="23" fillId="0" borderId="1" xfId="0" applyNumberFormat="1" applyFont="1" applyBorder="1"/>
    <xf numFmtId="4" fontId="24" fillId="2" borderId="1" xfId="0" applyNumberFormat="1" applyFont="1" applyFill="1" applyBorder="1"/>
    <xf numFmtId="0" fontId="12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" fontId="11" fillId="0" borderId="1" xfId="0" applyNumberFormat="1" applyFont="1" applyBorder="1"/>
    <xf numFmtId="0" fontId="29" fillId="0" borderId="1" xfId="0" applyFont="1" applyBorder="1"/>
    <xf numFmtId="3" fontId="29" fillId="0" borderId="1" xfId="0" applyNumberFormat="1" applyFont="1" applyBorder="1"/>
    <xf numFmtId="4" fontId="30" fillId="0" borderId="0" xfId="0" applyNumberFormat="1" applyFont="1"/>
    <xf numFmtId="3" fontId="31" fillId="0" borderId="5" xfId="0" applyNumberFormat="1" applyFont="1" applyBorder="1" applyAlignment="1">
      <alignment horizontal="center"/>
    </xf>
    <xf numFmtId="3" fontId="30" fillId="0" borderId="1" xfId="0" applyNumberFormat="1" applyFont="1" applyBorder="1"/>
    <xf numFmtId="3" fontId="30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1" fillId="0" borderId="5" xfId="0" applyNumberFormat="1" applyFont="1" applyBorder="1" applyAlignment="1">
      <alignment horizontal="center"/>
    </xf>
    <xf numFmtId="4" fontId="30" fillId="0" borderId="1" xfId="0" applyNumberFormat="1" applyFont="1" applyBorder="1"/>
    <xf numFmtId="3" fontId="5" fillId="0" borderId="1" xfId="0" applyNumberFormat="1" applyFont="1" applyBorder="1"/>
    <xf numFmtId="0" fontId="30" fillId="0" borderId="1" xfId="0" applyFont="1" applyBorder="1"/>
    <xf numFmtId="3" fontId="11" fillId="2" borderId="1" xfId="0" applyNumberFormat="1" applyFont="1" applyFill="1" applyBorder="1"/>
    <xf numFmtId="4" fontId="30" fillId="0" borderId="1" xfId="0" applyNumberFormat="1" applyFont="1" applyBorder="1" applyAlignment="1">
      <alignment horizontal="right"/>
    </xf>
    <xf numFmtId="3" fontId="29" fillId="10" borderId="1" xfId="0" applyNumberFormat="1" applyFont="1" applyFill="1" applyBorder="1"/>
    <xf numFmtId="3" fontId="29" fillId="13" borderId="1" xfId="0" applyNumberFormat="1" applyFont="1" applyFill="1" applyBorder="1"/>
    <xf numFmtId="3" fontId="3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0" fillId="13" borderId="1" xfId="0" applyNumberFormat="1" applyFont="1" applyFill="1" applyBorder="1"/>
    <xf numFmtId="4" fontId="1" fillId="0" borderId="0" xfId="0" applyNumberFormat="1" applyFont="1"/>
    <xf numFmtId="4" fontId="33" fillId="3" borderId="1" xfId="0" applyNumberFormat="1" applyFont="1" applyFill="1" applyBorder="1" applyAlignment="1">
      <alignment horizontal="center" vertical="center" wrapText="1"/>
    </xf>
    <xf numFmtId="4" fontId="35" fillId="3" borderId="1" xfId="0" applyNumberFormat="1" applyFont="1" applyFill="1" applyBorder="1" applyAlignment="1">
      <alignment horizontal="center" vertical="center" wrapText="1"/>
    </xf>
    <xf numFmtId="3" fontId="36" fillId="0" borderId="1" xfId="3" applyNumberFormat="1" applyBorder="1"/>
    <xf numFmtId="0" fontId="37" fillId="0" borderId="1" xfId="3" applyFont="1" applyBorder="1"/>
    <xf numFmtId="3" fontId="37" fillId="0" borderId="1" xfId="3" applyNumberFormat="1" applyFont="1" applyBorder="1"/>
    <xf numFmtId="0" fontId="29" fillId="13" borderId="1" xfId="0" applyFont="1" applyFill="1" applyBorder="1"/>
    <xf numFmtId="3" fontId="11" fillId="13" borderId="1" xfId="0" applyNumberFormat="1" applyFont="1" applyFill="1" applyBorder="1"/>
    <xf numFmtId="0" fontId="19" fillId="0" borderId="1" xfId="0" applyFont="1" applyBorder="1"/>
    <xf numFmtId="3" fontId="19" fillId="0" borderId="1" xfId="0" applyNumberFormat="1" applyFont="1" applyBorder="1"/>
    <xf numFmtId="3" fontId="19" fillId="10" borderId="1" xfId="0" applyNumberFormat="1" applyFont="1" applyFill="1" applyBorder="1"/>
    <xf numFmtId="4" fontId="30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40" fillId="0" borderId="0" xfId="0" applyFont="1"/>
    <xf numFmtId="4" fontId="6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textRotation="90" wrapText="1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19" fillId="6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9" fontId="11" fillId="12" borderId="6" xfId="0" applyNumberFormat="1" applyFont="1" applyFill="1" applyBorder="1" applyAlignment="1">
      <alignment horizont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textRotation="90" wrapText="1"/>
    </xf>
    <xf numFmtId="3" fontId="9" fillId="0" borderId="4" xfId="0" applyNumberFormat="1" applyFont="1" applyBorder="1" applyAlignment="1">
      <alignment horizontal="center" vertical="center" textRotation="90" wrapText="1"/>
    </xf>
    <xf numFmtId="9" fontId="11" fillId="15" borderId="7" xfId="0" applyNumberFormat="1" applyFont="1" applyFill="1" applyBorder="1" applyAlignment="1">
      <alignment horizontal="center"/>
    </xf>
    <xf numFmtId="9" fontId="11" fillId="10" borderId="6" xfId="0" applyNumberFormat="1" applyFont="1" applyFill="1" applyBorder="1" applyAlignment="1">
      <alignment horizontal="center"/>
    </xf>
    <xf numFmtId="9" fontId="11" fillId="15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9" fontId="11" fillId="14" borderId="6" xfId="0" applyNumberFormat="1" applyFont="1" applyFill="1" applyBorder="1" applyAlignment="1">
      <alignment horizontal="center"/>
    </xf>
  </cellXfs>
  <cellStyles count="4">
    <cellStyle name="Normální" xfId="0" builtinId="0"/>
    <cellStyle name="Normální 2" xfId="1" xr:uid="{B8A1E7F3-82A4-4FB0-874A-0990CDC03D7A}"/>
    <cellStyle name="Normální 3" xfId="3" xr:uid="{20153944-982E-4ED7-8511-6401C8B304C5}"/>
    <cellStyle name="normální_OIII.TURN.e" xfId="2" xr:uid="{7B4FEAEF-853B-4BB5-9758-021CE3B03FF0}"/>
  </cellStyles>
  <dxfs count="0"/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1"/>
  <sheetViews>
    <sheetView showGridLines="0" zoomScale="93" zoomScaleNormal="93" workbookViewId="0">
      <pane xSplit="7" ySplit="6" topLeftCell="AT261" activePane="bottomRight" state="frozen"/>
      <selection pane="topRight" activeCell="H1" sqref="H1"/>
      <selection pane="bottomLeft" activeCell="A7" sqref="A7"/>
      <selection pane="bottomRight" activeCell="A66" sqref="A66:XFD66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43.85546875" customWidth="1"/>
    <col min="6" max="6" width="11" customWidth="1"/>
    <col min="8" max="8" width="16.140625" customWidth="1"/>
    <col min="9" max="9" width="16" customWidth="1"/>
    <col min="10" max="10" width="14.42578125" customWidth="1"/>
    <col min="11" max="11" width="17" customWidth="1"/>
    <col min="12" max="12" width="14.5703125" customWidth="1"/>
    <col min="13" max="13" width="14.7109375" customWidth="1"/>
    <col min="14" max="14" width="14.28515625" style="52" customWidth="1"/>
    <col min="15" max="15" width="12.28515625" style="52" customWidth="1"/>
    <col min="16" max="16" width="13.5703125" style="52" customWidth="1"/>
    <col min="17" max="23" width="13.140625" customWidth="1"/>
    <col min="24" max="24" width="15.28515625" customWidth="1"/>
    <col min="25" max="25" width="12.28515625" customWidth="1"/>
    <col min="26" max="26" width="13.7109375" customWidth="1"/>
    <col min="27" max="27" width="11.5703125" customWidth="1"/>
    <col min="28" max="28" width="13.85546875" customWidth="1"/>
    <col min="29" max="29" width="13.28515625" customWidth="1"/>
    <col min="30" max="30" width="14.140625" customWidth="1"/>
    <col min="31" max="31" width="11.7109375" customWidth="1"/>
    <col min="32" max="32" width="11.85546875" customWidth="1"/>
    <col min="33" max="33" width="13.85546875" customWidth="1"/>
    <col min="34" max="34" width="11.85546875" customWidth="1"/>
    <col min="35" max="36" width="13.85546875" customWidth="1"/>
    <col min="37" max="37" width="14.7109375" customWidth="1"/>
    <col min="38" max="40" width="13.85546875" customWidth="1"/>
    <col min="41" max="41" width="14.7109375" customWidth="1"/>
    <col min="42" max="42" width="13.85546875" customWidth="1"/>
    <col min="43" max="43" width="14.7109375" customWidth="1"/>
    <col min="44" max="45" width="13.85546875" customWidth="1"/>
    <col min="46" max="46" width="14.7109375" customWidth="1"/>
    <col min="47" max="47" width="14.5703125" customWidth="1"/>
    <col min="48" max="48" width="16.140625" customWidth="1"/>
    <col min="49" max="49" width="16" customWidth="1"/>
    <col min="50" max="50" width="14.42578125" customWidth="1"/>
    <col min="51" max="51" width="17" customWidth="1"/>
    <col min="52" max="52" width="14.5703125" customWidth="1"/>
    <col min="53" max="53" width="14.7109375" customWidth="1"/>
    <col min="54" max="54" width="14.28515625" style="52" customWidth="1"/>
    <col min="55" max="55" width="12.28515625" style="52" customWidth="1"/>
    <col min="56" max="56" width="13.5703125" style="52" customWidth="1"/>
    <col min="57" max="57" width="10.5703125" customWidth="1"/>
  </cols>
  <sheetData>
    <row r="1" spans="1:57" x14ac:dyDescent="0.25">
      <c r="A1" s="3"/>
      <c r="B1" s="3"/>
      <c r="C1" s="3"/>
      <c r="D1" s="3"/>
      <c r="E1" s="18"/>
      <c r="F1" s="3"/>
      <c r="G1" s="3"/>
      <c r="H1" s="3"/>
      <c r="I1" s="3"/>
      <c r="J1" s="3"/>
      <c r="K1" s="3"/>
      <c r="L1" s="3"/>
      <c r="M1" s="3"/>
      <c r="N1" s="58"/>
      <c r="O1" s="58"/>
      <c r="P1" s="5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58"/>
      <c r="BC1" s="58"/>
      <c r="BD1" s="58"/>
    </row>
    <row r="2" spans="1:57" x14ac:dyDescent="0.25">
      <c r="A2" s="10" t="s">
        <v>250</v>
      </c>
      <c r="B2" s="1"/>
      <c r="C2" s="1"/>
      <c r="E2" s="1"/>
      <c r="F2" s="4"/>
      <c r="G2" s="4"/>
      <c r="H2" s="120" t="s">
        <v>269</v>
      </c>
      <c r="I2" s="120"/>
      <c r="J2" s="120"/>
      <c r="K2" s="120"/>
      <c r="L2" s="120"/>
      <c r="M2" s="120"/>
      <c r="N2" s="121"/>
      <c r="O2" s="121"/>
      <c r="P2" s="121"/>
      <c r="Q2" s="122" t="s">
        <v>215</v>
      </c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0" t="s">
        <v>274</v>
      </c>
      <c r="AW2" s="120"/>
      <c r="AX2" s="120"/>
      <c r="AY2" s="120"/>
      <c r="AZ2" s="120"/>
      <c r="BA2" s="120"/>
      <c r="BB2" s="121"/>
      <c r="BC2" s="121"/>
      <c r="BD2" s="121"/>
    </row>
    <row r="3" spans="1:57" x14ac:dyDescent="0.25">
      <c r="A3" s="1"/>
      <c r="B3" s="1"/>
      <c r="C3" s="1"/>
      <c r="E3" s="1"/>
      <c r="F3" s="11"/>
      <c r="G3" s="11"/>
      <c r="H3" s="120"/>
      <c r="I3" s="120"/>
      <c r="J3" s="120"/>
      <c r="K3" s="120"/>
      <c r="L3" s="120"/>
      <c r="M3" s="120"/>
      <c r="N3" s="121"/>
      <c r="O3" s="121"/>
      <c r="P3" s="121"/>
      <c r="Q3" s="123" t="s">
        <v>110</v>
      </c>
      <c r="R3" s="123"/>
      <c r="S3" s="123"/>
      <c r="T3" s="123"/>
      <c r="U3" s="123"/>
      <c r="V3" s="123"/>
      <c r="W3" s="123"/>
      <c r="X3" s="123"/>
      <c r="Y3" s="123" t="s">
        <v>84</v>
      </c>
      <c r="Z3" s="123"/>
      <c r="AA3" s="123"/>
      <c r="AB3" s="123"/>
      <c r="AC3" s="124" t="s">
        <v>111</v>
      </c>
      <c r="AD3" s="124" t="s">
        <v>112</v>
      </c>
      <c r="AE3" s="124" t="s">
        <v>113</v>
      </c>
      <c r="AF3" s="125" t="s">
        <v>87</v>
      </c>
      <c r="AG3" s="125"/>
      <c r="AH3" s="125"/>
      <c r="AI3" s="125"/>
      <c r="AJ3" s="126" t="s">
        <v>114</v>
      </c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0"/>
      <c r="AW3" s="120"/>
      <c r="AX3" s="120"/>
      <c r="AY3" s="120"/>
      <c r="AZ3" s="120"/>
      <c r="BA3" s="120"/>
      <c r="BB3" s="121"/>
      <c r="BC3" s="121"/>
      <c r="BD3" s="121"/>
    </row>
    <row r="4" spans="1:57" ht="38.25" x14ac:dyDescent="0.25">
      <c r="E4" s="1"/>
      <c r="H4" s="112" t="s">
        <v>1</v>
      </c>
      <c r="I4" s="113" t="s">
        <v>79</v>
      </c>
      <c r="J4" s="113"/>
      <c r="K4" s="113"/>
      <c r="L4" s="113"/>
      <c r="M4" s="113"/>
      <c r="N4" s="117" t="s">
        <v>248</v>
      </c>
      <c r="O4" s="118"/>
      <c r="P4" s="119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4"/>
      <c r="AD4" s="124"/>
      <c r="AE4" s="124"/>
      <c r="AF4" s="125"/>
      <c r="AG4" s="125"/>
      <c r="AH4" s="125"/>
      <c r="AI4" s="125"/>
      <c r="AJ4" s="110" t="s">
        <v>262</v>
      </c>
      <c r="AK4" s="110"/>
      <c r="AL4" s="20" t="s">
        <v>115</v>
      </c>
      <c r="AM4" s="21" t="s">
        <v>116</v>
      </c>
      <c r="AN4" s="114" t="s">
        <v>120</v>
      </c>
      <c r="AO4" s="115"/>
      <c r="AP4" s="116" t="s">
        <v>117</v>
      </c>
      <c r="AQ4" s="116"/>
      <c r="AR4" s="20" t="s">
        <v>220</v>
      </c>
      <c r="AS4" s="111" t="s">
        <v>118</v>
      </c>
      <c r="AT4" s="111"/>
      <c r="AU4" s="111"/>
      <c r="AV4" s="112" t="s">
        <v>1</v>
      </c>
      <c r="AW4" s="113" t="s">
        <v>79</v>
      </c>
      <c r="AX4" s="113"/>
      <c r="AY4" s="113"/>
      <c r="AZ4" s="113"/>
      <c r="BA4" s="113"/>
      <c r="BB4" s="117" t="s">
        <v>248</v>
      </c>
      <c r="BC4" s="118"/>
      <c r="BD4" s="119"/>
    </row>
    <row r="5" spans="1:57" ht="51" x14ac:dyDescent="0.25">
      <c r="A5" s="13" t="s">
        <v>80</v>
      </c>
      <c r="B5" s="14" t="s">
        <v>81</v>
      </c>
      <c r="C5" s="14" t="s">
        <v>9</v>
      </c>
      <c r="D5" s="13" t="s">
        <v>82</v>
      </c>
      <c r="E5" s="13" t="s">
        <v>78</v>
      </c>
      <c r="F5" s="13" t="s">
        <v>12</v>
      </c>
      <c r="G5" s="13" t="s">
        <v>13</v>
      </c>
      <c r="H5" s="112"/>
      <c r="I5" s="12" t="s">
        <v>83</v>
      </c>
      <c r="J5" s="12" t="s">
        <v>84</v>
      </c>
      <c r="K5" s="12" t="s">
        <v>85</v>
      </c>
      <c r="L5" s="12" t="s">
        <v>86</v>
      </c>
      <c r="M5" s="12" t="s">
        <v>87</v>
      </c>
      <c r="N5" s="97" t="s">
        <v>249</v>
      </c>
      <c r="O5" s="98" t="s">
        <v>247</v>
      </c>
      <c r="P5" s="98" t="s">
        <v>246</v>
      </c>
      <c r="Q5" s="22" t="s">
        <v>257</v>
      </c>
      <c r="R5" s="22" t="s">
        <v>115</v>
      </c>
      <c r="S5" s="22" t="s">
        <v>116</v>
      </c>
      <c r="T5" s="22" t="s">
        <v>119</v>
      </c>
      <c r="U5" s="22" t="s">
        <v>120</v>
      </c>
      <c r="V5" s="22" t="s">
        <v>121</v>
      </c>
      <c r="W5" s="22" t="s">
        <v>242</v>
      </c>
      <c r="X5" s="22" t="s">
        <v>122</v>
      </c>
      <c r="Y5" s="22" t="s">
        <v>123</v>
      </c>
      <c r="Z5" s="22" t="s">
        <v>258</v>
      </c>
      <c r="AA5" s="22" t="s">
        <v>124</v>
      </c>
      <c r="AB5" s="22" t="s">
        <v>125</v>
      </c>
      <c r="AC5" s="124"/>
      <c r="AD5" s="124"/>
      <c r="AE5" s="124"/>
      <c r="AF5" s="22" t="s">
        <v>116</v>
      </c>
      <c r="AG5" s="22" t="s">
        <v>115</v>
      </c>
      <c r="AH5" s="22" t="s">
        <v>126</v>
      </c>
      <c r="AI5" s="22" t="s">
        <v>127</v>
      </c>
      <c r="AJ5" s="23" t="s">
        <v>128</v>
      </c>
      <c r="AK5" s="23" t="s">
        <v>129</v>
      </c>
      <c r="AL5" s="23" t="s">
        <v>8</v>
      </c>
      <c r="AM5" s="23" t="s">
        <v>8</v>
      </c>
      <c r="AN5" s="23" t="s">
        <v>8</v>
      </c>
      <c r="AO5" s="23" t="s">
        <v>7</v>
      </c>
      <c r="AP5" s="23" t="s">
        <v>8</v>
      </c>
      <c r="AQ5" s="23" t="s">
        <v>7</v>
      </c>
      <c r="AR5" s="23" t="s">
        <v>8</v>
      </c>
      <c r="AS5" s="23" t="s">
        <v>8</v>
      </c>
      <c r="AT5" s="23" t="s">
        <v>7</v>
      </c>
      <c r="AU5" s="23" t="s">
        <v>6</v>
      </c>
      <c r="AV5" s="112"/>
      <c r="AW5" s="12" t="s">
        <v>83</v>
      </c>
      <c r="AX5" s="12" t="s">
        <v>84</v>
      </c>
      <c r="AY5" s="12" t="s">
        <v>85</v>
      </c>
      <c r="AZ5" s="12" t="s">
        <v>86</v>
      </c>
      <c r="BA5" s="12" t="s">
        <v>87</v>
      </c>
      <c r="BB5" s="97" t="s">
        <v>249</v>
      </c>
      <c r="BC5" s="98" t="s">
        <v>247</v>
      </c>
      <c r="BD5" s="98" t="s">
        <v>246</v>
      </c>
    </row>
    <row r="6" spans="1:57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88</v>
      </c>
      <c r="H6" s="16" t="s">
        <v>1</v>
      </c>
      <c r="I6" s="16" t="s">
        <v>89</v>
      </c>
      <c r="J6" s="16" t="s">
        <v>90</v>
      </c>
      <c r="K6" s="16" t="s">
        <v>2</v>
      </c>
      <c r="L6" s="16" t="s">
        <v>3</v>
      </c>
      <c r="M6" s="16" t="s">
        <v>4</v>
      </c>
      <c r="N6" s="17" t="s">
        <v>5</v>
      </c>
      <c r="O6" s="17" t="s">
        <v>91</v>
      </c>
      <c r="P6" s="17" t="s">
        <v>92</v>
      </c>
      <c r="Q6" s="24" t="s">
        <v>130</v>
      </c>
      <c r="R6" s="22" t="s">
        <v>130</v>
      </c>
      <c r="S6" s="22" t="s">
        <v>130</v>
      </c>
      <c r="T6" s="22" t="s">
        <v>130</v>
      </c>
      <c r="U6" s="22" t="s">
        <v>130</v>
      </c>
      <c r="V6" s="22" t="s">
        <v>130</v>
      </c>
      <c r="W6" s="22" t="s">
        <v>130</v>
      </c>
      <c r="X6" s="93" t="s">
        <v>131</v>
      </c>
      <c r="Y6" s="93" t="s">
        <v>132</v>
      </c>
      <c r="Z6" s="93" t="s">
        <v>132</v>
      </c>
      <c r="AA6" s="93" t="s">
        <v>132</v>
      </c>
      <c r="AB6" s="93" t="s">
        <v>133</v>
      </c>
      <c r="AC6" s="93" t="s">
        <v>134</v>
      </c>
      <c r="AD6" s="93" t="s">
        <v>135</v>
      </c>
      <c r="AE6" s="93" t="s">
        <v>136</v>
      </c>
      <c r="AF6" s="93" t="s">
        <v>137</v>
      </c>
      <c r="AG6" s="94" t="s">
        <v>137</v>
      </c>
      <c r="AH6" s="94" t="s">
        <v>137</v>
      </c>
      <c r="AI6" s="94" t="s">
        <v>138</v>
      </c>
      <c r="AJ6" s="17" t="s">
        <v>139</v>
      </c>
      <c r="AK6" s="17" t="s">
        <v>140</v>
      </c>
      <c r="AL6" s="17" t="s">
        <v>139</v>
      </c>
      <c r="AM6" s="17" t="s">
        <v>139</v>
      </c>
      <c r="AN6" s="17" t="s">
        <v>139</v>
      </c>
      <c r="AO6" s="17" t="s">
        <v>140</v>
      </c>
      <c r="AP6" s="17" t="s">
        <v>139</v>
      </c>
      <c r="AQ6" s="17" t="s">
        <v>140</v>
      </c>
      <c r="AR6" s="17" t="s">
        <v>139</v>
      </c>
      <c r="AS6" s="17" t="s">
        <v>139</v>
      </c>
      <c r="AT6" s="17" t="s">
        <v>140</v>
      </c>
      <c r="AU6" s="17" t="s">
        <v>141</v>
      </c>
      <c r="AV6" s="16" t="s">
        <v>1</v>
      </c>
      <c r="AW6" s="16" t="s">
        <v>89</v>
      </c>
      <c r="AX6" s="16" t="s">
        <v>90</v>
      </c>
      <c r="AY6" s="16" t="s">
        <v>2</v>
      </c>
      <c r="AZ6" s="16" t="s">
        <v>3</v>
      </c>
      <c r="BA6" s="16" t="s">
        <v>4</v>
      </c>
      <c r="BB6" s="17" t="s">
        <v>5</v>
      </c>
      <c r="BC6" s="17" t="s">
        <v>91</v>
      </c>
      <c r="BD6" s="17" t="s">
        <v>92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9">
        <v>39506073</v>
      </c>
      <c r="I7" s="9">
        <v>28988200</v>
      </c>
      <c r="J7" s="9">
        <v>83619</v>
      </c>
      <c r="K7" s="9">
        <v>9805617</v>
      </c>
      <c r="L7" s="9">
        <v>289882</v>
      </c>
      <c r="M7" s="9">
        <v>338755</v>
      </c>
      <c r="N7" s="46">
        <v>42.523600000000002</v>
      </c>
      <c r="O7" s="46">
        <v>34.523600000000002</v>
      </c>
      <c r="P7" s="46">
        <v>8</v>
      </c>
      <c r="Q7" s="9"/>
      <c r="R7" s="9"/>
      <c r="S7" s="9"/>
      <c r="T7" s="9"/>
      <c r="U7" s="9"/>
      <c r="V7" s="9"/>
      <c r="W7" s="9"/>
      <c r="X7" s="9">
        <f>SUM(Q7:W7)</f>
        <v>0</v>
      </c>
      <c r="Y7" s="9"/>
      <c r="Z7" s="9"/>
      <c r="AA7" s="9"/>
      <c r="AB7" s="9">
        <f>SUM(Y7:AA7)</f>
        <v>0</v>
      </c>
      <c r="AC7" s="9">
        <f>X7+AB7</f>
        <v>0</v>
      </c>
      <c r="AD7" s="9">
        <f>ROUND((X7+Y7+Z7)*33.8%,0)</f>
        <v>0</v>
      </c>
      <c r="AE7" s="9">
        <f>ROUND(X7*1%,0)</f>
        <v>0</v>
      </c>
      <c r="AF7" s="9"/>
      <c r="AG7" s="9"/>
      <c r="AH7" s="9"/>
      <c r="AI7" s="9">
        <f>AF7+AG7+AH7</f>
        <v>0</v>
      </c>
      <c r="AJ7" s="46"/>
      <c r="AK7" s="46"/>
      <c r="AL7" s="46"/>
      <c r="AM7" s="46"/>
      <c r="AN7" s="46"/>
      <c r="AO7" s="46"/>
      <c r="AP7" s="46"/>
      <c r="AQ7" s="46"/>
      <c r="AR7" s="46"/>
      <c r="AS7" s="46">
        <f>AJ7+AL7+AM7+AP7+AR7+AN7</f>
        <v>0</v>
      </c>
      <c r="AT7" s="46">
        <f>AK7+AQ7+AO7</f>
        <v>0</v>
      </c>
      <c r="AU7" s="46">
        <f>AS7+AT7</f>
        <v>0</v>
      </c>
      <c r="AV7" s="9">
        <f>AW7+AX7+AY7+AZ7+BA7</f>
        <v>39506073</v>
      </c>
      <c r="AW7" s="9">
        <f>I7+X7</f>
        <v>28988200</v>
      </c>
      <c r="AX7" s="9">
        <f>J7+AB7</f>
        <v>83619</v>
      </c>
      <c r="AY7" s="9">
        <f>K7+AD7</f>
        <v>9805617</v>
      </c>
      <c r="AZ7" s="9">
        <f>L7+AE7</f>
        <v>289882</v>
      </c>
      <c r="BA7" s="9">
        <f>M7+AI7</f>
        <v>338755</v>
      </c>
      <c r="BB7" s="46">
        <f>BC7+BD7</f>
        <v>42.523600000000002</v>
      </c>
      <c r="BC7" s="46">
        <f>O7+AS7</f>
        <v>34.523600000000002</v>
      </c>
      <c r="BD7" s="46">
        <f>P7+AT7</f>
        <v>8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108</v>
      </c>
      <c r="G8" s="19" t="s">
        <v>94</v>
      </c>
      <c r="H8" s="9">
        <v>238910</v>
      </c>
      <c r="I8" s="9">
        <v>177233</v>
      </c>
      <c r="J8" s="9">
        <v>0</v>
      </c>
      <c r="K8" s="9">
        <v>59905</v>
      </c>
      <c r="L8" s="9">
        <v>1772</v>
      </c>
      <c r="M8" s="9">
        <v>0</v>
      </c>
      <c r="N8" s="46">
        <v>0.52</v>
      </c>
      <c r="O8" s="46">
        <v>0.52</v>
      </c>
      <c r="P8" s="46">
        <v>0</v>
      </c>
      <c r="Q8" s="9"/>
      <c r="R8" s="49"/>
      <c r="S8" s="49"/>
      <c r="T8" s="49"/>
      <c r="U8" s="49"/>
      <c r="V8" s="49"/>
      <c r="W8" s="49"/>
      <c r="X8" s="9">
        <f t="shared" ref="X8:X9" si="0">SUM(Q8:W8)</f>
        <v>0</v>
      </c>
      <c r="Y8" s="9"/>
      <c r="Z8" s="9"/>
      <c r="AA8" s="9"/>
      <c r="AB8" s="9">
        <f t="shared" ref="AB8:AB9" si="1">SUM(Y8:AA8)</f>
        <v>0</v>
      </c>
      <c r="AC8" s="9">
        <f t="shared" ref="AC8:AC9" si="2">X8+AB8</f>
        <v>0</v>
      </c>
      <c r="AD8" s="9">
        <f t="shared" ref="AD8:AD9" si="3">ROUND((X8+Y8+Z8)*33.8%,0)</f>
        <v>0</v>
      </c>
      <c r="AE8" s="9">
        <f t="shared" ref="AE8:AE9" si="4">ROUND(X8*1%,0)</f>
        <v>0</v>
      </c>
      <c r="AF8" s="49"/>
      <c r="AG8" s="49"/>
      <c r="AH8" s="49"/>
      <c r="AI8" s="9">
        <f t="shared" ref="AI8:AI9" si="5">AF8+AG8+AH8</f>
        <v>0</v>
      </c>
      <c r="AJ8" s="46"/>
      <c r="AK8" s="46"/>
      <c r="AL8" s="46"/>
      <c r="AM8" s="46"/>
      <c r="AN8" s="46"/>
      <c r="AO8" s="46"/>
      <c r="AP8" s="46"/>
      <c r="AQ8" s="46"/>
      <c r="AR8" s="46"/>
      <c r="AS8" s="46">
        <f t="shared" ref="AS8:AS9" si="6">AJ8+AL8+AM8+AP8+AR8+AN8</f>
        <v>0</v>
      </c>
      <c r="AT8" s="46">
        <f t="shared" ref="AT8:AT9" si="7">AK8+AQ8+AO8</f>
        <v>0</v>
      </c>
      <c r="AU8" s="46">
        <f t="shared" ref="AU8:AU9" si="8">AS8+AT8</f>
        <v>0</v>
      </c>
      <c r="AV8" s="9">
        <f t="shared" ref="AV8:AV9" si="9">AW8+AX8+AY8+AZ8+BA8</f>
        <v>238910</v>
      </c>
      <c r="AW8" s="9">
        <f t="shared" ref="AW8:AW9" si="10">I8+X8</f>
        <v>177233</v>
      </c>
      <c r="AX8" s="9">
        <f t="shared" ref="AX8:AX9" si="11">J8+AB8</f>
        <v>0</v>
      </c>
      <c r="AY8" s="9">
        <f t="shared" ref="AY8:AY9" si="12">K8+AD8</f>
        <v>59905</v>
      </c>
      <c r="AZ8" s="9">
        <f t="shared" ref="AZ8:AZ9" si="13">L8+AE8</f>
        <v>1772</v>
      </c>
      <c r="BA8" s="9">
        <f t="shared" ref="BA8:BA9" si="14">M8+AI8</f>
        <v>0</v>
      </c>
      <c r="BB8" s="46">
        <f t="shared" ref="BB8:BB9" si="15">BC8+BD8</f>
        <v>0.52</v>
      </c>
      <c r="BC8" s="46">
        <f t="shared" ref="BC8:BC9" si="16">O8+AS8</f>
        <v>0.52</v>
      </c>
      <c r="BD8" s="46">
        <f t="shared" ref="BD8:BD9" si="17">P8+AT8</f>
        <v>0</v>
      </c>
    </row>
    <row r="9" spans="1:57" ht="15" customHeight="1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94</v>
      </c>
      <c r="H9" s="9">
        <v>1092915</v>
      </c>
      <c r="I9" s="9">
        <v>799493</v>
      </c>
      <c r="J9" s="9">
        <v>0</v>
      </c>
      <c r="K9" s="9">
        <v>270229</v>
      </c>
      <c r="L9" s="9">
        <v>7995</v>
      </c>
      <c r="M9" s="9">
        <v>15198</v>
      </c>
      <c r="N9" s="46">
        <v>2.57</v>
      </c>
      <c r="O9" s="46">
        <v>0</v>
      </c>
      <c r="P9" s="46">
        <v>2.57</v>
      </c>
      <c r="Q9" s="9"/>
      <c r="R9" s="49"/>
      <c r="S9" s="49"/>
      <c r="T9" s="49"/>
      <c r="U9" s="49"/>
      <c r="V9" s="49">
        <v>485</v>
      </c>
      <c r="W9" s="49"/>
      <c r="X9" s="9">
        <f t="shared" si="0"/>
        <v>485</v>
      </c>
      <c r="Y9" s="9"/>
      <c r="Z9" s="9"/>
      <c r="AA9" s="9"/>
      <c r="AB9" s="9">
        <f t="shared" si="1"/>
        <v>0</v>
      </c>
      <c r="AC9" s="9">
        <f t="shared" si="2"/>
        <v>485</v>
      </c>
      <c r="AD9" s="9">
        <f t="shared" si="3"/>
        <v>164</v>
      </c>
      <c r="AE9" s="9">
        <f t="shared" si="4"/>
        <v>5</v>
      </c>
      <c r="AF9" s="49"/>
      <c r="AG9" s="49"/>
      <c r="AH9" s="49"/>
      <c r="AI9" s="9">
        <f t="shared" si="5"/>
        <v>0</v>
      </c>
      <c r="AJ9" s="46"/>
      <c r="AK9" s="46"/>
      <c r="AL9" s="46"/>
      <c r="AM9" s="46"/>
      <c r="AN9" s="46"/>
      <c r="AO9" s="46"/>
      <c r="AP9" s="46"/>
      <c r="AQ9" s="46">
        <v>0</v>
      </c>
      <c r="AR9" s="46"/>
      <c r="AS9" s="46">
        <f t="shared" si="6"/>
        <v>0</v>
      </c>
      <c r="AT9" s="46">
        <f t="shared" si="7"/>
        <v>0</v>
      </c>
      <c r="AU9" s="46">
        <f t="shared" si="8"/>
        <v>0</v>
      </c>
      <c r="AV9" s="9">
        <f t="shared" si="9"/>
        <v>1093569</v>
      </c>
      <c r="AW9" s="9">
        <f t="shared" si="10"/>
        <v>799978</v>
      </c>
      <c r="AX9" s="9">
        <f t="shared" si="11"/>
        <v>0</v>
      </c>
      <c r="AY9" s="9">
        <f t="shared" si="12"/>
        <v>270393</v>
      </c>
      <c r="AZ9" s="9">
        <f t="shared" si="13"/>
        <v>8000</v>
      </c>
      <c r="BA9" s="9">
        <f t="shared" si="14"/>
        <v>15198</v>
      </c>
      <c r="BB9" s="46">
        <f t="shared" si="15"/>
        <v>2.57</v>
      </c>
      <c r="BC9" s="46">
        <f t="shared" si="16"/>
        <v>0</v>
      </c>
      <c r="BD9" s="46">
        <f t="shared" si="17"/>
        <v>2.57</v>
      </c>
    </row>
    <row r="10" spans="1:57" x14ac:dyDescent="0.25">
      <c r="A10" s="29">
        <v>1401</v>
      </c>
      <c r="B10" s="30">
        <v>600009998</v>
      </c>
      <c r="C10" s="31"/>
      <c r="D10" s="32" t="s">
        <v>142</v>
      </c>
      <c r="E10" s="30"/>
      <c r="F10" s="30"/>
      <c r="G10" s="31"/>
      <c r="H10" s="33">
        <v>40837898</v>
      </c>
      <c r="I10" s="33">
        <v>29964926</v>
      </c>
      <c r="J10" s="33">
        <v>83619</v>
      </c>
      <c r="K10" s="33">
        <v>10135751</v>
      </c>
      <c r="L10" s="33">
        <v>299649</v>
      </c>
      <c r="M10" s="33">
        <v>353953</v>
      </c>
      <c r="N10" s="47">
        <v>45.613600000000005</v>
      </c>
      <c r="O10" s="47">
        <v>35.043600000000005</v>
      </c>
      <c r="P10" s="47">
        <v>10.57</v>
      </c>
      <c r="Q10" s="50">
        <f t="shared" ref="Q10:BD10" si="18">SUM(Q7:Q9)</f>
        <v>0</v>
      </c>
      <c r="R10" s="50">
        <f t="shared" si="18"/>
        <v>0</v>
      </c>
      <c r="S10" s="50">
        <f t="shared" si="18"/>
        <v>0</v>
      </c>
      <c r="T10" s="50">
        <f t="shared" si="18"/>
        <v>0</v>
      </c>
      <c r="U10" s="50">
        <f t="shared" si="18"/>
        <v>0</v>
      </c>
      <c r="V10" s="50">
        <f t="shared" si="18"/>
        <v>485</v>
      </c>
      <c r="W10" s="50">
        <f t="shared" si="18"/>
        <v>0</v>
      </c>
      <c r="X10" s="50">
        <f t="shared" si="18"/>
        <v>485</v>
      </c>
      <c r="Y10" s="50">
        <f t="shared" si="18"/>
        <v>0</v>
      </c>
      <c r="Z10" s="50">
        <f t="shared" si="18"/>
        <v>0</v>
      </c>
      <c r="AA10" s="50">
        <f t="shared" si="18"/>
        <v>0</v>
      </c>
      <c r="AB10" s="50">
        <f t="shared" si="18"/>
        <v>0</v>
      </c>
      <c r="AC10" s="50">
        <f t="shared" si="18"/>
        <v>485</v>
      </c>
      <c r="AD10" s="50">
        <f t="shared" si="18"/>
        <v>164</v>
      </c>
      <c r="AE10" s="50">
        <f t="shared" si="18"/>
        <v>5</v>
      </c>
      <c r="AF10" s="50">
        <f t="shared" si="18"/>
        <v>0</v>
      </c>
      <c r="AG10" s="50">
        <f t="shared" si="18"/>
        <v>0</v>
      </c>
      <c r="AH10" s="50">
        <f t="shared" si="18"/>
        <v>0</v>
      </c>
      <c r="AI10" s="50">
        <f t="shared" si="18"/>
        <v>0</v>
      </c>
      <c r="AJ10" s="51">
        <f t="shared" si="18"/>
        <v>0</v>
      </c>
      <c r="AK10" s="51">
        <f t="shared" si="18"/>
        <v>0</v>
      </c>
      <c r="AL10" s="47">
        <f t="shared" si="18"/>
        <v>0</v>
      </c>
      <c r="AM10" s="47">
        <f t="shared" si="18"/>
        <v>0</v>
      </c>
      <c r="AN10" s="47">
        <f t="shared" si="18"/>
        <v>0</v>
      </c>
      <c r="AO10" s="47">
        <f t="shared" si="18"/>
        <v>0</v>
      </c>
      <c r="AP10" s="47">
        <f t="shared" si="18"/>
        <v>0</v>
      </c>
      <c r="AQ10" s="47">
        <f t="shared" si="18"/>
        <v>0</v>
      </c>
      <c r="AR10" s="47">
        <f t="shared" si="18"/>
        <v>0</v>
      </c>
      <c r="AS10" s="47">
        <f t="shared" si="18"/>
        <v>0</v>
      </c>
      <c r="AT10" s="47">
        <f t="shared" si="18"/>
        <v>0</v>
      </c>
      <c r="AU10" s="47">
        <f t="shared" si="18"/>
        <v>0</v>
      </c>
      <c r="AV10" s="33">
        <f t="shared" si="18"/>
        <v>40838552</v>
      </c>
      <c r="AW10" s="33">
        <f t="shared" si="18"/>
        <v>29965411</v>
      </c>
      <c r="AX10" s="33">
        <f t="shared" si="18"/>
        <v>83619</v>
      </c>
      <c r="AY10" s="33">
        <f t="shared" si="18"/>
        <v>10135915</v>
      </c>
      <c r="AZ10" s="33">
        <f t="shared" si="18"/>
        <v>299654</v>
      </c>
      <c r="BA10" s="33">
        <f t="shared" si="18"/>
        <v>353953</v>
      </c>
      <c r="BB10" s="47">
        <f t="shared" si="18"/>
        <v>45.613600000000005</v>
      </c>
      <c r="BC10" s="47">
        <f t="shared" si="18"/>
        <v>35.043600000000005</v>
      </c>
      <c r="BD10" s="47">
        <f t="shared" si="18"/>
        <v>10.57</v>
      </c>
      <c r="BE10" s="42">
        <f>AV10-H10</f>
        <v>654</v>
      </c>
    </row>
    <row r="11" spans="1:57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9">
        <v>17673612</v>
      </c>
      <c r="I11" s="9">
        <v>12964513</v>
      </c>
      <c r="J11" s="9">
        <v>25000</v>
      </c>
      <c r="K11" s="9">
        <v>4390455</v>
      </c>
      <c r="L11" s="9">
        <v>129644</v>
      </c>
      <c r="M11" s="9">
        <v>164000</v>
      </c>
      <c r="N11" s="46">
        <v>21.6831</v>
      </c>
      <c r="O11" s="46">
        <v>17.1431</v>
      </c>
      <c r="P11" s="46">
        <v>4.54</v>
      </c>
      <c r="Q11" s="9"/>
      <c r="R11" s="28"/>
      <c r="S11" s="28"/>
      <c r="T11" s="28"/>
      <c r="U11" s="28"/>
      <c r="V11" s="28"/>
      <c r="W11" s="28"/>
      <c r="X11" s="9">
        <f t="shared" ref="X11:X13" si="19">SUM(Q11:W11)</f>
        <v>0</v>
      </c>
      <c r="Y11" s="9"/>
      <c r="Z11" s="9"/>
      <c r="AA11" s="9"/>
      <c r="AB11" s="9">
        <f t="shared" ref="AB11:AB13" si="20">SUM(Y11:AA11)</f>
        <v>0</v>
      </c>
      <c r="AC11" s="9">
        <f t="shared" ref="AC11:AC13" si="21">X11+AB11</f>
        <v>0</v>
      </c>
      <c r="AD11" s="9">
        <f t="shared" ref="AD11:AD13" si="22">ROUND((X11+Y11+Z11)*33.8%,0)</f>
        <v>0</v>
      </c>
      <c r="AE11" s="9">
        <f t="shared" ref="AE11:AE13" si="23">ROUND(X11*1%,0)</f>
        <v>0</v>
      </c>
      <c r="AF11" s="28"/>
      <c r="AG11" s="28"/>
      <c r="AH11" s="28"/>
      <c r="AI11" s="9">
        <f t="shared" ref="AI11:AI13" si="24">AF11+AG11+AH11</f>
        <v>0</v>
      </c>
      <c r="AJ11" s="46"/>
      <c r="AK11" s="46"/>
      <c r="AL11" s="46"/>
      <c r="AM11" s="46"/>
      <c r="AN11" s="46"/>
      <c r="AO11" s="46"/>
      <c r="AP11" s="46"/>
      <c r="AQ11" s="46"/>
      <c r="AR11" s="46"/>
      <c r="AS11" s="46">
        <f t="shared" ref="AS11:AS13" si="25">AJ11+AL11+AM11+AP11+AR11+AN11</f>
        <v>0</v>
      </c>
      <c r="AT11" s="46">
        <f t="shared" ref="AT11:AT13" si="26">AK11+AQ11+AO11</f>
        <v>0</v>
      </c>
      <c r="AU11" s="46">
        <f t="shared" ref="AU11:AU13" si="27">AS11+AT11</f>
        <v>0</v>
      </c>
      <c r="AV11" s="9">
        <f t="shared" ref="AV11:AV13" si="28">AW11+AX11+AY11+AZ11+BA11</f>
        <v>17673612</v>
      </c>
      <c r="AW11" s="9">
        <f t="shared" ref="AW11:AW13" si="29">I11+X11</f>
        <v>12964513</v>
      </c>
      <c r="AX11" s="9">
        <f t="shared" ref="AX11:AX13" si="30">J11+AB11</f>
        <v>25000</v>
      </c>
      <c r="AY11" s="9">
        <f t="shared" ref="AY11:AY13" si="31">K11+AD11</f>
        <v>4390455</v>
      </c>
      <c r="AZ11" s="9">
        <f t="shared" ref="AZ11:AZ13" si="32">L11+AE11</f>
        <v>129644</v>
      </c>
      <c r="BA11" s="9">
        <f t="shared" ref="BA11:BA13" si="33">M11+AI11</f>
        <v>164000</v>
      </c>
      <c r="BB11" s="46">
        <f t="shared" ref="BB11:BB13" si="34">BC11+BD11</f>
        <v>21.6831</v>
      </c>
      <c r="BC11" s="46">
        <f t="shared" ref="BC11:BC13" si="35">O11+AS11</f>
        <v>17.1431</v>
      </c>
      <c r="BD11" s="46">
        <f t="shared" ref="BD11:BD13" si="36">P11+AT11</f>
        <v>4.54</v>
      </c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108</v>
      </c>
      <c r="G12" s="19" t="s">
        <v>94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46">
        <v>0</v>
      </c>
      <c r="O12" s="46">
        <v>0</v>
      </c>
      <c r="P12" s="46">
        <v>0</v>
      </c>
      <c r="Q12" s="9"/>
      <c r="R12" s="49"/>
      <c r="S12" s="49"/>
      <c r="T12" s="49"/>
      <c r="U12" s="49"/>
      <c r="V12" s="49"/>
      <c r="W12" s="49"/>
      <c r="X12" s="9">
        <f t="shared" si="19"/>
        <v>0</v>
      </c>
      <c r="Y12" s="9"/>
      <c r="Z12" s="9"/>
      <c r="AA12" s="9"/>
      <c r="AB12" s="9">
        <f t="shared" si="20"/>
        <v>0</v>
      </c>
      <c r="AC12" s="9">
        <f t="shared" si="21"/>
        <v>0</v>
      </c>
      <c r="AD12" s="9">
        <f t="shared" si="22"/>
        <v>0</v>
      </c>
      <c r="AE12" s="9">
        <f t="shared" si="23"/>
        <v>0</v>
      </c>
      <c r="AF12" s="49"/>
      <c r="AG12" s="49"/>
      <c r="AH12" s="49"/>
      <c r="AI12" s="9">
        <f t="shared" si="24"/>
        <v>0</v>
      </c>
      <c r="AJ12" s="46"/>
      <c r="AK12" s="46"/>
      <c r="AL12" s="46"/>
      <c r="AM12" s="46"/>
      <c r="AN12" s="46"/>
      <c r="AO12" s="46"/>
      <c r="AP12" s="46"/>
      <c r="AQ12" s="46"/>
      <c r="AR12" s="46"/>
      <c r="AS12" s="46">
        <f t="shared" si="25"/>
        <v>0</v>
      </c>
      <c r="AT12" s="46">
        <f t="shared" si="26"/>
        <v>0</v>
      </c>
      <c r="AU12" s="46">
        <f t="shared" si="27"/>
        <v>0</v>
      </c>
      <c r="AV12" s="9">
        <f t="shared" si="28"/>
        <v>0</v>
      </c>
      <c r="AW12" s="9">
        <f t="shared" si="29"/>
        <v>0</v>
      </c>
      <c r="AX12" s="9">
        <f t="shared" si="30"/>
        <v>0</v>
      </c>
      <c r="AY12" s="9">
        <f t="shared" si="31"/>
        <v>0</v>
      </c>
      <c r="AZ12" s="9">
        <f t="shared" si="32"/>
        <v>0</v>
      </c>
      <c r="BA12" s="9">
        <f t="shared" si="33"/>
        <v>0</v>
      </c>
      <c r="BB12" s="46">
        <f t="shared" si="34"/>
        <v>0</v>
      </c>
      <c r="BC12" s="46">
        <f t="shared" si="35"/>
        <v>0</v>
      </c>
      <c r="BD12" s="46">
        <f t="shared" si="36"/>
        <v>0</v>
      </c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94</v>
      </c>
      <c r="H13" s="9">
        <v>1497568</v>
      </c>
      <c r="I13" s="9">
        <v>1102777</v>
      </c>
      <c r="J13" s="9">
        <v>0</v>
      </c>
      <c r="K13" s="9">
        <v>372739</v>
      </c>
      <c r="L13" s="9">
        <v>11028</v>
      </c>
      <c r="M13" s="9">
        <v>11024</v>
      </c>
      <c r="N13" s="46">
        <v>3.54</v>
      </c>
      <c r="O13" s="46">
        <v>0</v>
      </c>
      <c r="P13" s="46">
        <v>3.54</v>
      </c>
      <c r="Q13" s="9"/>
      <c r="R13" s="49"/>
      <c r="S13" s="49"/>
      <c r="T13" s="49"/>
      <c r="U13" s="49"/>
      <c r="V13" s="49">
        <v>12272</v>
      </c>
      <c r="W13" s="49"/>
      <c r="X13" s="9">
        <f t="shared" si="19"/>
        <v>12272</v>
      </c>
      <c r="Y13" s="9"/>
      <c r="Z13" s="9"/>
      <c r="AA13" s="9"/>
      <c r="AB13" s="9">
        <f t="shared" si="20"/>
        <v>0</v>
      </c>
      <c r="AC13" s="9">
        <f t="shared" si="21"/>
        <v>12272</v>
      </c>
      <c r="AD13" s="9">
        <f t="shared" si="22"/>
        <v>4148</v>
      </c>
      <c r="AE13" s="9">
        <f t="shared" si="23"/>
        <v>123</v>
      </c>
      <c r="AF13" s="49"/>
      <c r="AG13" s="49"/>
      <c r="AH13" s="49"/>
      <c r="AI13" s="9">
        <f t="shared" si="24"/>
        <v>0</v>
      </c>
      <c r="AJ13" s="46"/>
      <c r="AK13" s="46"/>
      <c r="AL13" s="46"/>
      <c r="AM13" s="46"/>
      <c r="AN13" s="46"/>
      <c r="AO13" s="46"/>
      <c r="AP13" s="46"/>
      <c r="AQ13" s="46">
        <v>0.04</v>
      </c>
      <c r="AR13" s="46"/>
      <c r="AS13" s="46">
        <f t="shared" si="25"/>
        <v>0</v>
      </c>
      <c r="AT13" s="46">
        <f t="shared" si="26"/>
        <v>0.04</v>
      </c>
      <c r="AU13" s="46">
        <f t="shared" si="27"/>
        <v>0.04</v>
      </c>
      <c r="AV13" s="9">
        <f t="shared" si="28"/>
        <v>1514111</v>
      </c>
      <c r="AW13" s="9">
        <f t="shared" si="29"/>
        <v>1115049</v>
      </c>
      <c r="AX13" s="9">
        <f t="shared" si="30"/>
        <v>0</v>
      </c>
      <c r="AY13" s="9">
        <f t="shared" si="31"/>
        <v>376887</v>
      </c>
      <c r="AZ13" s="9">
        <f t="shared" si="32"/>
        <v>11151</v>
      </c>
      <c r="BA13" s="9">
        <f t="shared" si="33"/>
        <v>11024</v>
      </c>
      <c r="BB13" s="46">
        <f t="shared" si="34"/>
        <v>3.58</v>
      </c>
      <c r="BC13" s="46">
        <f t="shared" si="35"/>
        <v>0</v>
      </c>
      <c r="BD13" s="46">
        <f t="shared" si="36"/>
        <v>3.58</v>
      </c>
    </row>
    <row r="14" spans="1:57" x14ac:dyDescent="0.25">
      <c r="A14" s="29">
        <v>1402</v>
      </c>
      <c r="B14" s="30">
        <v>600010007</v>
      </c>
      <c r="C14" s="31"/>
      <c r="D14" s="32" t="s">
        <v>143</v>
      </c>
      <c r="E14" s="30"/>
      <c r="F14" s="30"/>
      <c r="G14" s="31"/>
      <c r="H14" s="33">
        <v>19171180</v>
      </c>
      <c r="I14" s="33">
        <v>14067290</v>
      </c>
      <c r="J14" s="33">
        <v>25000</v>
      </c>
      <c r="K14" s="33">
        <v>4763194</v>
      </c>
      <c r="L14" s="33">
        <v>140672</v>
      </c>
      <c r="M14" s="33">
        <v>175024</v>
      </c>
      <c r="N14" s="47">
        <v>25.223099999999999</v>
      </c>
      <c r="O14" s="47">
        <v>17.1431</v>
      </c>
      <c r="P14" s="47">
        <v>8.08</v>
      </c>
      <c r="Q14" s="50">
        <f t="shared" ref="Q14:BD14" si="37">SUM(Q11:Q13)</f>
        <v>0</v>
      </c>
      <c r="R14" s="50">
        <f t="shared" si="37"/>
        <v>0</v>
      </c>
      <c r="S14" s="50">
        <f t="shared" si="37"/>
        <v>0</v>
      </c>
      <c r="T14" s="50">
        <f t="shared" si="37"/>
        <v>0</v>
      </c>
      <c r="U14" s="50">
        <f t="shared" si="37"/>
        <v>0</v>
      </c>
      <c r="V14" s="50">
        <f t="shared" si="37"/>
        <v>12272</v>
      </c>
      <c r="W14" s="50">
        <f t="shared" si="37"/>
        <v>0</v>
      </c>
      <c r="X14" s="50">
        <f t="shared" si="37"/>
        <v>12272</v>
      </c>
      <c r="Y14" s="50">
        <f t="shared" si="37"/>
        <v>0</v>
      </c>
      <c r="Z14" s="50">
        <f t="shared" si="37"/>
        <v>0</v>
      </c>
      <c r="AA14" s="50">
        <f t="shared" si="37"/>
        <v>0</v>
      </c>
      <c r="AB14" s="50">
        <f t="shared" si="37"/>
        <v>0</v>
      </c>
      <c r="AC14" s="50">
        <f t="shared" si="37"/>
        <v>12272</v>
      </c>
      <c r="AD14" s="50">
        <f t="shared" si="37"/>
        <v>4148</v>
      </c>
      <c r="AE14" s="50">
        <f t="shared" si="37"/>
        <v>123</v>
      </c>
      <c r="AF14" s="50">
        <f t="shared" si="37"/>
        <v>0</v>
      </c>
      <c r="AG14" s="50">
        <f t="shared" si="37"/>
        <v>0</v>
      </c>
      <c r="AH14" s="50">
        <f t="shared" si="37"/>
        <v>0</v>
      </c>
      <c r="AI14" s="50">
        <f t="shared" si="37"/>
        <v>0</v>
      </c>
      <c r="AJ14" s="51">
        <f t="shared" si="37"/>
        <v>0</v>
      </c>
      <c r="AK14" s="51">
        <f t="shared" si="37"/>
        <v>0</v>
      </c>
      <c r="AL14" s="47">
        <f t="shared" si="37"/>
        <v>0</v>
      </c>
      <c r="AM14" s="47">
        <f t="shared" si="37"/>
        <v>0</v>
      </c>
      <c r="AN14" s="47">
        <f t="shared" si="37"/>
        <v>0</v>
      </c>
      <c r="AO14" s="47">
        <f t="shared" si="37"/>
        <v>0</v>
      </c>
      <c r="AP14" s="47">
        <f t="shared" si="37"/>
        <v>0</v>
      </c>
      <c r="AQ14" s="47">
        <f t="shared" si="37"/>
        <v>0.04</v>
      </c>
      <c r="AR14" s="47">
        <f t="shared" si="37"/>
        <v>0</v>
      </c>
      <c r="AS14" s="47">
        <f t="shared" si="37"/>
        <v>0</v>
      </c>
      <c r="AT14" s="47">
        <f t="shared" si="37"/>
        <v>0.04</v>
      </c>
      <c r="AU14" s="47">
        <f t="shared" si="37"/>
        <v>0.04</v>
      </c>
      <c r="AV14" s="33">
        <f t="shared" si="37"/>
        <v>19187723</v>
      </c>
      <c r="AW14" s="33">
        <f t="shared" si="37"/>
        <v>14079562</v>
      </c>
      <c r="AX14" s="33">
        <f t="shared" si="37"/>
        <v>25000</v>
      </c>
      <c r="AY14" s="33">
        <f t="shared" si="37"/>
        <v>4767342</v>
      </c>
      <c r="AZ14" s="33">
        <f t="shared" si="37"/>
        <v>140795</v>
      </c>
      <c r="BA14" s="33">
        <f t="shared" si="37"/>
        <v>175024</v>
      </c>
      <c r="BB14" s="47">
        <f t="shared" si="37"/>
        <v>25.263100000000001</v>
      </c>
      <c r="BC14" s="47">
        <f t="shared" si="37"/>
        <v>17.1431</v>
      </c>
      <c r="BD14" s="47">
        <f t="shared" si="37"/>
        <v>8.120000000000001</v>
      </c>
      <c r="BE14" s="42">
        <f>AV14-H14</f>
        <v>16543</v>
      </c>
    </row>
    <row r="15" spans="1:57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9">
        <v>21916353</v>
      </c>
      <c r="I15" s="9">
        <v>15790150</v>
      </c>
      <c r="J15" s="9">
        <v>372806</v>
      </c>
      <c r="K15" s="9">
        <v>5427465</v>
      </c>
      <c r="L15" s="9">
        <v>157902</v>
      </c>
      <c r="M15" s="9">
        <v>168030</v>
      </c>
      <c r="N15" s="46">
        <v>23.927699999999998</v>
      </c>
      <c r="O15" s="46">
        <v>20.047699999999999</v>
      </c>
      <c r="P15" s="46">
        <v>3.8800000000000003</v>
      </c>
      <c r="Q15" s="9"/>
      <c r="R15" s="28"/>
      <c r="S15" s="28"/>
      <c r="T15" s="28"/>
      <c r="U15" s="28"/>
      <c r="V15" s="28"/>
      <c r="W15" s="28"/>
      <c r="X15" s="9">
        <f t="shared" ref="X15:X16" si="38">SUM(Q15:W15)</f>
        <v>0</v>
      </c>
      <c r="Y15" s="9"/>
      <c r="Z15" s="9"/>
      <c r="AA15" s="9"/>
      <c r="AB15" s="9">
        <f t="shared" ref="AB15:AB16" si="39">SUM(Y15:AA15)</f>
        <v>0</v>
      </c>
      <c r="AC15" s="9">
        <f t="shared" ref="AC15:AC16" si="40">X15+AB15</f>
        <v>0</v>
      </c>
      <c r="AD15" s="9">
        <f t="shared" ref="AD15:AD16" si="41">ROUND((X15+Y15+Z15)*33.8%,0)</f>
        <v>0</v>
      </c>
      <c r="AE15" s="9">
        <f t="shared" ref="AE15:AE16" si="42">ROUND(X15*1%,0)</f>
        <v>0</v>
      </c>
      <c r="AF15" s="28"/>
      <c r="AG15" s="28"/>
      <c r="AH15" s="28"/>
      <c r="AI15" s="9">
        <f t="shared" ref="AI15:AI16" si="43">AF15+AG15+AH15</f>
        <v>0</v>
      </c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 t="shared" ref="AS15:AS16" si="44">AJ15+AL15+AM15+AP15+AR15+AN15</f>
        <v>0</v>
      </c>
      <c r="AT15" s="46">
        <f t="shared" ref="AT15:AT16" si="45">AK15+AQ15+AO15</f>
        <v>0</v>
      </c>
      <c r="AU15" s="46">
        <f t="shared" ref="AU15:AU16" si="46">AS15+AT15</f>
        <v>0</v>
      </c>
      <c r="AV15" s="9">
        <f t="shared" ref="AV15:AV16" si="47">AW15+AX15+AY15+AZ15+BA15</f>
        <v>21916353</v>
      </c>
      <c r="AW15" s="9">
        <f t="shared" ref="AW15:AW16" si="48">I15+X15</f>
        <v>15790150</v>
      </c>
      <c r="AX15" s="9">
        <f t="shared" ref="AX15:AX16" si="49">J15+AB15</f>
        <v>372806</v>
      </c>
      <c r="AY15" s="9">
        <f t="shared" ref="AY15:AY16" si="50">K15+AD15</f>
        <v>5427465</v>
      </c>
      <c r="AZ15" s="9">
        <f t="shared" ref="AZ15:AZ16" si="51">L15+AE15</f>
        <v>157902</v>
      </c>
      <c r="BA15" s="9">
        <f t="shared" ref="BA15:BA16" si="52">M15+AI15</f>
        <v>168030</v>
      </c>
      <c r="BB15" s="46">
        <f t="shared" ref="BB15:BB16" si="53">BC15+BD15</f>
        <v>23.927699999999998</v>
      </c>
      <c r="BC15" s="46">
        <f t="shared" ref="BC15:BC16" si="54">O15+AS15</f>
        <v>20.047699999999999</v>
      </c>
      <c r="BD15" s="46">
        <f t="shared" ref="BD15:BD16" si="55">P15+AT15</f>
        <v>3.8800000000000003</v>
      </c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108</v>
      </c>
      <c r="G16" s="19" t="s">
        <v>94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46">
        <v>0</v>
      </c>
      <c r="O16" s="46">
        <v>0</v>
      </c>
      <c r="P16" s="46">
        <v>0</v>
      </c>
      <c r="Q16" s="9"/>
      <c r="R16" s="49"/>
      <c r="S16" s="49"/>
      <c r="T16" s="49"/>
      <c r="U16" s="49"/>
      <c r="V16" s="49"/>
      <c r="W16" s="49"/>
      <c r="X16" s="9">
        <f t="shared" si="38"/>
        <v>0</v>
      </c>
      <c r="Y16" s="9"/>
      <c r="Z16" s="9"/>
      <c r="AA16" s="9"/>
      <c r="AB16" s="9">
        <f t="shared" si="39"/>
        <v>0</v>
      </c>
      <c r="AC16" s="9">
        <f t="shared" si="40"/>
        <v>0</v>
      </c>
      <c r="AD16" s="9">
        <f t="shared" si="41"/>
        <v>0</v>
      </c>
      <c r="AE16" s="9">
        <f t="shared" si="42"/>
        <v>0</v>
      </c>
      <c r="AF16" s="49"/>
      <c r="AG16" s="49"/>
      <c r="AH16" s="49"/>
      <c r="AI16" s="9">
        <f t="shared" si="43"/>
        <v>0</v>
      </c>
      <c r="AJ16" s="46"/>
      <c r="AK16" s="46"/>
      <c r="AL16" s="46"/>
      <c r="AM16" s="46"/>
      <c r="AN16" s="46"/>
      <c r="AO16" s="46"/>
      <c r="AP16" s="46"/>
      <c r="AQ16" s="46"/>
      <c r="AR16" s="46"/>
      <c r="AS16" s="46">
        <f t="shared" si="44"/>
        <v>0</v>
      </c>
      <c r="AT16" s="46">
        <f t="shared" si="45"/>
        <v>0</v>
      </c>
      <c r="AU16" s="46">
        <f t="shared" si="46"/>
        <v>0</v>
      </c>
      <c r="AV16" s="9">
        <f t="shared" si="47"/>
        <v>0</v>
      </c>
      <c r="AW16" s="9">
        <f t="shared" si="48"/>
        <v>0</v>
      </c>
      <c r="AX16" s="9">
        <f t="shared" si="49"/>
        <v>0</v>
      </c>
      <c r="AY16" s="9">
        <f t="shared" si="50"/>
        <v>0</v>
      </c>
      <c r="AZ16" s="9">
        <f t="shared" si="51"/>
        <v>0</v>
      </c>
      <c r="BA16" s="9">
        <f t="shared" si="52"/>
        <v>0</v>
      </c>
      <c r="BB16" s="46">
        <f t="shared" si="53"/>
        <v>0</v>
      </c>
      <c r="BC16" s="46">
        <f t="shared" si="54"/>
        <v>0</v>
      </c>
      <c r="BD16" s="46">
        <f t="shared" si="55"/>
        <v>0</v>
      </c>
    </row>
    <row r="17" spans="1:57" x14ac:dyDescent="0.25">
      <c r="A17" s="29">
        <v>1403</v>
      </c>
      <c r="B17" s="30">
        <v>600010449</v>
      </c>
      <c r="C17" s="31"/>
      <c r="D17" s="32" t="s">
        <v>144</v>
      </c>
      <c r="E17" s="34"/>
      <c r="F17" s="34"/>
      <c r="G17" s="34"/>
      <c r="H17" s="33">
        <v>21916353</v>
      </c>
      <c r="I17" s="33">
        <v>15790150</v>
      </c>
      <c r="J17" s="33">
        <v>372806</v>
      </c>
      <c r="K17" s="33">
        <v>5427465</v>
      </c>
      <c r="L17" s="33">
        <v>157902</v>
      </c>
      <c r="M17" s="33">
        <v>168030</v>
      </c>
      <c r="N17" s="47">
        <v>23.927699999999998</v>
      </c>
      <c r="O17" s="47">
        <v>20.047699999999999</v>
      </c>
      <c r="P17" s="47">
        <v>3.8800000000000003</v>
      </c>
      <c r="Q17" s="50">
        <f t="shared" ref="Q17:BD17" si="56">SUM(Q15:Q16)</f>
        <v>0</v>
      </c>
      <c r="R17" s="50">
        <f t="shared" si="56"/>
        <v>0</v>
      </c>
      <c r="S17" s="50">
        <f t="shared" si="56"/>
        <v>0</v>
      </c>
      <c r="T17" s="50">
        <f t="shared" si="56"/>
        <v>0</v>
      </c>
      <c r="U17" s="50">
        <f t="shared" si="56"/>
        <v>0</v>
      </c>
      <c r="V17" s="50">
        <f t="shared" si="56"/>
        <v>0</v>
      </c>
      <c r="W17" s="50">
        <f t="shared" si="56"/>
        <v>0</v>
      </c>
      <c r="X17" s="50">
        <f t="shared" si="56"/>
        <v>0</v>
      </c>
      <c r="Y17" s="50">
        <f t="shared" si="56"/>
        <v>0</v>
      </c>
      <c r="Z17" s="50">
        <f t="shared" si="56"/>
        <v>0</v>
      </c>
      <c r="AA17" s="50">
        <f t="shared" si="56"/>
        <v>0</v>
      </c>
      <c r="AB17" s="50">
        <f t="shared" si="56"/>
        <v>0</v>
      </c>
      <c r="AC17" s="50">
        <f t="shared" si="56"/>
        <v>0</v>
      </c>
      <c r="AD17" s="50">
        <f t="shared" si="56"/>
        <v>0</v>
      </c>
      <c r="AE17" s="50">
        <f t="shared" si="56"/>
        <v>0</v>
      </c>
      <c r="AF17" s="50">
        <f t="shared" si="56"/>
        <v>0</v>
      </c>
      <c r="AG17" s="50">
        <f t="shared" si="56"/>
        <v>0</v>
      </c>
      <c r="AH17" s="50">
        <f t="shared" si="56"/>
        <v>0</v>
      </c>
      <c r="AI17" s="50">
        <f t="shared" si="56"/>
        <v>0</v>
      </c>
      <c r="AJ17" s="51">
        <f t="shared" si="56"/>
        <v>0</v>
      </c>
      <c r="AK17" s="51">
        <f t="shared" si="56"/>
        <v>0</v>
      </c>
      <c r="AL17" s="47">
        <f t="shared" si="56"/>
        <v>0</v>
      </c>
      <c r="AM17" s="47">
        <f t="shared" si="56"/>
        <v>0</v>
      </c>
      <c r="AN17" s="47">
        <f t="shared" si="56"/>
        <v>0</v>
      </c>
      <c r="AO17" s="47">
        <f t="shared" si="56"/>
        <v>0</v>
      </c>
      <c r="AP17" s="47">
        <f t="shared" si="56"/>
        <v>0</v>
      </c>
      <c r="AQ17" s="47">
        <f t="shared" si="56"/>
        <v>0</v>
      </c>
      <c r="AR17" s="47">
        <f t="shared" si="56"/>
        <v>0</v>
      </c>
      <c r="AS17" s="47">
        <f t="shared" si="56"/>
        <v>0</v>
      </c>
      <c r="AT17" s="47">
        <f t="shared" si="56"/>
        <v>0</v>
      </c>
      <c r="AU17" s="47">
        <f t="shared" si="56"/>
        <v>0</v>
      </c>
      <c r="AV17" s="33">
        <f t="shared" si="56"/>
        <v>21916353</v>
      </c>
      <c r="AW17" s="33">
        <f t="shared" si="56"/>
        <v>15790150</v>
      </c>
      <c r="AX17" s="33">
        <f t="shared" si="56"/>
        <v>372806</v>
      </c>
      <c r="AY17" s="33">
        <f t="shared" si="56"/>
        <v>5427465</v>
      </c>
      <c r="AZ17" s="33">
        <f t="shared" si="56"/>
        <v>157902</v>
      </c>
      <c r="BA17" s="33">
        <f t="shared" si="56"/>
        <v>168030</v>
      </c>
      <c r="BB17" s="47">
        <f t="shared" si="56"/>
        <v>23.927699999999998</v>
      </c>
      <c r="BC17" s="47">
        <f t="shared" si="56"/>
        <v>20.047699999999999</v>
      </c>
      <c r="BD17" s="47">
        <f t="shared" si="56"/>
        <v>3.8800000000000003</v>
      </c>
      <c r="BE17" s="42">
        <f>AV17-H17</f>
        <v>0</v>
      </c>
    </row>
    <row r="18" spans="1:57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9">
        <v>20234055</v>
      </c>
      <c r="I18" s="9">
        <v>14871774</v>
      </c>
      <c r="J18" s="9">
        <v>6000</v>
      </c>
      <c r="K18" s="9">
        <v>5028688</v>
      </c>
      <c r="L18" s="9">
        <v>148718</v>
      </c>
      <c r="M18" s="9">
        <v>178875</v>
      </c>
      <c r="N18" s="46">
        <v>23.138999999999999</v>
      </c>
      <c r="O18" s="46">
        <v>18.619</v>
      </c>
      <c r="P18" s="46">
        <v>4.5200000000000005</v>
      </c>
      <c r="Q18" s="9"/>
      <c r="R18" s="28"/>
      <c r="S18" s="28"/>
      <c r="T18" s="28"/>
      <c r="U18" s="28"/>
      <c r="V18" s="28"/>
      <c r="W18" s="28"/>
      <c r="X18" s="9">
        <f t="shared" ref="X18:X19" si="57">SUM(Q18:W18)</f>
        <v>0</v>
      </c>
      <c r="Y18" s="9"/>
      <c r="Z18" s="9"/>
      <c r="AA18" s="9"/>
      <c r="AB18" s="9">
        <f t="shared" ref="AB18:AB19" si="58">SUM(Y18:AA18)</f>
        <v>0</v>
      </c>
      <c r="AC18" s="9">
        <f t="shared" ref="AC18:AC19" si="59">X18+AB18</f>
        <v>0</v>
      </c>
      <c r="AD18" s="9">
        <f t="shared" ref="AD18:AD19" si="60">ROUND((X18+Y18+Z18)*33.8%,0)</f>
        <v>0</v>
      </c>
      <c r="AE18" s="9">
        <f t="shared" ref="AE18:AE19" si="61">ROUND(X18*1%,0)</f>
        <v>0</v>
      </c>
      <c r="AF18" s="28"/>
      <c r="AG18" s="28"/>
      <c r="AH18" s="28"/>
      <c r="AI18" s="9">
        <f t="shared" ref="AI18:AI19" si="62">AF18+AG18+AH18</f>
        <v>0</v>
      </c>
      <c r="AJ18" s="46"/>
      <c r="AK18" s="46"/>
      <c r="AL18" s="46"/>
      <c r="AM18" s="46"/>
      <c r="AN18" s="46"/>
      <c r="AO18" s="46"/>
      <c r="AP18" s="46"/>
      <c r="AQ18" s="46"/>
      <c r="AR18" s="46"/>
      <c r="AS18" s="46">
        <f t="shared" ref="AS18:AS19" si="63">AJ18+AL18+AM18+AP18+AR18+AN18</f>
        <v>0</v>
      </c>
      <c r="AT18" s="46">
        <f t="shared" ref="AT18:AT19" si="64">AK18+AQ18+AO18</f>
        <v>0</v>
      </c>
      <c r="AU18" s="46">
        <f t="shared" ref="AU18:AU19" si="65">AS18+AT18</f>
        <v>0</v>
      </c>
      <c r="AV18" s="9">
        <f t="shared" ref="AV18:AV19" si="66">AW18+AX18+AY18+AZ18+BA18</f>
        <v>20234055</v>
      </c>
      <c r="AW18" s="9">
        <f t="shared" ref="AW18:AW19" si="67">I18+X18</f>
        <v>14871774</v>
      </c>
      <c r="AX18" s="9">
        <f t="shared" ref="AX18:AX19" si="68">J18+AB18</f>
        <v>6000</v>
      </c>
      <c r="AY18" s="9">
        <f t="shared" ref="AY18:AY19" si="69">K18+AD18</f>
        <v>5028688</v>
      </c>
      <c r="AZ18" s="9">
        <f t="shared" ref="AZ18:AZ19" si="70">L18+AE18</f>
        <v>148718</v>
      </c>
      <c r="BA18" s="9">
        <f t="shared" ref="BA18:BA19" si="71">M18+AI18</f>
        <v>178875</v>
      </c>
      <c r="BB18" s="46">
        <f t="shared" ref="BB18:BB19" si="72">BC18+BD18</f>
        <v>23.138999999999999</v>
      </c>
      <c r="BC18" s="46">
        <f t="shared" ref="BC18:BC19" si="73">O18+AS18</f>
        <v>18.619</v>
      </c>
      <c r="BD18" s="46">
        <f t="shared" ref="BD18:BD19" si="74">P18+AT18</f>
        <v>4.5200000000000005</v>
      </c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108</v>
      </c>
      <c r="G19" s="19" t="s">
        <v>94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46">
        <v>0</v>
      </c>
      <c r="O19" s="46">
        <v>0</v>
      </c>
      <c r="P19" s="46">
        <v>0</v>
      </c>
      <c r="Q19" s="9"/>
      <c r="R19" s="49"/>
      <c r="S19" s="49"/>
      <c r="T19" s="49"/>
      <c r="U19" s="49"/>
      <c r="V19" s="49"/>
      <c r="W19" s="49"/>
      <c r="X19" s="9">
        <f t="shared" si="57"/>
        <v>0</v>
      </c>
      <c r="Y19" s="9"/>
      <c r="Z19" s="9"/>
      <c r="AA19" s="9"/>
      <c r="AB19" s="9">
        <f t="shared" si="58"/>
        <v>0</v>
      </c>
      <c r="AC19" s="9">
        <f t="shared" si="59"/>
        <v>0</v>
      </c>
      <c r="AD19" s="9">
        <f t="shared" si="60"/>
        <v>0</v>
      </c>
      <c r="AE19" s="9">
        <f t="shared" si="61"/>
        <v>0</v>
      </c>
      <c r="AF19" s="49"/>
      <c r="AG19" s="49"/>
      <c r="AH19" s="49"/>
      <c r="AI19" s="9">
        <f t="shared" si="62"/>
        <v>0</v>
      </c>
      <c r="AJ19" s="46"/>
      <c r="AK19" s="46"/>
      <c r="AL19" s="46"/>
      <c r="AM19" s="46"/>
      <c r="AN19" s="46"/>
      <c r="AO19" s="46"/>
      <c r="AP19" s="46"/>
      <c r="AQ19" s="46"/>
      <c r="AR19" s="46"/>
      <c r="AS19" s="46">
        <f t="shared" si="63"/>
        <v>0</v>
      </c>
      <c r="AT19" s="46">
        <f t="shared" si="64"/>
        <v>0</v>
      </c>
      <c r="AU19" s="46">
        <f t="shared" si="65"/>
        <v>0</v>
      </c>
      <c r="AV19" s="9">
        <f t="shared" si="66"/>
        <v>0</v>
      </c>
      <c r="AW19" s="9">
        <f t="shared" si="67"/>
        <v>0</v>
      </c>
      <c r="AX19" s="9">
        <f t="shared" si="68"/>
        <v>0</v>
      </c>
      <c r="AY19" s="9">
        <f t="shared" si="69"/>
        <v>0</v>
      </c>
      <c r="AZ19" s="9">
        <f t="shared" si="70"/>
        <v>0</v>
      </c>
      <c r="BA19" s="9">
        <f t="shared" si="71"/>
        <v>0</v>
      </c>
      <c r="BB19" s="46">
        <f t="shared" si="72"/>
        <v>0</v>
      </c>
      <c r="BC19" s="46">
        <f t="shared" si="73"/>
        <v>0</v>
      </c>
      <c r="BD19" s="46">
        <f t="shared" si="74"/>
        <v>0</v>
      </c>
    </row>
    <row r="20" spans="1:57" x14ac:dyDescent="0.25">
      <c r="A20" s="29">
        <v>1404</v>
      </c>
      <c r="B20" s="30">
        <v>600010414</v>
      </c>
      <c r="C20" s="31"/>
      <c r="D20" s="32" t="s">
        <v>145</v>
      </c>
      <c r="E20" s="34"/>
      <c r="F20" s="34"/>
      <c r="G20" s="34"/>
      <c r="H20" s="33">
        <v>20234055</v>
      </c>
      <c r="I20" s="33">
        <v>14871774</v>
      </c>
      <c r="J20" s="33">
        <v>6000</v>
      </c>
      <c r="K20" s="33">
        <v>5028688</v>
      </c>
      <c r="L20" s="33">
        <v>148718</v>
      </c>
      <c r="M20" s="33">
        <v>178875</v>
      </c>
      <c r="N20" s="47">
        <v>23.138999999999999</v>
      </c>
      <c r="O20" s="47">
        <v>18.619</v>
      </c>
      <c r="P20" s="47">
        <v>4.5200000000000005</v>
      </c>
      <c r="Q20" s="50">
        <f t="shared" ref="Q20:BD20" si="75">SUM(Q18:Q19)</f>
        <v>0</v>
      </c>
      <c r="R20" s="50">
        <f t="shared" si="75"/>
        <v>0</v>
      </c>
      <c r="S20" s="50">
        <f t="shared" si="75"/>
        <v>0</v>
      </c>
      <c r="T20" s="50">
        <f t="shared" si="75"/>
        <v>0</v>
      </c>
      <c r="U20" s="50">
        <f t="shared" si="75"/>
        <v>0</v>
      </c>
      <c r="V20" s="50">
        <f t="shared" si="75"/>
        <v>0</v>
      </c>
      <c r="W20" s="50">
        <f t="shared" si="75"/>
        <v>0</v>
      </c>
      <c r="X20" s="50">
        <f t="shared" si="75"/>
        <v>0</v>
      </c>
      <c r="Y20" s="50">
        <f t="shared" si="75"/>
        <v>0</v>
      </c>
      <c r="Z20" s="50">
        <f t="shared" si="75"/>
        <v>0</v>
      </c>
      <c r="AA20" s="50">
        <f t="shared" si="75"/>
        <v>0</v>
      </c>
      <c r="AB20" s="50">
        <f t="shared" si="75"/>
        <v>0</v>
      </c>
      <c r="AC20" s="50">
        <f t="shared" si="75"/>
        <v>0</v>
      </c>
      <c r="AD20" s="50">
        <f t="shared" si="75"/>
        <v>0</v>
      </c>
      <c r="AE20" s="50">
        <f t="shared" si="75"/>
        <v>0</v>
      </c>
      <c r="AF20" s="50">
        <f t="shared" si="75"/>
        <v>0</v>
      </c>
      <c r="AG20" s="50">
        <f t="shared" si="75"/>
        <v>0</v>
      </c>
      <c r="AH20" s="50">
        <f t="shared" si="75"/>
        <v>0</v>
      </c>
      <c r="AI20" s="50">
        <f t="shared" si="75"/>
        <v>0</v>
      </c>
      <c r="AJ20" s="51">
        <f t="shared" si="75"/>
        <v>0</v>
      </c>
      <c r="AK20" s="51">
        <f t="shared" si="75"/>
        <v>0</v>
      </c>
      <c r="AL20" s="47">
        <f t="shared" si="75"/>
        <v>0</v>
      </c>
      <c r="AM20" s="47">
        <f t="shared" si="75"/>
        <v>0</v>
      </c>
      <c r="AN20" s="47">
        <f t="shared" si="75"/>
        <v>0</v>
      </c>
      <c r="AO20" s="47">
        <f t="shared" si="75"/>
        <v>0</v>
      </c>
      <c r="AP20" s="47">
        <f t="shared" si="75"/>
        <v>0</v>
      </c>
      <c r="AQ20" s="47">
        <f t="shared" si="75"/>
        <v>0</v>
      </c>
      <c r="AR20" s="47">
        <f t="shared" si="75"/>
        <v>0</v>
      </c>
      <c r="AS20" s="47">
        <f t="shared" si="75"/>
        <v>0</v>
      </c>
      <c r="AT20" s="47">
        <f t="shared" si="75"/>
        <v>0</v>
      </c>
      <c r="AU20" s="47">
        <f t="shared" si="75"/>
        <v>0</v>
      </c>
      <c r="AV20" s="33">
        <f t="shared" si="75"/>
        <v>20234055</v>
      </c>
      <c r="AW20" s="33">
        <f t="shared" si="75"/>
        <v>14871774</v>
      </c>
      <c r="AX20" s="33">
        <f t="shared" si="75"/>
        <v>6000</v>
      </c>
      <c r="AY20" s="33">
        <f t="shared" si="75"/>
        <v>5028688</v>
      </c>
      <c r="AZ20" s="33">
        <f t="shared" si="75"/>
        <v>148718</v>
      </c>
      <c r="BA20" s="33">
        <f t="shared" si="75"/>
        <v>178875</v>
      </c>
      <c r="BB20" s="47">
        <f t="shared" si="75"/>
        <v>23.138999999999999</v>
      </c>
      <c r="BC20" s="47">
        <f t="shared" si="75"/>
        <v>18.619</v>
      </c>
      <c r="BD20" s="47">
        <f t="shared" si="75"/>
        <v>4.5200000000000005</v>
      </c>
      <c r="BE20" s="42">
        <f>AV20-H20</f>
        <v>0</v>
      </c>
    </row>
    <row r="21" spans="1:57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9">
        <v>54045097</v>
      </c>
      <c r="I21" s="9">
        <v>39510562</v>
      </c>
      <c r="J21" s="9">
        <v>235000</v>
      </c>
      <c r="K21" s="9">
        <v>13434000</v>
      </c>
      <c r="L21" s="9">
        <v>395105</v>
      </c>
      <c r="M21" s="9">
        <v>470430</v>
      </c>
      <c r="N21" s="46">
        <v>60.131000000000007</v>
      </c>
      <c r="O21" s="46">
        <v>49.811000000000007</v>
      </c>
      <c r="P21" s="46">
        <v>10.32</v>
      </c>
      <c r="Q21" s="9"/>
      <c r="R21" s="28"/>
      <c r="S21" s="28"/>
      <c r="T21" s="28"/>
      <c r="U21" s="28"/>
      <c r="V21" s="28"/>
      <c r="W21" s="28"/>
      <c r="X21" s="9">
        <f t="shared" ref="X21:X22" si="76">SUM(Q21:W21)</f>
        <v>0</v>
      </c>
      <c r="Y21" s="9"/>
      <c r="Z21" s="9"/>
      <c r="AA21" s="9"/>
      <c r="AB21" s="9">
        <f t="shared" ref="AB21:AB22" si="77">SUM(Y21:AA21)</f>
        <v>0</v>
      </c>
      <c r="AC21" s="9">
        <f t="shared" ref="AC21:AC22" si="78">X21+AB21</f>
        <v>0</v>
      </c>
      <c r="AD21" s="9">
        <f t="shared" ref="AD21:AD22" si="79">ROUND((X21+Y21+Z21)*33.8%,0)</f>
        <v>0</v>
      </c>
      <c r="AE21" s="9">
        <f t="shared" ref="AE21:AE22" si="80">ROUND(X21*1%,0)</f>
        <v>0</v>
      </c>
      <c r="AF21" s="28"/>
      <c r="AG21" s="28"/>
      <c r="AH21" s="28"/>
      <c r="AI21" s="9">
        <f t="shared" ref="AI21:AI22" si="81">AF21+AG21+AH21</f>
        <v>0</v>
      </c>
      <c r="AJ21" s="46"/>
      <c r="AK21" s="46"/>
      <c r="AL21" s="46"/>
      <c r="AM21" s="46"/>
      <c r="AN21" s="46"/>
      <c r="AO21" s="46"/>
      <c r="AP21" s="46"/>
      <c r="AQ21" s="46"/>
      <c r="AR21" s="46"/>
      <c r="AS21" s="46">
        <f t="shared" ref="AS21:AS22" si="82">AJ21+AL21+AM21+AP21+AR21+AN21</f>
        <v>0</v>
      </c>
      <c r="AT21" s="46">
        <f t="shared" ref="AT21:AT22" si="83">AK21+AQ21+AO21</f>
        <v>0</v>
      </c>
      <c r="AU21" s="46">
        <f t="shared" ref="AU21:AU22" si="84">AS21+AT21</f>
        <v>0</v>
      </c>
      <c r="AV21" s="9">
        <f t="shared" ref="AV21:AV22" si="85">AW21+AX21+AY21+AZ21+BA21</f>
        <v>54045097</v>
      </c>
      <c r="AW21" s="9">
        <f t="shared" ref="AW21:AW22" si="86">I21+X21</f>
        <v>39510562</v>
      </c>
      <c r="AX21" s="9">
        <f t="shared" ref="AX21:AX22" si="87">J21+AB21</f>
        <v>235000</v>
      </c>
      <c r="AY21" s="9">
        <f t="shared" ref="AY21:AY22" si="88">K21+AD21</f>
        <v>13434000</v>
      </c>
      <c r="AZ21" s="9">
        <f t="shared" ref="AZ21:AZ22" si="89">L21+AE21</f>
        <v>395105</v>
      </c>
      <c r="BA21" s="9">
        <f t="shared" ref="BA21:BA22" si="90">M21+AI21</f>
        <v>470430</v>
      </c>
      <c r="BB21" s="46">
        <f t="shared" ref="BB21:BB22" si="91">BC21+BD21</f>
        <v>60.131000000000007</v>
      </c>
      <c r="BC21" s="46">
        <f t="shared" ref="BC21:BC22" si="92">O21+AS21</f>
        <v>49.811000000000007</v>
      </c>
      <c r="BD21" s="46">
        <f t="shared" ref="BD21:BD22" si="93">P21+AT21</f>
        <v>10.32</v>
      </c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108</v>
      </c>
      <c r="G22" s="19" t="s">
        <v>94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46">
        <v>0</v>
      </c>
      <c r="O22" s="46">
        <v>0</v>
      </c>
      <c r="P22" s="46">
        <v>0</v>
      </c>
      <c r="Q22" s="9"/>
      <c r="R22" s="49"/>
      <c r="S22" s="49"/>
      <c r="T22" s="49"/>
      <c r="U22" s="49"/>
      <c r="V22" s="49"/>
      <c r="W22" s="49"/>
      <c r="X22" s="9">
        <f t="shared" si="76"/>
        <v>0</v>
      </c>
      <c r="Y22" s="9"/>
      <c r="Z22" s="9"/>
      <c r="AA22" s="9"/>
      <c r="AB22" s="9">
        <f t="shared" si="77"/>
        <v>0</v>
      </c>
      <c r="AC22" s="9">
        <f t="shared" si="78"/>
        <v>0</v>
      </c>
      <c r="AD22" s="9">
        <f t="shared" si="79"/>
        <v>0</v>
      </c>
      <c r="AE22" s="9">
        <f t="shared" si="80"/>
        <v>0</v>
      </c>
      <c r="AF22" s="49"/>
      <c r="AG22" s="49"/>
      <c r="AH22" s="49"/>
      <c r="AI22" s="9">
        <f t="shared" si="81"/>
        <v>0</v>
      </c>
      <c r="AJ22" s="46"/>
      <c r="AK22" s="46"/>
      <c r="AL22" s="46"/>
      <c r="AM22" s="46"/>
      <c r="AN22" s="46"/>
      <c r="AO22" s="46"/>
      <c r="AP22" s="46"/>
      <c r="AQ22" s="46"/>
      <c r="AR22" s="46"/>
      <c r="AS22" s="46">
        <f t="shared" si="82"/>
        <v>0</v>
      </c>
      <c r="AT22" s="46">
        <f t="shared" si="83"/>
        <v>0</v>
      </c>
      <c r="AU22" s="46">
        <f t="shared" si="84"/>
        <v>0</v>
      </c>
      <c r="AV22" s="9">
        <f t="shared" si="85"/>
        <v>0</v>
      </c>
      <c r="AW22" s="9">
        <f t="shared" si="86"/>
        <v>0</v>
      </c>
      <c r="AX22" s="9">
        <f t="shared" si="87"/>
        <v>0</v>
      </c>
      <c r="AY22" s="9">
        <f t="shared" si="88"/>
        <v>0</v>
      </c>
      <c r="AZ22" s="9">
        <f t="shared" si="89"/>
        <v>0</v>
      </c>
      <c r="BA22" s="9">
        <f t="shared" si="90"/>
        <v>0</v>
      </c>
      <c r="BB22" s="46">
        <f t="shared" si="91"/>
        <v>0</v>
      </c>
      <c r="BC22" s="46">
        <f t="shared" si="92"/>
        <v>0</v>
      </c>
      <c r="BD22" s="46">
        <f t="shared" si="93"/>
        <v>0</v>
      </c>
    </row>
    <row r="23" spans="1:57" x14ac:dyDescent="0.25">
      <c r="A23" s="29">
        <v>1405</v>
      </c>
      <c r="B23" s="30">
        <v>600010554</v>
      </c>
      <c r="C23" s="31"/>
      <c r="D23" s="32" t="s">
        <v>146</v>
      </c>
      <c r="E23" s="34"/>
      <c r="F23" s="34"/>
      <c r="G23" s="34"/>
      <c r="H23" s="33">
        <v>54045097</v>
      </c>
      <c r="I23" s="33">
        <v>39510562</v>
      </c>
      <c r="J23" s="33">
        <v>235000</v>
      </c>
      <c r="K23" s="33">
        <v>13434000</v>
      </c>
      <c r="L23" s="33">
        <v>395105</v>
      </c>
      <c r="M23" s="33">
        <v>470430</v>
      </c>
      <c r="N23" s="47">
        <v>60.131000000000007</v>
      </c>
      <c r="O23" s="47">
        <v>49.811000000000007</v>
      </c>
      <c r="P23" s="47">
        <v>10.32</v>
      </c>
      <c r="Q23" s="50">
        <f t="shared" ref="Q23:BD23" si="94">SUM(Q21:Q22)</f>
        <v>0</v>
      </c>
      <c r="R23" s="50">
        <f t="shared" si="94"/>
        <v>0</v>
      </c>
      <c r="S23" s="50">
        <f t="shared" si="94"/>
        <v>0</v>
      </c>
      <c r="T23" s="50">
        <f t="shared" si="94"/>
        <v>0</v>
      </c>
      <c r="U23" s="50">
        <f t="shared" si="94"/>
        <v>0</v>
      </c>
      <c r="V23" s="50">
        <f t="shared" si="94"/>
        <v>0</v>
      </c>
      <c r="W23" s="50">
        <f t="shared" si="94"/>
        <v>0</v>
      </c>
      <c r="X23" s="50">
        <f t="shared" si="94"/>
        <v>0</v>
      </c>
      <c r="Y23" s="50">
        <f t="shared" si="94"/>
        <v>0</v>
      </c>
      <c r="Z23" s="50">
        <f t="shared" si="94"/>
        <v>0</v>
      </c>
      <c r="AA23" s="50">
        <f t="shared" si="94"/>
        <v>0</v>
      </c>
      <c r="AB23" s="50">
        <f t="shared" si="94"/>
        <v>0</v>
      </c>
      <c r="AC23" s="50">
        <f t="shared" si="94"/>
        <v>0</v>
      </c>
      <c r="AD23" s="50">
        <f t="shared" si="94"/>
        <v>0</v>
      </c>
      <c r="AE23" s="50">
        <f t="shared" si="94"/>
        <v>0</v>
      </c>
      <c r="AF23" s="50">
        <f t="shared" si="94"/>
        <v>0</v>
      </c>
      <c r="AG23" s="50">
        <f t="shared" si="94"/>
        <v>0</v>
      </c>
      <c r="AH23" s="50">
        <f t="shared" si="94"/>
        <v>0</v>
      </c>
      <c r="AI23" s="50">
        <f t="shared" si="94"/>
        <v>0</v>
      </c>
      <c r="AJ23" s="51">
        <f t="shared" si="94"/>
        <v>0</v>
      </c>
      <c r="AK23" s="51">
        <f t="shared" si="94"/>
        <v>0</v>
      </c>
      <c r="AL23" s="47">
        <f t="shared" si="94"/>
        <v>0</v>
      </c>
      <c r="AM23" s="47">
        <f t="shared" si="94"/>
        <v>0</v>
      </c>
      <c r="AN23" s="47">
        <f t="shared" si="94"/>
        <v>0</v>
      </c>
      <c r="AO23" s="47">
        <f t="shared" si="94"/>
        <v>0</v>
      </c>
      <c r="AP23" s="47">
        <f t="shared" si="94"/>
        <v>0</v>
      </c>
      <c r="AQ23" s="47">
        <f t="shared" si="94"/>
        <v>0</v>
      </c>
      <c r="AR23" s="47">
        <f t="shared" si="94"/>
        <v>0</v>
      </c>
      <c r="AS23" s="47">
        <f t="shared" si="94"/>
        <v>0</v>
      </c>
      <c r="AT23" s="47">
        <f t="shared" si="94"/>
        <v>0</v>
      </c>
      <c r="AU23" s="47">
        <f t="shared" si="94"/>
        <v>0</v>
      </c>
      <c r="AV23" s="33">
        <f t="shared" si="94"/>
        <v>54045097</v>
      </c>
      <c r="AW23" s="33">
        <f t="shared" si="94"/>
        <v>39510562</v>
      </c>
      <c r="AX23" s="33">
        <f t="shared" si="94"/>
        <v>235000</v>
      </c>
      <c r="AY23" s="33">
        <f t="shared" si="94"/>
        <v>13434000</v>
      </c>
      <c r="AZ23" s="33">
        <f t="shared" si="94"/>
        <v>395105</v>
      </c>
      <c r="BA23" s="33">
        <f t="shared" si="94"/>
        <v>470430</v>
      </c>
      <c r="BB23" s="47">
        <f t="shared" si="94"/>
        <v>60.131000000000007</v>
      </c>
      <c r="BC23" s="47">
        <f t="shared" si="94"/>
        <v>49.811000000000007</v>
      </c>
      <c r="BD23" s="47">
        <f t="shared" si="94"/>
        <v>10.32</v>
      </c>
      <c r="BE23" s="42">
        <f>AV23-H23</f>
        <v>0</v>
      </c>
    </row>
    <row r="24" spans="1:57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9">
        <v>18950581</v>
      </c>
      <c r="I24" s="9">
        <v>13931458</v>
      </c>
      <c r="J24" s="9">
        <v>0</v>
      </c>
      <c r="K24" s="9">
        <v>4708833</v>
      </c>
      <c r="L24" s="9">
        <v>139315</v>
      </c>
      <c r="M24" s="9">
        <v>170975</v>
      </c>
      <c r="N24" s="46">
        <v>22.7028</v>
      </c>
      <c r="O24" s="46">
        <v>18.152799999999999</v>
      </c>
      <c r="P24" s="46">
        <v>4.55</v>
      </c>
      <c r="Q24" s="9"/>
      <c r="R24" s="28"/>
      <c r="S24" s="28"/>
      <c r="T24" s="28"/>
      <c r="U24" s="28"/>
      <c r="V24" s="28"/>
      <c r="W24" s="28"/>
      <c r="X24" s="9">
        <f t="shared" ref="X24:X25" si="95">SUM(Q24:W24)</f>
        <v>0</v>
      </c>
      <c r="Y24" s="9"/>
      <c r="Z24" s="9"/>
      <c r="AA24" s="9"/>
      <c r="AB24" s="9">
        <f t="shared" ref="AB24:AB25" si="96">SUM(Y24:AA24)</f>
        <v>0</v>
      </c>
      <c r="AC24" s="9">
        <f t="shared" ref="AC24:AC25" si="97">X24+AB24</f>
        <v>0</v>
      </c>
      <c r="AD24" s="9">
        <f t="shared" ref="AD24:AD25" si="98">ROUND((X24+Y24+Z24)*33.8%,0)</f>
        <v>0</v>
      </c>
      <c r="AE24" s="9">
        <f t="shared" ref="AE24:AE25" si="99">ROUND(X24*1%,0)</f>
        <v>0</v>
      </c>
      <c r="AF24" s="28"/>
      <c r="AG24" s="28"/>
      <c r="AH24" s="28"/>
      <c r="AI24" s="9">
        <f t="shared" ref="AI24:AI25" si="100">AF24+AG24+AH24</f>
        <v>0</v>
      </c>
      <c r="AJ24" s="46"/>
      <c r="AK24" s="46"/>
      <c r="AL24" s="46"/>
      <c r="AM24" s="46"/>
      <c r="AN24" s="46"/>
      <c r="AO24" s="46"/>
      <c r="AP24" s="46"/>
      <c r="AQ24" s="46"/>
      <c r="AR24" s="46"/>
      <c r="AS24" s="46">
        <f t="shared" ref="AS24:AS25" si="101">AJ24+AL24+AM24+AP24+AR24+AN24</f>
        <v>0</v>
      </c>
      <c r="AT24" s="46">
        <f t="shared" ref="AT24:AT25" si="102">AK24+AQ24+AO24</f>
        <v>0</v>
      </c>
      <c r="AU24" s="46">
        <f t="shared" ref="AU24:AU25" si="103">AS24+AT24</f>
        <v>0</v>
      </c>
      <c r="AV24" s="9">
        <f t="shared" ref="AV24:AV25" si="104">AW24+AX24+AY24+AZ24+BA24</f>
        <v>18950581</v>
      </c>
      <c r="AW24" s="9">
        <f t="shared" ref="AW24:AW25" si="105">I24+X24</f>
        <v>13931458</v>
      </c>
      <c r="AX24" s="9">
        <f t="shared" ref="AX24:AX25" si="106">J24+AB24</f>
        <v>0</v>
      </c>
      <c r="AY24" s="9">
        <f t="shared" ref="AY24:AY25" si="107">K24+AD24</f>
        <v>4708833</v>
      </c>
      <c r="AZ24" s="9">
        <f t="shared" ref="AZ24:AZ25" si="108">L24+AE24</f>
        <v>139315</v>
      </c>
      <c r="BA24" s="9">
        <f t="shared" ref="BA24:BA25" si="109">M24+AI24</f>
        <v>170975</v>
      </c>
      <c r="BB24" s="46">
        <f t="shared" ref="BB24:BB25" si="110">BC24+BD24</f>
        <v>22.7028</v>
      </c>
      <c r="BC24" s="46">
        <f t="shared" ref="BC24:BC25" si="111">O24+AS24</f>
        <v>18.152799999999999</v>
      </c>
      <c r="BD24" s="46">
        <f t="shared" ref="BD24:BD25" si="112">P24+AT24</f>
        <v>4.55</v>
      </c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108</v>
      </c>
      <c r="G25" s="19" t="s">
        <v>94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46">
        <v>0</v>
      </c>
      <c r="O25" s="46">
        <v>0</v>
      </c>
      <c r="P25" s="46">
        <v>0</v>
      </c>
      <c r="Q25" s="9"/>
      <c r="R25" s="49"/>
      <c r="S25" s="49"/>
      <c r="T25" s="49"/>
      <c r="U25" s="49"/>
      <c r="V25" s="49"/>
      <c r="W25" s="49"/>
      <c r="X25" s="9">
        <f t="shared" si="95"/>
        <v>0</v>
      </c>
      <c r="Y25" s="9"/>
      <c r="Z25" s="9"/>
      <c r="AA25" s="9"/>
      <c r="AB25" s="9">
        <f t="shared" si="96"/>
        <v>0</v>
      </c>
      <c r="AC25" s="9">
        <f t="shared" si="97"/>
        <v>0</v>
      </c>
      <c r="AD25" s="9">
        <f t="shared" si="98"/>
        <v>0</v>
      </c>
      <c r="AE25" s="9">
        <f t="shared" si="99"/>
        <v>0</v>
      </c>
      <c r="AF25" s="49"/>
      <c r="AG25" s="49"/>
      <c r="AH25" s="49"/>
      <c r="AI25" s="9">
        <f t="shared" si="100"/>
        <v>0</v>
      </c>
      <c r="AJ25" s="46"/>
      <c r="AK25" s="46"/>
      <c r="AL25" s="46"/>
      <c r="AM25" s="46"/>
      <c r="AN25" s="46"/>
      <c r="AO25" s="46"/>
      <c r="AP25" s="46"/>
      <c r="AQ25" s="46"/>
      <c r="AR25" s="46"/>
      <c r="AS25" s="46">
        <f t="shared" si="101"/>
        <v>0</v>
      </c>
      <c r="AT25" s="46">
        <f t="shared" si="102"/>
        <v>0</v>
      </c>
      <c r="AU25" s="46">
        <f t="shared" si="103"/>
        <v>0</v>
      </c>
      <c r="AV25" s="9">
        <f t="shared" si="104"/>
        <v>0</v>
      </c>
      <c r="AW25" s="9">
        <f t="shared" si="105"/>
        <v>0</v>
      </c>
      <c r="AX25" s="9">
        <f t="shared" si="106"/>
        <v>0</v>
      </c>
      <c r="AY25" s="9">
        <f t="shared" si="107"/>
        <v>0</v>
      </c>
      <c r="AZ25" s="9">
        <f t="shared" si="108"/>
        <v>0</v>
      </c>
      <c r="BA25" s="9">
        <f t="shared" si="109"/>
        <v>0</v>
      </c>
      <c r="BB25" s="46">
        <f t="shared" si="110"/>
        <v>0</v>
      </c>
      <c r="BC25" s="46">
        <f t="shared" si="111"/>
        <v>0</v>
      </c>
      <c r="BD25" s="46">
        <f t="shared" si="112"/>
        <v>0</v>
      </c>
    </row>
    <row r="26" spans="1:57" x14ac:dyDescent="0.25">
      <c r="A26" s="29">
        <v>1406</v>
      </c>
      <c r="B26" s="30">
        <v>600010511</v>
      </c>
      <c r="C26" s="31"/>
      <c r="D26" s="32" t="s">
        <v>147</v>
      </c>
      <c r="E26" s="34"/>
      <c r="F26" s="34"/>
      <c r="G26" s="34"/>
      <c r="H26" s="33">
        <v>18950581</v>
      </c>
      <c r="I26" s="33">
        <v>13931458</v>
      </c>
      <c r="J26" s="33">
        <v>0</v>
      </c>
      <c r="K26" s="33">
        <v>4708833</v>
      </c>
      <c r="L26" s="33">
        <v>139315</v>
      </c>
      <c r="M26" s="33">
        <v>170975</v>
      </c>
      <c r="N26" s="47">
        <v>22.7028</v>
      </c>
      <c r="O26" s="47">
        <v>18.152799999999999</v>
      </c>
      <c r="P26" s="47">
        <v>4.55</v>
      </c>
      <c r="Q26" s="50">
        <f t="shared" ref="Q26:BD26" si="113">SUM(Q24:Q25)</f>
        <v>0</v>
      </c>
      <c r="R26" s="50">
        <f t="shared" si="113"/>
        <v>0</v>
      </c>
      <c r="S26" s="50">
        <f t="shared" si="113"/>
        <v>0</v>
      </c>
      <c r="T26" s="50">
        <f t="shared" si="113"/>
        <v>0</v>
      </c>
      <c r="U26" s="50">
        <f t="shared" si="113"/>
        <v>0</v>
      </c>
      <c r="V26" s="50">
        <f t="shared" si="113"/>
        <v>0</v>
      </c>
      <c r="W26" s="50">
        <f t="shared" si="113"/>
        <v>0</v>
      </c>
      <c r="X26" s="50">
        <f t="shared" si="113"/>
        <v>0</v>
      </c>
      <c r="Y26" s="50">
        <f t="shared" si="113"/>
        <v>0</v>
      </c>
      <c r="Z26" s="50">
        <f t="shared" si="113"/>
        <v>0</v>
      </c>
      <c r="AA26" s="50">
        <f t="shared" si="113"/>
        <v>0</v>
      </c>
      <c r="AB26" s="50">
        <f t="shared" si="113"/>
        <v>0</v>
      </c>
      <c r="AC26" s="50">
        <f t="shared" si="113"/>
        <v>0</v>
      </c>
      <c r="AD26" s="50">
        <f t="shared" si="113"/>
        <v>0</v>
      </c>
      <c r="AE26" s="50">
        <f t="shared" si="113"/>
        <v>0</v>
      </c>
      <c r="AF26" s="50">
        <f t="shared" si="113"/>
        <v>0</v>
      </c>
      <c r="AG26" s="50">
        <f t="shared" si="113"/>
        <v>0</v>
      </c>
      <c r="AH26" s="50">
        <f t="shared" si="113"/>
        <v>0</v>
      </c>
      <c r="AI26" s="50">
        <f t="shared" si="113"/>
        <v>0</v>
      </c>
      <c r="AJ26" s="51">
        <f t="shared" si="113"/>
        <v>0</v>
      </c>
      <c r="AK26" s="51">
        <f t="shared" si="113"/>
        <v>0</v>
      </c>
      <c r="AL26" s="47">
        <f t="shared" si="113"/>
        <v>0</v>
      </c>
      <c r="AM26" s="47">
        <f t="shared" si="113"/>
        <v>0</v>
      </c>
      <c r="AN26" s="47">
        <f t="shared" si="113"/>
        <v>0</v>
      </c>
      <c r="AO26" s="47">
        <f t="shared" si="113"/>
        <v>0</v>
      </c>
      <c r="AP26" s="47">
        <f t="shared" si="113"/>
        <v>0</v>
      </c>
      <c r="AQ26" s="47">
        <f t="shared" si="113"/>
        <v>0</v>
      </c>
      <c r="AR26" s="47">
        <f t="shared" si="113"/>
        <v>0</v>
      </c>
      <c r="AS26" s="47">
        <f t="shared" si="113"/>
        <v>0</v>
      </c>
      <c r="AT26" s="47">
        <f t="shared" si="113"/>
        <v>0</v>
      </c>
      <c r="AU26" s="47">
        <f t="shared" si="113"/>
        <v>0</v>
      </c>
      <c r="AV26" s="33">
        <f t="shared" si="113"/>
        <v>18950581</v>
      </c>
      <c r="AW26" s="33">
        <f t="shared" si="113"/>
        <v>13931458</v>
      </c>
      <c r="AX26" s="33">
        <f t="shared" si="113"/>
        <v>0</v>
      </c>
      <c r="AY26" s="33">
        <f t="shared" si="113"/>
        <v>4708833</v>
      </c>
      <c r="AZ26" s="33">
        <f t="shared" si="113"/>
        <v>139315</v>
      </c>
      <c r="BA26" s="33">
        <f t="shared" si="113"/>
        <v>170975</v>
      </c>
      <c r="BB26" s="47">
        <f t="shared" si="113"/>
        <v>22.7028</v>
      </c>
      <c r="BC26" s="47">
        <f t="shared" si="113"/>
        <v>18.152799999999999</v>
      </c>
      <c r="BD26" s="47">
        <f t="shared" si="113"/>
        <v>4.55</v>
      </c>
      <c r="BE26" s="42">
        <f>AV26-H26</f>
        <v>0</v>
      </c>
    </row>
    <row r="27" spans="1:57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9">
        <v>25864557</v>
      </c>
      <c r="I27" s="9">
        <v>18999397</v>
      </c>
      <c r="J27" s="9">
        <v>20000</v>
      </c>
      <c r="K27" s="9">
        <v>6428556</v>
      </c>
      <c r="L27" s="9">
        <v>189994</v>
      </c>
      <c r="M27" s="9">
        <v>226610</v>
      </c>
      <c r="N27" s="46">
        <v>31.558199999999999</v>
      </c>
      <c r="O27" s="46">
        <v>25.208199999999998</v>
      </c>
      <c r="P27" s="46">
        <v>6.35</v>
      </c>
      <c r="Q27" s="9"/>
      <c r="R27" s="28"/>
      <c r="S27" s="28"/>
      <c r="T27" s="28"/>
      <c r="U27" s="28"/>
      <c r="V27" s="28"/>
      <c r="W27" s="28"/>
      <c r="X27" s="9">
        <f t="shared" ref="X27:X29" si="114">SUM(Q27:W27)</f>
        <v>0</v>
      </c>
      <c r="Y27" s="9"/>
      <c r="Z27" s="9"/>
      <c r="AA27" s="9"/>
      <c r="AB27" s="9">
        <f t="shared" ref="AB27:AB29" si="115">SUM(Y27:AA27)</f>
        <v>0</v>
      </c>
      <c r="AC27" s="9">
        <f t="shared" ref="AC27:AC29" si="116">X27+AB27</f>
        <v>0</v>
      </c>
      <c r="AD27" s="9">
        <f t="shared" ref="AD27:AD29" si="117">ROUND((X27+Y27+Z27)*33.8%,0)</f>
        <v>0</v>
      </c>
      <c r="AE27" s="9">
        <f t="shared" ref="AE27:AE29" si="118">ROUND(X27*1%,0)</f>
        <v>0</v>
      </c>
      <c r="AF27" s="28"/>
      <c r="AG27" s="28"/>
      <c r="AH27" s="28"/>
      <c r="AI27" s="9">
        <f t="shared" ref="AI27:AI29" si="119">AF27+AG27+AH27</f>
        <v>0</v>
      </c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 t="shared" ref="AS27:AS29" si="120">AJ27+AL27+AM27+AP27+AR27+AN27</f>
        <v>0</v>
      </c>
      <c r="AT27" s="46">
        <f t="shared" ref="AT27:AT29" si="121">AK27+AQ27+AO27</f>
        <v>0</v>
      </c>
      <c r="AU27" s="46">
        <f t="shared" ref="AU27:AU29" si="122">AS27+AT27</f>
        <v>0</v>
      </c>
      <c r="AV27" s="9">
        <f t="shared" ref="AV27:AV29" si="123">AW27+AX27+AY27+AZ27+BA27</f>
        <v>25864557</v>
      </c>
      <c r="AW27" s="9">
        <f t="shared" ref="AW27:AW29" si="124">I27+X27</f>
        <v>18999397</v>
      </c>
      <c r="AX27" s="9">
        <f t="shared" ref="AX27:AX29" si="125">J27+AB27</f>
        <v>20000</v>
      </c>
      <c r="AY27" s="9">
        <f t="shared" ref="AY27:AY29" si="126">K27+AD27</f>
        <v>6428556</v>
      </c>
      <c r="AZ27" s="9">
        <f t="shared" ref="AZ27:AZ29" si="127">L27+AE27</f>
        <v>189994</v>
      </c>
      <c r="BA27" s="9">
        <f t="shared" ref="BA27:BA29" si="128">M27+AI27</f>
        <v>226610</v>
      </c>
      <c r="BB27" s="46">
        <f t="shared" ref="BB27:BB29" si="129">BC27+BD27</f>
        <v>31.558199999999999</v>
      </c>
      <c r="BC27" s="46">
        <f t="shared" ref="BC27:BC29" si="130">O27+AS27</f>
        <v>25.208199999999998</v>
      </c>
      <c r="BD27" s="46">
        <f t="shared" ref="BD27:BD29" si="131">P27+AT27</f>
        <v>6.35</v>
      </c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108</v>
      </c>
      <c r="G28" s="19" t="s">
        <v>94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46">
        <v>0</v>
      </c>
      <c r="O28" s="46">
        <v>0</v>
      </c>
      <c r="P28" s="46">
        <v>0</v>
      </c>
      <c r="Q28" s="9"/>
      <c r="R28" s="49"/>
      <c r="S28" s="49"/>
      <c r="T28" s="49"/>
      <c r="U28" s="49"/>
      <c r="V28" s="49"/>
      <c r="W28" s="49"/>
      <c r="X28" s="9">
        <f t="shared" si="114"/>
        <v>0</v>
      </c>
      <c r="Y28" s="9"/>
      <c r="Z28" s="9"/>
      <c r="AA28" s="9"/>
      <c r="AB28" s="9">
        <f t="shared" si="115"/>
        <v>0</v>
      </c>
      <c r="AC28" s="9">
        <f t="shared" si="116"/>
        <v>0</v>
      </c>
      <c r="AD28" s="9">
        <f t="shared" si="117"/>
        <v>0</v>
      </c>
      <c r="AE28" s="9">
        <f t="shared" si="118"/>
        <v>0</v>
      </c>
      <c r="AF28" s="49"/>
      <c r="AG28" s="49"/>
      <c r="AH28" s="49"/>
      <c r="AI28" s="9">
        <f t="shared" si="119"/>
        <v>0</v>
      </c>
      <c r="AJ28" s="46"/>
      <c r="AK28" s="46"/>
      <c r="AL28" s="46"/>
      <c r="AM28" s="46"/>
      <c r="AN28" s="46"/>
      <c r="AO28" s="46"/>
      <c r="AP28" s="46"/>
      <c r="AQ28" s="46"/>
      <c r="AR28" s="46"/>
      <c r="AS28" s="46">
        <f t="shared" si="120"/>
        <v>0</v>
      </c>
      <c r="AT28" s="46">
        <f t="shared" si="121"/>
        <v>0</v>
      </c>
      <c r="AU28" s="46">
        <f t="shared" si="122"/>
        <v>0</v>
      </c>
      <c r="AV28" s="9">
        <f t="shared" si="123"/>
        <v>0</v>
      </c>
      <c r="AW28" s="9">
        <f t="shared" si="124"/>
        <v>0</v>
      </c>
      <c r="AX28" s="9">
        <f t="shared" si="125"/>
        <v>0</v>
      </c>
      <c r="AY28" s="9">
        <f t="shared" si="126"/>
        <v>0</v>
      </c>
      <c r="AZ28" s="9">
        <f t="shared" si="127"/>
        <v>0</v>
      </c>
      <c r="BA28" s="9">
        <f t="shared" si="128"/>
        <v>0</v>
      </c>
      <c r="BB28" s="46">
        <f t="shared" si="129"/>
        <v>0</v>
      </c>
      <c r="BC28" s="46">
        <f t="shared" si="130"/>
        <v>0</v>
      </c>
      <c r="BD28" s="46">
        <f t="shared" si="131"/>
        <v>0</v>
      </c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94</v>
      </c>
      <c r="H29" s="9">
        <v>4235645</v>
      </c>
      <c r="I29" s="9">
        <v>3117581</v>
      </c>
      <c r="J29" s="9">
        <v>0</v>
      </c>
      <c r="K29" s="9">
        <v>1053742</v>
      </c>
      <c r="L29" s="9">
        <v>31176</v>
      </c>
      <c r="M29" s="9">
        <v>33146</v>
      </c>
      <c r="N29" s="46">
        <v>10.02</v>
      </c>
      <c r="O29" s="46">
        <v>0</v>
      </c>
      <c r="P29" s="46">
        <v>10.02</v>
      </c>
      <c r="Q29" s="9"/>
      <c r="R29" s="49"/>
      <c r="S29" s="49"/>
      <c r="T29" s="49"/>
      <c r="U29" s="49"/>
      <c r="V29" s="49">
        <v>29402</v>
      </c>
      <c r="W29" s="49"/>
      <c r="X29" s="9">
        <f t="shared" si="114"/>
        <v>29402</v>
      </c>
      <c r="Y29" s="9"/>
      <c r="Z29" s="9"/>
      <c r="AA29" s="9"/>
      <c r="AB29" s="9">
        <f t="shared" si="115"/>
        <v>0</v>
      </c>
      <c r="AC29" s="9">
        <f t="shared" si="116"/>
        <v>29402</v>
      </c>
      <c r="AD29" s="9">
        <f t="shared" si="117"/>
        <v>9938</v>
      </c>
      <c r="AE29" s="9">
        <f t="shared" si="118"/>
        <v>294</v>
      </c>
      <c r="AF29" s="49"/>
      <c r="AG29" s="49"/>
      <c r="AH29" s="49"/>
      <c r="AI29" s="9">
        <f t="shared" si="119"/>
        <v>0</v>
      </c>
      <c r="AJ29" s="46"/>
      <c r="AK29" s="46"/>
      <c r="AL29" s="46"/>
      <c r="AM29" s="46"/>
      <c r="AN29" s="46"/>
      <c r="AO29" s="46"/>
      <c r="AP29" s="46"/>
      <c r="AQ29" s="46">
        <v>0.1</v>
      </c>
      <c r="AR29" s="46"/>
      <c r="AS29" s="46">
        <f t="shared" si="120"/>
        <v>0</v>
      </c>
      <c r="AT29" s="46">
        <f t="shared" si="121"/>
        <v>0.1</v>
      </c>
      <c r="AU29" s="46">
        <f t="shared" si="122"/>
        <v>0.1</v>
      </c>
      <c r="AV29" s="9">
        <f t="shared" si="123"/>
        <v>4275279</v>
      </c>
      <c r="AW29" s="9">
        <f t="shared" si="124"/>
        <v>3146983</v>
      </c>
      <c r="AX29" s="9">
        <f t="shared" si="125"/>
        <v>0</v>
      </c>
      <c r="AY29" s="9">
        <f t="shared" si="126"/>
        <v>1063680</v>
      </c>
      <c r="AZ29" s="9">
        <f t="shared" si="127"/>
        <v>31470</v>
      </c>
      <c r="BA29" s="9">
        <f t="shared" si="128"/>
        <v>33146</v>
      </c>
      <c r="BB29" s="46">
        <f t="shared" si="129"/>
        <v>10.119999999999999</v>
      </c>
      <c r="BC29" s="46">
        <f t="shared" si="130"/>
        <v>0</v>
      </c>
      <c r="BD29" s="46">
        <f t="shared" si="131"/>
        <v>10.119999999999999</v>
      </c>
    </row>
    <row r="30" spans="1:57" x14ac:dyDescent="0.25">
      <c r="A30" s="29">
        <v>1407</v>
      </c>
      <c r="B30" s="30">
        <v>600012654</v>
      </c>
      <c r="C30" s="31"/>
      <c r="D30" s="32" t="s">
        <v>148</v>
      </c>
      <c r="E30" s="30"/>
      <c r="F30" s="30"/>
      <c r="G30" s="31"/>
      <c r="H30" s="33">
        <v>30100202</v>
      </c>
      <c r="I30" s="33">
        <v>22116978</v>
      </c>
      <c r="J30" s="33">
        <v>20000</v>
      </c>
      <c r="K30" s="33">
        <v>7482298</v>
      </c>
      <c r="L30" s="33">
        <v>221170</v>
      </c>
      <c r="M30" s="33">
        <v>259756</v>
      </c>
      <c r="N30" s="47">
        <v>41.578199999999995</v>
      </c>
      <c r="O30" s="47">
        <v>25.208199999999998</v>
      </c>
      <c r="P30" s="47">
        <v>16.369999999999997</v>
      </c>
      <c r="Q30" s="50">
        <f t="shared" ref="Q30:BD30" si="132">SUM(Q27:Q29)</f>
        <v>0</v>
      </c>
      <c r="R30" s="50">
        <f t="shared" si="132"/>
        <v>0</v>
      </c>
      <c r="S30" s="50">
        <f t="shared" si="132"/>
        <v>0</v>
      </c>
      <c r="T30" s="50">
        <f t="shared" si="132"/>
        <v>0</v>
      </c>
      <c r="U30" s="50">
        <f t="shared" si="132"/>
        <v>0</v>
      </c>
      <c r="V30" s="50">
        <f t="shared" si="132"/>
        <v>29402</v>
      </c>
      <c r="W30" s="50">
        <f t="shared" si="132"/>
        <v>0</v>
      </c>
      <c r="X30" s="50">
        <f t="shared" si="132"/>
        <v>29402</v>
      </c>
      <c r="Y30" s="50">
        <f t="shared" si="132"/>
        <v>0</v>
      </c>
      <c r="Z30" s="50">
        <f t="shared" si="132"/>
        <v>0</v>
      </c>
      <c r="AA30" s="50">
        <f t="shared" si="132"/>
        <v>0</v>
      </c>
      <c r="AB30" s="50">
        <f t="shared" si="132"/>
        <v>0</v>
      </c>
      <c r="AC30" s="50">
        <f t="shared" si="132"/>
        <v>29402</v>
      </c>
      <c r="AD30" s="50">
        <f t="shared" si="132"/>
        <v>9938</v>
      </c>
      <c r="AE30" s="50">
        <f t="shared" si="132"/>
        <v>294</v>
      </c>
      <c r="AF30" s="50">
        <f t="shared" si="132"/>
        <v>0</v>
      </c>
      <c r="AG30" s="50">
        <f t="shared" si="132"/>
        <v>0</v>
      </c>
      <c r="AH30" s="50">
        <f t="shared" si="132"/>
        <v>0</v>
      </c>
      <c r="AI30" s="50">
        <f t="shared" si="132"/>
        <v>0</v>
      </c>
      <c r="AJ30" s="51">
        <f t="shared" si="132"/>
        <v>0</v>
      </c>
      <c r="AK30" s="51">
        <f t="shared" si="132"/>
        <v>0</v>
      </c>
      <c r="AL30" s="47">
        <f t="shared" si="132"/>
        <v>0</v>
      </c>
      <c r="AM30" s="47">
        <f t="shared" si="132"/>
        <v>0</v>
      </c>
      <c r="AN30" s="47">
        <f t="shared" si="132"/>
        <v>0</v>
      </c>
      <c r="AO30" s="47">
        <f t="shared" si="132"/>
        <v>0</v>
      </c>
      <c r="AP30" s="47">
        <f t="shared" si="132"/>
        <v>0</v>
      </c>
      <c r="AQ30" s="47">
        <f t="shared" si="132"/>
        <v>0.1</v>
      </c>
      <c r="AR30" s="47">
        <f t="shared" si="132"/>
        <v>0</v>
      </c>
      <c r="AS30" s="47">
        <f t="shared" si="132"/>
        <v>0</v>
      </c>
      <c r="AT30" s="47">
        <f t="shared" si="132"/>
        <v>0.1</v>
      </c>
      <c r="AU30" s="47">
        <f t="shared" si="132"/>
        <v>0.1</v>
      </c>
      <c r="AV30" s="33">
        <f t="shared" si="132"/>
        <v>30139836</v>
      </c>
      <c r="AW30" s="33">
        <f t="shared" si="132"/>
        <v>22146380</v>
      </c>
      <c r="AX30" s="33">
        <f t="shared" si="132"/>
        <v>20000</v>
      </c>
      <c r="AY30" s="33">
        <f t="shared" si="132"/>
        <v>7492236</v>
      </c>
      <c r="AZ30" s="33">
        <f t="shared" si="132"/>
        <v>221464</v>
      </c>
      <c r="BA30" s="33">
        <f t="shared" si="132"/>
        <v>259756</v>
      </c>
      <c r="BB30" s="47">
        <f t="shared" si="132"/>
        <v>41.678199999999997</v>
      </c>
      <c r="BC30" s="47">
        <f t="shared" si="132"/>
        <v>25.208199999999998</v>
      </c>
      <c r="BD30" s="47">
        <f t="shared" si="132"/>
        <v>16.47</v>
      </c>
      <c r="BE30" s="42">
        <f>AV30-H30</f>
        <v>39634</v>
      </c>
    </row>
    <row r="31" spans="1:57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9">
        <v>31267145</v>
      </c>
      <c r="I31" s="9">
        <v>22964893</v>
      </c>
      <c r="J31" s="9">
        <v>35000</v>
      </c>
      <c r="K31" s="9">
        <v>7773964</v>
      </c>
      <c r="L31" s="9">
        <v>229648</v>
      </c>
      <c r="M31" s="9">
        <v>263640</v>
      </c>
      <c r="N31" s="46">
        <v>35.712499999999999</v>
      </c>
      <c r="O31" s="46">
        <v>29.362500000000001</v>
      </c>
      <c r="P31" s="46">
        <v>6.35</v>
      </c>
      <c r="Q31" s="9"/>
      <c r="R31" s="28"/>
      <c r="S31" s="28"/>
      <c r="T31" s="28"/>
      <c r="U31" s="28"/>
      <c r="V31" s="28"/>
      <c r="W31" s="28"/>
      <c r="X31" s="9">
        <f t="shared" ref="X31:X33" si="133">SUM(Q31:W31)</f>
        <v>0</v>
      </c>
      <c r="Y31" s="9"/>
      <c r="Z31" s="9"/>
      <c r="AA31" s="9"/>
      <c r="AB31" s="9">
        <f t="shared" ref="AB31:AB33" si="134">SUM(Y31:AA31)</f>
        <v>0</v>
      </c>
      <c r="AC31" s="9">
        <f t="shared" ref="AC31:AC33" si="135">X31+AB31</f>
        <v>0</v>
      </c>
      <c r="AD31" s="9">
        <f t="shared" ref="AD31:AD33" si="136">ROUND((X31+Y31+Z31)*33.8%,0)</f>
        <v>0</v>
      </c>
      <c r="AE31" s="9">
        <f t="shared" ref="AE31:AE33" si="137">ROUND(X31*1%,0)</f>
        <v>0</v>
      </c>
      <c r="AF31" s="28"/>
      <c r="AG31" s="28"/>
      <c r="AH31" s="28"/>
      <c r="AI31" s="9">
        <f t="shared" ref="AI31:AI33" si="138">AF31+AG31+AH31</f>
        <v>0</v>
      </c>
      <c r="AJ31" s="46"/>
      <c r="AK31" s="46"/>
      <c r="AL31" s="46"/>
      <c r="AM31" s="46"/>
      <c r="AN31" s="46"/>
      <c r="AO31" s="46"/>
      <c r="AP31" s="46"/>
      <c r="AQ31" s="46"/>
      <c r="AR31" s="46"/>
      <c r="AS31" s="46">
        <f t="shared" ref="AS31:AS33" si="139">AJ31+AL31+AM31+AP31+AR31+AN31</f>
        <v>0</v>
      </c>
      <c r="AT31" s="46">
        <f t="shared" ref="AT31:AT33" si="140">AK31+AQ31+AO31</f>
        <v>0</v>
      </c>
      <c r="AU31" s="46">
        <f t="shared" ref="AU31:AU33" si="141">AS31+AT31</f>
        <v>0</v>
      </c>
      <c r="AV31" s="9">
        <f t="shared" ref="AV31:AV33" si="142">AW31+AX31+AY31+AZ31+BA31</f>
        <v>31267145</v>
      </c>
      <c r="AW31" s="9">
        <f t="shared" ref="AW31:AW33" si="143">I31+X31</f>
        <v>22964893</v>
      </c>
      <c r="AX31" s="9">
        <f t="shared" ref="AX31:AX33" si="144">J31+AB31</f>
        <v>35000</v>
      </c>
      <c r="AY31" s="9">
        <f t="shared" ref="AY31:AY33" si="145">K31+AD31</f>
        <v>7773964</v>
      </c>
      <c r="AZ31" s="9">
        <f t="shared" ref="AZ31:AZ33" si="146">L31+AE31</f>
        <v>229648</v>
      </c>
      <c r="BA31" s="9">
        <f t="shared" ref="BA31:BA33" si="147">M31+AI31</f>
        <v>263640</v>
      </c>
      <c r="BB31" s="46">
        <f t="shared" ref="BB31:BB33" si="148">BC31+BD31</f>
        <v>35.712499999999999</v>
      </c>
      <c r="BC31" s="46">
        <f t="shared" ref="BC31:BC33" si="149">O31+AS31</f>
        <v>29.362500000000001</v>
      </c>
      <c r="BD31" s="46">
        <f t="shared" ref="BD31:BD33" si="150">P31+AT31</f>
        <v>6.35</v>
      </c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108</v>
      </c>
      <c r="G32" s="19" t="s">
        <v>94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46">
        <v>0</v>
      </c>
      <c r="O32" s="46">
        <v>0</v>
      </c>
      <c r="P32" s="46">
        <v>0</v>
      </c>
      <c r="Q32" s="9"/>
      <c r="R32" s="49"/>
      <c r="S32" s="49"/>
      <c r="T32" s="49"/>
      <c r="U32" s="49"/>
      <c r="V32" s="49"/>
      <c r="W32" s="49"/>
      <c r="X32" s="9">
        <f t="shared" si="133"/>
        <v>0</v>
      </c>
      <c r="Y32" s="9"/>
      <c r="Z32" s="9"/>
      <c r="AA32" s="9"/>
      <c r="AB32" s="9">
        <f t="shared" si="134"/>
        <v>0</v>
      </c>
      <c r="AC32" s="9">
        <f t="shared" si="135"/>
        <v>0</v>
      </c>
      <c r="AD32" s="9">
        <f t="shared" si="136"/>
        <v>0</v>
      </c>
      <c r="AE32" s="9">
        <f t="shared" si="137"/>
        <v>0</v>
      </c>
      <c r="AF32" s="49"/>
      <c r="AG32" s="49"/>
      <c r="AH32" s="49"/>
      <c r="AI32" s="9">
        <f t="shared" si="138"/>
        <v>0</v>
      </c>
      <c r="AJ32" s="46"/>
      <c r="AK32" s="46"/>
      <c r="AL32" s="46"/>
      <c r="AM32" s="46"/>
      <c r="AN32" s="46"/>
      <c r="AO32" s="46"/>
      <c r="AP32" s="46"/>
      <c r="AQ32" s="46"/>
      <c r="AR32" s="46"/>
      <c r="AS32" s="46">
        <f t="shared" si="139"/>
        <v>0</v>
      </c>
      <c r="AT32" s="46">
        <f t="shared" si="140"/>
        <v>0</v>
      </c>
      <c r="AU32" s="46">
        <f t="shared" si="141"/>
        <v>0</v>
      </c>
      <c r="AV32" s="9">
        <f t="shared" si="142"/>
        <v>0</v>
      </c>
      <c r="AW32" s="9">
        <f t="shared" si="143"/>
        <v>0</v>
      </c>
      <c r="AX32" s="9">
        <f t="shared" si="144"/>
        <v>0</v>
      </c>
      <c r="AY32" s="9">
        <f t="shared" si="145"/>
        <v>0</v>
      </c>
      <c r="AZ32" s="9">
        <f t="shared" si="146"/>
        <v>0</v>
      </c>
      <c r="BA32" s="9">
        <f t="shared" si="147"/>
        <v>0</v>
      </c>
      <c r="BB32" s="46">
        <f t="shared" si="148"/>
        <v>0</v>
      </c>
      <c r="BC32" s="46">
        <f t="shared" si="149"/>
        <v>0</v>
      </c>
      <c r="BD32" s="46">
        <f t="shared" si="150"/>
        <v>0</v>
      </c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94</v>
      </c>
      <c r="H33" s="9">
        <v>2156059</v>
      </c>
      <c r="I33" s="9">
        <v>1586528</v>
      </c>
      <c r="J33" s="9">
        <v>0</v>
      </c>
      <c r="K33" s="9">
        <v>536246</v>
      </c>
      <c r="L33" s="9">
        <v>15865</v>
      </c>
      <c r="M33" s="9">
        <v>17420</v>
      </c>
      <c r="N33" s="46">
        <v>5.0999999999999996</v>
      </c>
      <c r="O33" s="46">
        <v>0</v>
      </c>
      <c r="P33" s="46">
        <v>5.0999999999999996</v>
      </c>
      <c r="Q33" s="9"/>
      <c r="R33" s="49"/>
      <c r="S33" s="49"/>
      <c r="T33" s="49"/>
      <c r="U33" s="49"/>
      <c r="V33" s="49">
        <v>0</v>
      </c>
      <c r="W33" s="49"/>
      <c r="X33" s="9">
        <f t="shared" si="133"/>
        <v>0</v>
      </c>
      <c r="Y33" s="9"/>
      <c r="Z33" s="9"/>
      <c r="AA33" s="9"/>
      <c r="AB33" s="9">
        <f t="shared" si="134"/>
        <v>0</v>
      </c>
      <c r="AC33" s="9">
        <f t="shared" si="135"/>
        <v>0</v>
      </c>
      <c r="AD33" s="9">
        <f t="shared" si="136"/>
        <v>0</v>
      </c>
      <c r="AE33" s="9">
        <f t="shared" si="137"/>
        <v>0</v>
      </c>
      <c r="AF33" s="49"/>
      <c r="AG33" s="49"/>
      <c r="AH33" s="49"/>
      <c r="AI33" s="9">
        <f t="shared" si="138"/>
        <v>0</v>
      </c>
      <c r="AJ33" s="46"/>
      <c r="AK33" s="46"/>
      <c r="AL33" s="46"/>
      <c r="AM33" s="46"/>
      <c r="AN33" s="46"/>
      <c r="AO33" s="46"/>
      <c r="AP33" s="46"/>
      <c r="AQ33" s="46">
        <v>0</v>
      </c>
      <c r="AR33" s="46"/>
      <c r="AS33" s="46">
        <f t="shared" si="139"/>
        <v>0</v>
      </c>
      <c r="AT33" s="46">
        <f t="shared" si="140"/>
        <v>0</v>
      </c>
      <c r="AU33" s="46">
        <f t="shared" si="141"/>
        <v>0</v>
      </c>
      <c r="AV33" s="9">
        <f t="shared" si="142"/>
        <v>2156059</v>
      </c>
      <c r="AW33" s="9">
        <f t="shared" si="143"/>
        <v>1586528</v>
      </c>
      <c r="AX33" s="9">
        <f t="shared" si="144"/>
        <v>0</v>
      </c>
      <c r="AY33" s="9">
        <f t="shared" si="145"/>
        <v>536246</v>
      </c>
      <c r="AZ33" s="9">
        <f t="shared" si="146"/>
        <v>15865</v>
      </c>
      <c r="BA33" s="9">
        <f t="shared" si="147"/>
        <v>17420</v>
      </c>
      <c r="BB33" s="46">
        <f t="shared" si="148"/>
        <v>5.0999999999999996</v>
      </c>
      <c r="BC33" s="46">
        <f t="shared" si="149"/>
        <v>0</v>
      </c>
      <c r="BD33" s="46">
        <f t="shared" si="150"/>
        <v>5.0999999999999996</v>
      </c>
    </row>
    <row r="34" spans="1:57" x14ac:dyDescent="0.25">
      <c r="A34" s="29">
        <v>1408</v>
      </c>
      <c r="B34" s="30">
        <v>600012638</v>
      </c>
      <c r="C34" s="31"/>
      <c r="D34" s="32" t="s">
        <v>149</v>
      </c>
      <c r="E34" s="30"/>
      <c r="F34" s="30"/>
      <c r="G34" s="31"/>
      <c r="H34" s="33">
        <v>33423204</v>
      </c>
      <c r="I34" s="33">
        <v>24551421</v>
      </c>
      <c r="J34" s="33">
        <v>35000</v>
      </c>
      <c r="K34" s="33">
        <v>8310210</v>
      </c>
      <c r="L34" s="33">
        <v>245513</v>
      </c>
      <c r="M34" s="33">
        <v>281060</v>
      </c>
      <c r="N34" s="47">
        <v>40.8125</v>
      </c>
      <c r="O34" s="47">
        <v>29.362500000000001</v>
      </c>
      <c r="P34" s="47">
        <v>11.45</v>
      </c>
      <c r="Q34" s="50">
        <f t="shared" ref="Q34:BD34" si="151">SUM(Q31:Q33)</f>
        <v>0</v>
      </c>
      <c r="R34" s="50">
        <f t="shared" si="151"/>
        <v>0</v>
      </c>
      <c r="S34" s="50">
        <f t="shared" si="151"/>
        <v>0</v>
      </c>
      <c r="T34" s="50">
        <f t="shared" si="151"/>
        <v>0</v>
      </c>
      <c r="U34" s="50">
        <f t="shared" si="151"/>
        <v>0</v>
      </c>
      <c r="V34" s="50">
        <f t="shared" si="151"/>
        <v>0</v>
      </c>
      <c r="W34" s="50">
        <f t="shared" si="151"/>
        <v>0</v>
      </c>
      <c r="X34" s="50">
        <f t="shared" si="151"/>
        <v>0</v>
      </c>
      <c r="Y34" s="50">
        <f t="shared" si="151"/>
        <v>0</v>
      </c>
      <c r="Z34" s="50">
        <f t="shared" si="151"/>
        <v>0</v>
      </c>
      <c r="AA34" s="50">
        <f t="shared" si="151"/>
        <v>0</v>
      </c>
      <c r="AB34" s="50">
        <f t="shared" si="151"/>
        <v>0</v>
      </c>
      <c r="AC34" s="50">
        <f t="shared" si="151"/>
        <v>0</v>
      </c>
      <c r="AD34" s="50">
        <f t="shared" si="151"/>
        <v>0</v>
      </c>
      <c r="AE34" s="50">
        <f t="shared" si="151"/>
        <v>0</v>
      </c>
      <c r="AF34" s="50">
        <f t="shared" si="151"/>
        <v>0</v>
      </c>
      <c r="AG34" s="50">
        <f t="shared" si="151"/>
        <v>0</v>
      </c>
      <c r="AH34" s="50">
        <f t="shared" si="151"/>
        <v>0</v>
      </c>
      <c r="AI34" s="50">
        <f t="shared" si="151"/>
        <v>0</v>
      </c>
      <c r="AJ34" s="51">
        <f t="shared" si="151"/>
        <v>0</v>
      </c>
      <c r="AK34" s="51">
        <f t="shared" si="151"/>
        <v>0</v>
      </c>
      <c r="AL34" s="47">
        <f t="shared" si="151"/>
        <v>0</v>
      </c>
      <c r="AM34" s="47">
        <f t="shared" si="151"/>
        <v>0</v>
      </c>
      <c r="AN34" s="47">
        <f t="shared" si="151"/>
        <v>0</v>
      </c>
      <c r="AO34" s="47">
        <f t="shared" si="151"/>
        <v>0</v>
      </c>
      <c r="AP34" s="47">
        <f t="shared" si="151"/>
        <v>0</v>
      </c>
      <c r="AQ34" s="47">
        <f t="shared" si="151"/>
        <v>0</v>
      </c>
      <c r="AR34" s="47">
        <f t="shared" si="151"/>
        <v>0</v>
      </c>
      <c r="AS34" s="47">
        <f t="shared" si="151"/>
        <v>0</v>
      </c>
      <c r="AT34" s="47">
        <f t="shared" si="151"/>
        <v>0</v>
      </c>
      <c r="AU34" s="47">
        <f t="shared" si="151"/>
        <v>0</v>
      </c>
      <c r="AV34" s="33">
        <f t="shared" si="151"/>
        <v>33423204</v>
      </c>
      <c r="AW34" s="33">
        <f t="shared" si="151"/>
        <v>24551421</v>
      </c>
      <c r="AX34" s="33">
        <f t="shared" si="151"/>
        <v>35000</v>
      </c>
      <c r="AY34" s="33">
        <f t="shared" si="151"/>
        <v>8310210</v>
      </c>
      <c r="AZ34" s="33">
        <f t="shared" si="151"/>
        <v>245513</v>
      </c>
      <c r="BA34" s="33">
        <f t="shared" si="151"/>
        <v>281060</v>
      </c>
      <c r="BB34" s="47">
        <f t="shared" si="151"/>
        <v>40.8125</v>
      </c>
      <c r="BC34" s="47">
        <f t="shared" si="151"/>
        <v>29.362500000000001</v>
      </c>
      <c r="BD34" s="47">
        <f t="shared" si="151"/>
        <v>11.45</v>
      </c>
      <c r="BE34" s="42">
        <f>AV34-H34</f>
        <v>0</v>
      </c>
    </row>
    <row r="35" spans="1:57" x14ac:dyDescent="0.25">
      <c r="A35" s="25">
        <v>1409</v>
      </c>
      <c r="B35" s="6">
        <v>600171744</v>
      </c>
      <c r="C35" s="26">
        <v>60252537</v>
      </c>
      <c r="D35" s="27" t="s">
        <v>109</v>
      </c>
      <c r="E35" s="6">
        <v>3121</v>
      </c>
      <c r="F35" s="6" t="s">
        <v>18</v>
      </c>
      <c r="G35" s="6" t="s">
        <v>19</v>
      </c>
      <c r="H35" s="9">
        <v>51041222</v>
      </c>
      <c r="I35" s="9">
        <v>37040155</v>
      </c>
      <c r="J35" s="9">
        <v>580320</v>
      </c>
      <c r="K35" s="9">
        <v>12715720</v>
      </c>
      <c r="L35" s="9">
        <v>370402</v>
      </c>
      <c r="M35" s="9">
        <v>334625</v>
      </c>
      <c r="N35" s="46">
        <v>56.827500000000001</v>
      </c>
      <c r="O35" s="46">
        <v>49.527500000000003</v>
      </c>
      <c r="P35" s="46">
        <v>7.3</v>
      </c>
      <c r="Q35" s="9"/>
      <c r="R35" s="28"/>
      <c r="S35" s="28"/>
      <c r="T35" s="28"/>
      <c r="U35" s="28"/>
      <c r="V35" s="28"/>
      <c r="W35" s="28"/>
      <c r="X35" s="9">
        <f t="shared" ref="X35:X36" si="152">SUM(Q35:W35)</f>
        <v>0</v>
      </c>
      <c r="Y35" s="9"/>
      <c r="Z35" s="9"/>
      <c r="AA35" s="9"/>
      <c r="AB35" s="9">
        <f t="shared" ref="AB35:AB36" si="153">SUM(Y35:AA35)</f>
        <v>0</v>
      </c>
      <c r="AC35" s="9">
        <f t="shared" ref="AC35:AC36" si="154">X35+AB35</f>
        <v>0</v>
      </c>
      <c r="AD35" s="9">
        <f t="shared" ref="AD35:AD36" si="155">ROUND((X35+Y35+Z35)*33.8%,0)</f>
        <v>0</v>
      </c>
      <c r="AE35" s="9">
        <f t="shared" ref="AE35:AE36" si="156">ROUND(X35*1%,0)</f>
        <v>0</v>
      </c>
      <c r="AF35" s="28"/>
      <c r="AG35" s="28"/>
      <c r="AH35" s="28"/>
      <c r="AI35" s="9">
        <f t="shared" ref="AI35:AI36" si="157">AF35+AG35+AH35</f>
        <v>0</v>
      </c>
      <c r="AJ35" s="46"/>
      <c r="AK35" s="46"/>
      <c r="AL35" s="46"/>
      <c r="AM35" s="46"/>
      <c r="AN35" s="46"/>
      <c r="AO35" s="46"/>
      <c r="AP35" s="46"/>
      <c r="AQ35" s="46"/>
      <c r="AR35" s="46"/>
      <c r="AS35" s="46">
        <f t="shared" ref="AS35:AS36" si="158">AJ35+AL35+AM35+AP35+AR35+AN35</f>
        <v>0</v>
      </c>
      <c r="AT35" s="46">
        <f t="shared" ref="AT35:AT36" si="159">AK35+AQ35+AO35</f>
        <v>0</v>
      </c>
      <c r="AU35" s="46">
        <f t="shared" ref="AU35:AU36" si="160">AS35+AT35</f>
        <v>0</v>
      </c>
      <c r="AV35" s="9">
        <f t="shared" ref="AV35:AV36" si="161">AW35+AX35+AY35+AZ35+BA35</f>
        <v>51041222</v>
      </c>
      <c r="AW35" s="9">
        <f t="shared" ref="AW35:AW36" si="162">I35+X35</f>
        <v>37040155</v>
      </c>
      <c r="AX35" s="9">
        <f t="shared" ref="AX35:AX36" si="163">J35+AB35</f>
        <v>580320</v>
      </c>
      <c r="AY35" s="9">
        <f t="shared" ref="AY35:AY36" si="164">K35+AD35</f>
        <v>12715720</v>
      </c>
      <c r="AZ35" s="9">
        <f t="shared" ref="AZ35:AZ36" si="165">L35+AE35</f>
        <v>370402</v>
      </c>
      <c r="BA35" s="9">
        <f t="shared" ref="BA35:BA36" si="166">M35+AI35</f>
        <v>334625</v>
      </c>
      <c r="BB35" s="46">
        <f t="shared" ref="BB35:BB36" si="167">BC35+BD35</f>
        <v>56.827500000000001</v>
      </c>
      <c r="BC35" s="46">
        <f t="shared" ref="BC35:BC36" si="168">O35+AS35</f>
        <v>49.527500000000003</v>
      </c>
      <c r="BD35" s="46">
        <f t="shared" ref="BD35:BD36" si="169">P35+AT35</f>
        <v>7.3</v>
      </c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109</v>
      </c>
      <c r="E36" s="19">
        <v>3121</v>
      </c>
      <c r="F36" s="19" t="s">
        <v>108</v>
      </c>
      <c r="G36" s="19" t="s">
        <v>94</v>
      </c>
      <c r="H36" s="9">
        <v>804280</v>
      </c>
      <c r="I36" s="9">
        <v>596647</v>
      </c>
      <c r="J36" s="9">
        <v>0</v>
      </c>
      <c r="K36" s="9">
        <v>201667</v>
      </c>
      <c r="L36" s="9">
        <v>5966</v>
      </c>
      <c r="M36" s="9">
        <v>0</v>
      </c>
      <c r="N36" s="46">
        <v>1.5</v>
      </c>
      <c r="O36" s="46">
        <v>1.5</v>
      </c>
      <c r="P36" s="46">
        <v>0</v>
      </c>
      <c r="Q36" s="9"/>
      <c r="R36" s="49"/>
      <c r="S36" s="49"/>
      <c r="T36" s="49"/>
      <c r="U36" s="49"/>
      <c r="V36" s="49"/>
      <c r="W36" s="49"/>
      <c r="X36" s="9">
        <f t="shared" si="152"/>
        <v>0</v>
      </c>
      <c r="Y36" s="9"/>
      <c r="Z36" s="9"/>
      <c r="AA36" s="9"/>
      <c r="AB36" s="9">
        <f t="shared" si="153"/>
        <v>0</v>
      </c>
      <c r="AC36" s="9">
        <f t="shared" si="154"/>
        <v>0</v>
      </c>
      <c r="AD36" s="9">
        <f t="shared" si="155"/>
        <v>0</v>
      </c>
      <c r="AE36" s="9">
        <f t="shared" si="156"/>
        <v>0</v>
      </c>
      <c r="AF36" s="49"/>
      <c r="AG36" s="49"/>
      <c r="AH36" s="49"/>
      <c r="AI36" s="9">
        <f t="shared" si="157"/>
        <v>0</v>
      </c>
      <c r="AJ36" s="46"/>
      <c r="AK36" s="46"/>
      <c r="AL36" s="46"/>
      <c r="AM36" s="46"/>
      <c r="AN36" s="46"/>
      <c r="AO36" s="46"/>
      <c r="AP36" s="46"/>
      <c r="AQ36" s="46"/>
      <c r="AR36" s="46"/>
      <c r="AS36" s="46">
        <f t="shared" si="158"/>
        <v>0</v>
      </c>
      <c r="AT36" s="46">
        <f t="shared" si="159"/>
        <v>0</v>
      </c>
      <c r="AU36" s="46">
        <f t="shared" si="160"/>
        <v>0</v>
      </c>
      <c r="AV36" s="9">
        <f t="shared" si="161"/>
        <v>804280</v>
      </c>
      <c r="AW36" s="9">
        <f t="shared" si="162"/>
        <v>596647</v>
      </c>
      <c r="AX36" s="9">
        <f t="shared" si="163"/>
        <v>0</v>
      </c>
      <c r="AY36" s="9">
        <f t="shared" si="164"/>
        <v>201667</v>
      </c>
      <c r="AZ36" s="9">
        <f t="shared" si="165"/>
        <v>5966</v>
      </c>
      <c r="BA36" s="9">
        <f t="shared" si="166"/>
        <v>0</v>
      </c>
      <c r="BB36" s="46">
        <f t="shared" si="167"/>
        <v>1.5</v>
      </c>
      <c r="BC36" s="46">
        <f t="shared" si="168"/>
        <v>1.5</v>
      </c>
      <c r="BD36" s="46">
        <f t="shared" si="169"/>
        <v>0</v>
      </c>
    </row>
    <row r="37" spans="1:57" x14ac:dyDescent="0.25">
      <c r="A37" s="29">
        <v>1409</v>
      </c>
      <c r="B37" s="30">
        <v>600171744</v>
      </c>
      <c r="C37" s="31"/>
      <c r="D37" s="32" t="s">
        <v>150</v>
      </c>
      <c r="E37" s="34"/>
      <c r="F37" s="34"/>
      <c r="G37" s="34"/>
      <c r="H37" s="33">
        <v>51845502</v>
      </c>
      <c r="I37" s="33">
        <v>37636802</v>
      </c>
      <c r="J37" s="33">
        <v>580320</v>
      </c>
      <c r="K37" s="33">
        <v>12917387</v>
      </c>
      <c r="L37" s="33">
        <v>376368</v>
      </c>
      <c r="M37" s="33">
        <v>334625</v>
      </c>
      <c r="N37" s="47">
        <v>58.327500000000001</v>
      </c>
      <c r="O37" s="47">
        <v>51.027500000000003</v>
      </c>
      <c r="P37" s="47">
        <v>7.3</v>
      </c>
      <c r="Q37" s="50">
        <f t="shared" ref="Q37:BD37" si="170">SUM(Q35:Q36)</f>
        <v>0</v>
      </c>
      <c r="R37" s="50">
        <f t="shared" si="170"/>
        <v>0</v>
      </c>
      <c r="S37" s="50">
        <f t="shared" si="170"/>
        <v>0</v>
      </c>
      <c r="T37" s="50">
        <f t="shared" si="170"/>
        <v>0</v>
      </c>
      <c r="U37" s="50">
        <f t="shared" si="170"/>
        <v>0</v>
      </c>
      <c r="V37" s="50">
        <f t="shared" si="170"/>
        <v>0</v>
      </c>
      <c r="W37" s="50">
        <f t="shared" si="170"/>
        <v>0</v>
      </c>
      <c r="X37" s="50">
        <f t="shared" si="170"/>
        <v>0</v>
      </c>
      <c r="Y37" s="50">
        <f t="shared" si="170"/>
        <v>0</v>
      </c>
      <c r="Z37" s="50">
        <f t="shared" si="170"/>
        <v>0</v>
      </c>
      <c r="AA37" s="50">
        <f t="shared" si="170"/>
        <v>0</v>
      </c>
      <c r="AB37" s="50">
        <f t="shared" si="170"/>
        <v>0</v>
      </c>
      <c r="AC37" s="50">
        <f t="shared" si="170"/>
        <v>0</v>
      </c>
      <c r="AD37" s="50">
        <f t="shared" si="170"/>
        <v>0</v>
      </c>
      <c r="AE37" s="50">
        <f t="shared" si="170"/>
        <v>0</v>
      </c>
      <c r="AF37" s="50">
        <f t="shared" si="170"/>
        <v>0</v>
      </c>
      <c r="AG37" s="50">
        <f t="shared" si="170"/>
        <v>0</v>
      </c>
      <c r="AH37" s="50">
        <f t="shared" si="170"/>
        <v>0</v>
      </c>
      <c r="AI37" s="50">
        <f t="shared" si="170"/>
        <v>0</v>
      </c>
      <c r="AJ37" s="51">
        <f t="shared" si="170"/>
        <v>0</v>
      </c>
      <c r="AK37" s="51">
        <f t="shared" si="170"/>
        <v>0</v>
      </c>
      <c r="AL37" s="47">
        <f t="shared" si="170"/>
        <v>0</v>
      </c>
      <c r="AM37" s="47">
        <f t="shared" si="170"/>
        <v>0</v>
      </c>
      <c r="AN37" s="47">
        <f t="shared" si="170"/>
        <v>0</v>
      </c>
      <c r="AO37" s="47">
        <f t="shared" si="170"/>
        <v>0</v>
      </c>
      <c r="AP37" s="47">
        <f t="shared" si="170"/>
        <v>0</v>
      </c>
      <c r="AQ37" s="47">
        <f t="shared" si="170"/>
        <v>0</v>
      </c>
      <c r="AR37" s="47">
        <f t="shared" si="170"/>
        <v>0</v>
      </c>
      <c r="AS37" s="47">
        <f t="shared" si="170"/>
        <v>0</v>
      </c>
      <c r="AT37" s="47">
        <f t="shared" si="170"/>
        <v>0</v>
      </c>
      <c r="AU37" s="47">
        <f t="shared" si="170"/>
        <v>0</v>
      </c>
      <c r="AV37" s="33">
        <f t="shared" si="170"/>
        <v>51845502</v>
      </c>
      <c r="AW37" s="33">
        <f t="shared" si="170"/>
        <v>37636802</v>
      </c>
      <c r="AX37" s="33">
        <f t="shared" si="170"/>
        <v>580320</v>
      </c>
      <c r="AY37" s="33">
        <f t="shared" si="170"/>
        <v>12917387</v>
      </c>
      <c r="AZ37" s="33">
        <f t="shared" si="170"/>
        <v>376368</v>
      </c>
      <c r="BA37" s="33">
        <f t="shared" si="170"/>
        <v>334625</v>
      </c>
      <c r="BB37" s="47">
        <f t="shared" si="170"/>
        <v>58.327500000000001</v>
      </c>
      <c r="BC37" s="47">
        <f t="shared" si="170"/>
        <v>51.027500000000003</v>
      </c>
      <c r="BD37" s="47">
        <f t="shared" si="170"/>
        <v>7.3</v>
      </c>
      <c r="BE37" s="42">
        <f>AV37-H37</f>
        <v>0</v>
      </c>
    </row>
    <row r="38" spans="1:57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9">
        <v>43867038</v>
      </c>
      <c r="I38" s="9">
        <v>32226501</v>
      </c>
      <c r="J38" s="9">
        <v>100000</v>
      </c>
      <c r="K38" s="9">
        <v>10926357</v>
      </c>
      <c r="L38" s="9">
        <v>322265</v>
      </c>
      <c r="M38" s="9">
        <v>291915</v>
      </c>
      <c r="N38" s="46">
        <v>53.97</v>
      </c>
      <c r="O38" s="46">
        <v>46.16</v>
      </c>
      <c r="P38" s="46">
        <v>7.81</v>
      </c>
      <c r="Q38" s="9">
        <v>85000</v>
      </c>
      <c r="R38" s="28"/>
      <c r="S38" s="28"/>
      <c r="T38" s="28"/>
      <c r="U38" s="28"/>
      <c r="V38" s="28"/>
      <c r="W38" s="28"/>
      <c r="X38" s="9">
        <f t="shared" ref="X38:X40" si="171">SUM(Q38:W38)</f>
        <v>85000</v>
      </c>
      <c r="Y38" s="9"/>
      <c r="Z38" s="9">
        <v>-85000</v>
      </c>
      <c r="AA38" s="9"/>
      <c r="AB38" s="9">
        <f t="shared" ref="AB38:AB40" si="172">SUM(Y38:AA38)</f>
        <v>-85000</v>
      </c>
      <c r="AC38" s="9">
        <f t="shared" ref="AC38:AC40" si="173">X38+AB38</f>
        <v>0</v>
      </c>
      <c r="AD38" s="9">
        <f t="shared" ref="AD38:AD40" si="174">ROUND((X38+Y38+Z38)*33.8%,0)</f>
        <v>0</v>
      </c>
      <c r="AE38" s="9">
        <f t="shared" ref="AE38:AE40" si="175">ROUND(X38*1%,0)</f>
        <v>850</v>
      </c>
      <c r="AF38" s="28"/>
      <c r="AG38" s="28"/>
      <c r="AH38" s="28"/>
      <c r="AI38" s="9">
        <f t="shared" ref="AI38:AI40" si="176">AF38+AG38+AH38</f>
        <v>0</v>
      </c>
      <c r="AJ38" s="90">
        <v>0.02</v>
      </c>
      <c r="AK38" s="90">
        <v>0.11</v>
      </c>
      <c r="AL38" s="46"/>
      <c r="AM38" s="46"/>
      <c r="AN38" s="46"/>
      <c r="AO38" s="46"/>
      <c r="AP38" s="46"/>
      <c r="AQ38" s="46"/>
      <c r="AR38" s="46"/>
      <c r="AS38" s="46">
        <f t="shared" ref="AS38:AS40" si="177">AJ38+AL38+AM38+AP38+AR38+AN38</f>
        <v>0.02</v>
      </c>
      <c r="AT38" s="46">
        <f t="shared" ref="AT38:AT40" si="178">AK38+AQ38+AO38</f>
        <v>0.11</v>
      </c>
      <c r="AU38" s="46">
        <f t="shared" ref="AU38:AU40" si="179">AS38+AT38</f>
        <v>0.13</v>
      </c>
      <c r="AV38" s="9">
        <f t="shared" ref="AV38:AV40" si="180">AW38+AX38+AY38+AZ38+BA38</f>
        <v>43867888</v>
      </c>
      <c r="AW38" s="9">
        <f t="shared" ref="AW38:AW40" si="181">I38+X38</f>
        <v>32311501</v>
      </c>
      <c r="AX38" s="9">
        <f t="shared" ref="AX38:AX40" si="182">J38+AB38</f>
        <v>15000</v>
      </c>
      <c r="AY38" s="9">
        <f t="shared" ref="AY38:AY40" si="183">K38+AD38</f>
        <v>10926357</v>
      </c>
      <c r="AZ38" s="9">
        <f t="shared" ref="AZ38:AZ40" si="184">L38+AE38</f>
        <v>323115</v>
      </c>
      <c r="BA38" s="9">
        <f t="shared" ref="BA38:BA40" si="185">M38+AI38</f>
        <v>291915</v>
      </c>
      <c r="BB38" s="46">
        <f t="shared" ref="BB38:BB40" si="186">BC38+BD38</f>
        <v>54.1</v>
      </c>
      <c r="BC38" s="46">
        <f t="shared" ref="BC38:BC40" si="187">O38+AS38</f>
        <v>46.18</v>
      </c>
      <c r="BD38" s="46">
        <f t="shared" ref="BD38:BD40" si="188">P38+AT38</f>
        <v>7.92</v>
      </c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108</v>
      </c>
      <c r="G39" s="19" t="s">
        <v>94</v>
      </c>
      <c r="H39" s="9">
        <v>350257</v>
      </c>
      <c r="I39" s="9">
        <v>259835</v>
      </c>
      <c r="J39" s="9">
        <v>0</v>
      </c>
      <c r="K39" s="9">
        <v>87824</v>
      </c>
      <c r="L39" s="9">
        <v>2598</v>
      </c>
      <c r="M39" s="9">
        <v>0</v>
      </c>
      <c r="N39" s="46">
        <v>0.75</v>
      </c>
      <c r="O39" s="46">
        <v>0.75</v>
      </c>
      <c r="P39" s="46">
        <v>0</v>
      </c>
      <c r="Q39" s="9"/>
      <c r="R39" s="49"/>
      <c r="S39" s="49"/>
      <c r="T39" s="49"/>
      <c r="U39" s="49"/>
      <c r="V39" s="49"/>
      <c r="W39" s="49"/>
      <c r="X39" s="9">
        <f t="shared" si="171"/>
        <v>0</v>
      </c>
      <c r="Y39" s="9"/>
      <c r="Z39" s="9"/>
      <c r="AA39" s="9"/>
      <c r="AB39" s="9">
        <f t="shared" si="172"/>
        <v>0</v>
      </c>
      <c r="AC39" s="9">
        <f t="shared" si="173"/>
        <v>0</v>
      </c>
      <c r="AD39" s="9">
        <f t="shared" si="174"/>
        <v>0</v>
      </c>
      <c r="AE39" s="9">
        <f t="shared" si="175"/>
        <v>0</v>
      </c>
      <c r="AF39" s="49"/>
      <c r="AG39" s="49"/>
      <c r="AH39" s="49"/>
      <c r="AI39" s="9">
        <f t="shared" si="176"/>
        <v>0</v>
      </c>
      <c r="AJ39" s="46"/>
      <c r="AK39" s="46"/>
      <c r="AL39" s="46"/>
      <c r="AM39" s="46"/>
      <c r="AN39" s="46"/>
      <c r="AO39" s="46"/>
      <c r="AP39" s="46"/>
      <c r="AQ39" s="46"/>
      <c r="AR39" s="46"/>
      <c r="AS39" s="46">
        <f t="shared" si="177"/>
        <v>0</v>
      </c>
      <c r="AT39" s="46">
        <f t="shared" si="178"/>
        <v>0</v>
      </c>
      <c r="AU39" s="46">
        <f t="shared" si="179"/>
        <v>0</v>
      </c>
      <c r="AV39" s="9">
        <f t="shared" si="180"/>
        <v>350257</v>
      </c>
      <c r="AW39" s="9">
        <f t="shared" si="181"/>
        <v>259835</v>
      </c>
      <c r="AX39" s="9">
        <f t="shared" si="182"/>
        <v>0</v>
      </c>
      <c r="AY39" s="9">
        <f t="shared" si="183"/>
        <v>87824</v>
      </c>
      <c r="AZ39" s="9">
        <f t="shared" si="184"/>
        <v>2598</v>
      </c>
      <c r="BA39" s="9">
        <f t="shared" si="185"/>
        <v>0</v>
      </c>
      <c r="BB39" s="46">
        <f t="shared" si="186"/>
        <v>0.75</v>
      </c>
      <c r="BC39" s="46">
        <f t="shared" si="187"/>
        <v>0.75</v>
      </c>
      <c r="BD39" s="46">
        <f t="shared" si="188"/>
        <v>0</v>
      </c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94</v>
      </c>
      <c r="H40" s="9">
        <v>2463592</v>
      </c>
      <c r="I40" s="9">
        <v>1818288</v>
      </c>
      <c r="J40" s="9">
        <v>0</v>
      </c>
      <c r="K40" s="9">
        <v>614581</v>
      </c>
      <c r="L40" s="9">
        <v>18183</v>
      </c>
      <c r="M40" s="9">
        <v>12540</v>
      </c>
      <c r="N40" s="46">
        <v>4.0999999999999996</v>
      </c>
      <c r="O40" s="46">
        <v>3.07</v>
      </c>
      <c r="P40" s="46">
        <v>1.0299999999999998</v>
      </c>
      <c r="Q40" s="9"/>
      <c r="R40" s="49"/>
      <c r="S40" s="49"/>
      <c r="T40" s="49"/>
      <c r="U40" s="49"/>
      <c r="V40" s="49">
        <v>0</v>
      </c>
      <c r="W40" s="49"/>
      <c r="X40" s="9">
        <f t="shared" si="171"/>
        <v>0</v>
      </c>
      <c r="Y40" s="9"/>
      <c r="Z40" s="9"/>
      <c r="AA40" s="9"/>
      <c r="AB40" s="9">
        <f t="shared" si="172"/>
        <v>0</v>
      </c>
      <c r="AC40" s="9">
        <f t="shared" si="173"/>
        <v>0</v>
      </c>
      <c r="AD40" s="9">
        <f t="shared" si="174"/>
        <v>0</v>
      </c>
      <c r="AE40" s="9">
        <f t="shared" si="175"/>
        <v>0</v>
      </c>
      <c r="AF40" s="49"/>
      <c r="AG40" s="49"/>
      <c r="AH40" s="49"/>
      <c r="AI40" s="9">
        <f t="shared" si="176"/>
        <v>0</v>
      </c>
      <c r="AJ40" s="46"/>
      <c r="AK40" s="46"/>
      <c r="AL40" s="46"/>
      <c r="AM40" s="46"/>
      <c r="AN40" s="46"/>
      <c r="AO40" s="46"/>
      <c r="AP40" s="46">
        <v>0</v>
      </c>
      <c r="AQ40" s="46">
        <v>0</v>
      </c>
      <c r="AR40" s="46"/>
      <c r="AS40" s="46">
        <f t="shared" si="177"/>
        <v>0</v>
      </c>
      <c r="AT40" s="46">
        <f t="shared" si="178"/>
        <v>0</v>
      </c>
      <c r="AU40" s="46">
        <f t="shared" si="179"/>
        <v>0</v>
      </c>
      <c r="AV40" s="9">
        <f t="shared" si="180"/>
        <v>2463592</v>
      </c>
      <c r="AW40" s="9">
        <f t="shared" si="181"/>
        <v>1818288</v>
      </c>
      <c r="AX40" s="9">
        <f t="shared" si="182"/>
        <v>0</v>
      </c>
      <c r="AY40" s="9">
        <f t="shared" si="183"/>
        <v>614581</v>
      </c>
      <c r="AZ40" s="9">
        <f t="shared" si="184"/>
        <v>18183</v>
      </c>
      <c r="BA40" s="9">
        <f t="shared" si="185"/>
        <v>12540</v>
      </c>
      <c r="BB40" s="46">
        <f t="shared" si="186"/>
        <v>4.0999999999999996</v>
      </c>
      <c r="BC40" s="46">
        <f t="shared" si="187"/>
        <v>3.07</v>
      </c>
      <c r="BD40" s="46">
        <f t="shared" si="188"/>
        <v>1.0299999999999998</v>
      </c>
    </row>
    <row r="41" spans="1:57" x14ac:dyDescent="0.25">
      <c r="A41" s="29">
        <v>1410</v>
      </c>
      <c r="B41" s="30">
        <v>600171752</v>
      </c>
      <c r="C41" s="31"/>
      <c r="D41" s="32" t="s">
        <v>151</v>
      </c>
      <c r="E41" s="30"/>
      <c r="F41" s="30"/>
      <c r="G41" s="31"/>
      <c r="H41" s="33">
        <v>46680887</v>
      </c>
      <c r="I41" s="33">
        <v>34304624</v>
      </c>
      <c r="J41" s="33">
        <v>100000</v>
      </c>
      <c r="K41" s="33">
        <v>11628762</v>
      </c>
      <c r="L41" s="33">
        <v>343046</v>
      </c>
      <c r="M41" s="33">
        <v>304455</v>
      </c>
      <c r="N41" s="47">
        <v>58.82</v>
      </c>
      <c r="O41" s="47">
        <v>49.98</v>
      </c>
      <c r="P41" s="47">
        <v>8.84</v>
      </c>
      <c r="Q41" s="50">
        <f t="shared" ref="Q41:BD41" si="189">SUM(Q38:Q40)</f>
        <v>85000</v>
      </c>
      <c r="R41" s="50">
        <f t="shared" si="189"/>
        <v>0</v>
      </c>
      <c r="S41" s="50">
        <f t="shared" si="189"/>
        <v>0</v>
      </c>
      <c r="T41" s="50">
        <f t="shared" si="189"/>
        <v>0</v>
      </c>
      <c r="U41" s="50">
        <f t="shared" si="189"/>
        <v>0</v>
      </c>
      <c r="V41" s="50">
        <f t="shared" si="189"/>
        <v>0</v>
      </c>
      <c r="W41" s="50">
        <f t="shared" si="189"/>
        <v>0</v>
      </c>
      <c r="X41" s="50">
        <f t="shared" si="189"/>
        <v>85000</v>
      </c>
      <c r="Y41" s="50">
        <f t="shared" si="189"/>
        <v>0</v>
      </c>
      <c r="Z41" s="50">
        <f t="shared" si="189"/>
        <v>-85000</v>
      </c>
      <c r="AA41" s="50">
        <f t="shared" si="189"/>
        <v>0</v>
      </c>
      <c r="AB41" s="50">
        <f t="shared" si="189"/>
        <v>-85000</v>
      </c>
      <c r="AC41" s="50">
        <f t="shared" si="189"/>
        <v>0</v>
      </c>
      <c r="AD41" s="50">
        <f t="shared" si="189"/>
        <v>0</v>
      </c>
      <c r="AE41" s="50">
        <f t="shared" si="189"/>
        <v>850</v>
      </c>
      <c r="AF41" s="50">
        <f t="shared" si="189"/>
        <v>0</v>
      </c>
      <c r="AG41" s="50">
        <f t="shared" si="189"/>
        <v>0</v>
      </c>
      <c r="AH41" s="50">
        <f t="shared" si="189"/>
        <v>0</v>
      </c>
      <c r="AI41" s="50">
        <f t="shared" si="189"/>
        <v>0</v>
      </c>
      <c r="AJ41" s="51">
        <f t="shared" si="189"/>
        <v>0.02</v>
      </c>
      <c r="AK41" s="51">
        <f t="shared" si="189"/>
        <v>0.11</v>
      </c>
      <c r="AL41" s="47">
        <f t="shared" si="189"/>
        <v>0</v>
      </c>
      <c r="AM41" s="47">
        <f t="shared" si="189"/>
        <v>0</v>
      </c>
      <c r="AN41" s="47">
        <f t="shared" si="189"/>
        <v>0</v>
      </c>
      <c r="AO41" s="47">
        <f t="shared" si="189"/>
        <v>0</v>
      </c>
      <c r="AP41" s="47">
        <f t="shared" si="189"/>
        <v>0</v>
      </c>
      <c r="AQ41" s="47">
        <f t="shared" si="189"/>
        <v>0</v>
      </c>
      <c r="AR41" s="47">
        <f t="shared" si="189"/>
        <v>0</v>
      </c>
      <c r="AS41" s="47">
        <f t="shared" si="189"/>
        <v>0.02</v>
      </c>
      <c r="AT41" s="47">
        <f t="shared" si="189"/>
        <v>0.11</v>
      </c>
      <c r="AU41" s="47">
        <f t="shared" si="189"/>
        <v>0.13</v>
      </c>
      <c r="AV41" s="33">
        <f t="shared" si="189"/>
        <v>46681737</v>
      </c>
      <c r="AW41" s="33">
        <f t="shared" si="189"/>
        <v>34389624</v>
      </c>
      <c r="AX41" s="33">
        <f t="shared" si="189"/>
        <v>15000</v>
      </c>
      <c r="AY41" s="33">
        <f t="shared" si="189"/>
        <v>11628762</v>
      </c>
      <c r="AZ41" s="33">
        <f t="shared" si="189"/>
        <v>343896</v>
      </c>
      <c r="BA41" s="33">
        <f t="shared" si="189"/>
        <v>304455</v>
      </c>
      <c r="BB41" s="47">
        <f t="shared" si="189"/>
        <v>58.95</v>
      </c>
      <c r="BC41" s="47">
        <f t="shared" si="189"/>
        <v>50</v>
      </c>
      <c r="BD41" s="47">
        <f t="shared" si="189"/>
        <v>8.9499999999999993</v>
      </c>
      <c r="BE41" s="42">
        <f>AV41-H41</f>
        <v>850</v>
      </c>
    </row>
    <row r="42" spans="1:57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9">
        <v>57862612</v>
      </c>
      <c r="I42" s="9">
        <v>41966240</v>
      </c>
      <c r="J42" s="9">
        <v>614160</v>
      </c>
      <c r="K42" s="9">
        <v>14392175</v>
      </c>
      <c r="L42" s="9">
        <v>419662</v>
      </c>
      <c r="M42" s="9">
        <v>470375</v>
      </c>
      <c r="N42" s="46">
        <v>64.679999999999993</v>
      </c>
      <c r="O42" s="46">
        <v>54.29</v>
      </c>
      <c r="P42" s="46">
        <v>10.389999999999999</v>
      </c>
      <c r="Q42" s="9"/>
      <c r="R42" s="28"/>
      <c r="S42" s="28"/>
      <c r="T42" s="28"/>
      <c r="U42" s="28"/>
      <c r="V42" s="28"/>
      <c r="W42" s="28"/>
      <c r="X42" s="9">
        <f t="shared" ref="X42:X43" si="190">SUM(Q42:W42)</f>
        <v>0</v>
      </c>
      <c r="Y42" s="9"/>
      <c r="Z42" s="9"/>
      <c r="AA42" s="9"/>
      <c r="AB42" s="9">
        <f t="shared" ref="AB42:AB43" si="191">SUM(Y42:AA42)</f>
        <v>0</v>
      </c>
      <c r="AC42" s="9">
        <f t="shared" ref="AC42:AC43" si="192">X42+AB42</f>
        <v>0</v>
      </c>
      <c r="AD42" s="9">
        <f t="shared" ref="AD42:AD43" si="193">ROUND((X42+Y42+Z42)*33.8%,0)</f>
        <v>0</v>
      </c>
      <c r="AE42" s="9">
        <f t="shared" ref="AE42:AE43" si="194">ROUND(X42*1%,0)</f>
        <v>0</v>
      </c>
      <c r="AF42" s="28"/>
      <c r="AG42" s="28"/>
      <c r="AH42" s="28"/>
      <c r="AI42" s="9">
        <f t="shared" ref="AI42:AI43" si="195">AF42+AG42+AH42</f>
        <v>0</v>
      </c>
      <c r="AJ42" s="46"/>
      <c r="AK42" s="46"/>
      <c r="AL42" s="46"/>
      <c r="AM42" s="46"/>
      <c r="AN42" s="46"/>
      <c r="AO42" s="46"/>
      <c r="AP42" s="46"/>
      <c r="AQ42" s="46"/>
      <c r="AR42" s="46"/>
      <c r="AS42" s="46">
        <f t="shared" ref="AS42:AS43" si="196">AJ42+AL42+AM42+AP42+AR42+AN42</f>
        <v>0</v>
      </c>
      <c r="AT42" s="46">
        <f t="shared" ref="AT42:AT43" si="197">AK42+AQ42+AO42</f>
        <v>0</v>
      </c>
      <c r="AU42" s="46">
        <f t="shared" ref="AU42:AU43" si="198">AS42+AT42</f>
        <v>0</v>
      </c>
      <c r="AV42" s="9">
        <f t="shared" ref="AV42:AV43" si="199">AW42+AX42+AY42+AZ42+BA42</f>
        <v>57862612</v>
      </c>
      <c r="AW42" s="9">
        <f t="shared" ref="AW42:AW43" si="200">I42+X42</f>
        <v>41966240</v>
      </c>
      <c r="AX42" s="9">
        <f t="shared" ref="AX42:AX43" si="201">J42+AB42</f>
        <v>614160</v>
      </c>
      <c r="AY42" s="9">
        <f t="shared" ref="AY42:AY43" si="202">K42+AD42</f>
        <v>14392175</v>
      </c>
      <c r="AZ42" s="9">
        <f t="shared" ref="AZ42:AZ43" si="203">L42+AE42</f>
        <v>419662</v>
      </c>
      <c r="BA42" s="9">
        <f t="shared" ref="BA42:BA43" si="204">M42+AI42</f>
        <v>470375</v>
      </c>
      <c r="BB42" s="46">
        <f t="shared" ref="BB42:BB43" si="205">BC42+BD42</f>
        <v>64.679999999999993</v>
      </c>
      <c r="BC42" s="46">
        <f t="shared" ref="BC42:BC43" si="206">O42+AS42</f>
        <v>54.29</v>
      </c>
      <c r="BD42" s="46">
        <f t="shared" ref="BD42:BD43" si="207">P42+AT42</f>
        <v>10.389999999999999</v>
      </c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108</v>
      </c>
      <c r="G43" s="19" t="s">
        <v>94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46">
        <v>0</v>
      </c>
      <c r="O43" s="46">
        <v>0</v>
      </c>
      <c r="P43" s="46">
        <v>0</v>
      </c>
      <c r="Q43" s="9"/>
      <c r="R43" s="49"/>
      <c r="S43" s="49"/>
      <c r="T43" s="49"/>
      <c r="U43" s="49"/>
      <c r="V43" s="49"/>
      <c r="W43" s="49"/>
      <c r="X43" s="9">
        <f t="shared" si="190"/>
        <v>0</v>
      </c>
      <c r="Y43" s="9"/>
      <c r="Z43" s="9"/>
      <c r="AA43" s="9"/>
      <c r="AB43" s="9">
        <f t="shared" si="191"/>
        <v>0</v>
      </c>
      <c r="AC43" s="9">
        <f t="shared" si="192"/>
        <v>0</v>
      </c>
      <c r="AD43" s="9">
        <f t="shared" si="193"/>
        <v>0</v>
      </c>
      <c r="AE43" s="9">
        <f t="shared" si="194"/>
        <v>0</v>
      </c>
      <c r="AF43" s="49"/>
      <c r="AG43" s="49"/>
      <c r="AH43" s="49"/>
      <c r="AI43" s="9">
        <f t="shared" si="195"/>
        <v>0</v>
      </c>
      <c r="AJ43" s="46"/>
      <c r="AK43" s="46"/>
      <c r="AL43" s="46"/>
      <c r="AM43" s="46"/>
      <c r="AN43" s="46"/>
      <c r="AO43" s="46"/>
      <c r="AP43" s="46"/>
      <c r="AQ43" s="46"/>
      <c r="AR43" s="46"/>
      <c r="AS43" s="46">
        <f t="shared" si="196"/>
        <v>0</v>
      </c>
      <c r="AT43" s="46">
        <f t="shared" si="197"/>
        <v>0</v>
      </c>
      <c r="AU43" s="46">
        <f t="shared" si="198"/>
        <v>0</v>
      </c>
      <c r="AV43" s="9">
        <f t="shared" si="199"/>
        <v>0</v>
      </c>
      <c r="AW43" s="9">
        <f t="shared" si="200"/>
        <v>0</v>
      </c>
      <c r="AX43" s="9">
        <f t="shared" si="201"/>
        <v>0</v>
      </c>
      <c r="AY43" s="9">
        <f t="shared" si="202"/>
        <v>0</v>
      </c>
      <c r="AZ43" s="9">
        <f t="shared" si="203"/>
        <v>0</v>
      </c>
      <c r="BA43" s="9">
        <f t="shared" si="204"/>
        <v>0</v>
      </c>
      <c r="BB43" s="46">
        <f t="shared" si="205"/>
        <v>0</v>
      </c>
      <c r="BC43" s="46">
        <f t="shared" si="206"/>
        <v>0</v>
      </c>
      <c r="BD43" s="46">
        <f t="shared" si="207"/>
        <v>0</v>
      </c>
    </row>
    <row r="44" spans="1:57" x14ac:dyDescent="0.25">
      <c r="A44" s="29">
        <v>1411</v>
      </c>
      <c r="B44" s="30">
        <v>600010589</v>
      </c>
      <c r="C44" s="31"/>
      <c r="D44" s="32" t="s">
        <v>152</v>
      </c>
      <c r="E44" s="34"/>
      <c r="F44" s="34"/>
      <c r="G44" s="34"/>
      <c r="H44" s="33">
        <v>57862612</v>
      </c>
      <c r="I44" s="33">
        <v>41966240</v>
      </c>
      <c r="J44" s="33">
        <v>614160</v>
      </c>
      <c r="K44" s="33">
        <v>14392175</v>
      </c>
      <c r="L44" s="33">
        <v>419662</v>
      </c>
      <c r="M44" s="33">
        <v>470375</v>
      </c>
      <c r="N44" s="47">
        <v>64.679999999999993</v>
      </c>
      <c r="O44" s="47">
        <v>54.29</v>
      </c>
      <c r="P44" s="47">
        <v>10.389999999999999</v>
      </c>
      <c r="Q44" s="50">
        <f t="shared" ref="Q44:BD44" si="208">SUM(Q42:Q43)</f>
        <v>0</v>
      </c>
      <c r="R44" s="50">
        <f t="shared" si="208"/>
        <v>0</v>
      </c>
      <c r="S44" s="50">
        <f t="shared" si="208"/>
        <v>0</v>
      </c>
      <c r="T44" s="50">
        <f t="shared" si="208"/>
        <v>0</v>
      </c>
      <c r="U44" s="50">
        <f t="shared" si="208"/>
        <v>0</v>
      </c>
      <c r="V44" s="50">
        <f t="shared" si="208"/>
        <v>0</v>
      </c>
      <c r="W44" s="50">
        <f t="shared" si="208"/>
        <v>0</v>
      </c>
      <c r="X44" s="50">
        <f t="shared" si="208"/>
        <v>0</v>
      </c>
      <c r="Y44" s="50">
        <f t="shared" si="208"/>
        <v>0</v>
      </c>
      <c r="Z44" s="50">
        <f t="shared" si="208"/>
        <v>0</v>
      </c>
      <c r="AA44" s="50">
        <f t="shared" si="208"/>
        <v>0</v>
      </c>
      <c r="AB44" s="50">
        <f t="shared" si="208"/>
        <v>0</v>
      </c>
      <c r="AC44" s="50">
        <f t="shared" si="208"/>
        <v>0</v>
      </c>
      <c r="AD44" s="50">
        <f t="shared" si="208"/>
        <v>0</v>
      </c>
      <c r="AE44" s="50">
        <f t="shared" si="208"/>
        <v>0</v>
      </c>
      <c r="AF44" s="50">
        <f t="shared" si="208"/>
        <v>0</v>
      </c>
      <c r="AG44" s="50">
        <f t="shared" si="208"/>
        <v>0</v>
      </c>
      <c r="AH44" s="50">
        <f t="shared" si="208"/>
        <v>0</v>
      </c>
      <c r="AI44" s="50">
        <f t="shared" si="208"/>
        <v>0</v>
      </c>
      <c r="AJ44" s="51">
        <f t="shared" si="208"/>
        <v>0</v>
      </c>
      <c r="AK44" s="51">
        <f t="shared" si="208"/>
        <v>0</v>
      </c>
      <c r="AL44" s="47">
        <f t="shared" si="208"/>
        <v>0</v>
      </c>
      <c r="AM44" s="47">
        <f t="shared" si="208"/>
        <v>0</v>
      </c>
      <c r="AN44" s="47">
        <f t="shared" si="208"/>
        <v>0</v>
      </c>
      <c r="AO44" s="47">
        <f t="shared" si="208"/>
        <v>0</v>
      </c>
      <c r="AP44" s="47">
        <f t="shared" si="208"/>
        <v>0</v>
      </c>
      <c r="AQ44" s="47">
        <f t="shared" si="208"/>
        <v>0</v>
      </c>
      <c r="AR44" s="47">
        <f t="shared" si="208"/>
        <v>0</v>
      </c>
      <c r="AS44" s="47">
        <f t="shared" si="208"/>
        <v>0</v>
      </c>
      <c r="AT44" s="47">
        <f t="shared" si="208"/>
        <v>0</v>
      </c>
      <c r="AU44" s="47">
        <f t="shared" si="208"/>
        <v>0</v>
      </c>
      <c r="AV44" s="33">
        <f t="shared" si="208"/>
        <v>57862612</v>
      </c>
      <c r="AW44" s="33">
        <f t="shared" si="208"/>
        <v>41966240</v>
      </c>
      <c r="AX44" s="33">
        <f t="shared" si="208"/>
        <v>614160</v>
      </c>
      <c r="AY44" s="33">
        <f t="shared" si="208"/>
        <v>14392175</v>
      </c>
      <c r="AZ44" s="33">
        <f t="shared" si="208"/>
        <v>419662</v>
      </c>
      <c r="BA44" s="33">
        <f t="shared" si="208"/>
        <v>470375</v>
      </c>
      <c r="BB44" s="47">
        <f t="shared" si="208"/>
        <v>64.679999999999993</v>
      </c>
      <c r="BC44" s="47">
        <f t="shared" si="208"/>
        <v>54.29</v>
      </c>
      <c r="BD44" s="47">
        <f t="shared" si="208"/>
        <v>10.389999999999999</v>
      </c>
      <c r="BE44" s="42">
        <f>AV44-H44</f>
        <v>0</v>
      </c>
    </row>
    <row r="45" spans="1:57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9">
        <v>38859619</v>
      </c>
      <c r="I45" s="9">
        <v>28572367</v>
      </c>
      <c r="J45" s="9">
        <v>0</v>
      </c>
      <c r="K45" s="9">
        <v>9657459</v>
      </c>
      <c r="L45" s="9">
        <v>285723</v>
      </c>
      <c r="M45" s="9">
        <v>344070</v>
      </c>
      <c r="N45" s="46">
        <v>41.413400000000003</v>
      </c>
      <c r="O45" s="46">
        <v>33.023400000000002</v>
      </c>
      <c r="P45" s="46">
        <v>8.39</v>
      </c>
      <c r="Q45" s="9"/>
      <c r="R45" s="28"/>
      <c r="S45" s="28"/>
      <c r="T45" s="28"/>
      <c r="U45" s="28"/>
      <c r="V45" s="28"/>
      <c r="W45" s="28">
        <v>-275065</v>
      </c>
      <c r="X45" s="9">
        <f t="shared" ref="X45:X46" si="209">SUM(Q45:W45)</f>
        <v>-275065</v>
      </c>
      <c r="Y45" s="9"/>
      <c r="Z45" s="9"/>
      <c r="AA45" s="9"/>
      <c r="AB45" s="9">
        <f t="shared" ref="AB45:AB46" si="210">SUM(Y45:AA45)</f>
        <v>0</v>
      </c>
      <c r="AC45" s="9">
        <f t="shared" ref="AC45:AC46" si="211">X45+AB45</f>
        <v>-275065</v>
      </c>
      <c r="AD45" s="9">
        <f t="shared" ref="AD45:AD46" si="212">ROUND((X45+Y45+Z45)*33.8%,0)</f>
        <v>-92972</v>
      </c>
      <c r="AE45" s="9">
        <f t="shared" ref="AE45:AE46" si="213">ROUND(X45*1%,0)</f>
        <v>-2751</v>
      </c>
      <c r="AF45" s="28"/>
      <c r="AG45" s="28"/>
      <c r="AH45" s="28"/>
      <c r="AI45" s="9">
        <f t="shared" ref="AI45:AI46" si="214">AF45+AG45+AH45</f>
        <v>0</v>
      </c>
      <c r="AJ45" s="46"/>
      <c r="AK45" s="46"/>
      <c r="AL45" s="46"/>
      <c r="AM45" s="46"/>
      <c r="AN45" s="46"/>
      <c r="AO45" s="46"/>
      <c r="AP45" s="46"/>
      <c r="AQ45" s="46"/>
      <c r="AR45" s="46">
        <v>-0.51</v>
      </c>
      <c r="AS45" s="46">
        <f t="shared" ref="AS45:AS46" si="215">AJ45+AL45+AM45+AP45+AR45+AN45</f>
        <v>-0.51</v>
      </c>
      <c r="AT45" s="46">
        <f t="shared" ref="AT45:AT46" si="216">AK45+AQ45+AO45</f>
        <v>0</v>
      </c>
      <c r="AU45" s="46">
        <f t="shared" ref="AU45:AU46" si="217">AS45+AT45</f>
        <v>-0.51</v>
      </c>
      <c r="AV45" s="9">
        <f t="shared" ref="AV45:AV46" si="218">AW45+AX45+AY45+AZ45+BA45</f>
        <v>38488831</v>
      </c>
      <c r="AW45" s="9">
        <f t="shared" ref="AW45:AW46" si="219">I45+X45</f>
        <v>28297302</v>
      </c>
      <c r="AX45" s="9">
        <f t="shared" ref="AX45:AX46" si="220">J45+AB45</f>
        <v>0</v>
      </c>
      <c r="AY45" s="9">
        <f t="shared" ref="AY45:AY46" si="221">K45+AD45</f>
        <v>9564487</v>
      </c>
      <c r="AZ45" s="9">
        <f t="shared" ref="AZ45:AZ46" si="222">L45+AE45</f>
        <v>282972</v>
      </c>
      <c r="BA45" s="9">
        <f t="shared" ref="BA45:BA46" si="223">M45+AI45</f>
        <v>344070</v>
      </c>
      <c r="BB45" s="46">
        <f t="shared" ref="BB45:BB46" si="224">BC45+BD45</f>
        <v>40.903400000000005</v>
      </c>
      <c r="BC45" s="46">
        <f t="shared" ref="BC45:BC46" si="225">O45+AS45</f>
        <v>32.513400000000004</v>
      </c>
      <c r="BD45" s="46">
        <f t="shared" ref="BD45:BD46" si="226">P45+AT45</f>
        <v>8.39</v>
      </c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108</v>
      </c>
      <c r="G46" s="19" t="s">
        <v>94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46">
        <v>0</v>
      </c>
      <c r="O46" s="46">
        <v>0</v>
      </c>
      <c r="P46" s="46">
        <v>0</v>
      </c>
      <c r="Q46" s="9"/>
      <c r="R46" s="49"/>
      <c r="S46" s="49"/>
      <c r="T46" s="49"/>
      <c r="U46" s="49"/>
      <c r="V46" s="49"/>
      <c r="W46" s="28"/>
      <c r="X46" s="9">
        <f t="shared" si="209"/>
        <v>0</v>
      </c>
      <c r="Y46" s="9"/>
      <c r="Z46" s="9"/>
      <c r="AA46" s="9"/>
      <c r="AB46" s="9">
        <f t="shared" si="210"/>
        <v>0</v>
      </c>
      <c r="AC46" s="9">
        <f t="shared" si="211"/>
        <v>0</v>
      </c>
      <c r="AD46" s="9">
        <f t="shared" si="212"/>
        <v>0</v>
      </c>
      <c r="AE46" s="9">
        <f t="shared" si="213"/>
        <v>0</v>
      </c>
      <c r="AF46" s="49"/>
      <c r="AG46" s="49"/>
      <c r="AH46" s="49"/>
      <c r="AI46" s="9">
        <f t="shared" si="214"/>
        <v>0</v>
      </c>
      <c r="AJ46" s="46"/>
      <c r="AK46" s="46"/>
      <c r="AL46" s="46"/>
      <c r="AM46" s="46"/>
      <c r="AN46" s="46"/>
      <c r="AO46" s="46"/>
      <c r="AP46" s="46"/>
      <c r="AQ46" s="46"/>
      <c r="AR46" s="46"/>
      <c r="AS46" s="46">
        <f t="shared" si="215"/>
        <v>0</v>
      </c>
      <c r="AT46" s="46">
        <f t="shared" si="216"/>
        <v>0</v>
      </c>
      <c r="AU46" s="46">
        <f t="shared" si="217"/>
        <v>0</v>
      </c>
      <c r="AV46" s="9">
        <f t="shared" si="218"/>
        <v>0</v>
      </c>
      <c r="AW46" s="9">
        <f t="shared" si="219"/>
        <v>0</v>
      </c>
      <c r="AX46" s="9">
        <f t="shared" si="220"/>
        <v>0</v>
      </c>
      <c r="AY46" s="9">
        <f t="shared" si="221"/>
        <v>0</v>
      </c>
      <c r="AZ46" s="9">
        <f t="shared" si="222"/>
        <v>0</v>
      </c>
      <c r="BA46" s="9">
        <f t="shared" si="223"/>
        <v>0</v>
      </c>
      <c r="BB46" s="46">
        <f t="shared" si="224"/>
        <v>0</v>
      </c>
      <c r="BC46" s="46">
        <f t="shared" si="225"/>
        <v>0</v>
      </c>
      <c r="BD46" s="46">
        <f t="shared" si="226"/>
        <v>0</v>
      </c>
    </row>
    <row r="47" spans="1:57" x14ac:dyDescent="0.25">
      <c r="A47" s="29">
        <v>1412</v>
      </c>
      <c r="B47" s="30">
        <v>600010015</v>
      </c>
      <c r="C47" s="31"/>
      <c r="D47" s="32" t="s">
        <v>153</v>
      </c>
      <c r="E47" s="34"/>
      <c r="F47" s="34"/>
      <c r="G47" s="34"/>
      <c r="H47" s="33">
        <v>38859619</v>
      </c>
      <c r="I47" s="33">
        <v>28572367</v>
      </c>
      <c r="J47" s="33">
        <v>0</v>
      </c>
      <c r="K47" s="33">
        <v>9657459</v>
      </c>
      <c r="L47" s="33">
        <v>285723</v>
      </c>
      <c r="M47" s="33">
        <v>344070</v>
      </c>
      <c r="N47" s="47">
        <v>41.413400000000003</v>
      </c>
      <c r="O47" s="47">
        <v>33.023400000000002</v>
      </c>
      <c r="P47" s="47">
        <v>8.39</v>
      </c>
      <c r="Q47" s="50">
        <f t="shared" ref="Q47:BD47" si="227">SUM(Q45:Q46)</f>
        <v>0</v>
      </c>
      <c r="R47" s="50">
        <f t="shared" si="227"/>
        <v>0</v>
      </c>
      <c r="S47" s="50">
        <f t="shared" si="227"/>
        <v>0</v>
      </c>
      <c r="T47" s="50">
        <f t="shared" si="227"/>
        <v>0</v>
      </c>
      <c r="U47" s="50">
        <f t="shared" si="227"/>
        <v>0</v>
      </c>
      <c r="V47" s="50">
        <f t="shared" si="227"/>
        <v>0</v>
      </c>
      <c r="W47" s="50">
        <f t="shared" si="227"/>
        <v>-275065</v>
      </c>
      <c r="X47" s="50">
        <f t="shared" si="227"/>
        <v>-275065</v>
      </c>
      <c r="Y47" s="50">
        <f t="shared" si="227"/>
        <v>0</v>
      </c>
      <c r="Z47" s="50">
        <f t="shared" si="227"/>
        <v>0</v>
      </c>
      <c r="AA47" s="50">
        <f t="shared" si="227"/>
        <v>0</v>
      </c>
      <c r="AB47" s="50">
        <f t="shared" si="227"/>
        <v>0</v>
      </c>
      <c r="AC47" s="50">
        <f t="shared" si="227"/>
        <v>-275065</v>
      </c>
      <c r="AD47" s="50">
        <f t="shared" si="227"/>
        <v>-92972</v>
      </c>
      <c r="AE47" s="50">
        <f t="shared" si="227"/>
        <v>-2751</v>
      </c>
      <c r="AF47" s="50">
        <f t="shared" si="227"/>
        <v>0</v>
      </c>
      <c r="AG47" s="50">
        <f t="shared" si="227"/>
        <v>0</v>
      </c>
      <c r="AH47" s="50">
        <f t="shared" si="227"/>
        <v>0</v>
      </c>
      <c r="AI47" s="50">
        <f t="shared" si="227"/>
        <v>0</v>
      </c>
      <c r="AJ47" s="51">
        <f t="shared" si="227"/>
        <v>0</v>
      </c>
      <c r="AK47" s="51">
        <f t="shared" si="227"/>
        <v>0</v>
      </c>
      <c r="AL47" s="47">
        <f t="shared" si="227"/>
        <v>0</v>
      </c>
      <c r="AM47" s="47">
        <f t="shared" si="227"/>
        <v>0</v>
      </c>
      <c r="AN47" s="47">
        <f t="shared" si="227"/>
        <v>0</v>
      </c>
      <c r="AO47" s="47">
        <f t="shared" si="227"/>
        <v>0</v>
      </c>
      <c r="AP47" s="47">
        <f t="shared" si="227"/>
        <v>0</v>
      </c>
      <c r="AQ47" s="47">
        <f t="shared" si="227"/>
        <v>0</v>
      </c>
      <c r="AR47" s="47">
        <f t="shared" si="227"/>
        <v>-0.51</v>
      </c>
      <c r="AS47" s="47">
        <f t="shared" si="227"/>
        <v>-0.51</v>
      </c>
      <c r="AT47" s="47">
        <f t="shared" si="227"/>
        <v>0</v>
      </c>
      <c r="AU47" s="47">
        <f t="shared" si="227"/>
        <v>-0.51</v>
      </c>
      <c r="AV47" s="33">
        <f t="shared" si="227"/>
        <v>38488831</v>
      </c>
      <c r="AW47" s="33">
        <f t="shared" si="227"/>
        <v>28297302</v>
      </c>
      <c r="AX47" s="33">
        <f t="shared" si="227"/>
        <v>0</v>
      </c>
      <c r="AY47" s="33">
        <f t="shared" si="227"/>
        <v>9564487</v>
      </c>
      <c r="AZ47" s="33">
        <f t="shared" si="227"/>
        <v>282972</v>
      </c>
      <c r="BA47" s="33">
        <f t="shared" si="227"/>
        <v>344070</v>
      </c>
      <c r="BB47" s="47">
        <f t="shared" si="227"/>
        <v>40.903400000000005</v>
      </c>
      <c r="BC47" s="47">
        <f t="shared" si="227"/>
        <v>32.513400000000004</v>
      </c>
      <c r="BD47" s="47">
        <f t="shared" si="227"/>
        <v>8.39</v>
      </c>
      <c r="BE47" s="42">
        <f>AV47-H47</f>
        <v>-370788</v>
      </c>
    </row>
    <row r="48" spans="1:57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9">
        <v>34240751</v>
      </c>
      <c r="I48" s="9">
        <v>24621783</v>
      </c>
      <c r="J48" s="9">
        <v>591000</v>
      </c>
      <c r="K48" s="9">
        <v>8521920</v>
      </c>
      <c r="L48" s="9">
        <v>246218</v>
      </c>
      <c r="M48" s="9">
        <v>259830</v>
      </c>
      <c r="N48" s="46">
        <v>37.332000000000001</v>
      </c>
      <c r="O48" s="46">
        <v>31.041999999999998</v>
      </c>
      <c r="P48" s="46">
        <v>6.29</v>
      </c>
      <c r="Q48" s="9"/>
      <c r="R48" s="28"/>
      <c r="S48" s="28"/>
      <c r="T48" s="28"/>
      <c r="U48" s="28"/>
      <c r="V48" s="28"/>
      <c r="W48" s="28"/>
      <c r="X48" s="9">
        <f t="shared" ref="X48:X50" si="228">SUM(Q48:W48)</f>
        <v>0</v>
      </c>
      <c r="Y48" s="9"/>
      <c r="Z48" s="9"/>
      <c r="AA48" s="9"/>
      <c r="AB48" s="9">
        <f t="shared" ref="AB48:AB50" si="229">SUM(Y48:AA48)</f>
        <v>0</v>
      </c>
      <c r="AC48" s="9">
        <f t="shared" ref="AC48:AC50" si="230">X48+AB48</f>
        <v>0</v>
      </c>
      <c r="AD48" s="9">
        <f t="shared" ref="AD48:AD50" si="231">ROUND((X48+Y48+Z48)*33.8%,0)</f>
        <v>0</v>
      </c>
      <c r="AE48" s="9">
        <f t="shared" ref="AE48:AE50" si="232">ROUND(X48*1%,0)</f>
        <v>0</v>
      </c>
      <c r="AF48" s="28"/>
      <c r="AG48" s="28"/>
      <c r="AH48" s="28"/>
      <c r="AI48" s="9">
        <f t="shared" ref="AI48:AI50" si="233">AF48+AG48+AH48</f>
        <v>0</v>
      </c>
      <c r="AJ48" s="46"/>
      <c r="AK48" s="46"/>
      <c r="AL48" s="46"/>
      <c r="AM48" s="46"/>
      <c r="AN48" s="46"/>
      <c r="AO48" s="46"/>
      <c r="AP48" s="46"/>
      <c r="AQ48" s="46"/>
      <c r="AR48" s="46"/>
      <c r="AS48" s="46">
        <f t="shared" ref="AS48:AS50" si="234">AJ48+AL48+AM48+AP48+AR48+AN48</f>
        <v>0</v>
      </c>
      <c r="AT48" s="46">
        <f t="shared" ref="AT48:AT50" si="235">AK48+AQ48+AO48</f>
        <v>0</v>
      </c>
      <c r="AU48" s="46">
        <f t="shared" ref="AU48:AU50" si="236">AS48+AT48</f>
        <v>0</v>
      </c>
      <c r="AV48" s="9">
        <f t="shared" ref="AV48:AV50" si="237">AW48+AX48+AY48+AZ48+BA48</f>
        <v>34240751</v>
      </c>
      <c r="AW48" s="9">
        <f t="shared" ref="AW48:AW50" si="238">I48+X48</f>
        <v>24621783</v>
      </c>
      <c r="AX48" s="9">
        <f t="shared" ref="AX48:AX50" si="239">J48+AB48</f>
        <v>591000</v>
      </c>
      <c r="AY48" s="9">
        <f t="shared" ref="AY48:AY50" si="240">K48+AD48</f>
        <v>8521920</v>
      </c>
      <c r="AZ48" s="9">
        <f t="shared" ref="AZ48:AZ50" si="241">L48+AE48</f>
        <v>246218</v>
      </c>
      <c r="BA48" s="9">
        <f t="shared" ref="BA48:BA50" si="242">M48+AI48</f>
        <v>259830</v>
      </c>
      <c r="BB48" s="46">
        <f t="shared" ref="BB48:BB50" si="243">BC48+BD48</f>
        <v>37.332000000000001</v>
      </c>
      <c r="BC48" s="46">
        <f t="shared" ref="BC48:BC50" si="244">O48+AS48</f>
        <v>31.041999999999998</v>
      </c>
      <c r="BD48" s="46">
        <f t="shared" ref="BD48:BD50" si="245">P48+AT48</f>
        <v>6.29</v>
      </c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108</v>
      </c>
      <c r="G49" s="19" t="s">
        <v>94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46">
        <v>0</v>
      </c>
      <c r="O49" s="46">
        <v>0</v>
      </c>
      <c r="P49" s="46">
        <v>0</v>
      </c>
      <c r="Q49" s="9"/>
      <c r="R49" s="49"/>
      <c r="S49" s="49">
        <v>5784</v>
      </c>
      <c r="T49" s="49"/>
      <c r="U49" s="49"/>
      <c r="V49" s="49"/>
      <c r="W49" s="28"/>
      <c r="X49" s="9">
        <f t="shared" si="228"/>
        <v>5784</v>
      </c>
      <c r="Y49" s="9"/>
      <c r="Z49" s="9"/>
      <c r="AA49" s="9"/>
      <c r="AB49" s="9">
        <f t="shared" si="229"/>
        <v>0</v>
      </c>
      <c r="AC49" s="9">
        <f t="shared" si="230"/>
        <v>5784</v>
      </c>
      <c r="AD49" s="9">
        <f t="shared" si="231"/>
        <v>1955</v>
      </c>
      <c r="AE49" s="9">
        <f t="shared" si="232"/>
        <v>58</v>
      </c>
      <c r="AF49" s="49">
        <v>2500</v>
      </c>
      <c r="AG49" s="49"/>
      <c r="AH49" s="49"/>
      <c r="AI49" s="9">
        <f t="shared" si="233"/>
        <v>2500</v>
      </c>
      <c r="AJ49" s="46"/>
      <c r="AK49" s="46"/>
      <c r="AL49" s="46"/>
      <c r="AM49" s="46"/>
      <c r="AN49" s="46"/>
      <c r="AO49" s="46"/>
      <c r="AP49" s="46"/>
      <c r="AQ49" s="46"/>
      <c r="AR49" s="46"/>
      <c r="AS49" s="46">
        <f t="shared" si="234"/>
        <v>0</v>
      </c>
      <c r="AT49" s="46">
        <f t="shared" si="235"/>
        <v>0</v>
      </c>
      <c r="AU49" s="46">
        <f t="shared" si="236"/>
        <v>0</v>
      </c>
      <c r="AV49" s="9">
        <f t="shared" si="237"/>
        <v>10297</v>
      </c>
      <c r="AW49" s="9">
        <f t="shared" si="238"/>
        <v>5784</v>
      </c>
      <c r="AX49" s="9">
        <f t="shared" si="239"/>
        <v>0</v>
      </c>
      <c r="AY49" s="9">
        <f t="shared" si="240"/>
        <v>1955</v>
      </c>
      <c r="AZ49" s="9">
        <f t="shared" si="241"/>
        <v>58</v>
      </c>
      <c r="BA49" s="9">
        <f t="shared" si="242"/>
        <v>2500</v>
      </c>
      <c r="BB49" s="46">
        <f t="shared" si="243"/>
        <v>0</v>
      </c>
      <c r="BC49" s="46">
        <f t="shared" si="244"/>
        <v>0</v>
      </c>
      <c r="BD49" s="46">
        <f t="shared" si="245"/>
        <v>0</v>
      </c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3457414</v>
      </c>
      <c r="I50" s="9">
        <v>2498180</v>
      </c>
      <c r="J50" s="9">
        <v>37000</v>
      </c>
      <c r="K50" s="9">
        <v>856891</v>
      </c>
      <c r="L50" s="9">
        <v>24981</v>
      </c>
      <c r="M50" s="9">
        <v>40362</v>
      </c>
      <c r="N50" s="46">
        <v>3.9885999999999999</v>
      </c>
      <c r="O50" s="46">
        <v>3.66</v>
      </c>
      <c r="P50" s="46">
        <v>0.3286</v>
      </c>
      <c r="Q50" s="9"/>
      <c r="R50" s="9"/>
      <c r="S50" s="9"/>
      <c r="T50" s="9"/>
      <c r="U50" s="9"/>
      <c r="V50" s="9"/>
      <c r="W50" s="28"/>
      <c r="X50" s="9">
        <f t="shared" si="228"/>
        <v>0</v>
      </c>
      <c r="Y50" s="9"/>
      <c r="Z50" s="9"/>
      <c r="AA50" s="9"/>
      <c r="AB50" s="9">
        <f t="shared" si="229"/>
        <v>0</v>
      </c>
      <c r="AC50" s="9">
        <f t="shared" si="230"/>
        <v>0</v>
      </c>
      <c r="AD50" s="9">
        <f t="shared" si="231"/>
        <v>0</v>
      </c>
      <c r="AE50" s="9">
        <f t="shared" si="232"/>
        <v>0</v>
      </c>
      <c r="AF50" s="9"/>
      <c r="AG50" s="9"/>
      <c r="AH50" s="9"/>
      <c r="AI50" s="9">
        <f t="shared" si="233"/>
        <v>0</v>
      </c>
      <c r="AJ50" s="46"/>
      <c r="AK50" s="46"/>
      <c r="AL50" s="46"/>
      <c r="AM50" s="46"/>
      <c r="AN50" s="46"/>
      <c r="AO50" s="46"/>
      <c r="AP50" s="46"/>
      <c r="AQ50" s="46"/>
      <c r="AR50" s="46"/>
      <c r="AS50" s="46">
        <f t="shared" si="234"/>
        <v>0</v>
      </c>
      <c r="AT50" s="46">
        <f t="shared" si="235"/>
        <v>0</v>
      </c>
      <c r="AU50" s="46">
        <f t="shared" si="236"/>
        <v>0</v>
      </c>
      <c r="AV50" s="9">
        <f t="shared" si="237"/>
        <v>3457414</v>
      </c>
      <c r="AW50" s="9">
        <f t="shared" si="238"/>
        <v>2498180</v>
      </c>
      <c r="AX50" s="9">
        <f t="shared" si="239"/>
        <v>37000</v>
      </c>
      <c r="AY50" s="9">
        <f t="shared" si="240"/>
        <v>856891</v>
      </c>
      <c r="AZ50" s="9">
        <f t="shared" si="241"/>
        <v>24981</v>
      </c>
      <c r="BA50" s="9">
        <f t="shared" si="242"/>
        <v>40362</v>
      </c>
      <c r="BB50" s="46">
        <f t="shared" si="243"/>
        <v>3.9885999999999999</v>
      </c>
      <c r="BC50" s="46">
        <f t="shared" si="244"/>
        <v>3.66</v>
      </c>
      <c r="BD50" s="46">
        <f t="shared" si="245"/>
        <v>0.3286</v>
      </c>
    </row>
    <row r="51" spans="1:57" x14ac:dyDescent="0.25">
      <c r="A51" s="29">
        <v>1413</v>
      </c>
      <c r="B51" s="30">
        <v>600020380</v>
      </c>
      <c r="C51" s="31"/>
      <c r="D51" s="32" t="s">
        <v>154</v>
      </c>
      <c r="E51" s="30"/>
      <c r="F51" s="30"/>
      <c r="G51" s="30"/>
      <c r="H51" s="33">
        <v>37698165</v>
      </c>
      <c r="I51" s="33">
        <v>27119963</v>
      </c>
      <c r="J51" s="33">
        <v>628000</v>
      </c>
      <c r="K51" s="33">
        <v>9378811</v>
      </c>
      <c r="L51" s="33">
        <v>271199</v>
      </c>
      <c r="M51" s="33">
        <v>300192</v>
      </c>
      <c r="N51" s="47">
        <v>41.320599999999999</v>
      </c>
      <c r="O51" s="47">
        <v>34.701999999999998</v>
      </c>
      <c r="P51" s="47">
        <v>6.6185999999999998</v>
      </c>
      <c r="Q51" s="33">
        <f t="shared" ref="Q51:BD51" si="246">SUM(Q48:Q50)</f>
        <v>0</v>
      </c>
      <c r="R51" s="33">
        <f t="shared" si="246"/>
        <v>0</v>
      </c>
      <c r="S51" s="33">
        <f t="shared" si="246"/>
        <v>5784</v>
      </c>
      <c r="T51" s="33">
        <f t="shared" si="246"/>
        <v>0</v>
      </c>
      <c r="U51" s="33">
        <f t="shared" si="246"/>
        <v>0</v>
      </c>
      <c r="V51" s="33">
        <f t="shared" si="246"/>
        <v>0</v>
      </c>
      <c r="W51" s="33">
        <f t="shared" si="246"/>
        <v>0</v>
      </c>
      <c r="X51" s="33">
        <f t="shared" si="246"/>
        <v>5784</v>
      </c>
      <c r="Y51" s="33">
        <f t="shared" si="246"/>
        <v>0</v>
      </c>
      <c r="Z51" s="33">
        <f t="shared" si="246"/>
        <v>0</v>
      </c>
      <c r="AA51" s="33">
        <f t="shared" si="246"/>
        <v>0</v>
      </c>
      <c r="AB51" s="33">
        <f t="shared" si="246"/>
        <v>0</v>
      </c>
      <c r="AC51" s="33">
        <f t="shared" si="246"/>
        <v>5784</v>
      </c>
      <c r="AD51" s="33">
        <f t="shared" si="246"/>
        <v>1955</v>
      </c>
      <c r="AE51" s="33">
        <f t="shared" si="246"/>
        <v>58</v>
      </c>
      <c r="AF51" s="33">
        <f t="shared" si="246"/>
        <v>2500</v>
      </c>
      <c r="AG51" s="33">
        <f t="shared" si="246"/>
        <v>0</v>
      </c>
      <c r="AH51" s="33">
        <f t="shared" si="246"/>
        <v>0</v>
      </c>
      <c r="AI51" s="33">
        <f t="shared" si="246"/>
        <v>2500</v>
      </c>
      <c r="AJ51" s="47">
        <f t="shared" si="246"/>
        <v>0</v>
      </c>
      <c r="AK51" s="47">
        <f t="shared" si="246"/>
        <v>0</v>
      </c>
      <c r="AL51" s="47">
        <f t="shared" si="246"/>
        <v>0</v>
      </c>
      <c r="AM51" s="47">
        <f t="shared" si="246"/>
        <v>0</v>
      </c>
      <c r="AN51" s="47">
        <f t="shared" si="246"/>
        <v>0</v>
      </c>
      <c r="AO51" s="47">
        <f t="shared" si="246"/>
        <v>0</v>
      </c>
      <c r="AP51" s="47">
        <f t="shared" si="246"/>
        <v>0</v>
      </c>
      <c r="AQ51" s="47">
        <f t="shared" si="246"/>
        <v>0</v>
      </c>
      <c r="AR51" s="47">
        <f t="shared" si="246"/>
        <v>0</v>
      </c>
      <c r="AS51" s="47">
        <f t="shared" si="246"/>
        <v>0</v>
      </c>
      <c r="AT51" s="47">
        <f t="shared" si="246"/>
        <v>0</v>
      </c>
      <c r="AU51" s="47">
        <f t="shared" si="246"/>
        <v>0</v>
      </c>
      <c r="AV51" s="33">
        <f t="shared" si="246"/>
        <v>37708462</v>
      </c>
      <c r="AW51" s="33">
        <f t="shared" si="246"/>
        <v>27125747</v>
      </c>
      <c r="AX51" s="33">
        <f t="shared" si="246"/>
        <v>628000</v>
      </c>
      <c r="AY51" s="33">
        <f t="shared" si="246"/>
        <v>9380766</v>
      </c>
      <c r="AZ51" s="33">
        <f t="shared" si="246"/>
        <v>271257</v>
      </c>
      <c r="BA51" s="33">
        <f t="shared" si="246"/>
        <v>302692</v>
      </c>
      <c r="BB51" s="47">
        <f t="shared" si="246"/>
        <v>41.320599999999999</v>
      </c>
      <c r="BC51" s="47">
        <f t="shared" si="246"/>
        <v>34.701999999999998</v>
      </c>
      <c r="BD51" s="47">
        <f t="shared" si="246"/>
        <v>6.6185999999999998</v>
      </c>
      <c r="BE51" s="42">
        <f>AV51-H51</f>
        <v>10297</v>
      </c>
    </row>
    <row r="52" spans="1:57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9">
        <v>39864981</v>
      </c>
      <c r="I52" s="9">
        <v>29211855</v>
      </c>
      <c r="J52" s="9">
        <v>110800</v>
      </c>
      <c r="K52" s="9">
        <v>9911057</v>
      </c>
      <c r="L52" s="9">
        <v>292119</v>
      </c>
      <c r="M52" s="9">
        <v>339150</v>
      </c>
      <c r="N52" s="46">
        <v>45.554400000000001</v>
      </c>
      <c r="O52" s="46">
        <v>37.584400000000002</v>
      </c>
      <c r="P52" s="46">
        <v>7.97</v>
      </c>
      <c r="Q52" s="9"/>
      <c r="R52" s="28"/>
      <c r="S52" s="28"/>
      <c r="T52" s="28"/>
      <c r="U52" s="28"/>
      <c r="V52" s="28"/>
      <c r="W52" s="28">
        <v>-105814</v>
      </c>
      <c r="X52" s="9">
        <f t="shared" ref="X52:X53" si="247">SUM(Q52:W52)</f>
        <v>-105814</v>
      </c>
      <c r="Y52" s="9"/>
      <c r="Z52" s="9"/>
      <c r="AA52" s="9"/>
      <c r="AB52" s="9">
        <f t="shared" ref="AB52:AB53" si="248">SUM(Y52:AA52)</f>
        <v>0</v>
      </c>
      <c r="AC52" s="9">
        <f t="shared" ref="AC52:AC53" si="249">X52+AB52</f>
        <v>-105814</v>
      </c>
      <c r="AD52" s="9">
        <f t="shared" ref="AD52:AD53" si="250">ROUND((X52+Y52+Z52)*33.8%,0)</f>
        <v>-35765</v>
      </c>
      <c r="AE52" s="9">
        <f t="shared" ref="AE52:AE53" si="251">ROUND(X52*1%,0)</f>
        <v>-1058</v>
      </c>
      <c r="AF52" s="28"/>
      <c r="AG52" s="28"/>
      <c r="AH52" s="28"/>
      <c r="AI52" s="9">
        <f t="shared" ref="AI52:AI53" si="252">AF52+AG52+AH52</f>
        <v>0</v>
      </c>
      <c r="AJ52" s="46"/>
      <c r="AK52" s="46"/>
      <c r="AL52" s="46"/>
      <c r="AM52" s="46"/>
      <c r="AN52" s="46"/>
      <c r="AO52" s="46"/>
      <c r="AP52" s="46"/>
      <c r="AQ52" s="46"/>
      <c r="AR52" s="46">
        <v>-0.22</v>
      </c>
      <c r="AS52" s="46">
        <f t="shared" ref="AS52:AS53" si="253">AJ52+AL52+AM52+AP52+AR52+AN52</f>
        <v>-0.22</v>
      </c>
      <c r="AT52" s="46">
        <f t="shared" ref="AT52:AT53" si="254">AK52+AQ52+AO52</f>
        <v>0</v>
      </c>
      <c r="AU52" s="46">
        <f t="shared" ref="AU52:AU53" si="255">AS52+AT52</f>
        <v>-0.22</v>
      </c>
      <c r="AV52" s="9">
        <f t="shared" ref="AV52:AV53" si="256">AW52+AX52+AY52+AZ52+BA52</f>
        <v>39722344</v>
      </c>
      <c r="AW52" s="9">
        <f t="shared" ref="AW52:AW53" si="257">I52+X52</f>
        <v>29106041</v>
      </c>
      <c r="AX52" s="9">
        <f t="shared" ref="AX52:AX53" si="258">J52+AB52</f>
        <v>110800</v>
      </c>
      <c r="AY52" s="9">
        <f t="shared" ref="AY52:AY53" si="259">K52+AD52</f>
        <v>9875292</v>
      </c>
      <c r="AZ52" s="9">
        <f t="shared" ref="AZ52:AZ53" si="260">L52+AE52</f>
        <v>291061</v>
      </c>
      <c r="BA52" s="9">
        <f t="shared" ref="BA52:BA53" si="261">M52+AI52</f>
        <v>339150</v>
      </c>
      <c r="BB52" s="46">
        <f t="shared" ref="BB52:BB53" si="262">BC52+BD52</f>
        <v>45.334400000000002</v>
      </c>
      <c r="BC52" s="46">
        <f t="shared" ref="BC52:BC53" si="263">O52+AS52</f>
        <v>37.364400000000003</v>
      </c>
      <c r="BD52" s="46">
        <f t="shared" ref="BD52:BD53" si="264">P52+AT52</f>
        <v>7.97</v>
      </c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108</v>
      </c>
      <c r="G53" s="19" t="s">
        <v>94</v>
      </c>
      <c r="H53" s="9">
        <v>471337</v>
      </c>
      <c r="I53" s="9">
        <v>349656</v>
      </c>
      <c r="J53" s="9">
        <v>0</v>
      </c>
      <c r="K53" s="9">
        <v>118184</v>
      </c>
      <c r="L53" s="9">
        <v>3497</v>
      </c>
      <c r="M53" s="9">
        <v>0</v>
      </c>
      <c r="N53" s="46">
        <v>0.97</v>
      </c>
      <c r="O53" s="46">
        <v>0.97</v>
      </c>
      <c r="P53" s="46">
        <v>0</v>
      </c>
      <c r="Q53" s="9"/>
      <c r="R53" s="49"/>
      <c r="S53" s="49"/>
      <c r="T53" s="49"/>
      <c r="U53" s="49"/>
      <c r="V53" s="49"/>
      <c r="W53" s="28"/>
      <c r="X53" s="9">
        <f t="shared" si="247"/>
        <v>0</v>
      </c>
      <c r="Y53" s="9"/>
      <c r="Z53" s="9"/>
      <c r="AA53" s="9"/>
      <c r="AB53" s="9">
        <f t="shared" si="248"/>
        <v>0</v>
      </c>
      <c r="AC53" s="9">
        <f t="shared" si="249"/>
        <v>0</v>
      </c>
      <c r="AD53" s="9">
        <f t="shared" si="250"/>
        <v>0</v>
      </c>
      <c r="AE53" s="9">
        <f t="shared" si="251"/>
        <v>0</v>
      </c>
      <c r="AF53" s="49"/>
      <c r="AG53" s="49"/>
      <c r="AH53" s="49"/>
      <c r="AI53" s="9">
        <f t="shared" si="252"/>
        <v>0</v>
      </c>
      <c r="AJ53" s="46"/>
      <c r="AK53" s="46"/>
      <c r="AL53" s="46"/>
      <c r="AM53" s="46"/>
      <c r="AN53" s="46"/>
      <c r="AO53" s="46"/>
      <c r="AP53" s="46"/>
      <c r="AQ53" s="46"/>
      <c r="AR53" s="46"/>
      <c r="AS53" s="46">
        <f t="shared" si="253"/>
        <v>0</v>
      </c>
      <c r="AT53" s="46">
        <f t="shared" si="254"/>
        <v>0</v>
      </c>
      <c r="AU53" s="46">
        <f t="shared" si="255"/>
        <v>0</v>
      </c>
      <c r="AV53" s="9">
        <f t="shared" si="256"/>
        <v>471337</v>
      </c>
      <c r="AW53" s="9">
        <f t="shared" si="257"/>
        <v>349656</v>
      </c>
      <c r="AX53" s="9">
        <f t="shared" si="258"/>
        <v>0</v>
      </c>
      <c r="AY53" s="9">
        <f t="shared" si="259"/>
        <v>118184</v>
      </c>
      <c r="AZ53" s="9">
        <f t="shared" si="260"/>
        <v>3497</v>
      </c>
      <c r="BA53" s="9">
        <f t="shared" si="261"/>
        <v>0</v>
      </c>
      <c r="BB53" s="46">
        <f t="shared" si="262"/>
        <v>0.97</v>
      </c>
      <c r="BC53" s="46">
        <f t="shared" si="263"/>
        <v>0.97</v>
      </c>
      <c r="BD53" s="46">
        <f t="shared" si="264"/>
        <v>0</v>
      </c>
    </row>
    <row r="54" spans="1:57" x14ac:dyDescent="0.25">
      <c r="A54" s="29">
        <v>1414</v>
      </c>
      <c r="B54" s="30">
        <v>600010571</v>
      </c>
      <c r="C54" s="31"/>
      <c r="D54" s="32" t="s">
        <v>155</v>
      </c>
      <c r="E54" s="34"/>
      <c r="F54" s="34"/>
      <c r="G54" s="34"/>
      <c r="H54" s="33">
        <v>40336318</v>
      </c>
      <c r="I54" s="33">
        <v>29561511</v>
      </c>
      <c r="J54" s="33">
        <v>110800</v>
      </c>
      <c r="K54" s="33">
        <v>10029241</v>
      </c>
      <c r="L54" s="33">
        <v>295616</v>
      </c>
      <c r="M54" s="33">
        <v>339150</v>
      </c>
      <c r="N54" s="47">
        <v>46.5244</v>
      </c>
      <c r="O54" s="47">
        <v>38.554400000000001</v>
      </c>
      <c r="P54" s="47">
        <v>7.97</v>
      </c>
      <c r="Q54" s="50">
        <f t="shared" ref="Q54:BD54" si="265">SUM(Q52:Q53)</f>
        <v>0</v>
      </c>
      <c r="R54" s="50">
        <f t="shared" si="265"/>
        <v>0</v>
      </c>
      <c r="S54" s="50">
        <f t="shared" si="265"/>
        <v>0</v>
      </c>
      <c r="T54" s="50">
        <f t="shared" si="265"/>
        <v>0</v>
      </c>
      <c r="U54" s="50">
        <f t="shared" si="265"/>
        <v>0</v>
      </c>
      <c r="V54" s="50">
        <f t="shared" si="265"/>
        <v>0</v>
      </c>
      <c r="W54" s="50">
        <f t="shared" si="265"/>
        <v>-105814</v>
      </c>
      <c r="X54" s="50">
        <f t="shared" si="265"/>
        <v>-105814</v>
      </c>
      <c r="Y54" s="50">
        <f t="shared" si="265"/>
        <v>0</v>
      </c>
      <c r="Z54" s="50">
        <f t="shared" si="265"/>
        <v>0</v>
      </c>
      <c r="AA54" s="50">
        <f t="shared" si="265"/>
        <v>0</v>
      </c>
      <c r="AB54" s="50">
        <f t="shared" si="265"/>
        <v>0</v>
      </c>
      <c r="AC54" s="50">
        <f t="shared" si="265"/>
        <v>-105814</v>
      </c>
      <c r="AD54" s="50">
        <f t="shared" si="265"/>
        <v>-35765</v>
      </c>
      <c r="AE54" s="50">
        <f t="shared" si="265"/>
        <v>-1058</v>
      </c>
      <c r="AF54" s="50">
        <f t="shared" si="265"/>
        <v>0</v>
      </c>
      <c r="AG54" s="50">
        <f t="shared" si="265"/>
        <v>0</v>
      </c>
      <c r="AH54" s="50">
        <f t="shared" si="265"/>
        <v>0</v>
      </c>
      <c r="AI54" s="50">
        <f t="shared" si="265"/>
        <v>0</v>
      </c>
      <c r="AJ54" s="51">
        <f t="shared" si="265"/>
        <v>0</v>
      </c>
      <c r="AK54" s="51">
        <f t="shared" si="265"/>
        <v>0</v>
      </c>
      <c r="AL54" s="47">
        <f t="shared" si="265"/>
        <v>0</v>
      </c>
      <c r="AM54" s="47">
        <f t="shared" si="265"/>
        <v>0</v>
      </c>
      <c r="AN54" s="47">
        <f t="shared" si="265"/>
        <v>0</v>
      </c>
      <c r="AO54" s="47">
        <f t="shared" si="265"/>
        <v>0</v>
      </c>
      <c r="AP54" s="47">
        <f t="shared" si="265"/>
        <v>0</v>
      </c>
      <c r="AQ54" s="47">
        <f t="shared" si="265"/>
        <v>0</v>
      </c>
      <c r="AR54" s="47">
        <f t="shared" si="265"/>
        <v>-0.22</v>
      </c>
      <c r="AS54" s="47">
        <f t="shared" si="265"/>
        <v>-0.22</v>
      </c>
      <c r="AT54" s="47">
        <f t="shared" si="265"/>
        <v>0</v>
      </c>
      <c r="AU54" s="47">
        <f t="shared" si="265"/>
        <v>-0.22</v>
      </c>
      <c r="AV54" s="33">
        <f t="shared" si="265"/>
        <v>40193681</v>
      </c>
      <c r="AW54" s="33">
        <f t="shared" si="265"/>
        <v>29455697</v>
      </c>
      <c r="AX54" s="33">
        <f t="shared" si="265"/>
        <v>110800</v>
      </c>
      <c r="AY54" s="33">
        <f t="shared" si="265"/>
        <v>9993476</v>
      </c>
      <c r="AZ54" s="33">
        <f t="shared" si="265"/>
        <v>294558</v>
      </c>
      <c r="BA54" s="33">
        <f t="shared" si="265"/>
        <v>339150</v>
      </c>
      <c r="BB54" s="47">
        <f t="shared" si="265"/>
        <v>46.304400000000001</v>
      </c>
      <c r="BC54" s="47">
        <f t="shared" si="265"/>
        <v>38.334400000000002</v>
      </c>
      <c r="BD54" s="47">
        <f t="shared" si="265"/>
        <v>7.97</v>
      </c>
      <c r="BE54" s="42">
        <f>AV54-H54</f>
        <v>-142637</v>
      </c>
    </row>
    <row r="55" spans="1:57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9">
        <v>36989144</v>
      </c>
      <c r="I55" s="9">
        <v>27219869</v>
      </c>
      <c r="J55" s="9">
        <v>0</v>
      </c>
      <c r="K55" s="9">
        <v>9200316</v>
      </c>
      <c r="L55" s="9">
        <v>272199</v>
      </c>
      <c r="M55" s="9">
        <v>296760</v>
      </c>
      <c r="N55" s="46">
        <v>41.420100000000005</v>
      </c>
      <c r="O55" s="46">
        <v>32.190100000000001</v>
      </c>
      <c r="P55" s="46">
        <v>9.23</v>
      </c>
      <c r="Q55" s="9"/>
      <c r="R55" s="28"/>
      <c r="S55" s="28"/>
      <c r="T55" s="28"/>
      <c r="U55" s="28"/>
      <c r="V55" s="28"/>
      <c r="W55" s="28">
        <v>351116</v>
      </c>
      <c r="X55" s="9">
        <f t="shared" ref="X55:X58" si="266">SUM(Q55:W55)</f>
        <v>351116</v>
      </c>
      <c r="Y55" s="9"/>
      <c r="Z55" s="9"/>
      <c r="AA55" s="9"/>
      <c r="AB55" s="9">
        <f t="shared" ref="AB55:AB58" si="267">SUM(Y55:AA55)</f>
        <v>0</v>
      </c>
      <c r="AC55" s="9">
        <f t="shared" ref="AC55:AC58" si="268">X55+AB55</f>
        <v>351116</v>
      </c>
      <c r="AD55" s="9">
        <f t="shared" ref="AD55:AD58" si="269">ROUND((X55+Y55+Z55)*33.8%,0)</f>
        <v>118677</v>
      </c>
      <c r="AE55" s="9">
        <f t="shared" ref="AE55:AE58" si="270">ROUND(X55*1%,0)</f>
        <v>3511</v>
      </c>
      <c r="AF55" s="28"/>
      <c r="AG55" s="28"/>
      <c r="AH55" s="28"/>
      <c r="AI55" s="9">
        <f t="shared" ref="AI55:AI58" si="271">AF55+AG55+AH55</f>
        <v>0</v>
      </c>
      <c r="AJ55" s="46"/>
      <c r="AK55" s="46"/>
      <c r="AL55" s="46"/>
      <c r="AM55" s="46"/>
      <c r="AN55" s="46"/>
      <c r="AO55" s="46"/>
      <c r="AP55" s="46"/>
      <c r="AQ55" s="46"/>
      <c r="AR55" s="46">
        <v>0.68</v>
      </c>
      <c r="AS55" s="46">
        <f t="shared" ref="AS55:AS58" si="272">AJ55+AL55+AM55+AP55+AR55+AN55</f>
        <v>0.68</v>
      </c>
      <c r="AT55" s="46">
        <f t="shared" ref="AT55:AT58" si="273">AK55+AQ55+AO55</f>
        <v>0</v>
      </c>
      <c r="AU55" s="46">
        <f t="shared" ref="AU55:AU58" si="274">AS55+AT55</f>
        <v>0.68</v>
      </c>
      <c r="AV55" s="9">
        <f t="shared" ref="AV55:AV58" si="275">AW55+AX55+AY55+AZ55+BA55</f>
        <v>37462448</v>
      </c>
      <c r="AW55" s="9">
        <f t="shared" ref="AW55:AW58" si="276">I55+X55</f>
        <v>27570985</v>
      </c>
      <c r="AX55" s="9">
        <f t="shared" ref="AX55:AX58" si="277">J55+AB55</f>
        <v>0</v>
      </c>
      <c r="AY55" s="9">
        <f t="shared" ref="AY55:AY58" si="278">K55+AD55</f>
        <v>9318993</v>
      </c>
      <c r="AZ55" s="9">
        <f t="shared" ref="AZ55:AZ58" si="279">L55+AE55</f>
        <v>275710</v>
      </c>
      <c r="BA55" s="9">
        <f t="shared" ref="BA55:BA58" si="280">M55+AI55</f>
        <v>296760</v>
      </c>
      <c r="BB55" s="46">
        <f t="shared" ref="BB55:BB58" si="281">BC55+BD55</f>
        <v>42.100099999999998</v>
      </c>
      <c r="BC55" s="46">
        <f t="shared" ref="BC55:BC58" si="282">O55+AS55</f>
        <v>32.870100000000001</v>
      </c>
      <c r="BD55" s="46">
        <f t="shared" ref="BD55:BD58" si="283">P55+AT55</f>
        <v>9.23</v>
      </c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108</v>
      </c>
      <c r="G56" s="19" t="s">
        <v>94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46">
        <v>0</v>
      </c>
      <c r="O56" s="46">
        <v>0</v>
      </c>
      <c r="P56" s="46">
        <v>0</v>
      </c>
      <c r="Q56" s="9"/>
      <c r="R56" s="49"/>
      <c r="S56" s="49"/>
      <c r="T56" s="49"/>
      <c r="U56" s="49"/>
      <c r="V56" s="49"/>
      <c r="W56" s="28"/>
      <c r="X56" s="9">
        <f t="shared" si="266"/>
        <v>0</v>
      </c>
      <c r="Y56" s="9"/>
      <c r="Z56" s="9"/>
      <c r="AA56" s="9"/>
      <c r="AB56" s="9">
        <f t="shared" si="267"/>
        <v>0</v>
      </c>
      <c r="AC56" s="9">
        <f t="shared" si="268"/>
        <v>0</v>
      </c>
      <c r="AD56" s="9">
        <f t="shared" si="269"/>
        <v>0</v>
      </c>
      <c r="AE56" s="9">
        <f t="shared" si="270"/>
        <v>0</v>
      </c>
      <c r="AF56" s="49"/>
      <c r="AG56" s="49"/>
      <c r="AH56" s="49"/>
      <c r="AI56" s="9">
        <f t="shared" si="271"/>
        <v>0</v>
      </c>
      <c r="AJ56" s="46"/>
      <c r="AK56" s="46"/>
      <c r="AL56" s="46"/>
      <c r="AM56" s="46"/>
      <c r="AN56" s="46"/>
      <c r="AO56" s="46"/>
      <c r="AP56" s="46"/>
      <c r="AQ56" s="46"/>
      <c r="AR56" s="46"/>
      <c r="AS56" s="46">
        <f t="shared" si="272"/>
        <v>0</v>
      </c>
      <c r="AT56" s="46">
        <f t="shared" si="273"/>
        <v>0</v>
      </c>
      <c r="AU56" s="46">
        <f t="shared" si="274"/>
        <v>0</v>
      </c>
      <c r="AV56" s="9">
        <f t="shared" si="275"/>
        <v>0</v>
      </c>
      <c r="AW56" s="9">
        <f t="shared" si="276"/>
        <v>0</v>
      </c>
      <c r="AX56" s="9">
        <f t="shared" si="277"/>
        <v>0</v>
      </c>
      <c r="AY56" s="9">
        <f t="shared" si="278"/>
        <v>0</v>
      </c>
      <c r="AZ56" s="9">
        <f t="shared" si="279"/>
        <v>0</v>
      </c>
      <c r="BA56" s="9">
        <f t="shared" si="280"/>
        <v>0</v>
      </c>
      <c r="BB56" s="46">
        <f t="shared" si="281"/>
        <v>0</v>
      </c>
      <c r="BC56" s="46">
        <f t="shared" si="282"/>
        <v>0</v>
      </c>
      <c r="BD56" s="46">
        <f t="shared" si="283"/>
        <v>0</v>
      </c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94</v>
      </c>
      <c r="H57" s="9">
        <v>4338762</v>
      </c>
      <c r="I57" s="9">
        <v>3193651</v>
      </c>
      <c r="J57" s="9">
        <v>0</v>
      </c>
      <c r="K57" s="9">
        <v>1079454</v>
      </c>
      <c r="L57" s="9">
        <v>31937</v>
      </c>
      <c r="M57" s="9">
        <v>33720</v>
      </c>
      <c r="N57" s="46">
        <v>10.26</v>
      </c>
      <c r="O57" s="46">
        <v>0</v>
      </c>
      <c r="P57" s="46">
        <v>10.26</v>
      </c>
      <c r="Q57" s="9"/>
      <c r="R57" s="49"/>
      <c r="S57" s="49"/>
      <c r="T57" s="49"/>
      <c r="U57" s="49"/>
      <c r="V57" s="49">
        <v>0</v>
      </c>
      <c r="W57" s="28"/>
      <c r="X57" s="9">
        <f t="shared" si="266"/>
        <v>0</v>
      </c>
      <c r="Y57" s="9"/>
      <c r="Z57" s="9"/>
      <c r="AA57" s="9"/>
      <c r="AB57" s="9">
        <f t="shared" si="267"/>
        <v>0</v>
      </c>
      <c r="AC57" s="9">
        <f t="shared" si="268"/>
        <v>0</v>
      </c>
      <c r="AD57" s="9">
        <f t="shared" si="269"/>
        <v>0</v>
      </c>
      <c r="AE57" s="9">
        <f t="shared" si="270"/>
        <v>0</v>
      </c>
      <c r="AF57" s="49"/>
      <c r="AG57" s="49"/>
      <c r="AH57" s="49"/>
      <c r="AI57" s="9">
        <f t="shared" si="271"/>
        <v>0</v>
      </c>
      <c r="AJ57" s="46"/>
      <c r="AK57" s="46"/>
      <c r="AL57" s="46"/>
      <c r="AM57" s="46"/>
      <c r="AN57" s="46"/>
      <c r="AO57" s="46"/>
      <c r="AP57" s="46"/>
      <c r="AQ57" s="46">
        <v>0</v>
      </c>
      <c r="AR57" s="46"/>
      <c r="AS57" s="46">
        <f t="shared" si="272"/>
        <v>0</v>
      </c>
      <c r="AT57" s="46">
        <f t="shared" si="273"/>
        <v>0</v>
      </c>
      <c r="AU57" s="46">
        <f t="shared" si="274"/>
        <v>0</v>
      </c>
      <c r="AV57" s="9">
        <f t="shared" si="275"/>
        <v>4338762</v>
      </c>
      <c r="AW57" s="9">
        <f t="shared" si="276"/>
        <v>3193651</v>
      </c>
      <c r="AX57" s="9">
        <f t="shared" si="277"/>
        <v>0</v>
      </c>
      <c r="AY57" s="9">
        <f t="shared" si="278"/>
        <v>1079454</v>
      </c>
      <c r="AZ57" s="9">
        <f t="shared" si="279"/>
        <v>31937</v>
      </c>
      <c r="BA57" s="9">
        <f t="shared" si="280"/>
        <v>33720</v>
      </c>
      <c r="BB57" s="46">
        <f t="shared" si="281"/>
        <v>10.26</v>
      </c>
      <c r="BC57" s="46">
        <f t="shared" si="282"/>
        <v>0</v>
      </c>
      <c r="BD57" s="46">
        <f t="shared" si="283"/>
        <v>10.26</v>
      </c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94</v>
      </c>
      <c r="H58" s="9">
        <v>4155713</v>
      </c>
      <c r="I58" s="9">
        <v>3062999</v>
      </c>
      <c r="J58" s="9">
        <v>0</v>
      </c>
      <c r="K58" s="9">
        <v>1035294</v>
      </c>
      <c r="L58" s="9">
        <v>30630</v>
      </c>
      <c r="M58" s="9">
        <v>26790</v>
      </c>
      <c r="N58" s="46">
        <v>7.11</v>
      </c>
      <c r="O58" s="46">
        <v>4.92</v>
      </c>
      <c r="P58" s="46">
        <v>2.1900000000000004</v>
      </c>
      <c r="Q58" s="9"/>
      <c r="R58" s="49"/>
      <c r="S58" s="49"/>
      <c r="T58" s="49"/>
      <c r="U58" s="49"/>
      <c r="V58" s="49">
        <v>34476</v>
      </c>
      <c r="W58" s="28"/>
      <c r="X58" s="9">
        <f t="shared" si="266"/>
        <v>34476</v>
      </c>
      <c r="Y58" s="9"/>
      <c r="Z58" s="9"/>
      <c r="AA58" s="9"/>
      <c r="AB58" s="9">
        <f t="shared" si="267"/>
        <v>0</v>
      </c>
      <c r="AC58" s="9">
        <f t="shared" si="268"/>
        <v>34476</v>
      </c>
      <c r="AD58" s="9">
        <f t="shared" si="269"/>
        <v>11653</v>
      </c>
      <c r="AE58" s="9">
        <f t="shared" si="270"/>
        <v>345</v>
      </c>
      <c r="AF58" s="49"/>
      <c r="AG58" s="49"/>
      <c r="AH58" s="49"/>
      <c r="AI58" s="9">
        <f t="shared" si="271"/>
        <v>0</v>
      </c>
      <c r="AJ58" s="46"/>
      <c r="AK58" s="46"/>
      <c r="AL58" s="46"/>
      <c r="AM58" s="46"/>
      <c r="AN58" s="46"/>
      <c r="AO58" s="46"/>
      <c r="AP58" s="46">
        <v>0.05</v>
      </c>
      <c r="AQ58" s="46">
        <v>0.03</v>
      </c>
      <c r="AR58" s="46"/>
      <c r="AS58" s="46">
        <f t="shared" si="272"/>
        <v>0.05</v>
      </c>
      <c r="AT58" s="46">
        <f t="shared" si="273"/>
        <v>0.03</v>
      </c>
      <c r="AU58" s="46">
        <f t="shared" si="274"/>
        <v>0.08</v>
      </c>
      <c r="AV58" s="9">
        <f t="shared" si="275"/>
        <v>4202187</v>
      </c>
      <c r="AW58" s="9">
        <f t="shared" si="276"/>
        <v>3097475</v>
      </c>
      <c r="AX58" s="9">
        <f t="shared" si="277"/>
        <v>0</v>
      </c>
      <c r="AY58" s="9">
        <f t="shared" si="278"/>
        <v>1046947</v>
      </c>
      <c r="AZ58" s="9">
        <f t="shared" si="279"/>
        <v>30975</v>
      </c>
      <c r="BA58" s="9">
        <f t="shared" si="280"/>
        <v>26790</v>
      </c>
      <c r="BB58" s="46">
        <f t="shared" si="281"/>
        <v>7.1899999999999995</v>
      </c>
      <c r="BC58" s="46">
        <f t="shared" si="282"/>
        <v>4.97</v>
      </c>
      <c r="BD58" s="46">
        <f t="shared" si="283"/>
        <v>2.2200000000000002</v>
      </c>
    </row>
    <row r="59" spans="1:57" x14ac:dyDescent="0.25">
      <c r="A59" s="29">
        <v>1418</v>
      </c>
      <c r="B59" s="30">
        <v>600010040</v>
      </c>
      <c r="C59" s="31"/>
      <c r="D59" s="32" t="s">
        <v>156</v>
      </c>
      <c r="E59" s="30"/>
      <c r="F59" s="30"/>
      <c r="G59" s="31"/>
      <c r="H59" s="33">
        <v>45483619</v>
      </c>
      <c r="I59" s="33">
        <v>33476519</v>
      </c>
      <c r="J59" s="33">
        <v>0</v>
      </c>
      <c r="K59" s="33">
        <v>11315064</v>
      </c>
      <c r="L59" s="33">
        <v>334766</v>
      </c>
      <c r="M59" s="33">
        <v>357270</v>
      </c>
      <c r="N59" s="47">
        <v>58.790100000000002</v>
      </c>
      <c r="O59" s="47">
        <v>37.110100000000003</v>
      </c>
      <c r="P59" s="47">
        <v>21.680000000000003</v>
      </c>
      <c r="Q59" s="50">
        <f t="shared" ref="Q59:BD59" si="284">SUM(Q55:Q58)</f>
        <v>0</v>
      </c>
      <c r="R59" s="50">
        <f t="shared" si="284"/>
        <v>0</v>
      </c>
      <c r="S59" s="50">
        <f t="shared" si="284"/>
        <v>0</v>
      </c>
      <c r="T59" s="50">
        <f t="shared" si="284"/>
        <v>0</v>
      </c>
      <c r="U59" s="50">
        <f t="shared" si="284"/>
        <v>0</v>
      </c>
      <c r="V59" s="50">
        <f t="shared" si="284"/>
        <v>34476</v>
      </c>
      <c r="W59" s="50">
        <f t="shared" si="284"/>
        <v>351116</v>
      </c>
      <c r="X59" s="50">
        <f t="shared" si="284"/>
        <v>385592</v>
      </c>
      <c r="Y59" s="50">
        <f t="shared" si="284"/>
        <v>0</v>
      </c>
      <c r="Z59" s="50">
        <f t="shared" si="284"/>
        <v>0</v>
      </c>
      <c r="AA59" s="50">
        <f t="shared" si="284"/>
        <v>0</v>
      </c>
      <c r="AB59" s="50">
        <f t="shared" si="284"/>
        <v>0</v>
      </c>
      <c r="AC59" s="50">
        <f t="shared" si="284"/>
        <v>385592</v>
      </c>
      <c r="AD59" s="50">
        <f t="shared" si="284"/>
        <v>130330</v>
      </c>
      <c r="AE59" s="50">
        <f t="shared" si="284"/>
        <v>3856</v>
      </c>
      <c r="AF59" s="50">
        <f t="shared" si="284"/>
        <v>0</v>
      </c>
      <c r="AG59" s="50">
        <f t="shared" si="284"/>
        <v>0</v>
      </c>
      <c r="AH59" s="50">
        <f t="shared" si="284"/>
        <v>0</v>
      </c>
      <c r="AI59" s="50">
        <f t="shared" si="284"/>
        <v>0</v>
      </c>
      <c r="AJ59" s="51">
        <f t="shared" si="284"/>
        <v>0</v>
      </c>
      <c r="AK59" s="51">
        <f t="shared" si="284"/>
        <v>0</v>
      </c>
      <c r="AL59" s="47">
        <f t="shared" si="284"/>
        <v>0</v>
      </c>
      <c r="AM59" s="47">
        <f t="shared" si="284"/>
        <v>0</v>
      </c>
      <c r="AN59" s="47">
        <f t="shared" si="284"/>
        <v>0</v>
      </c>
      <c r="AO59" s="47">
        <f t="shared" si="284"/>
        <v>0</v>
      </c>
      <c r="AP59" s="47">
        <f t="shared" si="284"/>
        <v>0.05</v>
      </c>
      <c r="AQ59" s="47">
        <f t="shared" si="284"/>
        <v>0.03</v>
      </c>
      <c r="AR59" s="47">
        <f t="shared" si="284"/>
        <v>0.68</v>
      </c>
      <c r="AS59" s="47">
        <f t="shared" si="284"/>
        <v>0.73000000000000009</v>
      </c>
      <c r="AT59" s="47">
        <f t="shared" si="284"/>
        <v>0.03</v>
      </c>
      <c r="AU59" s="47">
        <f t="shared" si="284"/>
        <v>0.76</v>
      </c>
      <c r="AV59" s="33">
        <f t="shared" si="284"/>
        <v>46003397</v>
      </c>
      <c r="AW59" s="33">
        <f t="shared" si="284"/>
        <v>33862111</v>
      </c>
      <c r="AX59" s="33">
        <f t="shared" si="284"/>
        <v>0</v>
      </c>
      <c r="AY59" s="33">
        <f t="shared" si="284"/>
        <v>11445394</v>
      </c>
      <c r="AZ59" s="33">
        <f t="shared" si="284"/>
        <v>338622</v>
      </c>
      <c r="BA59" s="33">
        <f t="shared" si="284"/>
        <v>357270</v>
      </c>
      <c r="BB59" s="47">
        <f t="shared" si="284"/>
        <v>59.550099999999993</v>
      </c>
      <c r="BC59" s="47">
        <f t="shared" si="284"/>
        <v>37.8401</v>
      </c>
      <c r="BD59" s="47">
        <f t="shared" si="284"/>
        <v>21.71</v>
      </c>
      <c r="BE59" s="42">
        <f>AV59-H59</f>
        <v>519778</v>
      </c>
    </row>
    <row r="60" spans="1:57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9">
        <v>32207907</v>
      </c>
      <c r="I60" s="9">
        <v>23551222</v>
      </c>
      <c r="J60" s="9">
        <v>150000</v>
      </c>
      <c r="K60" s="9">
        <v>8011013</v>
      </c>
      <c r="L60" s="9">
        <v>235512</v>
      </c>
      <c r="M60" s="9">
        <v>260160</v>
      </c>
      <c r="N60" s="46">
        <v>38.438699999999997</v>
      </c>
      <c r="O60" s="46">
        <v>29.709899999999998</v>
      </c>
      <c r="P60" s="46">
        <v>8.7287999999999997</v>
      </c>
      <c r="Q60" s="9"/>
      <c r="R60" s="28"/>
      <c r="S60" s="28"/>
      <c r="T60" s="28"/>
      <c r="U60" s="28"/>
      <c r="V60" s="28"/>
      <c r="W60" s="28">
        <v>425907</v>
      </c>
      <c r="X60" s="9">
        <f t="shared" ref="X60:X61" si="285">SUM(Q60:W60)</f>
        <v>425907</v>
      </c>
      <c r="Y60" s="9"/>
      <c r="Z60" s="9"/>
      <c r="AA60" s="9"/>
      <c r="AB60" s="9">
        <f t="shared" ref="AB60:AB61" si="286">SUM(Y60:AA60)</f>
        <v>0</v>
      </c>
      <c r="AC60" s="9">
        <f t="shared" ref="AC60:AC61" si="287">X60+AB60</f>
        <v>425907</v>
      </c>
      <c r="AD60" s="9">
        <f t="shared" ref="AD60:AD61" si="288">ROUND((X60+Y60+Z60)*33.8%,0)</f>
        <v>143957</v>
      </c>
      <c r="AE60" s="9">
        <f t="shared" ref="AE60:AE61" si="289">ROUND(X60*1%,0)</f>
        <v>4259</v>
      </c>
      <c r="AF60" s="28"/>
      <c r="AG60" s="28"/>
      <c r="AH60" s="28"/>
      <c r="AI60" s="9">
        <f t="shared" ref="AI60:AI61" si="290">AF60+AG60+AH60</f>
        <v>0</v>
      </c>
      <c r="AJ60" s="46"/>
      <c r="AK60" s="46"/>
      <c r="AL60" s="46"/>
      <c r="AM60" s="46"/>
      <c r="AN60" s="46"/>
      <c r="AO60" s="46"/>
      <c r="AP60" s="46"/>
      <c r="AQ60" s="46"/>
      <c r="AR60" s="46">
        <v>0.87</v>
      </c>
      <c r="AS60" s="46">
        <f t="shared" ref="AS60:AS61" si="291">AJ60+AL60+AM60+AP60+AR60+AN60</f>
        <v>0.87</v>
      </c>
      <c r="AT60" s="46">
        <f t="shared" ref="AT60:AT61" si="292">AK60+AQ60+AO60</f>
        <v>0</v>
      </c>
      <c r="AU60" s="46">
        <f t="shared" ref="AU60:AU61" si="293">AS60+AT60</f>
        <v>0.87</v>
      </c>
      <c r="AV60" s="9">
        <f t="shared" ref="AV60:AV61" si="294">AW60+AX60+AY60+AZ60+BA60</f>
        <v>32782030</v>
      </c>
      <c r="AW60" s="9">
        <f t="shared" ref="AW60:AW61" si="295">I60+X60</f>
        <v>23977129</v>
      </c>
      <c r="AX60" s="9">
        <f t="shared" ref="AX60:AX61" si="296">J60+AB60</f>
        <v>150000</v>
      </c>
      <c r="AY60" s="9">
        <f t="shared" ref="AY60:AY61" si="297">K60+AD60</f>
        <v>8154970</v>
      </c>
      <c r="AZ60" s="9">
        <f t="shared" ref="AZ60:AZ61" si="298">L60+AE60</f>
        <v>239771</v>
      </c>
      <c r="BA60" s="9">
        <f t="shared" ref="BA60:BA61" si="299">M60+AI60</f>
        <v>260160</v>
      </c>
      <c r="BB60" s="46">
        <f t="shared" ref="BB60:BB61" si="300">BC60+BD60</f>
        <v>39.308700000000002</v>
      </c>
      <c r="BC60" s="46">
        <f t="shared" ref="BC60:BC61" si="301">O60+AS60</f>
        <v>30.579899999999999</v>
      </c>
      <c r="BD60" s="46">
        <f t="shared" ref="BD60:BD61" si="302">P60+AT60</f>
        <v>8.7287999999999997</v>
      </c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108</v>
      </c>
      <c r="G61" s="19" t="s">
        <v>94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46">
        <v>0</v>
      </c>
      <c r="O61" s="46">
        <v>0</v>
      </c>
      <c r="P61" s="46">
        <v>0</v>
      </c>
      <c r="Q61" s="9"/>
      <c r="R61" s="49"/>
      <c r="S61" s="49"/>
      <c r="T61" s="49"/>
      <c r="U61" s="49"/>
      <c r="V61" s="49"/>
      <c r="W61" s="28"/>
      <c r="X61" s="9">
        <f t="shared" si="285"/>
        <v>0</v>
      </c>
      <c r="Y61" s="9"/>
      <c r="Z61" s="9"/>
      <c r="AA61" s="9"/>
      <c r="AB61" s="9">
        <f t="shared" si="286"/>
        <v>0</v>
      </c>
      <c r="AC61" s="9">
        <f t="shared" si="287"/>
        <v>0</v>
      </c>
      <c r="AD61" s="9">
        <f t="shared" si="288"/>
        <v>0</v>
      </c>
      <c r="AE61" s="9">
        <f t="shared" si="289"/>
        <v>0</v>
      </c>
      <c r="AF61" s="49"/>
      <c r="AG61" s="49"/>
      <c r="AH61" s="49"/>
      <c r="AI61" s="9">
        <f t="shared" si="290"/>
        <v>0</v>
      </c>
      <c r="AJ61" s="46"/>
      <c r="AK61" s="46"/>
      <c r="AL61" s="46"/>
      <c r="AM61" s="46"/>
      <c r="AN61" s="46"/>
      <c r="AO61" s="46"/>
      <c r="AP61" s="46"/>
      <c r="AQ61" s="46"/>
      <c r="AR61" s="46"/>
      <c r="AS61" s="46">
        <f t="shared" si="291"/>
        <v>0</v>
      </c>
      <c r="AT61" s="46">
        <f t="shared" si="292"/>
        <v>0</v>
      </c>
      <c r="AU61" s="46">
        <f t="shared" si="293"/>
        <v>0</v>
      </c>
      <c r="AV61" s="9">
        <f t="shared" si="294"/>
        <v>0</v>
      </c>
      <c r="AW61" s="9">
        <f t="shared" si="295"/>
        <v>0</v>
      </c>
      <c r="AX61" s="9">
        <f t="shared" si="296"/>
        <v>0</v>
      </c>
      <c r="AY61" s="9">
        <f t="shared" si="297"/>
        <v>0</v>
      </c>
      <c r="AZ61" s="9">
        <f t="shared" si="298"/>
        <v>0</v>
      </c>
      <c r="BA61" s="9">
        <f t="shared" si="299"/>
        <v>0</v>
      </c>
      <c r="BB61" s="46">
        <f t="shared" si="300"/>
        <v>0</v>
      </c>
      <c r="BC61" s="46">
        <f t="shared" si="301"/>
        <v>0</v>
      </c>
      <c r="BD61" s="46">
        <f t="shared" si="302"/>
        <v>0</v>
      </c>
    </row>
    <row r="62" spans="1:57" x14ac:dyDescent="0.25">
      <c r="A62" s="29">
        <v>1420</v>
      </c>
      <c r="B62" s="30">
        <v>600010562</v>
      </c>
      <c r="C62" s="31"/>
      <c r="D62" s="32" t="s">
        <v>157</v>
      </c>
      <c r="E62" s="34"/>
      <c r="F62" s="34"/>
      <c r="G62" s="34"/>
      <c r="H62" s="33">
        <v>32207907</v>
      </c>
      <c r="I62" s="33">
        <v>23551222</v>
      </c>
      <c r="J62" s="33">
        <v>150000</v>
      </c>
      <c r="K62" s="33">
        <v>8011013</v>
      </c>
      <c r="L62" s="33">
        <v>235512</v>
      </c>
      <c r="M62" s="33">
        <v>260160</v>
      </c>
      <c r="N62" s="47">
        <v>38.438699999999997</v>
      </c>
      <c r="O62" s="47">
        <v>29.709899999999998</v>
      </c>
      <c r="P62" s="47">
        <v>8.7287999999999997</v>
      </c>
      <c r="Q62" s="50">
        <f t="shared" ref="Q62:BD62" si="303">SUM(Q60:Q61)</f>
        <v>0</v>
      </c>
      <c r="R62" s="50">
        <f t="shared" si="303"/>
        <v>0</v>
      </c>
      <c r="S62" s="50">
        <f t="shared" si="303"/>
        <v>0</v>
      </c>
      <c r="T62" s="50">
        <f t="shared" si="303"/>
        <v>0</v>
      </c>
      <c r="U62" s="50">
        <f t="shared" si="303"/>
        <v>0</v>
      </c>
      <c r="V62" s="50">
        <f t="shared" si="303"/>
        <v>0</v>
      </c>
      <c r="W62" s="50">
        <f t="shared" si="303"/>
        <v>425907</v>
      </c>
      <c r="X62" s="50">
        <f t="shared" si="303"/>
        <v>425907</v>
      </c>
      <c r="Y62" s="50">
        <f t="shared" si="303"/>
        <v>0</v>
      </c>
      <c r="Z62" s="50">
        <f t="shared" si="303"/>
        <v>0</v>
      </c>
      <c r="AA62" s="50">
        <f t="shared" si="303"/>
        <v>0</v>
      </c>
      <c r="AB62" s="50">
        <f t="shared" si="303"/>
        <v>0</v>
      </c>
      <c r="AC62" s="50">
        <f t="shared" si="303"/>
        <v>425907</v>
      </c>
      <c r="AD62" s="50">
        <f t="shared" si="303"/>
        <v>143957</v>
      </c>
      <c r="AE62" s="50">
        <f t="shared" si="303"/>
        <v>4259</v>
      </c>
      <c r="AF62" s="50">
        <f t="shared" si="303"/>
        <v>0</v>
      </c>
      <c r="AG62" s="50">
        <f t="shared" si="303"/>
        <v>0</v>
      </c>
      <c r="AH62" s="50">
        <f t="shared" si="303"/>
        <v>0</v>
      </c>
      <c r="AI62" s="50">
        <f t="shared" si="303"/>
        <v>0</v>
      </c>
      <c r="AJ62" s="51">
        <f t="shared" si="303"/>
        <v>0</v>
      </c>
      <c r="AK62" s="51">
        <f t="shared" si="303"/>
        <v>0</v>
      </c>
      <c r="AL62" s="47">
        <f t="shared" si="303"/>
        <v>0</v>
      </c>
      <c r="AM62" s="47">
        <f t="shared" si="303"/>
        <v>0</v>
      </c>
      <c r="AN62" s="47">
        <f t="shared" si="303"/>
        <v>0</v>
      </c>
      <c r="AO62" s="47">
        <f t="shared" si="303"/>
        <v>0</v>
      </c>
      <c r="AP62" s="47">
        <f t="shared" si="303"/>
        <v>0</v>
      </c>
      <c r="AQ62" s="47">
        <f t="shared" si="303"/>
        <v>0</v>
      </c>
      <c r="AR62" s="47">
        <f t="shared" si="303"/>
        <v>0.87</v>
      </c>
      <c r="AS62" s="47">
        <f t="shared" si="303"/>
        <v>0.87</v>
      </c>
      <c r="AT62" s="47">
        <f t="shared" si="303"/>
        <v>0</v>
      </c>
      <c r="AU62" s="47">
        <f t="shared" si="303"/>
        <v>0.87</v>
      </c>
      <c r="AV62" s="33">
        <f t="shared" si="303"/>
        <v>32782030</v>
      </c>
      <c r="AW62" s="33">
        <f t="shared" si="303"/>
        <v>23977129</v>
      </c>
      <c r="AX62" s="33">
        <f t="shared" si="303"/>
        <v>150000</v>
      </c>
      <c r="AY62" s="33">
        <f t="shared" si="303"/>
        <v>8154970</v>
      </c>
      <c r="AZ62" s="33">
        <f t="shared" si="303"/>
        <v>239771</v>
      </c>
      <c r="BA62" s="33">
        <f t="shared" si="303"/>
        <v>260160</v>
      </c>
      <c r="BB62" s="47">
        <f t="shared" si="303"/>
        <v>39.308700000000002</v>
      </c>
      <c r="BC62" s="47">
        <f t="shared" si="303"/>
        <v>30.579899999999999</v>
      </c>
      <c r="BD62" s="47">
        <f t="shared" si="303"/>
        <v>8.7287999999999997</v>
      </c>
      <c r="BE62" s="42">
        <f>AV62-H62</f>
        <v>574123</v>
      </c>
    </row>
    <row r="63" spans="1:57" x14ac:dyDescent="0.25">
      <c r="A63" s="25">
        <v>1421</v>
      </c>
      <c r="B63" s="6">
        <v>600020398</v>
      </c>
      <c r="C63" s="26">
        <v>46747991</v>
      </c>
      <c r="D63" s="27" t="s">
        <v>237</v>
      </c>
      <c r="E63" s="6">
        <v>3122</v>
      </c>
      <c r="F63" s="6" t="s">
        <v>18</v>
      </c>
      <c r="G63" s="6" t="s">
        <v>19</v>
      </c>
      <c r="H63" s="9">
        <v>85594213</v>
      </c>
      <c r="I63" s="9">
        <v>62452057</v>
      </c>
      <c r="J63" s="9">
        <v>500000</v>
      </c>
      <c r="K63" s="9">
        <v>21277795</v>
      </c>
      <c r="L63" s="9">
        <v>624521</v>
      </c>
      <c r="M63" s="9">
        <v>739840</v>
      </c>
      <c r="N63" s="46">
        <v>99.09729999999999</v>
      </c>
      <c r="O63" s="46">
        <v>79.504599999999996</v>
      </c>
      <c r="P63" s="46">
        <v>19.592699999999997</v>
      </c>
      <c r="Q63" s="9"/>
      <c r="R63" s="28"/>
      <c r="S63" s="28"/>
      <c r="T63" s="28"/>
      <c r="U63" s="28"/>
      <c r="V63" s="28"/>
      <c r="W63" s="28">
        <v>193051</v>
      </c>
      <c r="X63" s="9">
        <f t="shared" ref="X63:X65" si="304">SUM(Q63:W63)</f>
        <v>193051</v>
      </c>
      <c r="Y63" s="9"/>
      <c r="Z63" s="9"/>
      <c r="AA63" s="9"/>
      <c r="AB63" s="9">
        <f t="shared" ref="AB63:AB65" si="305">SUM(Y63:AA63)</f>
        <v>0</v>
      </c>
      <c r="AC63" s="9">
        <f t="shared" ref="AC63:AC65" si="306">X63+AB63</f>
        <v>193051</v>
      </c>
      <c r="AD63" s="9">
        <f t="shared" ref="AD63:AD65" si="307">ROUND((X63+Y63+Z63)*33.8%,0)</f>
        <v>65251</v>
      </c>
      <c r="AE63" s="9">
        <f t="shared" ref="AE63:AE65" si="308">ROUND(X63*1%,0)</f>
        <v>1931</v>
      </c>
      <c r="AF63" s="28"/>
      <c r="AG63" s="28"/>
      <c r="AH63" s="28"/>
      <c r="AI63" s="9">
        <f t="shared" ref="AI63:AI65" si="309">AF63+AG63+AH63</f>
        <v>0</v>
      </c>
      <c r="AJ63" s="46"/>
      <c r="AK63" s="46"/>
      <c r="AL63" s="46"/>
      <c r="AM63" s="46"/>
      <c r="AN63" s="46"/>
      <c r="AO63" s="46"/>
      <c r="AP63" s="46"/>
      <c r="AQ63" s="46"/>
      <c r="AR63" s="46">
        <v>0.4</v>
      </c>
      <c r="AS63" s="46">
        <f t="shared" ref="AS63:AS65" si="310">AJ63+AL63+AM63+AP63+AR63+AN63</f>
        <v>0.4</v>
      </c>
      <c r="AT63" s="46">
        <f t="shared" ref="AT63:AT65" si="311">AK63+AQ63+AO63</f>
        <v>0</v>
      </c>
      <c r="AU63" s="46">
        <f t="shared" ref="AU63:AU65" si="312">AS63+AT63</f>
        <v>0.4</v>
      </c>
      <c r="AV63" s="9">
        <f t="shared" ref="AV63:AV65" si="313">AW63+AX63+AY63+AZ63+BA63</f>
        <v>85854446</v>
      </c>
      <c r="AW63" s="9">
        <f t="shared" ref="AW63:AW65" si="314">I63+X63</f>
        <v>62645108</v>
      </c>
      <c r="AX63" s="9">
        <f t="shared" ref="AX63:AX65" si="315">J63+AB63</f>
        <v>500000</v>
      </c>
      <c r="AY63" s="9">
        <f t="shared" ref="AY63:AY65" si="316">K63+AD63</f>
        <v>21343046</v>
      </c>
      <c r="AZ63" s="9">
        <f t="shared" ref="AZ63:AZ65" si="317">L63+AE63</f>
        <v>626452</v>
      </c>
      <c r="BA63" s="9">
        <f t="shared" ref="BA63:BA65" si="318">M63+AI63</f>
        <v>739840</v>
      </c>
      <c r="BB63" s="46">
        <f t="shared" ref="BB63:BB65" si="319">BC63+BD63</f>
        <v>99.497299999999996</v>
      </c>
      <c r="BC63" s="46">
        <f t="shared" ref="BC63:BC65" si="320">O63+AS63</f>
        <v>79.904600000000002</v>
      </c>
      <c r="BD63" s="46">
        <f t="shared" ref="BD63:BD65" si="321">P63+AT63</f>
        <v>19.592699999999997</v>
      </c>
    </row>
    <row r="64" spans="1:57" x14ac:dyDescent="0.25">
      <c r="A64" s="5">
        <v>1421</v>
      </c>
      <c r="B64" s="2">
        <v>600020398</v>
      </c>
      <c r="C64" s="7">
        <v>46747991</v>
      </c>
      <c r="D64" s="27" t="s">
        <v>237</v>
      </c>
      <c r="E64" s="19">
        <v>3122</v>
      </c>
      <c r="F64" s="19" t="s">
        <v>108</v>
      </c>
      <c r="G64" s="19" t="s">
        <v>94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46">
        <v>0</v>
      </c>
      <c r="O64" s="46">
        <v>0</v>
      </c>
      <c r="P64" s="46">
        <v>0</v>
      </c>
      <c r="Q64" s="9"/>
      <c r="R64" s="49"/>
      <c r="S64" s="49"/>
      <c r="T64" s="49"/>
      <c r="U64" s="49"/>
      <c r="V64" s="49"/>
      <c r="W64" s="9"/>
      <c r="X64" s="9">
        <f t="shared" si="304"/>
        <v>0</v>
      </c>
      <c r="Y64" s="9"/>
      <c r="Z64" s="9"/>
      <c r="AA64" s="9"/>
      <c r="AB64" s="9">
        <f t="shared" si="305"/>
        <v>0</v>
      </c>
      <c r="AC64" s="9">
        <f t="shared" si="306"/>
        <v>0</v>
      </c>
      <c r="AD64" s="9">
        <f t="shared" si="307"/>
        <v>0</v>
      </c>
      <c r="AE64" s="9">
        <f t="shared" si="308"/>
        <v>0</v>
      </c>
      <c r="AF64" s="49"/>
      <c r="AG64" s="49"/>
      <c r="AH64" s="49"/>
      <c r="AI64" s="9">
        <f t="shared" si="309"/>
        <v>0</v>
      </c>
      <c r="AJ64" s="46"/>
      <c r="AK64" s="46"/>
      <c r="AL64" s="46"/>
      <c r="AM64" s="46"/>
      <c r="AN64" s="46"/>
      <c r="AO64" s="46"/>
      <c r="AP64" s="46"/>
      <c r="AQ64" s="46"/>
      <c r="AR64" s="46"/>
      <c r="AS64" s="46">
        <f t="shared" si="310"/>
        <v>0</v>
      </c>
      <c r="AT64" s="46">
        <f t="shared" si="311"/>
        <v>0</v>
      </c>
      <c r="AU64" s="46">
        <f t="shared" si="312"/>
        <v>0</v>
      </c>
      <c r="AV64" s="9">
        <f t="shared" si="313"/>
        <v>0</v>
      </c>
      <c r="AW64" s="9">
        <f t="shared" si="314"/>
        <v>0</v>
      </c>
      <c r="AX64" s="9">
        <f t="shared" si="315"/>
        <v>0</v>
      </c>
      <c r="AY64" s="9">
        <f t="shared" si="316"/>
        <v>0</v>
      </c>
      <c r="AZ64" s="9">
        <f t="shared" si="317"/>
        <v>0</v>
      </c>
      <c r="BA64" s="9">
        <f t="shared" si="318"/>
        <v>0</v>
      </c>
      <c r="BB64" s="46">
        <f t="shared" si="319"/>
        <v>0</v>
      </c>
      <c r="BC64" s="46">
        <f t="shared" si="320"/>
        <v>0</v>
      </c>
      <c r="BD64" s="46">
        <f t="shared" si="321"/>
        <v>0</v>
      </c>
    </row>
    <row r="65" spans="1:57" x14ac:dyDescent="0.25">
      <c r="A65" s="5">
        <v>1421</v>
      </c>
      <c r="B65" s="2">
        <v>600020398</v>
      </c>
      <c r="C65" s="7">
        <v>46747991</v>
      </c>
      <c r="D65" s="27" t="s">
        <v>237</v>
      </c>
      <c r="E65" s="2">
        <v>3150</v>
      </c>
      <c r="F65" s="2" t="s">
        <v>31</v>
      </c>
      <c r="G65" s="2" t="s">
        <v>19</v>
      </c>
      <c r="H65" s="9">
        <v>425210</v>
      </c>
      <c r="I65" s="9">
        <v>315438</v>
      </c>
      <c r="J65" s="9">
        <v>0</v>
      </c>
      <c r="K65" s="9">
        <v>106618</v>
      </c>
      <c r="L65" s="9">
        <v>3154</v>
      </c>
      <c r="M65" s="9">
        <v>0</v>
      </c>
      <c r="N65" s="46">
        <v>0.5272</v>
      </c>
      <c r="O65" s="46">
        <v>0.46</v>
      </c>
      <c r="P65" s="46">
        <v>6.7199999999999996E-2</v>
      </c>
      <c r="Q65" s="9"/>
      <c r="R65" s="9"/>
      <c r="S65" s="9"/>
      <c r="T65" s="9"/>
      <c r="U65" s="9"/>
      <c r="V65" s="9"/>
      <c r="W65" s="9"/>
      <c r="X65" s="9">
        <f t="shared" si="304"/>
        <v>0</v>
      </c>
      <c r="Y65" s="9"/>
      <c r="Z65" s="9"/>
      <c r="AA65" s="9"/>
      <c r="AB65" s="9">
        <f t="shared" si="305"/>
        <v>0</v>
      </c>
      <c r="AC65" s="9">
        <f t="shared" si="306"/>
        <v>0</v>
      </c>
      <c r="AD65" s="9">
        <f t="shared" si="307"/>
        <v>0</v>
      </c>
      <c r="AE65" s="9">
        <f t="shared" si="308"/>
        <v>0</v>
      </c>
      <c r="AF65" s="9"/>
      <c r="AG65" s="9"/>
      <c r="AH65" s="9"/>
      <c r="AI65" s="9">
        <f t="shared" si="309"/>
        <v>0</v>
      </c>
      <c r="AJ65" s="46"/>
      <c r="AK65" s="46"/>
      <c r="AL65" s="46"/>
      <c r="AM65" s="46"/>
      <c r="AN65" s="46"/>
      <c r="AO65" s="46"/>
      <c r="AP65" s="46"/>
      <c r="AQ65" s="46"/>
      <c r="AR65" s="46"/>
      <c r="AS65" s="46">
        <f t="shared" si="310"/>
        <v>0</v>
      </c>
      <c r="AT65" s="46">
        <f t="shared" si="311"/>
        <v>0</v>
      </c>
      <c r="AU65" s="46">
        <f t="shared" si="312"/>
        <v>0</v>
      </c>
      <c r="AV65" s="9">
        <f t="shared" si="313"/>
        <v>425210</v>
      </c>
      <c r="AW65" s="9">
        <f t="shared" si="314"/>
        <v>315438</v>
      </c>
      <c r="AX65" s="9">
        <f t="shared" si="315"/>
        <v>0</v>
      </c>
      <c r="AY65" s="9">
        <f t="shared" si="316"/>
        <v>106618</v>
      </c>
      <c r="AZ65" s="9">
        <f t="shared" si="317"/>
        <v>3154</v>
      </c>
      <c r="BA65" s="9">
        <f t="shared" si="318"/>
        <v>0</v>
      </c>
      <c r="BB65" s="46">
        <f t="shared" si="319"/>
        <v>0.5272</v>
      </c>
      <c r="BC65" s="46">
        <f t="shared" si="320"/>
        <v>0.46</v>
      </c>
      <c r="BD65" s="46">
        <f t="shared" si="321"/>
        <v>6.7199999999999996E-2</v>
      </c>
    </row>
    <row r="66" spans="1:57" x14ac:dyDescent="0.25">
      <c r="A66" s="29">
        <v>1421</v>
      </c>
      <c r="B66" s="30">
        <v>600020398</v>
      </c>
      <c r="C66" s="31"/>
      <c r="D66" s="32" t="s">
        <v>237</v>
      </c>
      <c r="E66" s="30"/>
      <c r="F66" s="30"/>
      <c r="G66" s="30"/>
      <c r="H66" s="33">
        <v>86019423</v>
      </c>
      <c r="I66" s="33">
        <v>62767495</v>
      </c>
      <c r="J66" s="33">
        <v>500000</v>
      </c>
      <c r="K66" s="33">
        <v>21384413</v>
      </c>
      <c r="L66" s="33">
        <v>627675</v>
      </c>
      <c r="M66" s="33">
        <v>739840</v>
      </c>
      <c r="N66" s="47">
        <v>99.624499999999983</v>
      </c>
      <c r="O66" s="47">
        <v>79.96459999999999</v>
      </c>
      <c r="P66" s="47">
        <v>19.659899999999997</v>
      </c>
      <c r="Q66" s="33">
        <f t="shared" ref="Q66:BD66" si="322">SUM(Q63:Q65)</f>
        <v>0</v>
      </c>
      <c r="R66" s="33">
        <f t="shared" si="322"/>
        <v>0</v>
      </c>
      <c r="S66" s="33">
        <f t="shared" si="322"/>
        <v>0</v>
      </c>
      <c r="T66" s="33">
        <f t="shared" si="322"/>
        <v>0</v>
      </c>
      <c r="U66" s="33">
        <f t="shared" si="322"/>
        <v>0</v>
      </c>
      <c r="V66" s="33">
        <f t="shared" si="322"/>
        <v>0</v>
      </c>
      <c r="W66" s="33">
        <f t="shared" si="322"/>
        <v>193051</v>
      </c>
      <c r="X66" s="33">
        <f t="shared" si="322"/>
        <v>193051</v>
      </c>
      <c r="Y66" s="33">
        <f t="shared" si="322"/>
        <v>0</v>
      </c>
      <c r="Z66" s="33">
        <f t="shared" si="322"/>
        <v>0</v>
      </c>
      <c r="AA66" s="33">
        <f t="shared" si="322"/>
        <v>0</v>
      </c>
      <c r="AB66" s="33">
        <f t="shared" si="322"/>
        <v>0</v>
      </c>
      <c r="AC66" s="33">
        <f t="shared" si="322"/>
        <v>193051</v>
      </c>
      <c r="AD66" s="33">
        <f t="shared" si="322"/>
        <v>65251</v>
      </c>
      <c r="AE66" s="33">
        <f t="shared" si="322"/>
        <v>1931</v>
      </c>
      <c r="AF66" s="33">
        <f t="shared" si="322"/>
        <v>0</v>
      </c>
      <c r="AG66" s="33">
        <f t="shared" si="322"/>
        <v>0</v>
      </c>
      <c r="AH66" s="33">
        <f t="shared" si="322"/>
        <v>0</v>
      </c>
      <c r="AI66" s="33">
        <f t="shared" si="322"/>
        <v>0</v>
      </c>
      <c r="AJ66" s="47">
        <f t="shared" si="322"/>
        <v>0</v>
      </c>
      <c r="AK66" s="47">
        <f t="shared" si="322"/>
        <v>0</v>
      </c>
      <c r="AL66" s="47">
        <f t="shared" si="322"/>
        <v>0</v>
      </c>
      <c r="AM66" s="47">
        <f t="shared" si="322"/>
        <v>0</v>
      </c>
      <c r="AN66" s="47">
        <f t="shared" si="322"/>
        <v>0</v>
      </c>
      <c r="AO66" s="47">
        <f t="shared" si="322"/>
        <v>0</v>
      </c>
      <c r="AP66" s="47">
        <f t="shared" si="322"/>
        <v>0</v>
      </c>
      <c r="AQ66" s="47">
        <f t="shared" si="322"/>
        <v>0</v>
      </c>
      <c r="AR66" s="47">
        <f t="shared" si="322"/>
        <v>0.4</v>
      </c>
      <c r="AS66" s="47">
        <f t="shared" si="322"/>
        <v>0.4</v>
      </c>
      <c r="AT66" s="47">
        <f t="shared" si="322"/>
        <v>0</v>
      </c>
      <c r="AU66" s="47">
        <f t="shared" si="322"/>
        <v>0.4</v>
      </c>
      <c r="AV66" s="33">
        <f t="shared" si="322"/>
        <v>86279656</v>
      </c>
      <c r="AW66" s="33">
        <f t="shared" si="322"/>
        <v>62960546</v>
      </c>
      <c r="AX66" s="33">
        <f t="shared" si="322"/>
        <v>500000</v>
      </c>
      <c r="AY66" s="33">
        <f t="shared" si="322"/>
        <v>21449664</v>
      </c>
      <c r="AZ66" s="33">
        <f t="shared" si="322"/>
        <v>629606</v>
      </c>
      <c r="BA66" s="33">
        <f t="shared" si="322"/>
        <v>739840</v>
      </c>
      <c r="BB66" s="47">
        <f t="shared" si="322"/>
        <v>100.02449999999999</v>
      </c>
      <c r="BC66" s="47">
        <f t="shared" si="322"/>
        <v>80.364599999999996</v>
      </c>
      <c r="BD66" s="47">
        <f t="shared" si="322"/>
        <v>19.659899999999997</v>
      </c>
      <c r="BE66" s="42">
        <f>AV66-H66</f>
        <v>260233</v>
      </c>
    </row>
    <row r="67" spans="1:57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9">
        <v>37062634</v>
      </c>
      <c r="I67" s="9">
        <v>27297444</v>
      </c>
      <c r="J67" s="9">
        <v>12400</v>
      </c>
      <c r="K67" s="9">
        <v>9230727</v>
      </c>
      <c r="L67" s="9">
        <v>272973</v>
      </c>
      <c r="M67" s="9">
        <v>249090</v>
      </c>
      <c r="N67" s="46">
        <v>49.9298</v>
      </c>
      <c r="O67" s="46">
        <v>39.521000000000001</v>
      </c>
      <c r="P67" s="46">
        <v>10.408800000000001</v>
      </c>
      <c r="Q67" s="9"/>
      <c r="R67" s="28"/>
      <c r="S67" s="28"/>
      <c r="T67" s="28"/>
      <c r="U67" s="28"/>
      <c r="V67" s="28"/>
      <c r="W67" s="28">
        <v>340808</v>
      </c>
      <c r="X67" s="9">
        <f t="shared" ref="X67:X71" si="323">SUM(Q67:W67)</f>
        <v>340808</v>
      </c>
      <c r="Y67" s="9"/>
      <c r="Z67" s="9"/>
      <c r="AA67" s="9"/>
      <c r="AB67" s="9">
        <f t="shared" ref="AB67:AB71" si="324">SUM(Y67:AA67)</f>
        <v>0</v>
      </c>
      <c r="AC67" s="9">
        <f t="shared" ref="AC67:AC70" si="325">X67+AB67</f>
        <v>340808</v>
      </c>
      <c r="AD67" s="9">
        <f t="shared" ref="AD67:AD70" si="326">ROUND((X67+Y67+Z67)*33.8%,0)</f>
        <v>115193</v>
      </c>
      <c r="AE67" s="9">
        <f t="shared" ref="AE67:AE70" si="327">ROUND(X67*1%,0)</f>
        <v>3408</v>
      </c>
      <c r="AF67" s="28"/>
      <c r="AG67" s="28"/>
      <c r="AH67" s="28"/>
      <c r="AI67" s="9">
        <f t="shared" ref="AI67:AI71" si="328">AF67+AG67+AH67</f>
        <v>0</v>
      </c>
      <c r="AJ67" s="46"/>
      <c r="AK67" s="46"/>
      <c r="AL67" s="46"/>
      <c r="AM67" s="46"/>
      <c r="AN67" s="46"/>
      <c r="AO67" s="46"/>
      <c r="AP67" s="46"/>
      <c r="AQ67" s="46"/>
      <c r="AR67" s="46">
        <v>0.73</v>
      </c>
      <c r="AS67" s="46">
        <f t="shared" ref="AS67:AS70" si="329">AJ67+AL67+AM67+AP67+AR67+AN67</f>
        <v>0.73</v>
      </c>
      <c r="AT67" s="46">
        <f t="shared" ref="AT67:AT70" si="330">AK67+AQ67+AO67</f>
        <v>0</v>
      </c>
      <c r="AU67" s="46">
        <f t="shared" ref="AU67:AU70" si="331">AS67+AT67</f>
        <v>0.73</v>
      </c>
      <c r="AV67" s="9">
        <f t="shared" ref="AV67:AV70" si="332">AW67+AX67+AY67+AZ67+BA67</f>
        <v>37522043</v>
      </c>
      <c r="AW67" s="9">
        <f t="shared" ref="AW67:AW70" si="333">I67+X67</f>
        <v>27638252</v>
      </c>
      <c r="AX67" s="9">
        <f t="shared" ref="AX67:AX70" si="334">J67+AB67</f>
        <v>12400</v>
      </c>
      <c r="AY67" s="9">
        <f t="shared" ref="AY67:AY70" si="335">K67+AD67</f>
        <v>9345920</v>
      </c>
      <c r="AZ67" s="9">
        <f t="shared" ref="AZ67:AZ70" si="336">L67+AE67</f>
        <v>276381</v>
      </c>
      <c r="BA67" s="9">
        <f t="shared" ref="BA67:BA70" si="337">M67+AI67</f>
        <v>249090</v>
      </c>
      <c r="BB67" s="46">
        <f t="shared" ref="BB67:BB70" si="338">BC67+BD67</f>
        <v>50.659799999999997</v>
      </c>
      <c r="BC67" s="46">
        <f t="shared" ref="BC67:BC70" si="339">O67+AS67</f>
        <v>40.250999999999998</v>
      </c>
      <c r="BD67" s="46">
        <f t="shared" ref="BD67:BD70" si="340">P67+AT67</f>
        <v>10.408800000000001</v>
      </c>
    </row>
    <row r="68" spans="1:57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108</v>
      </c>
      <c r="G68" s="19" t="s">
        <v>94</v>
      </c>
      <c r="H68" s="9">
        <v>101458</v>
      </c>
      <c r="I68" s="9">
        <v>73782</v>
      </c>
      <c r="J68" s="9">
        <v>0</v>
      </c>
      <c r="K68" s="9">
        <v>24938</v>
      </c>
      <c r="L68" s="9">
        <v>738</v>
      </c>
      <c r="M68" s="9">
        <v>2000</v>
      </c>
      <c r="N68" s="46">
        <v>0.21</v>
      </c>
      <c r="O68" s="46">
        <v>0.21</v>
      </c>
      <c r="P68" s="46">
        <v>0</v>
      </c>
      <c r="Q68" s="9"/>
      <c r="R68" s="49"/>
      <c r="S68" s="49"/>
      <c r="T68" s="49"/>
      <c r="U68" s="49"/>
      <c r="V68" s="49"/>
      <c r="W68" s="9"/>
      <c r="X68" s="9">
        <f t="shared" si="323"/>
        <v>0</v>
      </c>
      <c r="Y68" s="9"/>
      <c r="Z68" s="9"/>
      <c r="AA68" s="9"/>
      <c r="AB68" s="9">
        <f t="shared" si="324"/>
        <v>0</v>
      </c>
      <c r="AC68" s="9">
        <f t="shared" si="325"/>
        <v>0</v>
      </c>
      <c r="AD68" s="9">
        <f t="shared" si="326"/>
        <v>0</v>
      </c>
      <c r="AE68" s="9">
        <f t="shared" si="327"/>
        <v>0</v>
      </c>
      <c r="AF68" s="49"/>
      <c r="AG68" s="49"/>
      <c r="AH68" s="49"/>
      <c r="AI68" s="9">
        <f t="shared" si="328"/>
        <v>0</v>
      </c>
      <c r="AJ68" s="46"/>
      <c r="AK68" s="46"/>
      <c r="AL68" s="46"/>
      <c r="AM68" s="46"/>
      <c r="AN68" s="46"/>
      <c r="AO68" s="46"/>
      <c r="AP68" s="46"/>
      <c r="AQ68" s="46"/>
      <c r="AR68" s="46"/>
      <c r="AS68" s="46">
        <f t="shared" si="329"/>
        <v>0</v>
      </c>
      <c r="AT68" s="46">
        <f t="shared" si="330"/>
        <v>0</v>
      </c>
      <c r="AU68" s="46">
        <f t="shared" si="331"/>
        <v>0</v>
      </c>
      <c r="AV68" s="9">
        <f t="shared" si="332"/>
        <v>101458</v>
      </c>
      <c r="AW68" s="9">
        <f t="shared" si="333"/>
        <v>73782</v>
      </c>
      <c r="AX68" s="9">
        <f t="shared" si="334"/>
        <v>0</v>
      </c>
      <c r="AY68" s="9">
        <f t="shared" si="335"/>
        <v>24938</v>
      </c>
      <c r="AZ68" s="9">
        <f t="shared" si="336"/>
        <v>738</v>
      </c>
      <c r="BA68" s="9">
        <f t="shared" si="337"/>
        <v>2000</v>
      </c>
      <c r="BB68" s="46">
        <f t="shared" si="338"/>
        <v>0.21</v>
      </c>
      <c r="BC68" s="46">
        <f t="shared" si="339"/>
        <v>0.21</v>
      </c>
      <c r="BD68" s="46">
        <f t="shared" si="340"/>
        <v>0</v>
      </c>
    </row>
    <row r="69" spans="1:57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94</v>
      </c>
      <c r="H69" s="9">
        <v>791639</v>
      </c>
      <c r="I69" s="9">
        <v>564848</v>
      </c>
      <c r="J69" s="9">
        <v>17000</v>
      </c>
      <c r="K69" s="9">
        <v>196665</v>
      </c>
      <c r="L69" s="9">
        <v>5648</v>
      </c>
      <c r="M69" s="9">
        <v>7478</v>
      </c>
      <c r="N69" s="46">
        <v>1.8800000000000001</v>
      </c>
      <c r="O69" s="46">
        <v>0</v>
      </c>
      <c r="P69" s="46">
        <v>1.8800000000000001</v>
      </c>
      <c r="Q69" s="9"/>
      <c r="R69" s="49"/>
      <c r="S69" s="49"/>
      <c r="T69" s="49"/>
      <c r="U69" s="49"/>
      <c r="V69" s="49">
        <v>0</v>
      </c>
      <c r="W69" s="9"/>
      <c r="X69" s="9">
        <f t="shared" si="323"/>
        <v>0</v>
      </c>
      <c r="Y69" s="9"/>
      <c r="Z69" s="9"/>
      <c r="AA69" s="9"/>
      <c r="AB69" s="9">
        <f t="shared" si="324"/>
        <v>0</v>
      </c>
      <c r="AC69" s="9">
        <f t="shared" si="325"/>
        <v>0</v>
      </c>
      <c r="AD69" s="9">
        <f t="shared" si="326"/>
        <v>0</v>
      </c>
      <c r="AE69" s="9">
        <f t="shared" si="327"/>
        <v>0</v>
      </c>
      <c r="AF69" s="49"/>
      <c r="AG69" s="49"/>
      <c r="AH69" s="49"/>
      <c r="AI69" s="9">
        <f t="shared" si="328"/>
        <v>0</v>
      </c>
      <c r="AJ69" s="46"/>
      <c r="AK69" s="46"/>
      <c r="AL69" s="46"/>
      <c r="AM69" s="46"/>
      <c r="AN69" s="46"/>
      <c r="AO69" s="46"/>
      <c r="AP69" s="46"/>
      <c r="AQ69" s="46">
        <v>0</v>
      </c>
      <c r="AR69" s="46"/>
      <c r="AS69" s="46">
        <f t="shared" si="329"/>
        <v>0</v>
      </c>
      <c r="AT69" s="46">
        <f t="shared" si="330"/>
        <v>0</v>
      </c>
      <c r="AU69" s="46">
        <f t="shared" si="331"/>
        <v>0</v>
      </c>
      <c r="AV69" s="9">
        <f t="shared" si="332"/>
        <v>791639</v>
      </c>
      <c r="AW69" s="9">
        <f t="shared" si="333"/>
        <v>564848</v>
      </c>
      <c r="AX69" s="9">
        <f t="shared" si="334"/>
        <v>17000</v>
      </c>
      <c r="AY69" s="9">
        <f t="shared" si="335"/>
        <v>196665</v>
      </c>
      <c r="AZ69" s="9">
        <f t="shared" si="336"/>
        <v>5648</v>
      </c>
      <c r="BA69" s="9">
        <f t="shared" si="337"/>
        <v>7478</v>
      </c>
      <c r="BB69" s="46">
        <f t="shared" si="338"/>
        <v>1.8800000000000001</v>
      </c>
      <c r="BC69" s="46">
        <f t="shared" si="339"/>
        <v>0</v>
      </c>
      <c r="BD69" s="46">
        <f t="shared" si="340"/>
        <v>1.8800000000000001</v>
      </c>
    </row>
    <row r="70" spans="1:57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94</v>
      </c>
      <c r="H70" s="9">
        <v>2876665</v>
      </c>
      <c r="I70" s="9">
        <v>1854188</v>
      </c>
      <c r="J70" s="9">
        <v>270000</v>
      </c>
      <c r="K70" s="9">
        <v>717976</v>
      </c>
      <c r="L70" s="9">
        <v>18541</v>
      </c>
      <c r="M70" s="9">
        <v>15960</v>
      </c>
      <c r="N70" s="46">
        <v>3.69</v>
      </c>
      <c r="O70" s="46">
        <v>3.53</v>
      </c>
      <c r="P70" s="46">
        <v>0.16000000000000014</v>
      </c>
      <c r="Q70" s="9"/>
      <c r="R70" s="49"/>
      <c r="S70" s="49"/>
      <c r="T70" s="49"/>
      <c r="U70" s="49"/>
      <c r="V70" s="49">
        <v>-50730</v>
      </c>
      <c r="W70" s="49"/>
      <c r="X70" s="9">
        <f t="shared" si="323"/>
        <v>-50730</v>
      </c>
      <c r="Y70" s="9"/>
      <c r="Z70" s="9"/>
      <c r="AA70" s="9"/>
      <c r="AB70" s="9">
        <f t="shared" si="324"/>
        <v>0</v>
      </c>
      <c r="AC70" s="9">
        <f t="shared" si="325"/>
        <v>-50730</v>
      </c>
      <c r="AD70" s="9">
        <f t="shared" si="326"/>
        <v>-17147</v>
      </c>
      <c r="AE70" s="9">
        <f t="shared" si="327"/>
        <v>-507</v>
      </c>
      <c r="AF70" s="49"/>
      <c r="AG70" s="49"/>
      <c r="AH70" s="49"/>
      <c r="AI70" s="9">
        <f t="shared" si="328"/>
        <v>0</v>
      </c>
      <c r="AJ70" s="46"/>
      <c r="AK70" s="46"/>
      <c r="AL70" s="46"/>
      <c r="AM70" s="46"/>
      <c r="AN70" s="46"/>
      <c r="AO70" s="46"/>
      <c r="AP70" s="46">
        <v>-0.08</v>
      </c>
      <c r="AQ70" s="46">
        <v>-0.04</v>
      </c>
      <c r="AR70" s="46"/>
      <c r="AS70" s="46">
        <f t="shared" si="329"/>
        <v>-0.08</v>
      </c>
      <c r="AT70" s="46">
        <f t="shared" si="330"/>
        <v>-0.04</v>
      </c>
      <c r="AU70" s="46">
        <f t="shared" si="331"/>
        <v>-0.12</v>
      </c>
      <c r="AV70" s="9">
        <f t="shared" si="332"/>
        <v>2808281</v>
      </c>
      <c r="AW70" s="9">
        <f t="shared" si="333"/>
        <v>1803458</v>
      </c>
      <c r="AX70" s="9">
        <f t="shared" si="334"/>
        <v>270000</v>
      </c>
      <c r="AY70" s="9">
        <f t="shared" si="335"/>
        <v>700829</v>
      </c>
      <c r="AZ70" s="9">
        <f t="shared" si="336"/>
        <v>18034</v>
      </c>
      <c r="BA70" s="9">
        <f t="shared" si="337"/>
        <v>15960</v>
      </c>
      <c r="BB70" s="46">
        <f t="shared" si="338"/>
        <v>3.57</v>
      </c>
      <c r="BC70" s="46">
        <f t="shared" si="339"/>
        <v>3.4499999999999997</v>
      </c>
      <c r="BD70" s="46">
        <f t="shared" si="340"/>
        <v>0.12000000000000013</v>
      </c>
    </row>
    <row r="71" spans="1:57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6" t="s">
        <v>19</v>
      </c>
      <c r="H71" s="9"/>
      <c r="I71" s="9"/>
      <c r="J71" s="9"/>
      <c r="K71" s="9"/>
      <c r="L71" s="9"/>
      <c r="M71" s="9"/>
      <c r="N71" s="46"/>
      <c r="O71" s="46"/>
      <c r="P71" s="46"/>
      <c r="Q71" s="9"/>
      <c r="R71" s="49"/>
      <c r="S71" s="49"/>
      <c r="T71" s="49"/>
      <c r="U71" s="49"/>
      <c r="V71" s="49">
        <v>622391</v>
      </c>
      <c r="W71" s="49"/>
      <c r="X71" s="9">
        <f t="shared" si="323"/>
        <v>622391</v>
      </c>
      <c r="Y71" s="9"/>
      <c r="Z71" s="9"/>
      <c r="AA71" s="9"/>
      <c r="AB71" s="9">
        <f t="shared" si="324"/>
        <v>0</v>
      </c>
      <c r="AC71" s="9">
        <f t="shared" ref="AC71" si="341">X71+AB71</f>
        <v>622391</v>
      </c>
      <c r="AD71" s="9">
        <f t="shared" ref="AD71" si="342">ROUND((X71+Y71+Z71)*33.8%,0)</f>
        <v>210368</v>
      </c>
      <c r="AE71" s="9">
        <f t="shared" ref="AE71" si="343">ROUND(X71*1%,0)</f>
        <v>6224</v>
      </c>
      <c r="AF71" s="49"/>
      <c r="AG71" s="49"/>
      <c r="AH71" s="49">
        <v>2387</v>
      </c>
      <c r="AI71" s="9">
        <f t="shared" si="328"/>
        <v>2387</v>
      </c>
      <c r="AJ71" s="46"/>
      <c r="AK71" s="46"/>
      <c r="AL71" s="46"/>
      <c r="AM71" s="46"/>
      <c r="AN71" s="46"/>
      <c r="AO71" s="46"/>
      <c r="AP71" s="46">
        <v>0.92</v>
      </c>
      <c r="AQ71" s="46">
        <v>7.0000000000000007E-2</v>
      </c>
      <c r="AR71" s="46"/>
      <c r="AS71" s="46">
        <f t="shared" ref="AS71" si="344">AJ71+AL71+AM71+AP71+AR71+AN71</f>
        <v>0.92</v>
      </c>
      <c r="AT71" s="46">
        <f t="shared" ref="AT71" si="345">AK71+AQ71+AO71</f>
        <v>7.0000000000000007E-2</v>
      </c>
      <c r="AU71" s="46">
        <f t="shared" ref="AU71" si="346">AS71+AT71</f>
        <v>0.99</v>
      </c>
      <c r="AV71" s="9">
        <f t="shared" ref="AV71" si="347">AW71+AX71+AY71+AZ71+BA71</f>
        <v>841370</v>
      </c>
      <c r="AW71" s="9">
        <f t="shared" ref="AW71" si="348">I71+X71</f>
        <v>622391</v>
      </c>
      <c r="AX71" s="9">
        <f t="shared" ref="AX71" si="349">J71+AB71</f>
        <v>0</v>
      </c>
      <c r="AY71" s="9">
        <f t="shared" ref="AY71" si="350">K71+AD71</f>
        <v>210368</v>
      </c>
      <c r="AZ71" s="9">
        <f t="shared" ref="AZ71" si="351">L71+AE71</f>
        <v>6224</v>
      </c>
      <c r="BA71" s="9">
        <f t="shared" ref="BA71" si="352">M71+AI71</f>
        <v>2387</v>
      </c>
      <c r="BB71" s="46">
        <f t="shared" ref="BB71" si="353">BC71+BD71</f>
        <v>0.99</v>
      </c>
      <c r="BC71" s="46">
        <f t="shared" ref="BC71" si="354">O71+AS71</f>
        <v>0.92</v>
      </c>
      <c r="BD71" s="46">
        <f t="shared" ref="BD71" si="355">P71+AT71</f>
        <v>7.0000000000000007E-2</v>
      </c>
    </row>
    <row r="72" spans="1:57" x14ac:dyDescent="0.25">
      <c r="A72" s="29">
        <v>1424</v>
      </c>
      <c r="B72" s="30">
        <v>600020347</v>
      </c>
      <c r="C72" s="31"/>
      <c r="D72" s="32" t="s">
        <v>158</v>
      </c>
      <c r="E72" s="30"/>
      <c r="F72" s="30"/>
      <c r="G72" s="31"/>
      <c r="H72" s="33">
        <v>40832396</v>
      </c>
      <c r="I72" s="33">
        <v>29790262</v>
      </c>
      <c r="J72" s="33">
        <v>299400</v>
      </c>
      <c r="K72" s="33">
        <v>10170306</v>
      </c>
      <c r="L72" s="33">
        <v>297900</v>
      </c>
      <c r="M72" s="33">
        <v>274528</v>
      </c>
      <c r="N72" s="47">
        <v>55.709800000000001</v>
      </c>
      <c r="O72" s="47">
        <v>43.261000000000003</v>
      </c>
      <c r="P72" s="47">
        <v>12.448800000000002</v>
      </c>
      <c r="Q72" s="50">
        <f>SUM(Q67:Q71)</f>
        <v>0</v>
      </c>
      <c r="R72" s="50">
        <f t="shared" ref="R72:BD72" si="356">SUM(R67:R71)</f>
        <v>0</v>
      </c>
      <c r="S72" s="50">
        <f t="shared" si="356"/>
        <v>0</v>
      </c>
      <c r="T72" s="50">
        <f t="shared" si="356"/>
        <v>0</v>
      </c>
      <c r="U72" s="50">
        <f t="shared" si="356"/>
        <v>0</v>
      </c>
      <c r="V72" s="50">
        <f t="shared" si="356"/>
        <v>571661</v>
      </c>
      <c r="W72" s="50">
        <f t="shared" si="356"/>
        <v>340808</v>
      </c>
      <c r="X72" s="50">
        <f t="shared" si="356"/>
        <v>912469</v>
      </c>
      <c r="Y72" s="50">
        <f t="shared" si="356"/>
        <v>0</v>
      </c>
      <c r="Z72" s="50">
        <f t="shared" si="356"/>
        <v>0</v>
      </c>
      <c r="AA72" s="50">
        <f t="shared" si="356"/>
        <v>0</v>
      </c>
      <c r="AB72" s="50">
        <f t="shared" si="356"/>
        <v>0</v>
      </c>
      <c r="AC72" s="50">
        <f t="shared" si="356"/>
        <v>912469</v>
      </c>
      <c r="AD72" s="50">
        <f t="shared" si="356"/>
        <v>308414</v>
      </c>
      <c r="AE72" s="50">
        <f t="shared" si="356"/>
        <v>9125</v>
      </c>
      <c r="AF72" s="50">
        <f t="shared" si="356"/>
        <v>0</v>
      </c>
      <c r="AG72" s="50">
        <f t="shared" si="356"/>
        <v>0</v>
      </c>
      <c r="AH72" s="50">
        <f t="shared" si="356"/>
        <v>2387</v>
      </c>
      <c r="AI72" s="50">
        <f t="shared" si="356"/>
        <v>2387</v>
      </c>
      <c r="AJ72" s="51">
        <f t="shared" si="356"/>
        <v>0</v>
      </c>
      <c r="AK72" s="51">
        <f t="shared" si="356"/>
        <v>0</v>
      </c>
      <c r="AL72" s="51">
        <f t="shared" si="356"/>
        <v>0</v>
      </c>
      <c r="AM72" s="51">
        <f t="shared" si="356"/>
        <v>0</v>
      </c>
      <c r="AN72" s="51">
        <f t="shared" si="356"/>
        <v>0</v>
      </c>
      <c r="AO72" s="51">
        <f t="shared" si="356"/>
        <v>0</v>
      </c>
      <c r="AP72" s="51">
        <f t="shared" si="356"/>
        <v>0.84000000000000008</v>
      </c>
      <c r="AQ72" s="51">
        <f t="shared" si="356"/>
        <v>3.0000000000000006E-2</v>
      </c>
      <c r="AR72" s="51">
        <f t="shared" si="356"/>
        <v>0.73</v>
      </c>
      <c r="AS72" s="51">
        <f t="shared" si="356"/>
        <v>1.57</v>
      </c>
      <c r="AT72" s="51">
        <f t="shared" si="356"/>
        <v>3.0000000000000006E-2</v>
      </c>
      <c r="AU72" s="51">
        <f t="shared" si="356"/>
        <v>1.6</v>
      </c>
      <c r="AV72" s="50">
        <f t="shared" si="356"/>
        <v>42064791</v>
      </c>
      <c r="AW72" s="50">
        <f t="shared" si="356"/>
        <v>30702731</v>
      </c>
      <c r="AX72" s="50">
        <f t="shared" si="356"/>
        <v>299400</v>
      </c>
      <c r="AY72" s="50">
        <f t="shared" si="356"/>
        <v>10478720</v>
      </c>
      <c r="AZ72" s="50">
        <f t="shared" si="356"/>
        <v>307025</v>
      </c>
      <c r="BA72" s="50">
        <f t="shared" si="356"/>
        <v>276915</v>
      </c>
      <c r="BB72" s="51">
        <f t="shared" si="356"/>
        <v>57.309800000000003</v>
      </c>
      <c r="BC72" s="51">
        <f t="shared" si="356"/>
        <v>44.831000000000003</v>
      </c>
      <c r="BD72" s="51">
        <f t="shared" si="356"/>
        <v>12.478800000000003</v>
      </c>
      <c r="BE72" s="42">
        <f>AV72-H72</f>
        <v>1232395</v>
      </c>
    </row>
    <row r="73" spans="1:57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6">
        <v>3122</v>
      </c>
      <c r="F73" s="6" t="s">
        <v>18</v>
      </c>
      <c r="G73" s="6" t="s">
        <v>19</v>
      </c>
      <c r="H73" s="9">
        <v>20293744</v>
      </c>
      <c r="I73" s="9">
        <v>14859800</v>
      </c>
      <c r="J73" s="9">
        <v>128000</v>
      </c>
      <c r="K73" s="9">
        <v>5065876</v>
      </c>
      <c r="L73" s="9">
        <v>148598</v>
      </c>
      <c r="M73" s="9">
        <v>91470</v>
      </c>
      <c r="N73" s="46">
        <v>24.071000000000002</v>
      </c>
      <c r="O73" s="46">
        <v>20.071000000000002</v>
      </c>
      <c r="P73" s="46">
        <v>4</v>
      </c>
      <c r="Q73" s="9"/>
      <c r="R73" s="28"/>
      <c r="S73" s="28"/>
      <c r="T73" s="28"/>
      <c r="U73" s="28"/>
      <c r="V73" s="28"/>
      <c r="W73" s="28"/>
      <c r="X73" s="9">
        <f t="shared" ref="X73:X76" si="357">SUM(Q73:W73)</f>
        <v>0</v>
      </c>
      <c r="Y73" s="9"/>
      <c r="Z73" s="9"/>
      <c r="AA73" s="9"/>
      <c r="AB73" s="9">
        <f t="shared" ref="AB73:AB76" si="358">SUM(Y73:AA73)</f>
        <v>0</v>
      </c>
      <c r="AC73" s="9">
        <f t="shared" ref="AC73:AC76" si="359">X73+AB73</f>
        <v>0</v>
      </c>
      <c r="AD73" s="9">
        <f t="shared" ref="AD73:AD76" si="360">ROUND((X73+Y73+Z73)*33.8%,0)</f>
        <v>0</v>
      </c>
      <c r="AE73" s="9">
        <f t="shared" ref="AE73:AE76" si="361">ROUND(X73*1%,0)</f>
        <v>0</v>
      </c>
      <c r="AF73" s="28"/>
      <c r="AG73" s="28"/>
      <c r="AH73" s="28"/>
      <c r="AI73" s="9">
        <f t="shared" ref="AI73:AI76" si="362">AF73+AG73+AH73</f>
        <v>0</v>
      </c>
      <c r="AJ73" s="46"/>
      <c r="AK73" s="46"/>
      <c r="AL73" s="46"/>
      <c r="AM73" s="46"/>
      <c r="AN73" s="46"/>
      <c r="AO73" s="46"/>
      <c r="AP73" s="46"/>
      <c r="AQ73" s="46"/>
      <c r="AR73" s="46"/>
      <c r="AS73" s="46">
        <f t="shared" ref="AS73:AS76" si="363">AJ73+AL73+AM73+AP73+AR73+AN73</f>
        <v>0</v>
      </c>
      <c r="AT73" s="46">
        <f t="shared" ref="AT73:AT76" si="364">AK73+AQ73+AO73</f>
        <v>0</v>
      </c>
      <c r="AU73" s="46">
        <f t="shared" ref="AU73:AU76" si="365">AS73+AT73</f>
        <v>0</v>
      </c>
      <c r="AV73" s="9">
        <f t="shared" ref="AV73:AV76" si="366">AW73+AX73+AY73+AZ73+BA73</f>
        <v>20293744</v>
      </c>
      <c r="AW73" s="9">
        <f t="shared" ref="AW73:AW76" si="367">I73+X73</f>
        <v>14859800</v>
      </c>
      <c r="AX73" s="9">
        <f t="shared" ref="AX73:AX76" si="368">J73+AB73</f>
        <v>128000</v>
      </c>
      <c r="AY73" s="9">
        <f t="shared" ref="AY73:AY76" si="369">K73+AD73</f>
        <v>5065876</v>
      </c>
      <c r="AZ73" s="9">
        <f t="shared" ref="AZ73:AZ76" si="370">L73+AE73</f>
        <v>148598</v>
      </c>
      <c r="BA73" s="9">
        <f t="shared" ref="BA73:BA76" si="371">M73+AI73</f>
        <v>91470</v>
      </c>
      <c r="BB73" s="46">
        <f t="shared" ref="BB73:BB76" si="372">BC73+BD73</f>
        <v>24.071000000000002</v>
      </c>
      <c r="BC73" s="46">
        <f t="shared" ref="BC73:BC76" si="373">O73+AS73</f>
        <v>20.071000000000002</v>
      </c>
      <c r="BD73" s="46">
        <f t="shared" ref="BD73:BD76" si="374">P73+AT73</f>
        <v>4</v>
      </c>
    </row>
    <row r="74" spans="1:57" x14ac:dyDescent="0.25">
      <c r="A74" s="5">
        <v>1425</v>
      </c>
      <c r="B74" s="2">
        <v>600010023</v>
      </c>
      <c r="C74" s="7">
        <v>62237039</v>
      </c>
      <c r="D74" s="8" t="s">
        <v>36</v>
      </c>
      <c r="E74" s="19">
        <v>3122</v>
      </c>
      <c r="F74" s="19" t="s">
        <v>108</v>
      </c>
      <c r="G74" s="19" t="s">
        <v>94</v>
      </c>
      <c r="H74" s="9">
        <v>116753</v>
      </c>
      <c r="I74" s="9">
        <v>86612</v>
      </c>
      <c r="J74" s="9">
        <v>0</v>
      </c>
      <c r="K74" s="9">
        <v>29275</v>
      </c>
      <c r="L74" s="9">
        <v>866</v>
      </c>
      <c r="M74" s="9">
        <v>0</v>
      </c>
      <c r="N74" s="46">
        <v>0.25</v>
      </c>
      <c r="O74" s="46">
        <v>0.25</v>
      </c>
      <c r="P74" s="46">
        <v>0</v>
      </c>
      <c r="Q74" s="9"/>
      <c r="R74" s="49"/>
      <c r="S74" s="49"/>
      <c r="T74" s="49"/>
      <c r="U74" s="49"/>
      <c r="V74" s="49"/>
      <c r="W74" s="49"/>
      <c r="X74" s="9">
        <f t="shared" si="357"/>
        <v>0</v>
      </c>
      <c r="Y74" s="9"/>
      <c r="Z74" s="9"/>
      <c r="AA74" s="9"/>
      <c r="AB74" s="9">
        <f t="shared" si="358"/>
        <v>0</v>
      </c>
      <c r="AC74" s="9">
        <f t="shared" si="359"/>
        <v>0</v>
      </c>
      <c r="AD74" s="9">
        <f t="shared" si="360"/>
        <v>0</v>
      </c>
      <c r="AE74" s="9">
        <f t="shared" si="361"/>
        <v>0</v>
      </c>
      <c r="AF74" s="49"/>
      <c r="AG74" s="49"/>
      <c r="AH74" s="49"/>
      <c r="AI74" s="9">
        <f t="shared" si="362"/>
        <v>0</v>
      </c>
      <c r="AJ74" s="46"/>
      <c r="AK74" s="46"/>
      <c r="AL74" s="46"/>
      <c r="AM74" s="46"/>
      <c r="AN74" s="46"/>
      <c r="AO74" s="46"/>
      <c r="AP74" s="46"/>
      <c r="AQ74" s="46"/>
      <c r="AR74" s="46"/>
      <c r="AS74" s="46">
        <f t="shared" si="363"/>
        <v>0</v>
      </c>
      <c r="AT74" s="46">
        <f t="shared" si="364"/>
        <v>0</v>
      </c>
      <c r="AU74" s="46">
        <f t="shared" si="365"/>
        <v>0</v>
      </c>
      <c r="AV74" s="9">
        <f t="shared" si="366"/>
        <v>116753</v>
      </c>
      <c r="AW74" s="9">
        <f t="shared" si="367"/>
        <v>86612</v>
      </c>
      <c r="AX74" s="9">
        <f t="shared" si="368"/>
        <v>0</v>
      </c>
      <c r="AY74" s="9">
        <f t="shared" si="369"/>
        <v>29275</v>
      </c>
      <c r="AZ74" s="9">
        <f t="shared" si="370"/>
        <v>866</v>
      </c>
      <c r="BA74" s="9">
        <f t="shared" si="371"/>
        <v>0</v>
      </c>
      <c r="BB74" s="46">
        <f t="shared" si="372"/>
        <v>0.25</v>
      </c>
      <c r="BC74" s="46">
        <f t="shared" si="373"/>
        <v>0.25</v>
      </c>
      <c r="BD74" s="46">
        <f t="shared" si="374"/>
        <v>0</v>
      </c>
    </row>
    <row r="75" spans="1:57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94</v>
      </c>
      <c r="H75" s="9">
        <v>1378648</v>
      </c>
      <c r="I75" s="9">
        <v>1017559</v>
      </c>
      <c r="J75" s="9">
        <v>0</v>
      </c>
      <c r="K75" s="9">
        <v>343935</v>
      </c>
      <c r="L75" s="9">
        <v>10176</v>
      </c>
      <c r="M75" s="9">
        <v>6978</v>
      </c>
      <c r="N75" s="46">
        <v>3.27</v>
      </c>
      <c r="O75" s="46">
        <v>0</v>
      </c>
      <c r="P75" s="46">
        <v>3.27</v>
      </c>
      <c r="Q75" s="9"/>
      <c r="R75" s="49"/>
      <c r="S75" s="49"/>
      <c r="T75" s="49"/>
      <c r="U75" s="49"/>
      <c r="V75" s="49">
        <v>46062</v>
      </c>
      <c r="W75" s="49"/>
      <c r="X75" s="9">
        <f t="shared" si="357"/>
        <v>46062</v>
      </c>
      <c r="Y75" s="9"/>
      <c r="Z75" s="9"/>
      <c r="AA75" s="9"/>
      <c r="AB75" s="9">
        <f t="shared" si="358"/>
        <v>0</v>
      </c>
      <c r="AC75" s="9">
        <f t="shared" si="359"/>
        <v>46062</v>
      </c>
      <c r="AD75" s="9">
        <f t="shared" si="360"/>
        <v>15569</v>
      </c>
      <c r="AE75" s="9">
        <f t="shared" si="361"/>
        <v>461</v>
      </c>
      <c r="AF75" s="49"/>
      <c r="AG75" s="49"/>
      <c r="AH75" s="49"/>
      <c r="AI75" s="9">
        <f t="shared" si="362"/>
        <v>0</v>
      </c>
      <c r="AJ75" s="46"/>
      <c r="AK75" s="46"/>
      <c r="AL75" s="46"/>
      <c r="AM75" s="46"/>
      <c r="AN75" s="46"/>
      <c r="AO75" s="46"/>
      <c r="AP75" s="46"/>
      <c r="AQ75" s="46">
        <v>0.15</v>
      </c>
      <c r="AR75" s="46"/>
      <c r="AS75" s="46">
        <f t="shared" si="363"/>
        <v>0</v>
      </c>
      <c r="AT75" s="46">
        <f t="shared" si="364"/>
        <v>0.15</v>
      </c>
      <c r="AU75" s="46">
        <f t="shared" si="365"/>
        <v>0.15</v>
      </c>
      <c r="AV75" s="9">
        <f t="shared" si="366"/>
        <v>1440740</v>
      </c>
      <c r="AW75" s="9">
        <f t="shared" si="367"/>
        <v>1063621</v>
      </c>
      <c r="AX75" s="9">
        <f t="shared" si="368"/>
        <v>0</v>
      </c>
      <c r="AY75" s="9">
        <f t="shared" si="369"/>
        <v>359504</v>
      </c>
      <c r="AZ75" s="9">
        <f t="shared" si="370"/>
        <v>10637</v>
      </c>
      <c r="BA75" s="9">
        <f t="shared" si="371"/>
        <v>6978</v>
      </c>
      <c r="BB75" s="46">
        <f t="shared" si="372"/>
        <v>3.42</v>
      </c>
      <c r="BC75" s="46">
        <f t="shared" si="373"/>
        <v>0</v>
      </c>
      <c r="BD75" s="46">
        <f t="shared" si="374"/>
        <v>3.42</v>
      </c>
    </row>
    <row r="76" spans="1:57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7" t="s">
        <v>94</v>
      </c>
      <c r="H76" s="9">
        <v>3118067</v>
      </c>
      <c r="I76" s="9">
        <v>2299786</v>
      </c>
      <c r="J76" s="9">
        <v>0</v>
      </c>
      <c r="K76" s="9">
        <v>777328</v>
      </c>
      <c r="L76" s="9">
        <v>22998</v>
      </c>
      <c r="M76" s="9">
        <v>17955</v>
      </c>
      <c r="N76" s="46">
        <v>5.26</v>
      </c>
      <c r="O76" s="46">
        <v>3.79</v>
      </c>
      <c r="P76" s="46">
        <v>1.4699999999999998</v>
      </c>
      <c r="Q76" s="9"/>
      <c r="R76" s="49"/>
      <c r="S76" s="49"/>
      <c r="T76" s="49"/>
      <c r="U76" s="49"/>
      <c r="V76" s="49">
        <v>8305</v>
      </c>
      <c r="W76" s="49"/>
      <c r="X76" s="9">
        <f t="shared" si="357"/>
        <v>8305</v>
      </c>
      <c r="Y76" s="9"/>
      <c r="Z76" s="9"/>
      <c r="AA76" s="9"/>
      <c r="AB76" s="9">
        <f t="shared" si="358"/>
        <v>0</v>
      </c>
      <c r="AC76" s="9">
        <f t="shared" si="359"/>
        <v>8305</v>
      </c>
      <c r="AD76" s="9">
        <f t="shared" si="360"/>
        <v>2807</v>
      </c>
      <c r="AE76" s="9">
        <f t="shared" si="361"/>
        <v>83</v>
      </c>
      <c r="AF76" s="49"/>
      <c r="AG76" s="49"/>
      <c r="AH76" s="49"/>
      <c r="AI76" s="9">
        <f t="shared" si="362"/>
        <v>0</v>
      </c>
      <c r="AJ76" s="46"/>
      <c r="AK76" s="46"/>
      <c r="AL76" s="46"/>
      <c r="AM76" s="46"/>
      <c r="AN76" s="46"/>
      <c r="AO76" s="46"/>
      <c r="AP76" s="46">
        <v>0.01</v>
      </c>
      <c r="AQ76" s="46">
        <v>0.01</v>
      </c>
      <c r="AR76" s="46"/>
      <c r="AS76" s="46">
        <f t="shared" si="363"/>
        <v>0.01</v>
      </c>
      <c r="AT76" s="46">
        <f t="shared" si="364"/>
        <v>0.01</v>
      </c>
      <c r="AU76" s="46">
        <f t="shared" si="365"/>
        <v>0.02</v>
      </c>
      <c r="AV76" s="9">
        <f t="shared" si="366"/>
        <v>3129262</v>
      </c>
      <c r="AW76" s="9">
        <f t="shared" si="367"/>
        <v>2308091</v>
      </c>
      <c r="AX76" s="9">
        <f t="shared" si="368"/>
        <v>0</v>
      </c>
      <c r="AY76" s="9">
        <f t="shared" si="369"/>
        <v>780135</v>
      </c>
      <c r="AZ76" s="9">
        <f t="shared" si="370"/>
        <v>23081</v>
      </c>
      <c r="BA76" s="9">
        <f t="shared" si="371"/>
        <v>17955</v>
      </c>
      <c r="BB76" s="46">
        <f t="shared" si="372"/>
        <v>5.2799999999999994</v>
      </c>
      <c r="BC76" s="46">
        <f t="shared" si="373"/>
        <v>3.8</v>
      </c>
      <c r="BD76" s="46">
        <f t="shared" si="374"/>
        <v>1.4799999999999998</v>
      </c>
    </row>
    <row r="77" spans="1:57" x14ac:dyDescent="0.25">
      <c r="A77" s="29">
        <v>1425</v>
      </c>
      <c r="B77" s="30">
        <v>600010023</v>
      </c>
      <c r="C77" s="31"/>
      <c r="D77" s="32" t="s">
        <v>159</v>
      </c>
      <c r="E77" s="30"/>
      <c r="F77" s="30"/>
      <c r="G77" s="31"/>
      <c r="H77" s="33">
        <v>24907212</v>
      </c>
      <c r="I77" s="33">
        <v>18263757</v>
      </c>
      <c r="J77" s="33">
        <v>128000</v>
      </c>
      <c r="K77" s="33">
        <v>6216414</v>
      </c>
      <c r="L77" s="33">
        <v>182638</v>
      </c>
      <c r="M77" s="33">
        <v>116403</v>
      </c>
      <c r="N77" s="47">
        <v>32.850999999999999</v>
      </c>
      <c r="O77" s="47">
        <v>24.111000000000001</v>
      </c>
      <c r="P77" s="47">
        <v>8.7399999999999984</v>
      </c>
      <c r="Q77" s="50">
        <f t="shared" ref="Q77:BD77" si="375">SUM(Q73:Q76)</f>
        <v>0</v>
      </c>
      <c r="R77" s="50">
        <f t="shared" si="375"/>
        <v>0</v>
      </c>
      <c r="S77" s="50">
        <f t="shared" si="375"/>
        <v>0</v>
      </c>
      <c r="T77" s="50">
        <f t="shared" si="375"/>
        <v>0</v>
      </c>
      <c r="U77" s="50">
        <f t="shared" si="375"/>
        <v>0</v>
      </c>
      <c r="V77" s="50">
        <f t="shared" si="375"/>
        <v>54367</v>
      </c>
      <c r="W77" s="50">
        <f t="shared" si="375"/>
        <v>0</v>
      </c>
      <c r="X77" s="50">
        <f t="shared" si="375"/>
        <v>54367</v>
      </c>
      <c r="Y77" s="50">
        <f t="shared" si="375"/>
        <v>0</v>
      </c>
      <c r="Z77" s="50">
        <f t="shared" si="375"/>
        <v>0</v>
      </c>
      <c r="AA77" s="50">
        <f t="shared" si="375"/>
        <v>0</v>
      </c>
      <c r="AB77" s="50">
        <f t="shared" si="375"/>
        <v>0</v>
      </c>
      <c r="AC77" s="50">
        <f t="shared" si="375"/>
        <v>54367</v>
      </c>
      <c r="AD77" s="50">
        <f t="shared" si="375"/>
        <v>18376</v>
      </c>
      <c r="AE77" s="50">
        <f t="shared" si="375"/>
        <v>544</v>
      </c>
      <c r="AF77" s="50">
        <f t="shared" si="375"/>
        <v>0</v>
      </c>
      <c r="AG77" s="50">
        <f t="shared" si="375"/>
        <v>0</v>
      </c>
      <c r="AH77" s="50">
        <f t="shared" si="375"/>
        <v>0</v>
      </c>
      <c r="AI77" s="50">
        <f t="shared" si="375"/>
        <v>0</v>
      </c>
      <c r="AJ77" s="51">
        <f t="shared" si="375"/>
        <v>0</v>
      </c>
      <c r="AK77" s="51">
        <f t="shared" si="375"/>
        <v>0</v>
      </c>
      <c r="AL77" s="47">
        <f t="shared" si="375"/>
        <v>0</v>
      </c>
      <c r="AM77" s="47">
        <f t="shared" si="375"/>
        <v>0</v>
      </c>
      <c r="AN77" s="47">
        <f t="shared" si="375"/>
        <v>0</v>
      </c>
      <c r="AO77" s="47">
        <f t="shared" si="375"/>
        <v>0</v>
      </c>
      <c r="AP77" s="47">
        <f t="shared" si="375"/>
        <v>0.01</v>
      </c>
      <c r="AQ77" s="47">
        <f t="shared" si="375"/>
        <v>0.16</v>
      </c>
      <c r="AR77" s="47">
        <f t="shared" si="375"/>
        <v>0</v>
      </c>
      <c r="AS77" s="47">
        <f t="shared" si="375"/>
        <v>0.01</v>
      </c>
      <c r="AT77" s="47">
        <f t="shared" si="375"/>
        <v>0.16</v>
      </c>
      <c r="AU77" s="47">
        <f t="shared" si="375"/>
        <v>0.16999999999999998</v>
      </c>
      <c r="AV77" s="33">
        <f t="shared" si="375"/>
        <v>24980499</v>
      </c>
      <c r="AW77" s="33">
        <f t="shared" si="375"/>
        <v>18318124</v>
      </c>
      <c r="AX77" s="33">
        <f t="shared" si="375"/>
        <v>128000</v>
      </c>
      <c r="AY77" s="33">
        <f t="shared" si="375"/>
        <v>6234790</v>
      </c>
      <c r="AZ77" s="33">
        <f t="shared" si="375"/>
        <v>183182</v>
      </c>
      <c r="BA77" s="33">
        <f t="shared" si="375"/>
        <v>116403</v>
      </c>
      <c r="BB77" s="47">
        <f t="shared" si="375"/>
        <v>33.021000000000001</v>
      </c>
      <c r="BC77" s="47">
        <f t="shared" si="375"/>
        <v>24.121000000000002</v>
      </c>
      <c r="BD77" s="47">
        <f t="shared" si="375"/>
        <v>8.9</v>
      </c>
      <c r="BE77" s="42">
        <f>AV77-H77</f>
        <v>73287</v>
      </c>
    </row>
    <row r="78" spans="1:57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9">
        <v>20313861</v>
      </c>
      <c r="I78" s="9">
        <v>14889607</v>
      </c>
      <c r="J78" s="9">
        <v>120000</v>
      </c>
      <c r="K78" s="9">
        <v>5073247</v>
      </c>
      <c r="L78" s="9">
        <v>148897</v>
      </c>
      <c r="M78" s="9">
        <v>82110</v>
      </c>
      <c r="N78" s="46">
        <v>23.616199999999999</v>
      </c>
      <c r="O78" s="46">
        <v>19.296199999999999</v>
      </c>
      <c r="P78" s="46">
        <v>4.32</v>
      </c>
      <c r="Q78" s="9"/>
      <c r="R78" s="28"/>
      <c r="S78" s="28"/>
      <c r="T78" s="28"/>
      <c r="U78" s="28"/>
      <c r="V78" s="28"/>
      <c r="W78" s="28"/>
      <c r="X78" s="9">
        <f t="shared" ref="X78:X80" si="376">SUM(Q78:W78)</f>
        <v>0</v>
      </c>
      <c r="Y78" s="9"/>
      <c r="Z78" s="9"/>
      <c r="AA78" s="9"/>
      <c r="AB78" s="9">
        <f t="shared" ref="AB78:AB80" si="377">SUM(Y78:AA78)</f>
        <v>0</v>
      </c>
      <c r="AC78" s="9">
        <f t="shared" ref="AC78:AC80" si="378">X78+AB78</f>
        <v>0</v>
      </c>
      <c r="AD78" s="9">
        <f t="shared" ref="AD78:AD80" si="379">ROUND((X78+Y78+Z78)*33.8%,0)</f>
        <v>0</v>
      </c>
      <c r="AE78" s="9">
        <f t="shared" ref="AE78:AE80" si="380">ROUND(X78*1%,0)</f>
        <v>0</v>
      </c>
      <c r="AF78" s="28"/>
      <c r="AG78" s="28"/>
      <c r="AH78" s="28"/>
      <c r="AI78" s="9">
        <f t="shared" ref="AI78:AI80" si="381">AF78+AG78+AH78</f>
        <v>0</v>
      </c>
      <c r="AJ78" s="46"/>
      <c r="AK78" s="46"/>
      <c r="AL78" s="46"/>
      <c r="AM78" s="46"/>
      <c r="AN78" s="46"/>
      <c r="AO78" s="46"/>
      <c r="AP78" s="46"/>
      <c r="AQ78" s="46"/>
      <c r="AR78" s="46"/>
      <c r="AS78" s="46">
        <f t="shared" ref="AS78:AS80" si="382">AJ78+AL78+AM78+AP78+AR78+AN78</f>
        <v>0</v>
      </c>
      <c r="AT78" s="46">
        <f t="shared" ref="AT78:AT80" si="383">AK78+AQ78+AO78</f>
        <v>0</v>
      </c>
      <c r="AU78" s="46">
        <f t="shared" ref="AU78:AU80" si="384">AS78+AT78</f>
        <v>0</v>
      </c>
      <c r="AV78" s="9">
        <f t="shared" ref="AV78:AV80" si="385">AW78+AX78+AY78+AZ78+BA78</f>
        <v>20313861</v>
      </c>
      <c r="AW78" s="9">
        <f t="shared" ref="AW78:AW80" si="386">I78+X78</f>
        <v>14889607</v>
      </c>
      <c r="AX78" s="9">
        <f t="shared" ref="AX78:AX80" si="387">J78+AB78</f>
        <v>120000</v>
      </c>
      <c r="AY78" s="9">
        <f t="shared" ref="AY78:AY80" si="388">K78+AD78</f>
        <v>5073247</v>
      </c>
      <c r="AZ78" s="9">
        <f t="shared" ref="AZ78:AZ80" si="389">L78+AE78</f>
        <v>148897</v>
      </c>
      <c r="BA78" s="9">
        <f t="shared" ref="BA78:BA80" si="390">M78+AI78</f>
        <v>82110</v>
      </c>
      <c r="BB78" s="46">
        <f t="shared" ref="BB78:BB80" si="391">BC78+BD78</f>
        <v>23.616199999999999</v>
      </c>
      <c r="BC78" s="46">
        <f t="shared" ref="BC78:BC80" si="392">O78+AS78</f>
        <v>19.296199999999999</v>
      </c>
      <c r="BD78" s="46">
        <f t="shared" ref="BD78:BD80" si="393">P78+AT78</f>
        <v>4.32</v>
      </c>
    </row>
    <row r="79" spans="1:57" x14ac:dyDescent="0.25">
      <c r="A79" s="5">
        <v>1426</v>
      </c>
      <c r="B79" s="2">
        <v>600020371</v>
      </c>
      <c r="C79" s="7">
        <v>60252600</v>
      </c>
      <c r="D79" s="8" t="s">
        <v>37</v>
      </c>
      <c r="E79" s="19">
        <v>3122</v>
      </c>
      <c r="F79" s="19" t="s">
        <v>108</v>
      </c>
      <c r="G79" s="19" t="s">
        <v>94</v>
      </c>
      <c r="H79" s="9">
        <v>804280</v>
      </c>
      <c r="I79" s="9">
        <v>596647</v>
      </c>
      <c r="J79" s="9">
        <v>0</v>
      </c>
      <c r="K79" s="9">
        <v>201667</v>
      </c>
      <c r="L79" s="9">
        <v>5966</v>
      </c>
      <c r="M79" s="9">
        <v>0</v>
      </c>
      <c r="N79" s="46">
        <v>1.5</v>
      </c>
      <c r="O79" s="46">
        <v>1.5</v>
      </c>
      <c r="P79" s="46">
        <v>0</v>
      </c>
      <c r="Q79" s="9"/>
      <c r="R79" s="49"/>
      <c r="S79" s="49">
        <v>-115482</v>
      </c>
      <c r="T79" s="49"/>
      <c r="U79" s="49"/>
      <c r="V79" s="49"/>
      <c r="W79" s="49"/>
      <c r="X79" s="9">
        <f t="shared" si="376"/>
        <v>-115482</v>
      </c>
      <c r="Y79" s="9"/>
      <c r="Z79" s="9"/>
      <c r="AA79" s="9"/>
      <c r="AB79" s="9">
        <f t="shared" si="377"/>
        <v>0</v>
      </c>
      <c r="AC79" s="9">
        <f t="shared" si="378"/>
        <v>-115482</v>
      </c>
      <c r="AD79" s="9">
        <f t="shared" si="379"/>
        <v>-39033</v>
      </c>
      <c r="AE79" s="9">
        <f t="shared" si="380"/>
        <v>-1155</v>
      </c>
      <c r="AF79" s="49"/>
      <c r="AG79" s="49"/>
      <c r="AH79" s="49"/>
      <c r="AI79" s="9">
        <f t="shared" si="381"/>
        <v>0</v>
      </c>
      <c r="AJ79" s="46"/>
      <c r="AK79" s="46"/>
      <c r="AL79" s="46"/>
      <c r="AM79" s="46">
        <v>-0.33</v>
      </c>
      <c r="AN79" s="46"/>
      <c r="AO79" s="46"/>
      <c r="AP79" s="46"/>
      <c r="AQ79" s="46"/>
      <c r="AR79" s="46"/>
      <c r="AS79" s="46">
        <f t="shared" si="382"/>
        <v>-0.33</v>
      </c>
      <c r="AT79" s="46">
        <f t="shared" si="383"/>
        <v>0</v>
      </c>
      <c r="AU79" s="46">
        <f t="shared" si="384"/>
        <v>-0.33</v>
      </c>
      <c r="AV79" s="9">
        <f t="shared" si="385"/>
        <v>648610</v>
      </c>
      <c r="AW79" s="9">
        <f t="shared" si="386"/>
        <v>481165</v>
      </c>
      <c r="AX79" s="9">
        <f t="shared" si="387"/>
        <v>0</v>
      </c>
      <c r="AY79" s="9">
        <f t="shared" si="388"/>
        <v>162634</v>
      </c>
      <c r="AZ79" s="9">
        <f t="shared" si="389"/>
        <v>4811</v>
      </c>
      <c r="BA79" s="9">
        <f t="shared" si="390"/>
        <v>0</v>
      </c>
      <c r="BB79" s="46">
        <f t="shared" si="391"/>
        <v>1.17</v>
      </c>
      <c r="BC79" s="46">
        <f t="shared" si="392"/>
        <v>1.17</v>
      </c>
      <c r="BD79" s="46">
        <f t="shared" si="393"/>
        <v>0</v>
      </c>
    </row>
    <row r="80" spans="1:57" x14ac:dyDescent="0.25">
      <c r="A80" s="5">
        <v>1426</v>
      </c>
      <c r="B80" s="2">
        <v>600020371</v>
      </c>
      <c r="C80" s="7">
        <v>60252600</v>
      </c>
      <c r="D80" s="8" t="s">
        <v>37</v>
      </c>
      <c r="E80" s="2">
        <v>3150</v>
      </c>
      <c r="F80" s="2" t="s">
        <v>31</v>
      </c>
      <c r="G80" s="2" t="s">
        <v>19</v>
      </c>
      <c r="H80" s="9">
        <v>5047920</v>
      </c>
      <c r="I80" s="9">
        <v>3704346</v>
      </c>
      <c r="J80" s="9">
        <v>30000</v>
      </c>
      <c r="K80" s="9">
        <v>1262209</v>
      </c>
      <c r="L80" s="9">
        <v>37043</v>
      </c>
      <c r="M80" s="9">
        <v>14322</v>
      </c>
      <c r="N80" s="46">
        <v>5.9421999999999997</v>
      </c>
      <c r="O80" s="46">
        <v>5.5</v>
      </c>
      <c r="P80" s="46">
        <v>0.44219999999999998</v>
      </c>
      <c r="Q80" s="9"/>
      <c r="R80" s="9"/>
      <c r="S80" s="9"/>
      <c r="T80" s="9"/>
      <c r="U80" s="9"/>
      <c r="V80" s="9"/>
      <c r="W80" s="9"/>
      <c r="X80" s="9">
        <f t="shared" si="376"/>
        <v>0</v>
      </c>
      <c r="Y80" s="9"/>
      <c r="Z80" s="9"/>
      <c r="AA80" s="9"/>
      <c r="AB80" s="9">
        <f t="shared" si="377"/>
        <v>0</v>
      </c>
      <c r="AC80" s="9">
        <f t="shared" si="378"/>
        <v>0</v>
      </c>
      <c r="AD80" s="9">
        <f t="shared" si="379"/>
        <v>0</v>
      </c>
      <c r="AE80" s="9">
        <f t="shared" si="380"/>
        <v>0</v>
      </c>
      <c r="AF80" s="9"/>
      <c r="AG80" s="9"/>
      <c r="AH80" s="9"/>
      <c r="AI80" s="9">
        <f t="shared" si="381"/>
        <v>0</v>
      </c>
      <c r="AJ80" s="46"/>
      <c r="AK80" s="46"/>
      <c r="AL80" s="46"/>
      <c r="AM80" s="46"/>
      <c r="AN80" s="46"/>
      <c r="AO80" s="46"/>
      <c r="AP80" s="46"/>
      <c r="AQ80" s="46"/>
      <c r="AR80" s="46"/>
      <c r="AS80" s="46">
        <f t="shared" si="382"/>
        <v>0</v>
      </c>
      <c r="AT80" s="46">
        <f t="shared" si="383"/>
        <v>0</v>
      </c>
      <c r="AU80" s="46">
        <f t="shared" si="384"/>
        <v>0</v>
      </c>
      <c r="AV80" s="9">
        <f t="shared" si="385"/>
        <v>5047920</v>
      </c>
      <c r="AW80" s="9">
        <f t="shared" si="386"/>
        <v>3704346</v>
      </c>
      <c r="AX80" s="9">
        <f t="shared" si="387"/>
        <v>30000</v>
      </c>
      <c r="AY80" s="9">
        <f t="shared" si="388"/>
        <v>1262209</v>
      </c>
      <c r="AZ80" s="9">
        <f t="shared" si="389"/>
        <v>37043</v>
      </c>
      <c r="BA80" s="9">
        <f t="shared" si="390"/>
        <v>14322</v>
      </c>
      <c r="BB80" s="46">
        <f t="shared" si="391"/>
        <v>5.9421999999999997</v>
      </c>
      <c r="BC80" s="46">
        <f t="shared" si="392"/>
        <v>5.5</v>
      </c>
      <c r="BD80" s="46">
        <f t="shared" si="393"/>
        <v>0.44219999999999998</v>
      </c>
    </row>
    <row r="81" spans="1:57" x14ac:dyDescent="0.25">
      <c r="A81" s="29">
        <v>1426</v>
      </c>
      <c r="B81" s="30">
        <v>600020371</v>
      </c>
      <c r="C81" s="31"/>
      <c r="D81" s="32" t="s">
        <v>160</v>
      </c>
      <c r="E81" s="30"/>
      <c r="F81" s="30"/>
      <c r="G81" s="30"/>
      <c r="H81" s="33">
        <v>26166061</v>
      </c>
      <c r="I81" s="33">
        <v>19190600</v>
      </c>
      <c r="J81" s="33">
        <v>150000</v>
      </c>
      <c r="K81" s="33">
        <v>6537123</v>
      </c>
      <c r="L81" s="33">
        <v>191906</v>
      </c>
      <c r="M81" s="33">
        <v>96432</v>
      </c>
      <c r="N81" s="47">
        <v>31.058399999999999</v>
      </c>
      <c r="O81" s="47">
        <v>26.296199999999999</v>
      </c>
      <c r="P81" s="47">
        <v>4.7622</v>
      </c>
      <c r="Q81" s="33">
        <f t="shared" ref="Q81:BD81" si="394">SUM(Q78:Q80)</f>
        <v>0</v>
      </c>
      <c r="R81" s="33">
        <f t="shared" si="394"/>
        <v>0</v>
      </c>
      <c r="S81" s="33">
        <f t="shared" si="394"/>
        <v>-115482</v>
      </c>
      <c r="T81" s="33">
        <f t="shared" si="394"/>
        <v>0</v>
      </c>
      <c r="U81" s="33">
        <f t="shared" si="394"/>
        <v>0</v>
      </c>
      <c r="V81" s="33">
        <f t="shared" si="394"/>
        <v>0</v>
      </c>
      <c r="W81" s="33">
        <f t="shared" si="394"/>
        <v>0</v>
      </c>
      <c r="X81" s="33">
        <f t="shared" si="394"/>
        <v>-115482</v>
      </c>
      <c r="Y81" s="33">
        <f t="shared" si="394"/>
        <v>0</v>
      </c>
      <c r="Z81" s="33">
        <f t="shared" si="394"/>
        <v>0</v>
      </c>
      <c r="AA81" s="33">
        <f t="shared" si="394"/>
        <v>0</v>
      </c>
      <c r="AB81" s="33">
        <f t="shared" si="394"/>
        <v>0</v>
      </c>
      <c r="AC81" s="33">
        <f t="shared" si="394"/>
        <v>-115482</v>
      </c>
      <c r="AD81" s="33">
        <f t="shared" si="394"/>
        <v>-39033</v>
      </c>
      <c r="AE81" s="33">
        <f t="shared" si="394"/>
        <v>-1155</v>
      </c>
      <c r="AF81" s="33">
        <f t="shared" si="394"/>
        <v>0</v>
      </c>
      <c r="AG81" s="33">
        <f t="shared" si="394"/>
        <v>0</v>
      </c>
      <c r="AH81" s="33">
        <f t="shared" si="394"/>
        <v>0</v>
      </c>
      <c r="AI81" s="33">
        <f t="shared" si="394"/>
        <v>0</v>
      </c>
      <c r="AJ81" s="47">
        <f t="shared" si="394"/>
        <v>0</v>
      </c>
      <c r="AK81" s="47">
        <f t="shared" si="394"/>
        <v>0</v>
      </c>
      <c r="AL81" s="47">
        <f t="shared" si="394"/>
        <v>0</v>
      </c>
      <c r="AM81" s="47">
        <f t="shared" si="394"/>
        <v>-0.33</v>
      </c>
      <c r="AN81" s="47">
        <f t="shared" si="394"/>
        <v>0</v>
      </c>
      <c r="AO81" s="47">
        <f t="shared" si="394"/>
        <v>0</v>
      </c>
      <c r="AP81" s="47">
        <f t="shared" si="394"/>
        <v>0</v>
      </c>
      <c r="AQ81" s="47">
        <f t="shared" si="394"/>
        <v>0</v>
      </c>
      <c r="AR81" s="47">
        <f t="shared" si="394"/>
        <v>0</v>
      </c>
      <c r="AS81" s="47">
        <f t="shared" si="394"/>
        <v>-0.33</v>
      </c>
      <c r="AT81" s="47">
        <f t="shared" si="394"/>
        <v>0</v>
      </c>
      <c r="AU81" s="47">
        <f t="shared" si="394"/>
        <v>-0.33</v>
      </c>
      <c r="AV81" s="33">
        <f t="shared" si="394"/>
        <v>26010391</v>
      </c>
      <c r="AW81" s="33">
        <f t="shared" si="394"/>
        <v>19075118</v>
      </c>
      <c r="AX81" s="33">
        <f t="shared" si="394"/>
        <v>150000</v>
      </c>
      <c r="AY81" s="33">
        <f t="shared" si="394"/>
        <v>6498090</v>
      </c>
      <c r="AZ81" s="33">
        <f t="shared" si="394"/>
        <v>190751</v>
      </c>
      <c r="BA81" s="33">
        <f t="shared" si="394"/>
        <v>96432</v>
      </c>
      <c r="BB81" s="47">
        <f t="shared" si="394"/>
        <v>30.728400000000001</v>
      </c>
      <c r="BC81" s="47">
        <f t="shared" si="394"/>
        <v>25.966200000000001</v>
      </c>
      <c r="BD81" s="47">
        <f t="shared" si="394"/>
        <v>4.7622</v>
      </c>
      <c r="BE81" s="42">
        <f>AV81-H81</f>
        <v>-155670</v>
      </c>
    </row>
    <row r="82" spans="1:57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6" t="s">
        <v>19</v>
      </c>
      <c r="H82" s="9">
        <v>28585311</v>
      </c>
      <c r="I82" s="9">
        <v>20781781</v>
      </c>
      <c r="J82" s="9">
        <v>310000</v>
      </c>
      <c r="K82" s="9">
        <v>7129022</v>
      </c>
      <c r="L82" s="9">
        <v>207818</v>
      </c>
      <c r="M82" s="9">
        <v>156690</v>
      </c>
      <c r="N82" s="46">
        <v>35.4758</v>
      </c>
      <c r="O82" s="46">
        <v>29.762499999999999</v>
      </c>
      <c r="P82" s="46">
        <v>5.7132999999999994</v>
      </c>
      <c r="Q82" s="9"/>
      <c r="R82" s="28"/>
      <c r="S82" s="28"/>
      <c r="T82" s="28"/>
      <c r="U82" s="28"/>
      <c r="V82" s="28"/>
      <c r="W82" s="28">
        <v>86298</v>
      </c>
      <c r="X82" s="9">
        <f t="shared" ref="X82:X85" si="395">SUM(Q82:W82)</f>
        <v>86298</v>
      </c>
      <c r="Y82" s="9"/>
      <c r="Z82" s="9"/>
      <c r="AA82" s="9"/>
      <c r="AB82" s="9">
        <f t="shared" ref="AB82:AB85" si="396">SUM(Y82:AA82)</f>
        <v>0</v>
      </c>
      <c r="AC82" s="9">
        <f t="shared" ref="AC82:AC85" si="397">X82+AB82</f>
        <v>86298</v>
      </c>
      <c r="AD82" s="9">
        <f t="shared" ref="AD82:AD85" si="398">ROUND((X82+Y82+Z82)*33.8%,0)</f>
        <v>29169</v>
      </c>
      <c r="AE82" s="9">
        <f t="shared" ref="AE82:AE85" si="399">ROUND(X82*1%,0)</f>
        <v>863</v>
      </c>
      <c r="AF82" s="28"/>
      <c r="AG82" s="28"/>
      <c r="AH82" s="28"/>
      <c r="AI82" s="9">
        <f t="shared" ref="AI82:AI85" si="400">AF82+AG82+AH82</f>
        <v>0</v>
      </c>
      <c r="AJ82" s="46"/>
      <c r="AK82" s="46"/>
      <c r="AL82" s="46"/>
      <c r="AM82" s="46"/>
      <c r="AN82" s="46"/>
      <c r="AO82" s="46"/>
      <c r="AP82" s="46"/>
      <c r="AQ82" s="46"/>
      <c r="AR82" s="46">
        <v>0.19</v>
      </c>
      <c r="AS82" s="46">
        <f t="shared" ref="AS82:AS85" si="401">AJ82+AL82+AM82+AP82+AR82+AN82</f>
        <v>0.19</v>
      </c>
      <c r="AT82" s="46">
        <f t="shared" ref="AT82:AT85" si="402">AK82+AQ82+AO82</f>
        <v>0</v>
      </c>
      <c r="AU82" s="46">
        <f t="shared" ref="AU82:AU85" si="403">AS82+AT82</f>
        <v>0.19</v>
      </c>
      <c r="AV82" s="9">
        <f t="shared" ref="AV82:AV85" si="404">AW82+AX82+AY82+AZ82+BA82</f>
        <v>28701641</v>
      </c>
      <c r="AW82" s="9">
        <f t="shared" ref="AW82:AW85" si="405">I82+X82</f>
        <v>20868079</v>
      </c>
      <c r="AX82" s="9">
        <f t="shared" ref="AX82:AX85" si="406">J82+AB82</f>
        <v>310000</v>
      </c>
      <c r="AY82" s="9">
        <f t="shared" ref="AY82:AY85" si="407">K82+AD82</f>
        <v>7158191</v>
      </c>
      <c r="AZ82" s="9">
        <f t="shared" ref="AZ82:AZ85" si="408">L82+AE82</f>
        <v>208681</v>
      </c>
      <c r="BA82" s="9">
        <f t="shared" ref="BA82:BA85" si="409">M82+AI82</f>
        <v>156690</v>
      </c>
      <c r="BB82" s="46">
        <f t="shared" ref="BB82:BB85" si="410">BC82+BD82</f>
        <v>35.665799999999997</v>
      </c>
      <c r="BC82" s="46">
        <f t="shared" ref="BC82:BC85" si="411">O82+AS82</f>
        <v>29.952500000000001</v>
      </c>
      <c r="BD82" s="46">
        <f t="shared" ref="BD82:BD85" si="412">P82+AT82</f>
        <v>5.7132999999999994</v>
      </c>
    </row>
    <row r="83" spans="1:57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108</v>
      </c>
      <c r="G83" s="19" t="s">
        <v>94</v>
      </c>
      <c r="H83" s="9">
        <v>116753</v>
      </c>
      <c r="I83" s="9">
        <v>86612</v>
      </c>
      <c r="J83" s="9">
        <v>0</v>
      </c>
      <c r="K83" s="9">
        <v>29275</v>
      </c>
      <c r="L83" s="9">
        <v>866</v>
      </c>
      <c r="M83" s="9">
        <v>0</v>
      </c>
      <c r="N83" s="46">
        <v>0.25</v>
      </c>
      <c r="O83" s="46">
        <v>0.25</v>
      </c>
      <c r="P83" s="46">
        <v>0</v>
      </c>
      <c r="Q83" s="9"/>
      <c r="R83" s="49"/>
      <c r="S83" s="49"/>
      <c r="T83" s="49"/>
      <c r="U83" s="49"/>
      <c r="V83" s="49"/>
      <c r="W83" s="49"/>
      <c r="X83" s="9">
        <f t="shared" si="395"/>
        <v>0</v>
      </c>
      <c r="Y83" s="9"/>
      <c r="Z83" s="9"/>
      <c r="AA83" s="9"/>
      <c r="AB83" s="9">
        <f t="shared" si="396"/>
        <v>0</v>
      </c>
      <c r="AC83" s="9">
        <f t="shared" si="397"/>
        <v>0</v>
      </c>
      <c r="AD83" s="9">
        <f t="shared" si="398"/>
        <v>0</v>
      </c>
      <c r="AE83" s="9">
        <f t="shared" si="399"/>
        <v>0</v>
      </c>
      <c r="AF83" s="49"/>
      <c r="AG83" s="49"/>
      <c r="AH83" s="49"/>
      <c r="AI83" s="9">
        <f t="shared" si="400"/>
        <v>0</v>
      </c>
      <c r="AJ83" s="46"/>
      <c r="AK83" s="46"/>
      <c r="AL83" s="46"/>
      <c r="AM83" s="46"/>
      <c r="AN83" s="46"/>
      <c r="AO83" s="46"/>
      <c r="AP83" s="46"/>
      <c r="AQ83" s="46"/>
      <c r="AR83" s="46"/>
      <c r="AS83" s="46">
        <f t="shared" si="401"/>
        <v>0</v>
      </c>
      <c r="AT83" s="46">
        <f t="shared" si="402"/>
        <v>0</v>
      </c>
      <c r="AU83" s="46">
        <f t="shared" si="403"/>
        <v>0</v>
      </c>
      <c r="AV83" s="9">
        <f t="shared" si="404"/>
        <v>116753</v>
      </c>
      <c r="AW83" s="9">
        <f t="shared" si="405"/>
        <v>86612</v>
      </c>
      <c r="AX83" s="9">
        <f t="shared" si="406"/>
        <v>0</v>
      </c>
      <c r="AY83" s="9">
        <f t="shared" si="407"/>
        <v>29275</v>
      </c>
      <c r="AZ83" s="9">
        <f t="shared" si="408"/>
        <v>866</v>
      </c>
      <c r="BA83" s="9">
        <f t="shared" si="409"/>
        <v>0</v>
      </c>
      <c r="BB83" s="46">
        <f t="shared" si="410"/>
        <v>0.25</v>
      </c>
      <c r="BC83" s="46">
        <f t="shared" si="411"/>
        <v>0.25</v>
      </c>
      <c r="BD83" s="46">
        <f t="shared" si="412"/>
        <v>0</v>
      </c>
    </row>
    <row r="84" spans="1:57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7" t="s">
        <v>94</v>
      </c>
      <c r="H84" s="9">
        <v>800655</v>
      </c>
      <c r="I84" s="9">
        <v>588648</v>
      </c>
      <c r="J84" s="9">
        <v>0</v>
      </c>
      <c r="K84" s="9">
        <v>198963</v>
      </c>
      <c r="L84" s="9">
        <v>5886</v>
      </c>
      <c r="M84" s="9">
        <v>7158</v>
      </c>
      <c r="N84" s="46">
        <v>1.89</v>
      </c>
      <c r="O84" s="46">
        <v>0</v>
      </c>
      <c r="P84" s="46">
        <v>1.89</v>
      </c>
      <c r="Q84" s="9"/>
      <c r="R84" s="49"/>
      <c r="S84" s="49"/>
      <c r="T84" s="49"/>
      <c r="U84" s="49"/>
      <c r="V84" s="49">
        <v>1266</v>
      </c>
      <c r="W84" s="49"/>
      <c r="X84" s="9">
        <f t="shared" si="395"/>
        <v>1266</v>
      </c>
      <c r="Y84" s="9"/>
      <c r="Z84" s="9"/>
      <c r="AA84" s="9"/>
      <c r="AB84" s="9">
        <f t="shared" si="396"/>
        <v>0</v>
      </c>
      <c r="AC84" s="9">
        <f t="shared" si="397"/>
        <v>1266</v>
      </c>
      <c r="AD84" s="9">
        <f t="shared" si="398"/>
        <v>428</v>
      </c>
      <c r="AE84" s="9">
        <f t="shared" si="399"/>
        <v>13</v>
      </c>
      <c r="AF84" s="49"/>
      <c r="AG84" s="49"/>
      <c r="AH84" s="49"/>
      <c r="AI84" s="9">
        <f t="shared" si="400"/>
        <v>0</v>
      </c>
      <c r="AJ84" s="46"/>
      <c r="AK84" s="46"/>
      <c r="AL84" s="46"/>
      <c r="AM84" s="46"/>
      <c r="AN84" s="46"/>
      <c r="AO84" s="46"/>
      <c r="AP84" s="46"/>
      <c r="AQ84" s="46">
        <v>0</v>
      </c>
      <c r="AR84" s="46"/>
      <c r="AS84" s="46">
        <f t="shared" si="401"/>
        <v>0</v>
      </c>
      <c r="AT84" s="46">
        <f t="shared" si="402"/>
        <v>0</v>
      </c>
      <c r="AU84" s="46">
        <f t="shared" si="403"/>
        <v>0</v>
      </c>
      <c r="AV84" s="9">
        <f t="shared" si="404"/>
        <v>802362</v>
      </c>
      <c r="AW84" s="9">
        <f t="shared" si="405"/>
        <v>589914</v>
      </c>
      <c r="AX84" s="9">
        <f t="shared" si="406"/>
        <v>0</v>
      </c>
      <c r="AY84" s="9">
        <f t="shared" si="407"/>
        <v>199391</v>
      </c>
      <c r="AZ84" s="9">
        <f t="shared" si="408"/>
        <v>5899</v>
      </c>
      <c r="BA84" s="9">
        <f t="shared" si="409"/>
        <v>7158</v>
      </c>
      <c r="BB84" s="46">
        <f t="shared" si="410"/>
        <v>1.89</v>
      </c>
      <c r="BC84" s="46">
        <f t="shared" si="411"/>
        <v>0</v>
      </c>
      <c r="BD84" s="46">
        <f t="shared" si="412"/>
        <v>1.89</v>
      </c>
    </row>
    <row r="85" spans="1:57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7" t="s">
        <v>94</v>
      </c>
      <c r="H85" s="9">
        <v>3183540</v>
      </c>
      <c r="I85" s="9">
        <v>1965676</v>
      </c>
      <c r="J85" s="9">
        <v>383900</v>
      </c>
      <c r="K85" s="9">
        <v>794157</v>
      </c>
      <c r="L85" s="9">
        <v>19657</v>
      </c>
      <c r="M85" s="9">
        <v>20150</v>
      </c>
      <c r="N85" s="46">
        <v>4.01</v>
      </c>
      <c r="O85" s="46">
        <v>3.87</v>
      </c>
      <c r="P85" s="46">
        <v>0.13999999999999968</v>
      </c>
      <c r="Q85" s="9"/>
      <c r="R85" s="49"/>
      <c r="S85" s="49"/>
      <c r="T85" s="49"/>
      <c r="U85" s="49"/>
      <c r="V85" s="49">
        <v>0</v>
      </c>
      <c r="W85" s="49"/>
      <c r="X85" s="9">
        <f t="shared" si="395"/>
        <v>0</v>
      </c>
      <c r="Y85" s="9"/>
      <c r="Z85" s="9"/>
      <c r="AA85" s="9"/>
      <c r="AB85" s="9">
        <f t="shared" si="396"/>
        <v>0</v>
      </c>
      <c r="AC85" s="9">
        <f t="shared" si="397"/>
        <v>0</v>
      </c>
      <c r="AD85" s="9">
        <f t="shared" si="398"/>
        <v>0</v>
      </c>
      <c r="AE85" s="9">
        <f t="shared" si="399"/>
        <v>0</v>
      </c>
      <c r="AF85" s="49"/>
      <c r="AG85" s="49"/>
      <c r="AH85" s="49"/>
      <c r="AI85" s="9">
        <f t="shared" si="400"/>
        <v>0</v>
      </c>
      <c r="AJ85" s="46"/>
      <c r="AK85" s="46"/>
      <c r="AL85" s="46"/>
      <c r="AM85" s="46"/>
      <c r="AN85" s="46"/>
      <c r="AO85" s="46"/>
      <c r="AP85" s="46">
        <v>0</v>
      </c>
      <c r="AQ85" s="46">
        <v>0</v>
      </c>
      <c r="AR85" s="46"/>
      <c r="AS85" s="46">
        <f t="shared" si="401"/>
        <v>0</v>
      </c>
      <c r="AT85" s="46">
        <f t="shared" si="402"/>
        <v>0</v>
      </c>
      <c r="AU85" s="46">
        <f t="shared" si="403"/>
        <v>0</v>
      </c>
      <c r="AV85" s="9">
        <f t="shared" si="404"/>
        <v>3183540</v>
      </c>
      <c r="AW85" s="9">
        <f t="shared" si="405"/>
        <v>1965676</v>
      </c>
      <c r="AX85" s="9">
        <f t="shared" si="406"/>
        <v>383900</v>
      </c>
      <c r="AY85" s="9">
        <f t="shared" si="407"/>
        <v>794157</v>
      </c>
      <c r="AZ85" s="9">
        <f t="shared" si="408"/>
        <v>19657</v>
      </c>
      <c r="BA85" s="9">
        <f t="shared" si="409"/>
        <v>20150</v>
      </c>
      <c r="BB85" s="46">
        <f t="shared" si="410"/>
        <v>4.01</v>
      </c>
      <c r="BC85" s="46">
        <f t="shared" si="411"/>
        <v>3.87</v>
      </c>
      <c r="BD85" s="46">
        <f t="shared" si="412"/>
        <v>0.13999999999999968</v>
      </c>
    </row>
    <row r="86" spans="1:57" x14ac:dyDescent="0.25">
      <c r="A86" s="29">
        <v>1427</v>
      </c>
      <c r="B86" s="30">
        <v>600010422</v>
      </c>
      <c r="C86" s="31"/>
      <c r="D86" s="32" t="s">
        <v>161</v>
      </c>
      <c r="E86" s="30"/>
      <c r="F86" s="30"/>
      <c r="G86" s="31"/>
      <c r="H86" s="33">
        <v>32686259</v>
      </c>
      <c r="I86" s="33">
        <v>23422717</v>
      </c>
      <c r="J86" s="33">
        <v>693900</v>
      </c>
      <c r="K86" s="33">
        <v>8151417</v>
      </c>
      <c r="L86" s="33">
        <v>234227</v>
      </c>
      <c r="M86" s="33">
        <v>183998</v>
      </c>
      <c r="N86" s="47">
        <v>41.625799999999998</v>
      </c>
      <c r="O86" s="47">
        <v>33.8825</v>
      </c>
      <c r="P86" s="47">
        <v>7.7432999999999987</v>
      </c>
      <c r="Q86" s="50">
        <f t="shared" ref="Q86:BD86" si="413">SUM(Q82:Q85)</f>
        <v>0</v>
      </c>
      <c r="R86" s="50">
        <f t="shared" si="413"/>
        <v>0</v>
      </c>
      <c r="S86" s="50">
        <f t="shared" si="413"/>
        <v>0</v>
      </c>
      <c r="T86" s="50">
        <f t="shared" si="413"/>
        <v>0</v>
      </c>
      <c r="U86" s="50">
        <f t="shared" si="413"/>
        <v>0</v>
      </c>
      <c r="V86" s="50">
        <f t="shared" si="413"/>
        <v>1266</v>
      </c>
      <c r="W86" s="50">
        <f t="shared" si="413"/>
        <v>86298</v>
      </c>
      <c r="X86" s="50">
        <f t="shared" si="413"/>
        <v>87564</v>
      </c>
      <c r="Y86" s="50">
        <f t="shared" si="413"/>
        <v>0</v>
      </c>
      <c r="Z86" s="50">
        <f t="shared" si="413"/>
        <v>0</v>
      </c>
      <c r="AA86" s="50">
        <f t="shared" si="413"/>
        <v>0</v>
      </c>
      <c r="AB86" s="50">
        <f t="shared" si="413"/>
        <v>0</v>
      </c>
      <c r="AC86" s="50">
        <f t="shared" si="413"/>
        <v>87564</v>
      </c>
      <c r="AD86" s="50">
        <f t="shared" si="413"/>
        <v>29597</v>
      </c>
      <c r="AE86" s="50">
        <f t="shared" si="413"/>
        <v>876</v>
      </c>
      <c r="AF86" s="50">
        <f t="shared" si="413"/>
        <v>0</v>
      </c>
      <c r="AG86" s="50">
        <f t="shared" si="413"/>
        <v>0</v>
      </c>
      <c r="AH86" s="50">
        <f t="shared" si="413"/>
        <v>0</v>
      </c>
      <c r="AI86" s="50">
        <f t="shared" si="413"/>
        <v>0</v>
      </c>
      <c r="AJ86" s="51">
        <f t="shared" si="413"/>
        <v>0</v>
      </c>
      <c r="AK86" s="51">
        <f t="shared" si="413"/>
        <v>0</v>
      </c>
      <c r="AL86" s="47">
        <f t="shared" si="413"/>
        <v>0</v>
      </c>
      <c r="AM86" s="47">
        <f t="shared" si="413"/>
        <v>0</v>
      </c>
      <c r="AN86" s="47">
        <f t="shared" si="413"/>
        <v>0</v>
      </c>
      <c r="AO86" s="47">
        <f t="shared" si="413"/>
        <v>0</v>
      </c>
      <c r="AP86" s="47">
        <f t="shared" si="413"/>
        <v>0</v>
      </c>
      <c r="AQ86" s="47">
        <f t="shared" si="413"/>
        <v>0</v>
      </c>
      <c r="AR86" s="47">
        <f t="shared" si="413"/>
        <v>0.19</v>
      </c>
      <c r="AS86" s="47">
        <f t="shared" si="413"/>
        <v>0.19</v>
      </c>
      <c r="AT86" s="47">
        <f t="shared" si="413"/>
        <v>0</v>
      </c>
      <c r="AU86" s="47">
        <f t="shared" si="413"/>
        <v>0.19</v>
      </c>
      <c r="AV86" s="33">
        <f t="shared" si="413"/>
        <v>32804296</v>
      </c>
      <c r="AW86" s="33">
        <f t="shared" si="413"/>
        <v>23510281</v>
      </c>
      <c r="AX86" s="33">
        <f t="shared" si="413"/>
        <v>693900</v>
      </c>
      <c r="AY86" s="33">
        <f t="shared" si="413"/>
        <v>8181014</v>
      </c>
      <c r="AZ86" s="33">
        <f t="shared" si="413"/>
        <v>235103</v>
      </c>
      <c r="BA86" s="33">
        <f t="shared" si="413"/>
        <v>183998</v>
      </c>
      <c r="BB86" s="47">
        <f t="shared" si="413"/>
        <v>41.815799999999996</v>
      </c>
      <c r="BC86" s="47">
        <f t="shared" si="413"/>
        <v>34.072499999999998</v>
      </c>
      <c r="BD86" s="47">
        <f t="shared" si="413"/>
        <v>7.7432999999999987</v>
      </c>
      <c r="BE86" s="42">
        <f>AV86-H86</f>
        <v>118037</v>
      </c>
    </row>
    <row r="87" spans="1:57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9">
        <v>29276542</v>
      </c>
      <c r="I87" s="9">
        <v>21205775</v>
      </c>
      <c r="J87" s="9">
        <v>416000</v>
      </c>
      <c r="K87" s="9">
        <v>7308160</v>
      </c>
      <c r="L87" s="9">
        <v>212057</v>
      </c>
      <c r="M87" s="9">
        <v>134550</v>
      </c>
      <c r="N87" s="46">
        <v>36.758499999999998</v>
      </c>
      <c r="O87" s="46">
        <v>29.3185</v>
      </c>
      <c r="P87" s="46">
        <v>7.4400000000000013</v>
      </c>
      <c r="Q87" s="9"/>
      <c r="R87" s="28"/>
      <c r="S87" s="28"/>
      <c r="T87" s="28"/>
      <c r="U87" s="28"/>
      <c r="V87" s="28"/>
      <c r="W87" s="28">
        <v>366929</v>
      </c>
      <c r="X87" s="9">
        <f t="shared" ref="X87:X90" si="414">SUM(Q87:W87)</f>
        <v>366929</v>
      </c>
      <c r="Y87" s="9"/>
      <c r="Z87" s="9"/>
      <c r="AA87" s="9"/>
      <c r="AB87" s="9">
        <f t="shared" ref="AB87:AB90" si="415">SUM(Y87:AA87)</f>
        <v>0</v>
      </c>
      <c r="AC87" s="9">
        <f t="shared" ref="AC87:AC90" si="416">X87+AB87</f>
        <v>366929</v>
      </c>
      <c r="AD87" s="9">
        <f t="shared" ref="AD87:AD90" si="417">ROUND((X87+Y87+Z87)*33.8%,0)</f>
        <v>124022</v>
      </c>
      <c r="AE87" s="9">
        <f t="shared" ref="AE87:AE90" si="418">ROUND(X87*1%,0)</f>
        <v>3669</v>
      </c>
      <c r="AF87" s="28"/>
      <c r="AG87" s="28"/>
      <c r="AH87" s="28"/>
      <c r="AI87" s="9">
        <f t="shared" ref="AI87:AI90" si="419">AF87+AG87+AH87</f>
        <v>0</v>
      </c>
      <c r="AJ87" s="46"/>
      <c r="AK87" s="46"/>
      <c r="AL87" s="46"/>
      <c r="AM87" s="46"/>
      <c r="AN87" s="46"/>
      <c r="AO87" s="46"/>
      <c r="AP87" s="46"/>
      <c r="AQ87" s="46"/>
      <c r="AR87" s="46">
        <v>0.79</v>
      </c>
      <c r="AS87" s="46">
        <f t="shared" ref="AS87:AS90" si="420">AJ87+AL87+AM87+AP87+AR87+AN87</f>
        <v>0.79</v>
      </c>
      <c r="AT87" s="46">
        <f t="shared" ref="AT87:AT90" si="421">AK87+AQ87+AO87</f>
        <v>0</v>
      </c>
      <c r="AU87" s="46">
        <f t="shared" ref="AU87:AU90" si="422">AS87+AT87</f>
        <v>0.79</v>
      </c>
      <c r="AV87" s="9">
        <f t="shared" ref="AV87:AV90" si="423">AW87+AX87+AY87+AZ87+BA87</f>
        <v>29771162</v>
      </c>
      <c r="AW87" s="9">
        <f t="shared" ref="AW87:AW90" si="424">I87+X87</f>
        <v>21572704</v>
      </c>
      <c r="AX87" s="9">
        <f t="shared" ref="AX87:AX90" si="425">J87+AB87</f>
        <v>416000</v>
      </c>
      <c r="AY87" s="9">
        <f t="shared" ref="AY87:AY90" si="426">K87+AD87</f>
        <v>7432182</v>
      </c>
      <c r="AZ87" s="9">
        <f t="shared" ref="AZ87:AZ90" si="427">L87+AE87</f>
        <v>215726</v>
      </c>
      <c r="BA87" s="9">
        <f t="shared" ref="BA87:BA90" si="428">M87+AI87</f>
        <v>134550</v>
      </c>
      <c r="BB87" s="46">
        <f t="shared" ref="BB87:BB90" si="429">BC87+BD87</f>
        <v>37.548500000000004</v>
      </c>
      <c r="BC87" s="46">
        <f t="shared" ref="BC87:BC90" si="430">O87+AS87</f>
        <v>30.108499999999999</v>
      </c>
      <c r="BD87" s="46">
        <f t="shared" ref="BD87:BD90" si="431">P87+AT87</f>
        <v>7.4400000000000013</v>
      </c>
    </row>
    <row r="88" spans="1:57" x14ac:dyDescent="0.25">
      <c r="A88" s="5">
        <v>1428</v>
      </c>
      <c r="B88" s="2">
        <v>600012646</v>
      </c>
      <c r="C88" s="7">
        <v>854999</v>
      </c>
      <c r="D88" s="8" t="s">
        <v>39</v>
      </c>
      <c r="E88" s="19">
        <v>3122</v>
      </c>
      <c r="F88" s="19" t="s">
        <v>108</v>
      </c>
      <c r="G88" s="19" t="s">
        <v>94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46">
        <v>0</v>
      </c>
      <c r="O88" s="46">
        <v>0</v>
      </c>
      <c r="P88" s="46">
        <v>0</v>
      </c>
      <c r="Q88" s="9"/>
      <c r="R88" s="49"/>
      <c r="S88" s="49"/>
      <c r="T88" s="49"/>
      <c r="U88" s="49"/>
      <c r="V88" s="49"/>
      <c r="W88" s="49"/>
      <c r="X88" s="9">
        <f t="shared" si="414"/>
        <v>0</v>
      </c>
      <c r="Y88" s="9"/>
      <c r="Z88" s="9"/>
      <c r="AA88" s="9"/>
      <c r="AB88" s="9">
        <f t="shared" si="415"/>
        <v>0</v>
      </c>
      <c r="AC88" s="9">
        <f t="shared" si="416"/>
        <v>0</v>
      </c>
      <c r="AD88" s="9">
        <f t="shared" si="417"/>
        <v>0</v>
      </c>
      <c r="AE88" s="9">
        <f t="shared" si="418"/>
        <v>0</v>
      </c>
      <c r="AF88" s="49"/>
      <c r="AG88" s="49"/>
      <c r="AH88" s="49"/>
      <c r="AI88" s="9">
        <f t="shared" si="419"/>
        <v>0</v>
      </c>
      <c r="AJ88" s="46"/>
      <c r="AK88" s="46"/>
      <c r="AL88" s="46"/>
      <c r="AM88" s="46"/>
      <c r="AN88" s="46"/>
      <c r="AO88" s="46"/>
      <c r="AP88" s="46"/>
      <c r="AQ88" s="46"/>
      <c r="AR88" s="46"/>
      <c r="AS88" s="46">
        <f t="shared" si="420"/>
        <v>0</v>
      </c>
      <c r="AT88" s="46">
        <f t="shared" si="421"/>
        <v>0</v>
      </c>
      <c r="AU88" s="46">
        <f t="shared" si="422"/>
        <v>0</v>
      </c>
      <c r="AV88" s="9">
        <f t="shared" si="423"/>
        <v>0</v>
      </c>
      <c r="AW88" s="9">
        <f t="shared" si="424"/>
        <v>0</v>
      </c>
      <c r="AX88" s="9">
        <f t="shared" si="425"/>
        <v>0</v>
      </c>
      <c r="AY88" s="9">
        <f t="shared" si="426"/>
        <v>0</v>
      </c>
      <c r="AZ88" s="9">
        <f t="shared" si="427"/>
        <v>0</v>
      </c>
      <c r="BA88" s="9">
        <f t="shared" si="428"/>
        <v>0</v>
      </c>
      <c r="BB88" s="46">
        <f t="shared" si="429"/>
        <v>0</v>
      </c>
      <c r="BC88" s="46">
        <f t="shared" si="430"/>
        <v>0</v>
      </c>
      <c r="BD88" s="46">
        <f t="shared" si="431"/>
        <v>0</v>
      </c>
    </row>
    <row r="89" spans="1:57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7" t="s">
        <v>94</v>
      </c>
      <c r="H89" s="9">
        <v>2706924</v>
      </c>
      <c r="I89" s="9">
        <v>1977469</v>
      </c>
      <c r="J89" s="9">
        <v>20000</v>
      </c>
      <c r="K89" s="9">
        <v>675145</v>
      </c>
      <c r="L89" s="9">
        <v>19775</v>
      </c>
      <c r="M89" s="9">
        <v>14535</v>
      </c>
      <c r="N89" s="46">
        <v>4.53</v>
      </c>
      <c r="O89" s="46">
        <v>3.34</v>
      </c>
      <c r="P89" s="46">
        <v>1.1900000000000004</v>
      </c>
      <c r="Q89" s="9"/>
      <c r="R89" s="49"/>
      <c r="S89" s="49"/>
      <c r="T89" s="49"/>
      <c r="U89" s="49"/>
      <c r="V89" s="49">
        <v>0</v>
      </c>
      <c r="W89" s="49"/>
      <c r="X89" s="9">
        <f t="shared" si="414"/>
        <v>0</v>
      </c>
      <c r="Y89" s="9"/>
      <c r="Z89" s="9"/>
      <c r="AA89" s="9"/>
      <c r="AB89" s="9">
        <f t="shared" si="415"/>
        <v>0</v>
      </c>
      <c r="AC89" s="9">
        <f t="shared" si="416"/>
        <v>0</v>
      </c>
      <c r="AD89" s="9">
        <f t="shared" si="417"/>
        <v>0</v>
      </c>
      <c r="AE89" s="9">
        <f t="shared" si="418"/>
        <v>0</v>
      </c>
      <c r="AF89" s="49"/>
      <c r="AG89" s="49"/>
      <c r="AH89" s="49"/>
      <c r="AI89" s="9">
        <f t="shared" si="419"/>
        <v>0</v>
      </c>
      <c r="AJ89" s="46"/>
      <c r="AK89" s="46"/>
      <c r="AL89" s="46"/>
      <c r="AM89" s="46"/>
      <c r="AN89" s="46"/>
      <c r="AO89" s="46"/>
      <c r="AP89" s="46">
        <v>0</v>
      </c>
      <c r="AQ89" s="46">
        <v>0</v>
      </c>
      <c r="AR89" s="46"/>
      <c r="AS89" s="46">
        <f t="shared" si="420"/>
        <v>0</v>
      </c>
      <c r="AT89" s="46">
        <f t="shared" si="421"/>
        <v>0</v>
      </c>
      <c r="AU89" s="46">
        <f t="shared" si="422"/>
        <v>0</v>
      </c>
      <c r="AV89" s="9">
        <f t="shared" si="423"/>
        <v>2706924</v>
      </c>
      <c r="AW89" s="9">
        <f t="shared" si="424"/>
        <v>1977469</v>
      </c>
      <c r="AX89" s="9">
        <f t="shared" si="425"/>
        <v>20000</v>
      </c>
      <c r="AY89" s="9">
        <f t="shared" si="426"/>
        <v>675145</v>
      </c>
      <c r="AZ89" s="9">
        <f t="shared" si="427"/>
        <v>19775</v>
      </c>
      <c r="BA89" s="9">
        <f t="shared" si="428"/>
        <v>14535</v>
      </c>
      <c r="BB89" s="46">
        <f t="shared" si="429"/>
        <v>4.53</v>
      </c>
      <c r="BC89" s="46">
        <f t="shared" si="430"/>
        <v>3.34</v>
      </c>
      <c r="BD89" s="46">
        <f t="shared" si="431"/>
        <v>1.1900000000000004</v>
      </c>
    </row>
    <row r="90" spans="1:57" x14ac:dyDescent="0.25">
      <c r="A90" s="5">
        <v>1428</v>
      </c>
      <c r="B90" s="2">
        <v>600012646</v>
      </c>
      <c r="C90" s="7">
        <v>854999</v>
      </c>
      <c r="D90" s="8" t="s">
        <v>39</v>
      </c>
      <c r="E90" s="2">
        <v>3150</v>
      </c>
      <c r="F90" s="2" t="s">
        <v>31</v>
      </c>
      <c r="G90" s="2" t="s">
        <v>19</v>
      </c>
      <c r="H90" s="9">
        <v>2279730</v>
      </c>
      <c r="I90" s="9">
        <v>1675553</v>
      </c>
      <c r="J90" s="9">
        <v>7000</v>
      </c>
      <c r="K90" s="9">
        <v>568703</v>
      </c>
      <c r="L90" s="9">
        <v>16756</v>
      </c>
      <c r="M90" s="9">
        <v>11718</v>
      </c>
      <c r="N90" s="46">
        <v>2.7892999999999999</v>
      </c>
      <c r="O90" s="46">
        <v>2.3712</v>
      </c>
      <c r="P90" s="46">
        <v>0.41810000000000003</v>
      </c>
      <c r="Q90" s="9"/>
      <c r="R90" s="9"/>
      <c r="S90" s="9"/>
      <c r="T90" s="9"/>
      <c r="U90" s="9"/>
      <c r="V90" s="9"/>
      <c r="W90" s="9"/>
      <c r="X90" s="9">
        <f t="shared" si="414"/>
        <v>0</v>
      </c>
      <c r="Y90" s="9"/>
      <c r="Z90" s="9"/>
      <c r="AA90" s="9"/>
      <c r="AB90" s="9">
        <f t="shared" si="415"/>
        <v>0</v>
      </c>
      <c r="AC90" s="9">
        <f t="shared" si="416"/>
        <v>0</v>
      </c>
      <c r="AD90" s="9">
        <f t="shared" si="417"/>
        <v>0</v>
      </c>
      <c r="AE90" s="9">
        <f t="shared" si="418"/>
        <v>0</v>
      </c>
      <c r="AF90" s="9"/>
      <c r="AG90" s="9"/>
      <c r="AH90" s="9"/>
      <c r="AI90" s="9">
        <f t="shared" si="419"/>
        <v>0</v>
      </c>
      <c r="AJ90" s="46"/>
      <c r="AK90" s="46"/>
      <c r="AL90" s="46"/>
      <c r="AM90" s="46"/>
      <c r="AN90" s="46"/>
      <c r="AO90" s="46"/>
      <c r="AP90" s="46"/>
      <c r="AQ90" s="46"/>
      <c r="AR90" s="46"/>
      <c r="AS90" s="46">
        <f t="shared" si="420"/>
        <v>0</v>
      </c>
      <c r="AT90" s="46">
        <f t="shared" si="421"/>
        <v>0</v>
      </c>
      <c r="AU90" s="46">
        <f t="shared" si="422"/>
        <v>0</v>
      </c>
      <c r="AV90" s="9">
        <f t="shared" si="423"/>
        <v>2279730</v>
      </c>
      <c r="AW90" s="9">
        <f t="shared" si="424"/>
        <v>1675553</v>
      </c>
      <c r="AX90" s="9">
        <f t="shared" si="425"/>
        <v>7000</v>
      </c>
      <c r="AY90" s="9">
        <f t="shared" si="426"/>
        <v>568703</v>
      </c>
      <c r="AZ90" s="9">
        <f t="shared" si="427"/>
        <v>16756</v>
      </c>
      <c r="BA90" s="9">
        <f t="shared" si="428"/>
        <v>11718</v>
      </c>
      <c r="BB90" s="46">
        <f t="shared" si="429"/>
        <v>2.7892999999999999</v>
      </c>
      <c r="BC90" s="46">
        <f t="shared" si="430"/>
        <v>2.3712</v>
      </c>
      <c r="BD90" s="46">
        <f t="shared" si="431"/>
        <v>0.41810000000000003</v>
      </c>
    </row>
    <row r="91" spans="1:57" x14ac:dyDescent="0.25">
      <c r="A91" s="29">
        <v>1428</v>
      </c>
      <c r="B91" s="30">
        <v>600012646</v>
      </c>
      <c r="C91" s="31"/>
      <c r="D91" s="32" t="s">
        <v>162</v>
      </c>
      <c r="E91" s="30"/>
      <c r="F91" s="30"/>
      <c r="G91" s="30"/>
      <c r="H91" s="33">
        <v>34263196</v>
      </c>
      <c r="I91" s="33">
        <v>24858797</v>
      </c>
      <c r="J91" s="33">
        <v>443000</v>
      </c>
      <c r="K91" s="33">
        <v>8552008</v>
      </c>
      <c r="L91" s="33">
        <v>248588</v>
      </c>
      <c r="M91" s="33">
        <v>160803</v>
      </c>
      <c r="N91" s="47">
        <v>44.077799999999996</v>
      </c>
      <c r="O91" s="47">
        <v>35.029700000000005</v>
      </c>
      <c r="P91" s="47">
        <v>9.0481000000000034</v>
      </c>
      <c r="Q91" s="33">
        <f t="shared" ref="Q91:BD91" si="432">SUM(Q87:Q90)</f>
        <v>0</v>
      </c>
      <c r="R91" s="33">
        <f t="shared" si="432"/>
        <v>0</v>
      </c>
      <c r="S91" s="33">
        <f t="shared" si="432"/>
        <v>0</v>
      </c>
      <c r="T91" s="33">
        <f t="shared" si="432"/>
        <v>0</v>
      </c>
      <c r="U91" s="33">
        <f t="shared" si="432"/>
        <v>0</v>
      </c>
      <c r="V91" s="33">
        <f t="shared" si="432"/>
        <v>0</v>
      </c>
      <c r="W91" s="33">
        <f t="shared" si="432"/>
        <v>366929</v>
      </c>
      <c r="X91" s="33">
        <f t="shared" si="432"/>
        <v>366929</v>
      </c>
      <c r="Y91" s="33">
        <f t="shared" si="432"/>
        <v>0</v>
      </c>
      <c r="Z91" s="33">
        <f t="shared" si="432"/>
        <v>0</v>
      </c>
      <c r="AA91" s="33">
        <f t="shared" si="432"/>
        <v>0</v>
      </c>
      <c r="AB91" s="33">
        <f t="shared" si="432"/>
        <v>0</v>
      </c>
      <c r="AC91" s="33">
        <f t="shared" si="432"/>
        <v>366929</v>
      </c>
      <c r="AD91" s="33">
        <f t="shared" si="432"/>
        <v>124022</v>
      </c>
      <c r="AE91" s="33">
        <f t="shared" si="432"/>
        <v>3669</v>
      </c>
      <c r="AF91" s="33">
        <f t="shared" si="432"/>
        <v>0</v>
      </c>
      <c r="AG91" s="33">
        <f t="shared" si="432"/>
        <v>0</v>
      </c>
      <c r="AH91" s="33">
        <f t="shared" si="432"/>
        <v>0</v>
      </c>
      <c r="AI91" s="33">
        <f t="shared" si="432"/>
        <v>0</v>
      </c>
      <c r="AJ91" s="47">
        <f t="shared" si="432"/>
        <v>0</v>
      </c>
      <c r="AK91" s="47">
        <f t="shared" si="432"/>
        <v>0</v>
      </c>
      <c r="AL91" s="47">
        <f t="shared" si="432"/>
        <v>0</v>
      </c>
      <c r="AM91" s="47">
        <f t="shared" si="432"/>
        <v>0</v>
      </c>
      <c r="AN91" s="47">
        <f t="shared" si="432"/>
        <v>0</v>
      </c>
      <c r="AO91" s="47">
        <f t="shared" si="432"/>
        <v>0</v>
      </c>
      <c r="AP91" s="47">
        <f t="shared" si="432"/>
        <v>0</v>
      </c>
      <c r="AQ91" s="47">
        <f t="shared" si="432"/>
        <v>0</v>
      </c>
      <c r="AR91" s="47">
        <f t="shared" si="432"/>
        <v>0.79</v>
      </c>
      <c r="AS91" s="47">
        <f t="shared" si="432"/>
        <v>0.79</v>
      </c>
      <c r="AT91" s="47">
        <f t="shared" si="432"/>
        <v>0</v>
      </c>
      <c r="AU91" s="47">
        <f t="shared" si="432"/>
        <v>0.79</v>
      </c>
      <c r="AV91" s="33">
        <f t="shared" si="432"/>
        <v>34757816</v>
      </c>
      <c r="AW91" s="33">
        <f t="shared" si="432"/>
        <v>25225726</v>
      </c>
      <c r="AX91" s="33">
        <f t="shared" si="432"/>
        <v>443000</v>
      </c>
      <c r="AY91" s="33">
        <f t="shared" si="432"/>
        <v>8676030</v>
      </c>
      <c r="AZ91" s="33">
        <f t="shared" si="432"/>
        <v>252257</v>
      </c>
      <c r="BA91" s="33">
        <f t="shared" si="432"/>
        <v>160803</v>
      </c>
      <c r="BB91" s="47">
        <f t="shared" si="432"/>
        <v>44.867800000000003</v>
      </c>
      <c r="BC91" s="47">
        <f t="shared" si="432"/>
        <v>35.819699999999997</v>
      </c>
      <c r="BD91" s="47">
        <f t="shared" si="432"/>
        <v>9.0481000000000034</v>
      </c>
      <c r="BE91" s="42">
        <f>AV91-H91</f>
        <v>494620</v>
      </c>
    </row>
    <row r="92" spans="1:57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9">
        <v>42176963</v>
      </c>
      <c r="I92" s="9">
        <v>30191011</v>
      </c>
      <c r="J92" s="9">
        <v>914395</v>
      </c>
      <c r="K92" s="9">
        <v>10513627</v>
      </c>
      <c r="L92" s="9">
        <v>301910</v>
      </c>
      <c r="M92" s="9">
        <v>256020</v>
      </c>
      <c r="N92" s="46">
        <v>50.735200000000006</v>
      </c>
      <c r="O92" s="46">
        <v>39.705200000000005</v>
      </c>
      <c r="P92" s="46">
        <v>11.03</v>
      </c>
      <c r="Q92" s="9"/>
      <c r="R92" s="28"/>
      <c r="S92" s="28"/>
      <c r="T92" s="28"/>
      <c r="U92" s="28"/>
      <c r="V92" s="28"/>
      <c r="W92" s="28"/>
      <c r="X92" s="9">
        <f t="shared" ref="X92:X99" si="433">SUM(Q92:W92)</f>
        <v>0</v>
      </c>
      <c r="Y92" s="9"/>
      <c r="Z92" s="9"/>
      <c r="AA92" s="9"/>
      <c r="AB92" s="9">
        <f t="shared" ref="AB92:AB99" si="434">SUM(Y92:AA92)</f>
        <v>0</v>
      </c>
      <c r="AC92" s="9">
        <f t="shared" ref="AC92:AC99" si="435">X92+AB92</f>
        <v>0</v>
      </c>
      <c r="AD92" s="9">
        <f t="shared" ref="AD92:AD99" si="436">ROUND((X92+Y92+Z92)*33.8%,0)</f>
        <v>0</v>
      </c>
      <c r="AE92" s="9">
        <f t="shared" ref="AE92:AE99" si="437">ROUND(X92*1%,0)</f>
        <v>0</v>
      </c>
      <c r="AF92" s="28"/>
      <c r="AG92" s="28"/>
      <c r="AH92" s="28"/>
      <c r="AI92" s="9">
        <f t="shared" ref="AI92:AI99" si="438">AF92+AG92+AH92</f>
        <v>0</v>
      </c>
      <c r="AJ92" s="46"/>
      <c r="AK92" s="46"/>
      <c r="AL92" s="46"/>
      <c r="AM92" s="46"/>
      <c r="AN92" s="46"/>
      <c r="AO92" s="46"/>
      <c r="AP92" s="46"/>
      <c r="AQ92" s="46"/>
      <c r="AR92" s="46"/>
      <c r="AS92" s="46">
        <f t="shared" ref="AS92:AS99" si="439">AJ92+AL92+AM92+AP92+AR92+AN92</f>
        <v>0</v>
      </c>
      <c r="AT92" s="46">
        <f t="shared" ref="AT92:AT99" si="440">AK92+AQ92+AO92</f>
        <v>0</v>
      </c>
      <c r="AU92" s="46">
        <f t="shared" ref="AU92:AU99" si="441">AS92+AT92</f>
        <v>0</v>
      </c>
      <c r="AV92" s="9">
        <f t="shared" ref="AV92:AV99" si="442">AW92+AX92+AY92+AZ92+BA92</f>
        <v>42176963</v>
      </c>
      <c r="AW92" s="9">
        <f t="shared" ref="AW92:AW99" si="443">I92+X92</f>
        <v>30191011</v>
      </c>
      <c r="AX92" s="9">
        <f t="shared" ref="AX92:AX99" si="444">J92+AB92</f>
        <v>914395</v>
      </c>
      <c r="AY92" s="9">
        <f t="shared" ref="AY92:AY99" si="445">K92+AD92</f>
        <v>10513627</v>
      </c>
      <c r="AZ92" s="9">
        <f t="shared" ref="AZ92:AZ99" si="446">L92+AE92</f>
        <v>301910</v>
      </c>
      <c r="BA92" s="9">
        <f t="shared" ref="BA92:BA99" si="447">M92+AI92</f>
        <v>256020</v>
      </c>
      <c r="BB92" s="46">
        <f t="shared" ref="BB92:BB99" si="448">BC92+BD92</f>
        <v>50.735200000000006</v>
      </c>
      <c r="BC92" s="46">
        <f t="shared" ref="BC92:BC99" si="449">O92+AS92</f>
        <v>39.705200000000005</v>
      </c>
      <c r="BD92" s="46">
        <f t="shared" ref="BD92:BD99" si="450">P92+AT92</f>
        <v>11.03</v>
      </c>
    </row>
    <row r="93" spans="1:57" x14ac:dyDescent="0.25">
      <c r="A93" s="5">
        <v>1429</v>
      </c>
      <c r="B93" s="2">
        <v>600019713</v>
      </c>
      <c r="C93" s="7">
        <v>673731</v>
      </c>
      <c r="D93" s="8" t="s">
        <v>40</v>
      </c>
      <c r="E93" s="19">
        <v>3122</v>
      </c>
      <c r="F93" s="19" t="s">
        <v>108</v>
      </c>
      <c r="G93" s="19" t="s">
        <v>94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46">
        <v>0</v>
      </c>
      <c r="O93" s="46">
        <v>0</v>
      </c>
      <c r="P93" s="46">
        <v>0</v>
      </c>
      <c r="Q93" s="9"/>
      <c r="R93" s="49"/>
      <c r="S93" s="49"/>
      <c r="T93" s="49"/>
      <c r="U93" s="49"/>
      <c r="V93" s="49"/>
      <c r="W93" s="49"/>
      <c r="X93" s="9">
        <f t="shared" si="433"/>
        <v>0</v>
      </c>
      <c r="Y93" s="9"/>
      <c r="Z93" s="9"/>
      <c r="AA93" s="9"/>
      <c r="AB93" s="9">
        <f t="shared" si="434"/>
        <v>0</v>
      </c>
      <c r="AC93" s="9">
        <f t="shared" si="435"/>
        <v>0</v>
      </c>
      <c r="AD93" s="9">
        <f t="shared" si="436"/>
        <v>0</v>
      </c>
      <c r="AE93" s="9">
        <f t="shared" si="437"/>
        <v>0</v>
      </c>
      <c r="AF93" s="49"/>
      <c r="AG93" s="49"/>
      <c r="AH93" s="49"/>
      <c r="AI93" s="9">
        <f t="shared" si="438"/>
        <v>0</v>
      </c>
      <c r="AJ93" s="46"/>
      <c r="AK93" s="46"/>
      <c r="AL93" s="46"/>
      <c r="AM93" s="46"/>
      <c r="AN93" s="46"/>
      <c r="AO93" s="46"/>
      <c r="AP93" s="46"/>
      <c r="AQ93" s="46"/>
      <c r="AR93" s="46"/>
      <c r="AS93" s="46">
        <f t="shared" si="439"/>
        <v>0</v>
      </c>
      <c r="AT93" s="46">
        <f t="shared" si="440"/>
        <v>0</v>
      </c>
      <c r="AU93" s="46">
        <f t="shared" si="441"/>
        <v>0</v>
      </c>
      <c r="AV93" s="9">
        <f t="shared" si="442"/>
        <v>0</v>
      </c>
      <c r="AW93" s="9">
        <f t="shared" si="443"/>
        <v>0</v>
      </c>
      <c r="AX93" s="9">
        <f t="shared" si="444"/>
        <v>0</v>
      </c>
      <c r="AY93" s="9">
        <f t="shared" si="445"/>
        <v>0</v>
      </c>
      <c r="AZ93" s="9">
        <f t="shared" si="446"/>
        <v>0</v>
      </c>
      <c r="BA93" s="9">
        <f t="shared" si="447"/>
        <v>0</v>
      </c>
      <c r="BB93" s="46">
        <f t="shared" si="448"/>
        <v>0</v>
      </c>
      <c r="BC93" s="46">
        <f t="shared" si="449"/>
        <v>0</v>
      </c>
      <c r="BD93" s="46">
        <f t="shared" si="450"/>
        <v>0</v>
      </c>
    </row>
    <row r="94" spans="1:57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94</v>
      </c>
      <c r="H94" s="9">
        <v>5124309</v>
      </c>
      <c r="I94" s="9">
        <v>3772552</v>
      </c>
      <c r="J94" s="9">
        <v>0</v>
      </c>
      <c r="K94" s="9">
        <v>1275123</v>
      </c>
      <c r="L94" s="9">
        <v>37726</v>
      </c>
      <c r="M94" s="9">
        <v>38908</v>
      </c>
      <c r="N94" s="46">
        <v>12.12</v>
      </c>
      <c r="O94" s="46">
        <v>0</v>
      </c>
      <c r="P94" s="46">
        <v>12.12</v>
      </c>
      <c r="Q94" s="9"/>
      <c r="R94" s="49"/>
      <c r="S94" s="49"/>
      <c r="T94" s="49"/>
      <c r="U94" s="49"/>
      <c r="V94" s="49">
        <v>42318</v>
      </c>
      <c r="W94" s="49"/>
      <c r="X94" s="9">
        <f t="shared" si="433"/>
        <v>42318</v>
      </c>
      <c r="Y94" s="9"/>
      <c r="Z94" s="9"/>
      <c r="AA94" s="9"/>
      <c r="AB94" s="9">
        <f t="shared" si="434"/>
        <v>0</v>
      </c>
      <c r="AC94" s="9">
        <f t="shared" si="435"/>
        <v>42318</v>
      </c>
      <c r="AD94" s="9">
        <f t="shared" si="436"/>
        <v>14303</v>
      </c>
      <c r="AE94" s="9">
        <f t="shared" si="437"/>
        <v>423</v>
      </c>
      <c r="AF94" s="49"/>
      <c r="AG94" s="49"/>
      <c r="AH94" s="49"/>
      <c r="AI94" s="9">
        <f t="shared" si="438"/>
        <v>0</v>
      </c>
      <c r="AJ94" s="46"/>
      <c r="AK94" s="46"/>
      <c r="AL94" s="46"/>
      <c r="AM94" s="46"/>
      <c r="AN94" s="46"/>
      <c r="AO94" s="46"/>
      <c r="AP94" s="46"/>
      <c r="AQ94" s="46">
        <v>0.14000000000000001</v>
      </c>
      <c r="AR94" s="46"/>
      <c r="AS94" s="46">
        <f t="shared" si="439"/>
        <v>0</v>
      </c>
      <c r="AT94" s="46">
        <f t="shared" si="440"/>
        <v>0.14000000000000001</v>
      </c>
      <c r="AU94" s="46">
        <f t="shared" si="441"/>
        <v>0.14000000000000001</v>
      </c>
      <c r="AV94" s="9">
        <f t="shared" si="442"/>
        <v>5181353</v>
      </c>
      <c r="AW94" s="9">
        <f t="shared" si="443"/>
        <v>3814870</v>
      </c>
      <c r="AX94" s="9">
        <f t="shared" si="444"/>
        <v>0</v>
      </c>
      <c r="AY94" s="9">
        <f t="shared" si="445"/>
        <v>1289426</v>
      </c>
      <c r="AZ94" s="9">
        <f t="shared" si="446"/>
        <v>38149</v>
      </c>
      <c r="BA94" s="9">
        <f t="shared" si="447"/>
        <v>38908</v>
      </c>
      <c r="BB94" s="46">
        <f t="shared" si="448"/>
        <v>12.26</v>
      </c>
      <c r="BC94" s="46">
        <f t="shared" si="449"/>
        <v>0</v>
      </c>
      <c r="BD94" s="46">
        <f t="shared" si="450"/>
        <v>12.26</v>
      </c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94</v>
      </c>
      <c r="H95" s="9">
        <v>1424441</v>
      </c>
      <c r="I95" s="9">
        <v>1049031</v>
      </c>
      <c r="J95" s="9">
        <v>0</v>
      </c>
      <c r="K95" s="9">
        <v>354572</v>
      </c>
      <c r="L95" s="9">
        <v>10490</v>
      </c>
      <c r="M95" s="9">
        <v>10348</v>
      </c>
      <c r="N95" s="46">
        <v>3.37</v>
      </c>
      <c r="O95" s="46">
        <v>0</v>
      </c>
      <c r="P95" s="46">
        <v>3.37</v>
      </c>
      <c r="Q95" s="9"/>
      <c r="R95" s="49"/>
      <c r="S95" s="49"/>
      <c r="T95" s="49"/>
      <c r="U95" s="49"/>
      <c r="V95" s="49">
        <v>690022</v>
      </c>
      <c r="W95" s="49"/>
      <c r="X95" s="9">
        <f t="shared" si="433"/>
        <v>690022</v>
      </c>
      <c r="Y95" s="9"/>
      <c r="Z95" s="9"/>
      <c r="AA95" s="9"/>
      <c r="AB95" s="9">
        <f t="shared" si="434"/>
        <v>0</v>
      </c>
      <c r="AC95" s="9">
        <f t="shared" si="435"/>
        <v>690022</v>
      </c>
      <c r="AD95" s="9">
        <f t="shared" si="436"/>
        <v>233227</v>
      </c>
      <c r="AE95" s="9">
        <f t="shared" si="437"/>
        <v>6900</v>
      </c>
      <c r="AF95" s="49"/>
      <c r="AG95" s="49"/>
      <c r="AH95" s="49"/>
      <c r="AI95" s="9">
        <f t="shared" si="438"/>
        <v>0</v>
      </c>
      <c r="AJ95" s="46"/>
      <c r="AK95" s="46"/>
      <c r="AL95" s="46"/>
      <c r="AM95" s="46"/>
      <c r="AN95" s="46"/>
      <c r="AO95" s="46"/>
      <c r="AP95" s="46"/>
      <c r="AQ95" s="46">
        <v>2.2200000000000002</v>
      </c>
      <c r="AR95" s="46"/>
      <c r="AS95" s="46">
        <f t="shared" si="439"/>
        <v>0</v>
      </c>
      <c r="AT95" s="46">
        <f t="shared" si="440"/>
        <v>2.2200000000000002</v>
      </c>
      <c r="AU95" s="46">
        <f t="shared" si="441"/>
        <v>2.2200000000000002</v>
      </c>
      <c r="AV95" s="9">
        <f t="shared" si="442"/>
        <v>2354590</v>
      </c>
      <c r="AW95" s="9">
        <f t="shared" si="443"/>
        <v>1739053</v>
      </c>
      <c r="AX95" s="9">
        <f t="shared" si="444"/>
        <v>0</v>
      </c>
      <c r="AY95" s="9">
        <f t="shared" si="445"/>
        <v>587799</v>
      </c>
      <c r="AZ95" s="9">
        <f t="shared" si="446"/>
        <v>17390</v>
      </c>
      <c r="BA95" s="9">
        <f t="shared" si="447"/>
        <v>10348</v>
      </c>
      <c r="BB95" s="46">
        <f t="shared" si="448"/>
        <v>5.59</v>
      </c>
      <c r="BC95" s="46">
        <f t="shared" si="449"/>
        <v>0</v>
      </c>
      <c r="BD95" s="46">
        <f t="shared" si="450"/>
        <v>5.59</v>
      </c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3141</v>
      </c>
      <c r="F96" s="2" t="s">
        <v>20</v>
      </c>
      <c r="G96" s="7" t="s">
        <v>94</v>
      </c>
      <c r="H96" s="9">
        <v>271853</v>
      </c>
      <c r="I96" s="9">
        <v>199754</v>
      </c>
      <c r="J96" s="9">
        <v>0</v>
      </c>
      <c r="K96" s="9">
        <v>67517</v>
      </c>
      <c r="L96" s="9">
        <v>1998</v>
      </c>
      <c r="M96" s="9">
        <v>2584</v>
      </c>
      <c r="N96" s="46">
        <v>0.64</v>
      </c>
      <c r="O96" s="46">
        <v>0</v>
      </c>
      <c r="P96" s="46">
        <v>0.64</v>
      </c>
      <c r="Q96" s="9"/>
      <c r="R96" s="49"/>
      <c r="S96" s="49"/>
      <c r="T96" s="49"/>
      <c r="U96" s="49"/>
      <c r="V96" s="49">
        <v>-66585</v>
      </c>
      <c r="W96" s="49"/>
      <c r="X96" s="9">
        <f t="shared" si="433"/>
        <v>-66585</v>
      </c>
      <c r="Y96" s="9"/>
      <c r="Z96" s="9"/>
      <c r="AA96" s="9"/>
      <c r="AB96" s="9">
        <f t="shared" si="434"/>
        <v>0</v>
      </c>
      <c r="AC96" s="9">
        <f t="shared" si="435"/>
        <v>-66585</v>
      </c>
      <c r="AD96" s="9">
        <f t="shared" si="436"/>
        <v>-22506</v>
      </c>
      <c r="AE96" s="9">
        <f t="shared" si="437"/>
        <v>-666</v>
      </c>
      <c r="AF96" s="49"/>
      <c r="AG96" s="49"/>
      <c r="AH96" s="49"/>
      <c r="AI96" s="9">
        <f t="shared" si="438"/>
        <v>0</v>
      </c>
      <c r="AJ96" s="46"/>
      <c r="AK96" s="46"/>
      <c r="AL96" s="46"/>
      <c r="AM96" s="46"/>
      <c r="AN96" s="46"/>
      <c r="AO96" s="46"/>
      <c r="AP96" s="46"/>
      <c r="AQ96" s="46">
        <v>-0.21</v>
      </c>
      <c r="AR96" s="46"/>
      <c r="AS96" s="46">
        <f t="shared" si="439"/>
        <v>0</v>
      </c>
      <c r="AT96" s="46">
        <f t="shared" si="440"/>
        <v>-0.21</v>
      </c>
      <c r="AU96" s="46">
        <f t="shared" si="441"/>
        <v>-0.21</v>
      </c>
      <c r="AV96" s="9">
        <f t="shared" si="442"/>
        <v>182096</v>
      </c>
      <c r="AW96" s="9">
        <f t="shared" si="443"/>
        <v>133169</v>
      </c>
      <c r="AX96" s="9">
        <f t="shared" si="444"/>
        <v>0</v>
      </c>
      <c r="AY96" s="9">
        <f t="shared" si="445"/>
        <v>45011</v>
      </c>
      <c r="AZ96" s="9">
        <f t="shared" si="446"/>
        <v>1332</v>
      </c>
      <c r="BA96" s="9">
        <f t="shared" si="447"/>
        <v>2584</v>
      </c>
      <c r="BB96" s="46">
        <f t="shared" si="448"/>
        <v>0.43000000000000005</v>
      </c>
      <c r="BC96" s="46">
        <f t="shared" si="449"/>
        <v>0</v>
      </c>
      <c r="BD96" s="46">
        <f t="shared" si="450"/>
        <v>0.43000000000000005</v>
      </c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94</v>
      </c>
      <c r="H97" s="9">
        <v>6926889</v>
      </c>
      <c r="I97" s="9">
        <v>5101431</v>
      </c>
      <c r="J97" s="9">
        <v>0</v>
      </c>
      <c r="K97" s="9">
        <v>1724284</v>
      </c>
      <c r="L97" s="9">
        <v>51014</v>
      </c>
      <c r="M97" s="9">
        <v>50160</v>
      </c>
      <c r="N97" s="46">
        <v>12.04</v>
      </c>
      <c r="O97" s="46">
        <v>7.94</v>
      </c>
      <c r="P97" s="46">
        <v>4.0999999999999988</v>
      </c>
      <c r="Q97" s="9"/>
      <c r="R97" s="49"/>
      <c r="S97" s="49"/>
      <c r="T97" s="49"/>
      <c r="U97" s="49"/>
      <c r="V97" s="49">
        <v>32011</v>
      </c>
      <c r="W97" s="49"/>
      <c r="X97" s="9">
        <f t="shared" si="433"/>
        <v>32011</v>
      </c>
      <c r="Y97" s="9"/>
      <c r="Z97" s="9"/>
      <c r="AA97" s="9"/>
      <c r="AB97" s="9">
        <f t="shared" si="434"/>
        <v>0</v>
      </c>
      <c r="AC97" s="9">
        <f t="shared" si="435"/>
        <v>32011</v>
      </c>
      <c r="AD97" s="9">
        <f t="shared" si="436"/>
        <v>10820</v>
      </c>
      <c r="AE97" s="9">
        <f t="shared" si="437"/>
        <v>320</v>
      </c>
      <c r="AF97" s="49"/>
      <c r="AG97" s="49"/>
      <c r="AH97" s="49"/>
      <c r="AI97" s="9">
        <f t="shared" si="438"/>
        <v>0</v>
      </c>
      <c r="AJ97" s="46"/>
      <c r="AK97" s="46"/>
      <c r="AL97" s="46"/>
      <c r="AM97" s="46"/>
      <c r="AN97" s="46"/>
      <c r="AO97" s="46"/>
      <c r="AP97" s="46">
        <v>0.05</v>
      </c>
      <c r="AQ97" s="46">
        <v>0.03</v>
      </c>
      <c r="AR97" s="46"/>
      <c r="AS97" s="46">
        <f t="shared" si="439"/>
        <v>0.05</v>
      </c>
      <c r="AT97" s="46">
        <f t="shared" si="440"/>
        <v>0.03</v>
      </c>
      <c r="AU97" s="46">
        <f t="shared" si="441"/>
        <v>0.08</v>
      </c>
      <c r="AV97" s="9">
        <f t="shared" si="442"/>
        <v>6970040</v>
      </c>
      <c r="AW97" s="9">
        <f t="shared" si="443"/>
        <v>5133442</v>
      </c>
      <c r="AX97" s="9">
        <f t="shared" si="444"/>
        <v>0</v>
      </c>
      <c r="AY97" s="9">
        <f t="shared" si="445"/>
        <v>1735104</v>
      </c>
      <c r="AZ97" s="9">
        <f t="shared" si="446"/>
        <v>51334</v>
      </c>
      <c r="BA97" s="9">
        <f t="shared" si="447"/>
        <v>50160</v>
      </c>
      <c r="BB97" s="46">
        <f t="shared" si="448"/>
        <v>12.12</v>
      </c>
      <c r="BC97" s="46">
        <f t="shared" si="449"/>
        <v>7.99</v>
      </c>
      <c r="BD97" s="46">
        <f t="shared" si="450"/>
        <v>4.129999999999999</v>
      </c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3147</v>
      </c>
      <c r="F98" s="2" t="s">
        <v>27</v>
      </c>
      <c r="G98" s="7" t="s">
        <v>94</v>
      </c>
      <c r="H98" s="9">
        <v>7673442</v>
      </c>
      <c r="I98" s="9">
        <v>5650391</v>
      </c>
      <c r="J98" s="9">
        <v>0</v>
      </c>
      <c r="K98" s="9">
        <v>1909832</v>
      </c>
      <c r="L98" s="9">
        <v>56504</v>
      </c>
      <c r="M98" s="9">
        <v>56715</v>
      </c>
      <c r="N98" s="46">
        <v>13.37</v>
      </c>
      <c r="O98" s="46">
        <v>8.74</v>
      </c>
      <c r="P98" s="46">
        <v>4.629999999999999</v>
      </c>
      <c r="Q98" s="9"/>
      <c r="R98" s="49"/>
      <c r="S98" s="49"/>
      <c r="T98" s="49"/>
      <c r="U98" s="49"/>
      <c r="V98" s="49">
        <v>86654</v>
      </c>
      <c r="W98" s="49"/>
      <c r="X98" s="9">
        <f t="shared" si="433"/>
        <v>86654</v>
      </c>
      <c r="Y98" s="9"/>
      <c r="Z98" s="9"/>
      <c r="AA98" s="9"/>
      <c r="AB98" s="9">
        <f t="shared" si="434"/>
        <v>0</v>
      </c>
      <c r="AC98" s="9">
        <f t="shared" si="435"/>
        <v>86654</v>
      </c>
      <c r="AD98" s="9">
        <f t="shared" si="436"/>
        <v>29289</v>
      </c>
      <c r="AE98" s="9">
        <f t="shared" si="437"/>
        <v>867</v>
      </c>
      <c r="AF98" s="49"/>
      <c r="AG98" s="49"/>
      <c r="AH98" s="49"/>
      <c r="AI98" s="9">
        <f t="shared" si="438"/>
        <v>0</v>
      </c>
      <c r="AJ98" s="46"/>
      <c r="AK98" s="46"/>
      <c r="AL98" s="46"/>
      <c r="AM98" s="46"/>
      <c r="AN98" s="46"/>
      <c r="AO98" s="46"/>
      <c r="AP98" s="46">
        <v>0.12</v>
      </c>
      <c r="AQ98" s="46">
        <v>0.09</v>
      </c>
      <c r="AR98" s="46"/>
      <c r="AS98" s="46">
        <f t="shared" si="439"/>
        <v>0.12</v>
      </c>
      <c r="AT98" s="46">
        <f t="shared" si="440"/>
        <v>0.09</v>
      </c>
      <c r="AU98" s="46">
        <f t="shared" si="441"/>
        <v>0.21</v>
      </c>
      <c r="AV98" s="9">
        <f t="shared" si="442"/>
        <v>7790252</v>
      </c>
      <c r="AW98" s="9">
        <f t="shared" si="443"/>
        <v>5737045</v>
      </c>
      <c r="AX98" s="9">
        <f t="shared" si="444"/>
        <v>0</v>
      </c>
      <c r="AY98" s="9">
        <f t="shared" si="445"/>
        <v>1939121</v>
      </c>
      <c r="AZ98" s="9">
        <f t="shared" si="446"/>
        <v>57371</v>
      </c>
      <c r="BA98" s="9">
        <f t="shared" si="447"/>
        <v>56715</v>
      </c>
      <c r="BB98" s="46">
        <f t="shared" si="448"/>
        <v>13.579999999999998</v>
      </c>
      <c r="BC98" s="46">
        <f t="shared" si="449"/>
        <v>8.86</v>
      </c>
      <c r="BD98" s="46">
        <f t="shared" si="450"/>
        <v>4.7199999999999989</v>
      </c>
    </row>
    <row r="99" spans="1:57" x14ac:dyDescent="0.25">
      <c r="A99" s="5">
        <v>1429</v>
      </c>
      <c r="B99" s="2">
        <v>600019713</v>
      </c>
      <c r="C99" s="7">
        <v>673731</v>
      </c>
      <c r="D99" s="8" t="s">
        <v>40</v>
      </c>
      <c r="E99" s="2">
        <v>3150</v>
      </c>
      <c r="F99" s="2" t="s">
        <v>31</v>
      </c>
      <c r="G99" s="2" t="s">
        <v>19</v>
      </c>
      <c r="H99" s="9">
        <v>8762912</v>
      </c>
      <c r="I99" s="9">
        <v>6193426</v>
      </c>
      <c r="J99" s="9">
        <v>269650</v>
      </c>
      <c r="K99" s="9">
        <v>2184520</v>
      </c>
      <c r="L99" s="9">
        <v>61934</v>
      </c>
      <c r="M99" s="9">
        <v>53382</v>
      </c>
      <c r="N99" s="46">
        <v>10.0532</v>
      </c>
      <c r="O99" s="46">
        <v>8.9380000000000006</v>
      </c>
      <c r="P99" s="46">
        <v>1.1152</v>
      </c>
      <c r="Q99" s="9"/>
      <c r="R99" s="9"/>
      <c r="S99" s="9"/>
      <c r="T99" s="9"/>
      <c r="U99" s="9"/>
      <c r="V99" s="9"/>
      <c r="W99" s="9"/>
      <c r="X99" s="9">
        <f t="shared" si="433"/>
        <v>0</v>
      </c>
      <c r="Y99" s="9"/>
      <c r="Z99" s="9"/>
      <c r="AA99" s="9"/>
      <c r="AB99" s="9">
        <f t="shared" si="434"/>
        <v>0</v>
      </c>
      <c r="AC99" s="9">
        <f t="shared" si="435"/>
        <v>0</v>
      </c>
      <c r="AD99" s="9">
        <f t="shared" si="436"/>
        <v>0</v>
      </c>
      <c r="AE99" s="9">
        <f t="shared" si="437"/>
        <v>0</v>
      </c>
      <c r="AF99" s="9"/>
      <c r="AG99" s="9"/>
      <c r="AH99" s="9"/>
      <c r="AI99" s="9">
        <f t="shared" si="438"/>
        <v>0</v>
      </c>
      <c r="AJ99" s="46"/>
      <c r="AK99" s="46"/>
      <c r="AL99" s="46"/>
      <c r="AM99" s="46"/>
      <c r="AN99" s="46"/>
      <c r="AO99" s="46"/>
      <c r="AP99" s="46"/>
      <c r="AQ99" s="46"/>
      <c r="AR99" s="46"/>
      <c r="AS99" s="46">
        <f t="shared" si="439"/>
        <v>0</v>
      </c>
      <c r="AT99" s="46">
        <f t="shared" si="440"/>
        <v>0</v>
      </c>
      <c r="AU99" s="46">
        <f t="shared" si="441"/>
        <v>0</v>
      </c>
      <c r="AV99" s="9">
        <f t="shared" si="442"/>
        <v>8762912</v>
      </c>
      <c r="AW99" s="9">
        <f t="shared" si="443"/>
        <v>6193426</v>
      </c>
      <c r="AX99" s="9">
        <f t="shared" si="444"/>
        <v>269650</v>
      </c>
      <c r="AY99" s="9">
        <f t="shared" si="445"/>
        <v>2184520</v>
      </c>
      <c r="AZ99" s="9">
        <f t="shared" si="446"/>
        <v>61934</v>
      </c>
      <c r="BA99" s="9">
        <f t="shared" si="447"/>
        <v>53382</v>
      </c>
      <c r="BB99" s="46">
        <f t="shared" si="448"/>
        <v>10.0532</v>
      </c>
      <c r="BC99" s="46">
        <f t="shared" si="449"/>
        <v>8.9380000000000006</v>
      </c>
      <c r="BD99" s="46">
        <f t="shared" si="450"/>
        <v>1.1152</v>
      </c>
    </row>
    <row r="100" spans="1:57" x14ac:dyDescent="0.25">
      <c r="A100" s="29">
        <v>1429</v>
      </c>
      <c r="B100" s="30">
        <v>600019713</v>
      </c>
      <c r="C100" s="31"/>
      <c r="D100" s="32" t="s">
        <v>163</v>
      </c>
      <c r="E100" s="30"/>
      <c r="F100" s="30"/>
      <c r="G100" s="30"/>
      <c r="H100" s="33">
        <v>72360809</v>
      </c>
      <c r="I100" s="33">
        <v>52157596</v>
      </c>
      <c r="J100" s="33">
        <v>1184045</v>
      </c>
      <c r="K100" s="33">
        <v>18029475</v>
      </c>
      <c r="L100" s="33">
        <v>521576</v>
      </c>
      <c r="M100" s="33">
        <v>468117</v>
      </c>
      <c r="N100" s="47">
        <v>102.32840000000002</v>
      </c>
      <c r="O100" s="47">
        <v>65.3232</v>
      </c>
      <c r="P100" s="47">
        <v>37.005200000000002</v>
      </c>
      <c r="Q100" s="33">
        <f t="shared" ref="Q100:BD100" si="451">SUM(Q92:Q99)</f>
        <v>0</v>
      </c>
      <c r="R100" s="33">
        <f t="shared" si="451"/>
        <v>0</v>
      </c>
      <c r="S100" s="33">
        <f t="shared" si="451"/>
        <v>0</v>
      </c>
      <c r="T100" s="33">
        <f t="shared" si="451"/>
        <v>0</v>
      </c>
      <c r="U100" s="33">
        <f t="shared" si="451"/>
        <v>0</v>
      </c>
      <c r="V100" s="33">
        <f t="shared" si="451"/>
        <v>784420</v>
      </c>
      <c r="W100" s="33">
        <f t="shared" si="451"/>
        <v>0</v>
      </c>
      <c r="X100" s="33">
        <f t="shared" si="451"/>
        <v>784420</v>
      </c>
      <c r="Y100" s="33">
        <f t="shared" si="451"/>
        <v>0</v>
      </c>
      <c r="Z100" s="33">
        <f t="shared" si="451"/>
        <v>0</v>
      </c>
      <c r="AA100" s="33">
        <f t="shared" si="451"/>
        <v>0</v>
      </c>
      <c r="AB100" s="33">
        <f t="shared" si="451"/>
        <v>0</v>
      </c>
      <c r="AC100" s="33">
        <f t="shared" si="451"/>
        <v>784420</v>
      </c>
      <c r="AD100" s="33">
        <f t="shared" si="451"/>
        <v>265133</v>
      </c>
      <c r="AE100" s="33">
        <f t="shared" si="451"/>
        <v>7844</v>
      </c>
      <c r="AF100" s="33">
        <f t="shared" si="451"/>
        <v>0</v>
      </c>
      <c r="AG100" s="33">
        <f t="shared" si="451"/>
        <v>0</v>
      </c>
      <c r="AH100" s="33">
        <f t="shared" si="451"/>
        <v>0</v>
      </c>
      <c r="AI100" s="33">
        <f t="shared" si="451"/>
        <v>0</v>
      </c>
      <c r="AJ100" s="47">
        <f t="shared" si="451"/>
        <v>0</v>
      </c>
      <c r="AK100" s="47">
        <f t="shared" si="451"/>
        <v>0</v>
      </c>
      <c r="AL100" s="47">
        <f t="shared" si="451"/>
        <v>0</v>
      </c>
      <c r="AM100" s="47">
        <f t="shared" si="451"/>
        <v>0</v>
      </c>
      <c r="AN100" s="47">
        <f t="shared" si="451"/>
        <v>0</v>
      </c>
      <c r="AO100" s="47">
        <f t="shared" si="451"/>
        <v>0</v>
      </c>
      <c r="AP100" s="47">
        <f t="shared" si="451"/>
        <v>0.16999999999999998</v>
      </c>
      <c r="AQ100" s="47">
        <f t="shared" si="451"/>
        <v>2.27</v>
      </c>
      <c r="AR100" s="47">
        <f t="shared" si="451"/>
        <v>0</v>
      </c>
      <c r="AS100" s="47">
        <f t="shared" si="451"/>
        <v>0.16999999999999998</v>
      </c>
      <c r="AT100" s="47">
        <f t="shared" si="451"/>
        <v>2.27</v>
      </c>
      <c r="AU100" s="47">
        <f t="shared" si="451"/>
        <v>2.4400000000000004</v>
      </c>
      <c r="AV100" s="33">
        <f t="shared" si="451"/>
        <v>73418206</v>
      </c>
      <c r="AW100" s="33">
        <f t="shared" si="451"/>
        <v>52942016</v>
      </c>
      <c r="AX100" s="33">
        <f t="shared" si="451"/>
        <v>1184045</v>
      </c>
      <c r="AY100" s="33">
        <f t="shared" si="451"/>
        <v>18294608</v>
      </c>
      <c r="AZ100" s="33">
        <f t="shared" si="451"/>
        <v>529420</v>
      </c>
      <c r="BA100" s="33">
        <f t="shared" si="451"/>
        <v>468117</v>
      </c>
      <c r="BB100" s="47">
        <f t="shared" si="451"/>
        <v>104.76840000000001</v>
      </c>
      <c r="BC100" s="47">
        <f t="shared" si="451"/>
        <v>65.493200000000002</v>
      </c>
      <c r="BD100" s="47">
        <f t="shared" si="451"/>
        <v>39.275199999999998</v>
      </c>
      <c r="BE100" s="42">
        <f>AV100-H100</f>
        <v>1057397</v>
      </c>
    </row>
    <row r="101" spans="1:57" x14ac:dyDescent="0.25">
      <c r="A101" s="25">
        <v>1430</v>
      </c>
      <c r="B101" s="6">
        <v>600019802</v>
      </c>
      <c r="C101" s="26">
        <v>581071</v>
      </c>
      <c r="D101" s="27" t="s">
        <v>41</v>
      </c>
      <c r="E101" s="6">
        <v>3122</v>
      </c>
      <c r="F101" s="6" t="s">
        <v>18</v>
      </c>
      <c r="G101" s="6" t="s">
        <v>19</v>
      </c>
      <c r="H101" s="9">
        <v>36149603</v>
      </c>
      <c r="I101" s="9">
        <v>26584106</v>
      </c>
      <c r="J101" s="9">
        <v>57450</v>
      </c>
      <c r="K101" s="9">
        <v>9004846</v>
      </c>
      <c r="L101" s="9">
        <v>265841</v>
      </c>
      <c r="M101" s="9">
        <v>237360</v>
      </c>
      <c r="N101" s="46">
        <v>44.464200000000005</v>
      </c>
      <c r="O101" s="46">
        <v>35.805000000000007</v>
      </c>
      <c r="P101" s="46">
        <v>8.659200000000002</v>
      </c>
      <c r="Q101" s="9"/>
      <c r="R101" s="28"/>
      <c r="S101" s="28"/>
      <c r="T101" s="28"/>
      <c r="U101" s="28"/>
      <c r="V101" s="28"/>
      <c r="W101" s="28">
        <v>238718</v>
      </c>
      <c r="X101" s="9">
        <f t="shared" ref="X101:X104" si="452">SUM(Q101:W101)</f>
        <v>238718</v>
      </c>
      <c r="Y101" s="9"/>
      <c r="Z101" s="9"/>
      <c r="AA101" s="9"/>
      <c r="AB101" s="9">
        <f t="shared" ref="AB101:AB104" si="453">SUM(Y101:AA101)</f>
        <v>0</v>
      </c>
      <c r="AC101" s="9">
        <f t="shared" ref="AC101:AC104" si="454">X101+AB101</f>
        <v>238718</v>
      </c>
      <c r="AD101" s="9">
        <f t="shared" ref="AD101:AD104" si="455">ROUND((X101+Y101+Z101)*33.8%,0)</f>
        <v>80687</v>
      </c>
      <c r="AE101" s="9">
        <f t="shared" ref="AE101:AE104" si="456">ROUND(X101*1%,0)</f>
        <v>2387</v>
      </c>
      <c r="AF101" s="28"/>
      <c r="AG101" s="28"/>
      <c r="AH101" s="28"/>
      <c r="AI101" s="9">
        <f t="shared" ref="AI101:AI104" si="457">AF101+AG101+AH101</f>
        <v>0</v>
      </c>
      <c r="AJ101" s="46"/>
      <c r="AK101" s="46"/>
      <c r="AL101" s="46"/>
      <c r="AM101" s="46"/>
      <c r="AN101" s="46"/>
      <c r="AO101" s="46"/>
      <c r="AP101" s="46"/>
      <c r="AQ101" s="46"/>
      <c r="AR101" s="46">
        <v>0.49</v>
      </c>
      <c r="AS101" s="46">
        <f t="shared" ref="AS101:AS104" si="458">AJ101+AL101+AM101+AP101+AR101+AN101</f>
        <v>0.49</v>
      </c>
      <c r="AT101" s="46">
        <f t="shared" ref="AT101:AT104" si="459">AK101+AQ101+AO101</f>
        <v>0</v>
      </c>
      <c r="AU101" s="46">
        <f t="shared" ref="AU101:AU104" si="460">AS101+AT101</f>
        <v>0.49</v>
      </c>
      <c r="AV101" s="9">
        <f t="shared" ref="AV101:AV104" si="461">AW101+AX101+AY101+AZ101+BA101</f>
        <v>36471395</v>
      </c>
      <c r="AW101" s="9">
        <f t="shared" ref="AW101:AW104" si="462">I101+X101</f>
        <v>26822824</v>
      </c>
      <c r="AX101" s="9">
        <f t="shared" ref="AX101:AX104" si="463">J101+AB101</f>
        <v>57450</v>
      </c>
      <c r="AY101" s="9">
        <f t="shared" ref="AY101:AY104" si="464">K101+AD101</f>
        <v>9085533</v>
      </c>
      <c r="AZ101" s="9">
        <f t="shared" ref="AZ101:AZ104" si="465">L101+AE101</f>
        <v>268228</v>
      </c>
      <c r="BA101" s="9">
        <f t="shared" ref="BA101:BA104" si="466">M101+AI101</f>
        <v>237360</v>
      </c>
      <c r="BB101" s="46">
        <f t="shared" ref="BB101:BB104" si="467">BC101+BD101</f>
        <v>44.954200000000014</v>
      </c>
      <c r="BC101" s="46">
        <f t="shared" ref="BC101:BC104" si="468">O101+AS101</f>
        <v>36.295000000000009</v>
      </c>
      <c r="BD101" s="46">
        <f t="shared" ref="BD101:BD104" si="469">P101+AT101</f>
        <v>8.659200000000002</v>
      </c>
    </row>
    <row r="102" spans="1:57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19">
        <v>3122</v>
      </c>
      <c r="F102" s="19" t="s">
        <v>108</v>
      </c>
      <c r="G102" s="19" t="s">
        <v>94</v>
      </c>
      <c r="H102" s="9">
        <v>-224</v>
      </c>
      <c r="I102" s="9">
        <v>-22440</v>
      </c>
      <c r="J102" s="9">
        <v>22440</v>
      </c>
      <c r="K102" s="9">
        <v>0</v>
      </c>
      <c r="L102" s="9">
        <v>-224</v>
      </c>
      <c r="M102" s="9">
        <v>0</v>
      </c>
      <c r="N102" s="46">
        <v>0</v>
      </c>
      <c r="O102" s="46">
        <v>0</v>
      </c>
      <c r="P102" s="46">
        <v>0</v>
      </c>
      <c r="Q102" s="9"/>
      <c r="R102" s="49"/>
      <c r="S102" s="49"/>
      <c r="T102" s="49"/>
      <c r="U102" s="49"/>
      <c r="V102" s="49"/>
      <c r="W102" s="49"/>
      <c r="X102" s="9">
        <f t="shared" si="452"/>
        <v>0</v>
      </c>
      <c r="Y102" s="9"/>
      <c r="Z102" s="9"/>
      <c r="AA102" s="9"/>
      <c r="AB102" s="9">
        <f t="shared" si="453"/>
        <v>0</v>
      </c>
      <c r="AC102" s="9">
        <f t="shared" si="454"/>
        <v>0</v>
      </c>
      <c r="AD102" s="9">
        <f t="shared" si="455"/>
        <v>0</v>
      </c>
      <c r="AE102" s="9">
        <f t="shared" si="456"/>
        <v>0</v>
      </c>
      <c r="AF102" s="49"/>
      <c r="AG102" s="49"/>
      <c r="AH102" s="49"/>
      <c r="AI102" s="9">
        <f t="shared" si="457"/>
        <v>0</v>
      </c>
      <c r="AJ102" s="46"/>
      <c r="AK102" s="46"/>
      <c r="AL102" s="46"/>
      <c r="AM102" s="46"/>
      <c r="AN102" s="46"/>
      <c r="AO102" s="46"/>
      <c r="AP102" s="46"/>
      <c r="AQ102" s="46"/>
      <c r="AR102" s="46"/>
      <c r="AS102" s="46">
        <f t="shared" si="458"/>
        <v>0</v>
      </c>
      <c r="AT102" s="46">
        <f t="shared" si="459"/>
        <v>0</v>
      </c>
      <c r="AU102" s="46">
        <f t="shared" si="460"/>
        <v>0</v>
      </c>
      <c r="AV102" s="9">
        <f t="shared" si="461"/>
        <v>-224</v>
      </c>
      <c r="AW102" s="9">
        <f t="shared" si="462"/>
        <v>-22440</v>
      </c>
      <c r="AX102" s="9">
        <f t="shared" si="463"/>
        <v>22440</v>
      </c>
      <c r="AY102" s="9">
        <f t="shared" si="464"/>
        <v>0</v>
      </c>
      <c r="AZ102" s="9">
        <f t="shared" si="465"/>
        <v>-224</v>
      </c>
      <c r="BA102" s="9">
        <f t="shared" si="466"/>
        <v>0</v>
      </c>
      <c r="BB102" s="46">
        <f t="shared" si="467"/>
        <v>0</v>
      </c>
      <c r="BC102" s="46">
        <f t="shared" si="468"/>
        <v>0</v>
      </c>
      <c r="BD102" s="46">
        <f t="shared" si="469"/>
        <v>0</v>
      </c>
    </row>
    <row r="103" spans="1:57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3141</v>
      </c>
      <c r="F103" s="2" t="s">
        <v>20</v>
      </c>
      <c r="G103" s="7" t="s">
        <v>94</v>
      </c>
      <c r="H103" s="9">
        <v>1014115</v>
      </c>
      <c r="I103" s="9">
        <v>744909</v>
      </c>
      <c r="J103" s="9">
        <v>0</v>
      </c>
      <c r="K103" s="9">
        <v>251779</v>
      </c>
      <c r="L103" s="9">
        <v>7449</v>
      </c>
      <c r="M103" s="9">
        <v>9978</v>
      </c>
      <c r="N103" s="46">
        <v>2.39</v>
      </c>
      <c r="O103" s="46">
        <v>0</v>
      </c>
      <c r="P103" s="46">
        <v>2.39</v>
      </c>
      <c r="Q103" s="9"/>
      <c r="R103" s="49"/>
      <c r="S103" s="49"/>
      <c r="T103" s="49"/>
      <c r="U103" s="49"/>
      <c r="V103" s="49">
        <v>25860</v>
      </c>
      <c r="W103" s="49"/>
      <c r="X103" s="9">
        <f t="shared" si="452"/>
        <v>25860</v>
      </c>
      <c r="Y103" s="9"/>
      <c r="Z103" s="9"/>
      <c r="AA103" s="9"/>
      <c r="AB103" s="9">
        <f t="shared" si="453"/>
        <v>0</v>
      </c>
      <c r="AC103" s="9">
        <f t="shared" si="454"/>
        <v>25860</v>
      </c>
      <c r="AD103" s="9">
        <f t="shared" si="455"/>
        <v>8741</v>
      </c>
      <c r="AE103" s="9">
        <f t="shared" si="456"/>
        <v>259</v>
      </c>
      <c r="AF103" s="49"/>
      <c r="AG103" s="49"/>
      <c r="AH103" s="49"/>
      <c r="AI103" s="9">
        <f t="shared" si="457"/>
        <v>0</v>
      </c>
      <c r="AJ103" s="46"/>
      <c r="AK103" s="46"/>
      <c r="AL103" s="46"/>
      <c r="AM103" s="46"/>
      <c r="AN103" s="46"/>
      <c r="AO103" s="46"/>
      <c r="AP103" s="46"/>
      <c r="AQ103" s="46">
        <v>0.08</v>
      </c>
      <c r="AR103" s="46"/>
      <c r="AS103" s="46">
        <f t="shared" si="458"/>
        <v>0</v>
      </c>
      <c r="AT103" s="46">
        <f t="shared" si="459"/>
        <v>0.08</v>
      </c>
      <c r="AU103" s="46">
        <f t="shared" si="460"/>
        <v>0.08</v>
      </c>
      <c r="AV103" s="9">
        <f t="shared" si="461"/>
        <v>1048975</v>
      </c>
      <c r="AW103" s="9">
        <f t="shared" si="462"/>
        <v>770769</v>
      </c>
      <c r="AX103" s="9">
        <f t="shared" si="463"/>
        <v>0</v>
      </c>
      <c r="AY103" s="9">
        <f t="shared" si="464"/>
        <v>260520</v>
      </c>
      <c r="AZ103" s="9">
        <f t="shared" si="465"/>
        <v>7708</v>
      </c>
      <c r="BA103" s="9">
        <f t="shared" si="466"/>
        <v>9978</v>
      </c>
      <c r="BB103" s="46">
        <f t="shared" si="467"/>
        <v>2.4700000000000002</v>
      </c>
      <c r="BC103" s="46">
        <f t="shared" si="468"/>
        <v>0</v>
      </c>
      <c r="BD103" s="46">
        <f t="shared" si="469"/>
        <v>2.4700000000000002</v>
      </c>
    </row>
    <row r="104" spans="1:57" x14ac:dyDescent="0.25">
      <c r="A104" s="5">
        <v>1430</v>
      </c>
      <c r="B104" s="2">
        <v>600019802</v>
      </c>
      <c r="C104" s="7">
        <v>581071</v>
      </c>
      <c r="D104" s="8" t="s">
        <v>41</v>
      </c>
      <c r="E104" s="2">
        <v>3147</v>
      </c>
      <c r="F104" s="2" t="s">
        <v>27</v>
      </c>
      <c r="G104" s="7" t="s">
        <v>94</v>
      </c>
      <c r="H104" s="9">
        <v>4886081</v>
      </c>
      <c r="I104" s="9">
        <v>3593477</v>
      </c>
      <c r="J104" s="9">
        <v>6950</v>
      </c>
      <c r="K104" s="9">
        <v>1216944</v>
      </c>
      <c r="L104" s="9">
        <v>35935</v>
      </c>
      <c r="M104" s="9">
        <v>32775</v>
      </c>
      <c r="N104" s="46">
        <v>8.3800000000000008</v>
      </c>
      <c r="O104" s="46">
        <v>5.72</v>
      </c>
      <c r="P104" s="46">
        <v>2.6600000000000006</v>
      </c>
      <c r="Q104" s="9"/>
      <c r="R104" s="49"/>
      <c r="S104" s="49"/>
      <c r="T104" s="49"/>
      <c r="U104" s="49"/>
      <c r="V104" s="49">
        <v>0</v>
      </c>
      <c r="W104" s="49"/>
      <c r="X104" s="9">
        <f t="shared" si="452"/>
        <v>0</v>
      </c>
      <c r="Y104" s="9"/>
      <c r="Z104" s="9"/>
      <c r="AA104" s="9"/>
      <c r="AB104" s="9">
        <f t="shared" si="453"/>
        <v>0</v>
      </c>
      <c r="AC104" s="9">
        <f t="shared" si="454"/>
        <v>0</v>
      </c>
      <c r="AD104" s="9">
        <f t="shared" si="455"/>
        <v>0</v>
      </c>
      <c r="AE104" s="9">
        <f t="shared" si="456"/>
        <v>0</v>
      </c>
      <c r="AF104" s="49"/>
      <c r="AG104" s="49"/>
      <c r="AH104" s="49"/>
      <c r="AI104" s="9">
        <f t="shared" si="457"/>
        <v>0</v>
      </c>
      <c r="AJ104" s="46"/>
      <c r="AK104" s="46"/>
      <c r="AL104" s="46"/>
      <c r="AM104" s="46"/>
      <c r="AN104" s="46"/>
      <c r="AO104" s="46"/>
      <c r="AP104" s="46">
        <v>0</v>
      </c>
      <c r="AQ104" s="46">
        <v>0</v>
      </c>
      <c r="AR104" s="46"/>
      <c r="AS104" s="46">
        <f t="shared" si="458"/>
        <v>0</v>
      </c>
      <c r="AT104" s="46">
        <f t="shared" si="459"/>
        <v>0</v>
      </c>
      <c r="AU104" s="46">
        <f t="shared" si="460"/>
        <v>0</v>
      </c>
      <c r="AV104" s="9">
        <f t="shared" si="461"/>
        <v>4886081</v>
      </c>
      <c r="AW104" s="9">
        <f t="shared" si="462"/>
        <v>3593477</v>
      </c>
      <c r="AX104" s="9">
        <f t="shared" si="463"/>
        <v>6950</v>
      </c>
      <c r="AY104" s="9">
        <f t="shared" si="464"/>
        <v>1216944</v>
      </c>
      <c r="AZ104" s="9">
        <f t="shared" si="465"/>
        <v>35935</v>
      </c>
      <c r="BA104" s="9">
        <f t="shared" si="466"/>
        <v>32775</v>
      </c>
      <c r="BB104" s="46">
        <f t="shared" si="467"/>
        <v>8.3800000000000008</v>
      </c>
      <c r="BC104" s="46">
        <f t="shared" si="468"/>
        <v>5.72</v>
      </c>
      <c r="BD104" s="46">
        <f t="shared" si="469"/>
        <v>2.6600000000000006</v>
      </c>
    </row>
    <row r="105" spans="1:57" x14ac:dyDescent="0.25">
      <c r="A105" s="29">
        <v>1430</v>
      </c>
      <c r="B105" s="30">
        <v>600019802</v>
      </c>
      <c r="C105" s="31"/>
      <c r="D105" s="32" t="s">
        <v>164</v>
      </c>
      <c r="E105" s="30"/>
      <c r="F105" s="30"/>
      <c r="G105" s="31"/>
      <c r="H105" s="33">
        <v>42049575</v>
      </c>
      <c r="I105" s="33">
        <v>30900052</v>
      </c>
      <c r="J105" s="33">
        <v>86840</v>
      </c>
      <c r="K105" s="33">
        <v>10473569</v>
      </c>
      <c r="L105" s="33">
        <v>309001</v>
      </c>
      <c r="M105" s="33">
        <v>280113</v>
      </c>
      <c r="N105" s="47">
        <v>55.234200000000008</v>
      </c>
      <c r="O105" s="47">
        <v>41.525000000000006</v>
      </c>
      <c r="P105" s="47">
        <v>13.709200000000003</v>
      </c>
      <c r="Q105" s="50">
        <f t="shared" ref="Q105:BD105" si="470">SUM(Q101:Q104)</f>
        <v>0</v>
      </c>
      <c r="R105" s="50">
        <f t="shared" si="470"/>
        <v>0</v>
      </c>
      <c r="S105" s="50">
        <f t="shared" si="470"/>
        <v>0</v>
      </c>
      <c r="T105" s="50">
        <f t="shared" si="470"/>
        <v>0</v>
      </c>
      <c r="U105" s="50">
        <f t="shared" si="470"/>
        <v>0</v>
      </c>
      <c r="V105" s="50">
        <f t="shared" si="470"/>
        <v>25860</v>
      </c>
      <c r="W105" s="50">
        <f t="shared" si="470"/>
        <v>238718</v>
      </c>
      <c r="X105" s="50">
        <f t="shared" si="470"/>
        <v>264578</v>
      </c>
      <c r="Y105" s="50">
        <f t="shared" si="470"/>
        <v>0</v>
      </c>
      <c r="Z105" s="50">
        <f t="shared" si="470"/>
        <v>0</v>
      </c>
      <c r="AA105" s="50">
        <f t="shared" si="470"/>
        <v>0</v>
      </c>
      <c r="AB105" s="50">
        <f t="shared" si="470"/>
        <v>0</v>
      </c>
      <c r="AC105" s="50">
        <f t="shared" si="470"/>
        <v>264578</v>
      </c>
      <c r="AD105" s="50">
        <f t="shared" si="470"/>
        <v>89428</v>
      </c>
      <c r="AE105" s="50">
        <f t="shared" si="470"/>
        <v>2646</v>
      </c>
      <c r="AF105" s="50">
        <f t="shared" si="470"/>
        <v>0</v>
      </c>
      <c r="AG105" s="50">
        <f t="shared" si="470"/>
        <v>0</v>
      </c>
      <c r="AH105" s="50">
        <f t="shared" si="470"/>
        <v>0</v>
      </c>
      <c r="AI105" s="50">
        <f t="shared" si="470"/>
        <v>0</v>
      </c>
      <c r="AJ105" s="51">
        <f t="shared" si="470"/>
        <v>0</v>
      </c>
      <c r="AK105" s="51">
        <f t="shared" si="470"/>
        <v>0</v>
      </c>
      <c r="AL105" s="47">
        <f t="shared" si="470"/>
        <v>0</v>
      </c>
      <c r="AM105" s="47">
        <f t="shared" si="470"/>
        <v>0</v>
      </c>
      <c r="AN105" s="47">
        <f t="shared" si="470"/>
        <v>0</v>
      </c>
      <c r="AO105" s="47">
        <f t="shared" si="470"/>
        <v>0</v>
      </c>
      <c r="AP105" s="47">
        <f t="shared" si="470"/>
        <v>0</v>
      </c>
      <c r="AQ105" s="47">
        <f t="shared" si="470"/>
        <v>0.08</v>
      </c>
      <c r="AR105" s="47">
        <f t="shared" si="470"/>
        <v>0.49</v>
      </c>
      <c r="AS105" s="47">
        <f t="shared" si="470"/>
        <v>0.49</v>
      </c>
      <c r="AT105" s="47">
        <f t="shared" si="470"/>
        <v>0.08</v>
      </c>
      <c r="AU105" s="47">
        <f t="shared" si="470"/>
        <v>0.56999999999999995</v>
      </c>
      <c r="AV105" s="33">
        <f t="shared" si="470"/>
        <v>42406227</v>
      </c>
      <c r="AW105" s="33">
        <f t="shared" si="470"/>
        <v>31164630</v>
      </c>
      <c r="AX105" s="33">
        <f t="shared" si="470"/>
        <v>86840</v>
      </c>
      <c r="AY105" s="33">
        <f t="shared" si="470"/>
        <v>10562997</v>
      </c>
      <c r="AZ105" s="33">
        <f t="shared" si="470"/>
        <v>311647</v>
      </c>
      <c r="BA105" s="33">
        <f t="shared" si="470"/>
        <v>280113</v>
      </c>
      <c r="BB105" s="47">
        <f t="shared" si="470"/>
        <v>55.804200000000016</v>
      </c>
      <c r="BC105" s="47">
        <f t="shared" si="470"/>
        <v>42.015000000000008</v>
      </c>
      <c r="BD105" s="47">
        <f t="shared" si="470"/>
        <v>13.789200000000003</v>
      </c>
      <c r="BE105" s="42">
        <f>AV105-H105</f>
        <v>356652</v>
      </c>
    </row>
    <row r="106" spans="1:57" x14ac:dyDescent="0.25">
      <c r="A106" s="25">
        <v>1432</v>
      </c>
      <c r="B106" s="6">
        <v>600170594</v>
      </c>
      <c r="C106" s="26">
        <v>671274</v>
      </c>
      <c r="D106" s="27" t="s">
        <v>42</v>
      </c>
      <c r="E106" s="6">
        <v>3111</v>
      </c>
      <c r="F106" s="6" t="s">
        <v>219</v>
      </c>
      <c r="G106" s="6" t="s">
        <v>19</v>
      </c>
      <c r="H106" s="9">
        <v>1612894</v>
      </c>
      <c r="I106" s="9">
        <v>1012800</v>
      </c>
      <c r="J106" s="9">
        <v>180000</v>
      </c>
      <c r="K106" s="9">
        <v>403166</v>
      </c>
      <c r="L106" s="9">
        <v>10128</v>
      </c>
      <c r="M106" s="9">
        <v>6800</v>
      </c>
      <c r="N106" s="46">
        <v>5.275199999999999</v>
      </c>
      <c r="O106" s="46">
        <v>5.5551999999999992</v>
      </c>
      <c r="P106" s="46">
        <v>-0.28000000000000003</v>
      </c>
      <c r="Q106" s="9">
        <f>Z106*-1</f>
        <v>180000</v>
      </c>
      <c r="R106" s="28"/>
      <c r="S106" s="28"/>
      <c r="T106" s="28"/>
      <c r="U106" s="28"/>
      <c r="V106" s="28"/>
      <c r="W106" s="28"/>
      <c r="X106" s="9">
        <f t="shared" ref="X106:X109" si="471">SUM(Q106:W106)</f>
        <v>180000</v>
      </c>
      <c r="Y106" s="9"/>
      <c r="Z106" s="9">
        <f>OON!CL106</f>
        <v>-180000</v>
      </c>
      <c r="AA106" s="9"/>
      <c r="AB106" s="9">
        <f t="shared" ref="AB106:AB109" si="472">SUM(Y106:AA106)</f>
        <v>-180000</v>
      </c>
      <c r="AC106" s="9">
        <f t="shared" ref="AC106:AC109" si="473">X106+AB106</f>
        <v>0</v>
      </c>
      <c r="AD106" s="9">
        <f t="shared" ref="AD106:AD109" si="474">ROUND((X106+Y106+Z106)*33.8%,0)</f>
        <v>0</v>
      </c>
      <c r="AE106" s="9">
        <f t="shared" ref="AE106:AE109" si="475">ROUND(X106*1%,0)</f>
        <v>1800</v>
      </c>
      <c r="AF106" s="28"/>
      <c r="AG106" s="28"/>
      <c r="AH106" s="28"/>
      <c r="AI106" s="9">
        <f t="shared" ref="AI106:AI109" si="476">AF106+AG106+AH106</f>
        <v>0</v>
      </c>
      <c r="AJ106" s="46"/>
      <c r="AK106" s="46">
        <f>OON!CP106</f>
        <v>0.77</v>
      </c>
      <c r="AL106" s="46"/>
      <c r="AM106" s="46"/>
      <c r="AN106" s="46"/>
      <c r="AO106" s="46"/>
      <c r="AP106" s="46"/>
      <c r="AQ106" s="46"/>
      <c r="AR106" s="46"/>
      <c r="AS106" s="46">
        <f t="shared" ref="AS106:AS109" si="477">AJ106+AL106+AM106+AP106+AR106+AN106</f>
        <v>0</v>
      </c>
      <c r="AT106" s="46">
        <f t="shared" ref="AT106:AT109" si="478">AK106+AQ106+AO106</f>
        <v>0.77</v>
      </c>
      <c r="AU106" s="46">
        <f t="shared" ref="AU106:AU109" si="479">AS106+AT106</f>
        <v>0.77</v>
      </c>
      <c r="AV106" s="9">
        <f t="shared" ref="AV106:AV109" si="480">AW106+AX106+AY106+AZ106+BA106</f>
        <v>1614694</v>
      </c>
      <c r="AW106" s="9">
        <f t="shared" ref="AW106:AW109" si="481">I106+X106</f>
        <v>1192800</v>
      </c>
      <c r="AX106" s="9">
        <f t="shared" ref="AX106:AX109" si="482">J106+AB106</f>
        <v>0</v>
      </c>
      <c r="AY106" s="9">
        <f t="shared" ref="AY106:AY109" si="483">K106+AD106</f>
        <v>403166</v>
      </c>
      <c r="AZ106" s="9">
        <f t="shared" ref="AZ106:AZ109" si="484">L106+AE106</f>
        <v>11928</v>
      </c>
      <c r="BA106" s="9">
        <f t="shared" ref="BA106:BA109" si="485">M106+AI106</f>
        <v>6800</v>
      </c>
      <c r="BB106" s="46">
        <f t="shared" ref="BB106:BB109" si="486">BC106+BD106</f>
        <v>6.0451999999999995</v>
      </c>
      <c r="BC106" s="46">
        <f t="shared" ref="BC106:BC109" si="487">O106+AS106</f>
        <v>5.5551999999999992</v>
      </c>
      <c r="BD106" s="46">
        <f t="shared" ref="BD106:BD109" si="488">P106+AT106</f>
        <v>0.49</v>
      </c>
    </row>
    <row r="107" spans="1:57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2">
        <v>3123</v>
      </c>
      <c r="F107" s="2" t="s">
        <v>18</v>
      </c>
      <c r="G107" s="2" t="s">
        <v>19</v>
      </c>
      <c r="H107" s="9">
        <v>64726775</v>
      </c>
      <c r="I107" s="9">
        <v>46880620</v>
      </c>
      <c r="J107" s="9">
        <v>0</v>
      </c>
      <c r="K107" s="9">
        <v>15845650</v>
      </c>
      <c r="L107" s="9">
        <v>468807</v>
      </c>
      <c r="M107" s="9">
        <v>1531698</v>
      </c>
      <c r="N107" s="46">
        <v>81.541799999999995</v>
      </c>
      <c r="O107" s="46">
        <v>59.475299999999997</v>
      </c>
      <c r="P107" s="46">
        <v>22.066500000000001</v>
      </c>
      <c r="Q107" s="9">
        <f>Z107*-1</f>
        <v>-180000</v>
      </c>
      <c r="R107" s="9"/>
      <c r="S107" s="9"/>
      <c r="T107" s="9"/>
      <c r="U107" s="9"/>
      <c r="V107" s="28"/>
      <c r="W107" s="28">
        <v>439073</v>
      </c>
      <c r="X107" s="9">
        <f t="shared" si="471"/>
        <v>259073</v>
      </c>
      <c r="Y107" s="9"/>
      <c r="Z107" s="9">
        <f>OON!CL107</f>
        <v>180000</v>
      </c>
      <c r="AA107" s="9"/>
      <c r="AB107" s="9">
        <f t="shared" si="472"/>
        <v>180000</v>
      </c>
      <c r="AC107" s="9">
        <f t="shared" si="473"/>
        <v>439073</v>
      </c>
      <c r="AD107" s="9">
        <f t="shared" si="474"/>
        <v>148407</v>
      </c>
      <c r="AE107" s="9">
        <f t="shared" si="475"/>
        <v>2591</v>
      </c>
      <c r="AF107" s="9"/>
      <c r="AG107" s="9"/>
      <c r="AH107" s="9"/>
      <c r="AI107" s="9">
        <f t="shared" si="476"/>
        <v>0</v>
      </c>
      <c r="AJ107" s="46"/>
      <c r="AK107" s="46">
        <f>OON!CP107</f>
        <v>-0.61</v>
      </c>
      <c r="AL107" s="46"/>
      <c r="AM107" s="46"/>
      <c r="AN107" s="46"/>
      <c r="AO107" s="46"/>
      <c r="AP107" s="46"/>
      <c r="AQ107" s="46"/>
      <c r="AR107" s="46">
        <v>0.96</v>
      </c>
      <c r="AS107" s="46">
        <f t="shared" si="477"/>
        <v>0.96</v>
      </c>
      <c r="AT107" s="46">
        <f t="shared" si="478"/>
        <v>-0.61</v>
      </c>
      <c r="AU107" s="46">
        <f t="shared" si="479"/>
        <v>0.35</v>
      </c>
      <c r="AV107" s="9">
        <f t="shared" si="480"/>
        <v>65316846</v>
      </c>
      <c r="AW107" s="9">
        <f t="shared" si="481"/>
        <v>47139693</v>
      </c>
      <c r="AX107" s="9">
        <f t="shared" si="482"/>
        <v>180000</v>
      </c>
      <c r="AY107" s="9">
        <f t="shared" si="483"/>
        <v>15994057</v>
      </c>
      <c r="AZ107" s="9">
        <f t="shared" si="484"/>
        <v>471398</v>
      </c>
      <c r="BA107" s="9">
        <f t="shared" si="485"/>
        <v>1531698</v>
      </c>
      <c r="BB107" s="46">
        <f t="shared" si="486"/>
        <v>81.891800000000003</v>
      </c>
      <c r="BC107" s="46">
        <f t="shared" si="487"/>
        <v>60.435299999999998</v>
      </c>
      <c r="BD107" s="46">
        <f t="shared" si="488"/>
        <v>21.456500000000002</v>
      </c>
    </row>
    <row r="108" spans="1:57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19">
        <v>3123</v>
      </c>
      <c r="F108" s="19" t="s">
        <v>108</v>
      </c>
      <c r="G108" s="19" t="s">
        <v>94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46">
        <v>0</v>
      </c>
      <c r="O108" s="46">
        <v>0</v>
      </c>
      <c r="P108" s="46">
        <v>0</v>
      </c>
      <c r="Q108" s="9"/>
      <c r="R108" s="49"/>
      <c r="S108" s="49"/>
      <c r="T108" s="49"/>
      <c r="U108" s="49"/>
      <c r="V108" s="49"/>
      <c r="W108" s="49"/>
      <c r="X108" s="9">
        <f t="shared" si="471"/>
        <v>0</v>
      </c>
      <c r="Y108" s="9"/>
      <c r="Z108" s="9"/>
      <c r="AA108" s="9"/>
      <c r="AB108" s="9">
        <f t="shared" si="472"/>
        <v>0</v>
      </c>
      <c r="AC108" s="9">
        <f t="shared" si="473"/>
        <v>0</v>
      </c>
      <c r="AD108" s="9">
        <f t="shared" si="474"/>
        <v>0</v>
      </c>
      <c r="AE108" s="9">
        <f t="shared" si="475"/>
        <v>0</v>
      </c>
      <c r="AF108" s="49"/>
      <c r="AG108" s="49"/>
      <c r="AH108" s="49"/>
      <c r="AI108" s="9">
        <f t="shared" si="476"/>
        <v>0</v>
      </c>
      <c r="AJ108" s="46"/>
      <c r="AK108" s="46"/>
      <c r="AL108" s="46"/>
      <c r="AM108" s="46"/>
      <c r="AN108" s="46"/>
      <c r="AO108" s="46"/>
      <c r="AP108" s="46"/>
      <c r="AQ108" s="46"/>
      <c r="AR108" s="46"/>
      <c r="AS108" s="46">
        <f t="shared" si="477"/>
        <v>0</v>
      </c>
      <c r="AT108" s="46">
        <f t="shared" si="478"/>
        <v>0</v>
      </c>
      <c r="AU108" s="46">
        <f t="shared" si="479"/>
        <v>0</v>
      </c>
      <c r="AV108" s="9">
        <f t="shared" si="480"/>
        <v>0</v>
      </c>
      <c r="AW108" s="9">
        <f t="shared" si="481"/>
        <v>0</v>
      </c>
      <c r="AX108" s="9">
        <f t="shared" si="482"/>
        <v>0</v>
      </c>
      <c r="AY108" s="9">
        <f t="shared" si="483"/>
        <v>0</v>
      </c>
      <c r="AZ108" s="9">
        <f t="shared" si="484"/>
        <v>0</v>
      </c>
      <c r="BA108" s="9">
        <f t="shared" si="485"/>
        <v>0</v>
      </c>
      <c r="BB108" s="46">
        <f t="shared" si="486"/>
        <v>0</v>
      </c>
      <c r="BC108" s="46">
        <f t="shared" si="487"/>
        <v>0</v>
      </c>
      <c r="BD108" s="46">
        <f t="shared" si="488"/>
        <v>0</v>
      </c>
    </row>
    <row r="109" spans="1:57" x14ac:dyDescent="0.25">
      <c r="A109" s="5">
        <v>1432</v>
      </c>
      <c r="B109" s="2">
        <v>600170594</v>
      </c>
      <c r="C109" s="7">
        <v>671274</v>
      </c>
      <c r="D109" s="8" t="s">
        <v>42</v>
      </c>
      <c r="E109" s="2">
        <v>3141</v>
      </c>
      <c r="F109" s="2" t="s">
        <v>20</v>
      </c>
      <c r="G109" s="7" t="s">
        <v>94</v>
      </c>
      <c r="H109" s="9">
        <v>116569</v>
      </c>
      <c r="I109" s="9">
        <v>86047</v>
      </c>
      <c r="J109" s="9">
        <v>0</v>
      </c>
      <c r="K109" s="9">
        <v>29084</v>
      </c>
      <c r="L109" s="9">
        <v>860</v>
      </c>
      <c r="M109" s="9">
        <v>578</v>
      </c>
      <c r="N109" s="46">
        <v>0.28000000000000003</v>
      </c>
      <c r="O109" s="46">
        <v>0</v>
      </c>
      <c r="P109" s="46">
        <v>0.28000000000000003</v>
      </c>
      <c r="Q109" s="9"/>
      <c r="R109" s="49"/>
      <c r="S109" s="49"/>
      <c r="T109" s="49"/>
      <c r="U109" s="49"/>
      <c r="V109" s="49">
        <v>0</v>
      </c>
      <c r="W109" s="49"/>
      <c r="X109" s="9">
        <f t="shared" si="471"/>
        <v>0</v>
      </c>
      <c r="Y109" s="9"/>
      <c r="Z109" s="9"/>
      <c r="AA109" s="9"/>
      <c r="AB109" s="9">
        <f t="shared" si="472"/>
        <v>0</v>
      </c>
      <c r="AC109" s="9">
        <f t="shared" si="473"/>
        <v>0</v>
      </c>
      <c r="AD109" s="9">
        <f t="shared" si="474"/>
        <v>0</v>
      </c>
      <c r="AE109" s="9">
        <f t="shared" si="475"/>
        <v>0</v>
      </c>
      <c r="AF109" s="49"/>
      <c r="AG109" s="49"/>
      <c r="AH109" s="49"/>
      <c r="AI109" s="9">
        <f t="shared" si="476"/>
        <v>0</v>
      </c>
      <c r="AJ109" s="46"/>
      <c r="AK109" s="46"/>
      <c r="AL109" s="46"/>
      <c r="AM109" s="46"/>
      <c r="AN109" s="46"/>
      <c r="AO109" s="46"/>
      <c r="AP109" s="46"/>
      <c r="AQ109" s="46">
        <v>0</v>
      </c>
      <c r="AR109" s="46"/>
      <c r="AS109" s="46">
        <f t="shared" si="477"/>
        <v>0</v>
      </c>
      <c r="AT109" s="46">
        <f t="shared" si="478"/>
        <v>0</v>
      </c>
      <c r="AU109" s="46">
        <f t="shared" si="479"/>
        <v>0</v>
      </c>
      <c r="AV109" s="9">
        <f t="shared" si="480"/>
        <v>116569</v>
      </c>
      <c r="AW109" s="9">
        <f t="shared" si="481"/>
        <v>86047</v>
      </c>
      <c r="AX109" s="9">
        <f t="shared" si="482"/>
        <v>0</v>
      </c>
      <c r="AY109" s="9">
        <f t="shared" si="483"/>
        <v>29084</v>
      </c>
      <c r="AZ109" s="9">
        <f t="shared" si="484"/>
        <v>860</v>
      </c>
      <c r="BA109" s="9">
        <f t="shared" si="485"/>
        <v>578</v>
      </c>
      <c r="BB109" s="46">
        <f t="shared" si="486"/>
        <v>0.28000000000000003</v>
      </c>
      <c r="BC109" s="46">
        <f t="shared" si="487"/>
        <v>0</v>
      </c>
      <c r="BD109" s="46">
        <f t="shared" si="488"/>
        <v>0.28000000000000003</v>
      </c>
    </row>
    <row r="110" spans="1:57" x14ac:dyDescent="0.25">
      <c r="A110" s="29">
        <v>1432</v>
      </c>
      <c r="B110" s="30">
        <v>600170594</v>
      </c>
      <c r="C110" s="31"/>
      <c r="D110" s="32" t="s">
        <v>165</v>
      </c>
      <c r="E110" s="30"/>
      <c r="F110" s="30"/>
      <c r="G110" s="31"/>
      <c r="H110" s="50">
        <v>66456238</v>
      </c>
      <c r="I110" s="50">
        <v>47979467</v>
      </c>
      <c r="J110" s="50">
        <v>180000</v>
      </c>
      <c r="K110" s="50">
        <v>16277900</v>
      </c>
      <c r="L110" s="50">
        <v>479795</v>
      </c>
      <c r="M110" s="50">
        <v>1539076</v>
      </c>
      <c r="N110" s="51">
        <v>87.096999999999994</v>
      </c>
      <c r="O110" s="51">
        <v>65.030499999999989</v>
      </c>
      <c r="P110" s="51">
        <v>22.066500000000001</v>
      </c>
      <c r="Q110" s="50">
        <f t="shared" ref="Q110:BD110" si="489">SUM(Q106:Q109)</f>
        <v>0</v>
      </c>
      <c r="R110" s="50">
        <f t="shared" si="489"/>
        <v>0</v>
      </c>
      <c r="S110" s="50">
        <f t="shared" si="489"/>
        <v>0</v>
      </c>
      <c r="T110" s="50">
        <f t="shared" si="489"/>
        <v>0</v>
      </c>
      <c r="U110" s="50">
        <f t="shared" si="489"/>
        <v>0</v>
      </c>
      <c r="V110" s="50">
        <f t="shared" si="489"/>
        <v>0</v>
      </c>
      <c r="W110" s="50">
        <f t="shared" si="489"/>
        <v>439073</v>
      </c>
      <c r="X110" s="50">
        <f t="shared" si="489"/>
        <v>439073</v>
      </c>
      <c r="Y110" s="50">
        <f t="shared" si="489"/>
        <v>0</v>
      </c>
      <c r="Z110" s="50">
        <f t="shared" si="489"/>
        <v>0</v>
      </c>
      <c r="AA110" s="50">
        <f t="shared" si="489"/>
        <v>0</v>
      </c>
      <c r="AB110" s="50">
        <f t="shared" si="489"/>
        <v>0</v>
      </c>
      <c r="AC110" s="50">
        <f t="shared" si="489"/>
        <v>439073</v>
      </c>
      <c r="AD110" s="50">
        <f t="shared" si="489"/>
        <v>148407</v>
      </c>
      <c r="AE110" s="50">
        <f t="shared" si="489"/>
        <v>4391</v>
      </c>
      <c r="AF110" s="50">
        <f t="shared" si="489"/>
        <v>0</v>
      </c>
      <c r="AG110" s="50">
        <f t="shared" si="489"/>
        <v>0</v>
      </c>
      <c r="AH110" s="50">
        <f t="shared" si="489"/>
        <v>0</v>
      </c>
      <c r="AI110" s="50">
        <f t="shared" si="489"/>
        <v>0</v>
      </c>
      <c r="AJ110" s="51">
        <f t="shared" si="489"/>
        <v>0</v>
      </c>
      <c r="AK110" s="51">
        <f t="shared" si="489"/>
        <v>0.16000000000000003</v>
      </c>
      <c r="AL110" s="51">
        <f t="shared" si="489"/>
        <v>0</v>
      </c>
      <c r="AM110" s="51">
        <f t="shared" si="489"/>
        <v>0</v>
      </c>
      <c r="AN110" s="51">
        <f t="shared" si="489"/>
        <v>0</v>
      </c>
      <c r="AO110" s="51">
        <f t="shared" si="489"/>
        <v>0</v>
      </c>
      <c r="AP110" s="51">
        <f t="shared" si="489"/>
        <v>0</v>
      </c>
      <c r="AQ110" s="51">
        <f t="shared" si="489"/>
        <v>0</v>
      </c>
      <c r="AR110" s="51">
        <f t="shared" si="489"/>
        <v>0.96</v>
      </c>
      <c r="AS110" s="51">
        <f t="shared" si="489"/>
        <v>0.96</v>
      </c>
      <c r="AT110" s="51">
        <f t="shared" si="489"/>
        <v>0.16000000000000003</v>
      </c>
      <c r="AU110" s="51">
        <f t="shared" si="489"/>
        <v>1.1200000000000001</v>
      </c>
      <c r="AV110" s="50">
        <f t="shared" si="489"/>
        <v>67048109</v>
      </c>
      <c r="AW110" s="50">
        <f t="shared" si="489"/>
        <v>48418540</v>
      </c>
      <c r="AX110" s="50">
        <f t="shared" si="489"/>
        <v>180000</v>
      </c>
      <c r="AY110" s="50">
        <f t="shared" si="489"/>
        <v>16426307</v>
      </c>
      <c r="AZ110" s="50">
        <f t="shared" si="489"/>
        <v>484186</v>
      </c>
      <c r="BA110" s="50">
        <f t="shared" si="489"/>
        <v>1539076</v>
      </c>
      <c r="BB110" s="51">
        <f t="shared" si="489"/>
        <v>88.216999999999999</v>
      </c>
      <c r="BC110" s="51">
        <f t="shared" si="489"/>
        <v>65.990499999999997</v>
      </c>
      <c r="BD110" s="51">
        <f t="shared" si="489"/>
        <v>22.226500000000001</v>
      </c>
      <c r="BE110" s="42">
        <f>AV110-H110</f>
        <v>591871</v>
      </c>
    </row>
    <row r="111" spans="1:57" x14ac:dyDescent="0.25">
      <c r="A111" s="25">
        <v>1433</v>
      </c>
      <c r="B111" s="6">
        <v>600170608</v>
      </c>
      <c r="C111" s="26">
        <v>526517</v>
      </c>
      <c r="D111" s="27" t="s">
        <v>43</v>
      </c>
      <c r="E111" s="6">
        <v>3122</v>
      </c>
      <c r="F111" s="6" t="s">
        <v>18</v>
      </c>
      <c r="G111" s="6" t="s">
        <v>19</v>
      </c>
      <c r="H111" s="9">
        <v>83299419</v>
      </c>
      <c r="I111" s="9">
        <v>59360386</v>
      </c>
      <c r="J111" s="9">
        <v>536860</v>
      </c>
      <c r="K111" s="9">
        <v>20245270</v>
      </c>
      <c r="L111" s="9">
        <v>593604</v>
      </c>
      <c r="M111" s="9">
        <v>2563299</v>
      </c>
      <c r="N111" s="46">
        <v>104.19979999999998</v>
      </c>
      <c r="O111" s="46">
        <v>84.110899999999987</v>
      </c>
      <c r="P111" s="46">
        <v>20.088900000000002</v>
      </c>
      <c r="Q111" s="9"/>
      <c r="R111" s="28"/>
      <c r="S111" s="28"/>
      <c r="T111" s="28"/>
      <c r="U111" s="28"/>
      <c r="V111" s="28"/>
      <c r="W111" s="28">
        <v>644401</v>
      </c>
      <c r="X111" s="9">
        <f t="shared" ref="X111:X114" si="490">SUM(Q111:W111)</f>
        <v>644401</v>
      </c>
      <c r="Y111" s="9"/>
      <c r="Z111" s="9"/>
      <c r="AA111" s="9"/>
      <c r="AB111" s="9">
        <f t="shared" ref="AB111:AB114" si="491">SUM(Y111:AA111)</f>
        <v>0</v>
      </c>
      <c r="AC111" s="9">
        <f t="shared" ref="AC111:AC114" si="492">X111+AB111</f>
        <v>644401</v>
      </c>
      <c r="AD111" s="9">
        <f t="shared" ref="AD111:AD114" si="493">ROUND((X111+Y111+Z111)*33.8%,0)</f>
        <v>217808</v>
      </c>
      <c r="AE111" s="9">
        <f t="shared" ref="AE111:AE114" si="494">ROUND(X111*1%,0)</f>
        <v>6444</v>
      </c>
      <c r="AF111" s="28"/>
      <c r="AG111" s="28"/>
      <c r="AH111" s="28"/>
      <c r="AI111" s="9">
        <f t="shared" ref="AI111:AI114" si="495">AF111+AG111+AH111</f>
        <v>0</v>
      </c>
      <c r="AJ111" s="46"/>
      <c r="AK111" s="46"/>
      <c r="AL111" s="46"/>
      <c r="AM111" s="46"/>
      <c r="AN111" s="46"/>
      <c r="AO111" s="46"/>
      <c r="AP111" s="46"/>
      <c r="AQ111" s="46"/>
      <c r="AR111" s="46">
        <v>1.37</v>
      </c>
      <c r="AS111" s="46">
        <f t="shared" ref="AS111:AS114" si="496">AJ111+AL111+AM111+AP111+AR111+AN111</f>
        <v>1.37</v>
      </c>
      <c r="AT111" s="46">
        <f t="shared" ref="AT111:AT114" si="497">AK111+AQ111+AO111</f>
        <v>0</v>
      </c>
      <c r="AU111" s="46">
        <f t="shared" ref="AU111:AU114" si="498">AS111+AT111</f>
        <v>1.37</v>
      </c>
      <c r="AV111" s="9">
        <f t="shared" ref="AV111:AV114" si="499">AW111+AX111+AY111+AZ111+BA111</f>
        <v>84168072</v>
      </c>
      <c r="AW111" s="9">
        <f t="shared" ref="AW111:AW114" si="500">I111+X111</f>
        <v>60004787</v>
      </c>
      <c r="AX111" s="9">
        <f t="shared" ref="AX111:AX114" si="501">J111+AB111</f>
        <v>536860</v>
      </c>
      <c r="AY111" s="9">
        <f t="shared" ref="AY111:AY114" si="502">K111+AD111</f>
        <v>20463078</v>
      </c>
      <c r="AZ111" s="9">
        <f t="shared" ref="AZ111:AZ114" si="503">L111+AE111</f>
        <v>600048</v>
      </c>
      <c r="BA111" s="9">
        <f t="shared" ref="BA111:BA114" si="504">M111+AI111</f>
        <v>2563299</v>
      </c>
      <c r="BB111" s="46">
        <f t="shared" ref="BB111:BB114" si="505">BC111+BD111</f>
        <v>105.56979999999999</v>
      </c>
      <c r="BC111" s="46">
        <f t="shared" ref="BC111:BC114" si="506">O111+AS111</f>
        <v>85.480899999999991</v>
      </c>
      <c r="BD111" s="46">
        <f t="shared" ref="BD111:BD114" si="507">P111+AT111</f>
        <v>20.088900000000002</v>
      </c>
    </row>
    <row r="112" spans="1:57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19">
        <v>3122</v>
      </c>
      <c r="F112" s="19" t="s">
        <v>108</v>
      </c>
      <c r="G112" s="19" t="s">
        <v>94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46">
        <v>0</v>
      </c>
      <c r="O112" s="46">
        <v>0</v>
      </c>
      <c r="P112" s="46">
        <v>0</v>
      </c>
      <c r="Q112" s="9"/>
      <c r="R112" s="49"/>
      <c r="S112" s="49"/>
      <c r="T112" s="49"/>
      <c r="U112" s="49"/>
      <c r="V112" s="49"/>
      <c r="W112" s="49"/>
      <c r="X112" s="9">
        <f t="shared" si="490"/>
        <v>0</v>
      </c>
      <c r="Y112" s="9"/>
      <c r="Z112" s="9"/>
      <c r="AA112" s="9"/>
      <c r="AB112" s="9">
        <f t="shared" si="491"/>
        <v>0</v>
      </c>
      <c r="AC112" s="9">
        <f t="shared" si="492"/>
        <v>0</v>
      </c>
      <c r="AD112" s="9">
        <f t="shared" si="493"/>
        <v>0</v>
      </c>
      <c r="AE112" s="9">
        <f t="shared" si="494"/>
        <v>0</v>
      </c>
      <c r="AF112" s="49"/>
      <c r="AG112" s="49"/>
      <c r="AH112" s="49"/>
      <c r="AI112" s="9">
        <f t="shared" si="495"/>
        <v>0</v>
      </c>
      <c r="AJ112" s="46"/>
      <c r="AK112" s="46"/>
      <c r="AL112" s="46"/>
      <c r="AM112" s="46"/>
      <c r="AN112" s="46"/>
      <c r="AO112" s="46"/>
      <c r="AP112" s="46"/>
      <c r="AQ112" s="46"/>
      <c r="AR112" s="46"/>
      <c r="AS112" s="46">
        <f t="shared" si="496"/>
        <v>0</v>
      </c>
      <c r="AT112" s="46">
        <f t="shared" si="497"/>
        <v>0</v>
      </c>
      <c r="AU112" s="46">
        <f t="shared" si="498"/>
        <v>0</v>
      </c>
      <c r="AV112" s="9">
        <f t="shared" si="499"/>
        <v>0</v>
      </c>
      <c r="AW112" s="9">
        <f t="shared" si="500"/>
        <v>0</v>
      </c>
      <c r="AX112" s="9">
        <f t="shared" si="501"/>
        <v>0</v>
      </c>
      <c r="AY112" s="9">
        <f t="shared" si="502"/>
        <v>0</v>
      </c>
      <c r="AZ112" s="9">
        <f t="shared" si="503"/>
        <v>0</v>
      </c>
      <c r="BA112" s="9">
        <f t="shared" si="504"/>
        <v>0</v>
      </c>
      <c r="BB112" s="46">
        <f t="shared" si="505"/>
        <v>0</v>
      </c>
      <c r="BC112" s="46">
        <f t="shared" si="506"/>
        <v>0</v>
      </c>
      <c r="BD112" s="46">
        <f t="shared" si="507"/>
        <v>0</v>
      </c>
    </row>
    <row r="113" spans="1:57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94</v>
      </c>
      <c r="H113" s="9">
        <v>622312</v>
      </c>
      <c r="I113" s="9">
        <v>262504</v>
      </c>
      <c r="J113" s="9">
        <v>195000</v>
      </c>
      <c r="K113" s="9">
        <v>154636</v>
      </c>
      <c r="L113" s="9">
        <v>2624</v>
      </c>
      <c r="M113" s="9">
        <v>7548</v>
      </c>
      <c r="N113" s="46">
        <v>0.84000000000000008</v>
      </c>
      <c r="O113" s="46">
        <v>0</v>
      </c>
      <c r="P113" s="46">
        <v>0.84000000000000008</v>
      </c>
      <c r="Q113" s="9"/>
      <c r="R113" s="49"/>
      <c r="S113" s="49"/>
      <c r="T113" s="49"/>
      <c r="U113" s="49"/>
      <c r="V113" s="49">
        <v>51974</v>
      </c>
      <c r="W113" s="49"/>
      <c r="X113" s="9">
        <f t="shared" si="490"/>
        <v>51974</v>
      </c>
      <c r="Y113" s="9"/>
      <c r="Z113" s="9"/>
      <c r="AA113" s="9"/>
      <c r="AB113" s="9">
        <f t="shared" si="491"/>
        <v>0</v>
      </c>
      <c r="AC113" s="9">
        <f t="shared" si="492"/>
        <v>51974</v>
      </c>
      <c r="AD113" s="9">
        <f t="shared" si="493"/>
        <v>17567</v>
      </c>
      <c r="AE113" s="9">
        <f t="shared" si="494"/>
        <v>520</v>
      </c>
      <c r="AF113" s="49"/>
      <c r="AG113" s="49"/>
      <c r="AH113" s="49"/>
      <c r="AI113" s="9">
        <f t="shared" si="495"/>
        <v>0</v>
      </c>
      <c r="AJ113" s="46"/>
      <c r="AK113" s="46"/>
      <c r="AL113" s="46"/>
      <c r="AM113" s="46"/>
      <c r="AN113" s="46"/>
      <c r="AO113" s="46"/>
      <c r="AP113" s="46"/>
      <c r="AQ113" s="46">
        <v>0.17</v>
      </c>
      <c r="AR113" s="46"/>
      <c r="AS113" s="46">
        <f t="shared" si="496"/>
        <v>0</v>
      </c>
      <c r="AT113" s="46">
        <f t="shared" si="497"/>
        <v>0.17</v>
      </c>
      <c r="AU113" s="46">
        <f t="shared" si="498"/>
        <v>0.17</v>
      </c>
      <c r="AV113" s="9">
        <f t="shared" si="499"/>
        <v>692373</v>
      </c>
      <c r="AW113" s="9">
        <f t="shared" si="500"/>
        <v>314478</v>
      </c>
      <c r="AX113" s="9">
        <f t="shared" si="501"/>
        <v>195000</v>
      </c>
      <c r="AY113" s="9">
        <f t="shared" si="502"/>
        <v>172203</v>
      </c>
      <c r="AZ113" s="9">
        <f t="shared" si="503"/>
        <v>3144</v>
      </c>
      <c r="BA113" s="9">
        <f t="shared" si="504"/>
        <v>7548</v>
      </c>
      <c r="BB113" s="46">
        <f t="shared" si="505"/>
        <v>1.01</v>
      </c>
      <c r="BC113" s="46">
        <f t="shared" si="506"/>
        <v>0</v>
      </c>
      <c r="BD113" s="46">
        <f t="shared" si="507"/>
        <v>1.01</v>
      </c>
    </row>
    <row r="114" spans="1:57" x14ac:dyDescent="0.25">
      <c r="A114" s="5">
        <v>1433</v>
      </c>
      <c r="B114" s="2">
        <v>600170608</v>
      </c>
      <c r="C114" s="7">
        <v>526517</v>
      </c>
      <c r="D114" s="8" t="s">
        <v>43</v>
      </c>
      <c r="E114" s="2">
        <v>3141</v>
      </c>
      <c r="F114" s="2" t="s">
        <v>20</v>
      </c>
      <c r="G114" s="7" t="s">
        <v>94</v>
      </c>
      <c r="H114" s="9">
        <v>613025</v>
      </c>
      <c r="I114" s="9">
        <v>449293</v>
      </c>
      <c r="J114" s="9">
        <v>0</v>
      </c>
      <c r="K114" s="9">
        <v>151861</v>
      </c>
      <c r="L114" s="9">
        <v>4493</v>
      </c>
      <c r="M114" s="9">
        <v>7378</v>
      </c>
      <c r="N114" s="46">
        <v>1.44</v>
      </c>
      <c r="O114" s="46">
        <v>0</v>
      </c>
      <c r="P114" s="46">
        <v>1.44</v>
      </c>
      <c r="Q114" s="9"/>
      <c r="R114" s="49"/>
      <c r="S114" s="49"/>
      <c r="T114" s="49"/>
      <c r="U114" s="49"/>
      <c r="V114" s="49">
        <v>85160</v>
      </c>
      <c r="W114" s="49"/>
      <c r="X114" s="9">
        <f t="shared" si="490"/>
        <v>85160</v>
      </c>
      <c r="Y114" s="9"/>
      <c r="Z114" s="9"/>
      <c r="AA114" s="9"/>
      <c r="AB114" s="9">
        <f t="shared" si="491"/>
        <v>0</v>
      </c>
      <c r="AC114" s="9">
        <f t="shared" si="492"/>
        <v>85160</v>
      </c>
      <c r="AD114" s="9">
        <f t="shared" si="493"/>
        <v>28784</v>
      </c>
      <c r="AE114" s="9">
        <f t="shared" si="494"/>
        <v>852</v>
      </c>
      <c r="AF114" s="49"/>
      <c r="AG114" s="49"/>
      <c r="AH114" s="49"/>
      <c r="AI114" s="9">
        <f t="shared" si="495"/>
        <v>0</v>
      </c>
      <c r="AJ114" s="46"/>
      <c r="AK114" s="46"/>
      <c r="AL114" s="46"/>
      <c r="AM114" s="46"/>
      <c r="AN114" s="46"/>
      <c r="AO114" s="46"/>
      <c r="AP114" s="46"/>
      <c r="AQ114" s="46">
        <v>0.27</v>
      </c>
      <c r="AR114" s="46"/>
      <c r="AS114" s="46">
        <f t="shared" si="496"/>
        <v>0</v>
      </c>
      <c r="AT114" s="46">
        <f t="shared" si="497"/>
        <v>0.27</v>
      </c>
      <c r="AU114" s="46">
        <f t="shared" si="498"/>
        <v>0.27</v>
      </c>
      <c r="AV114" s="9">
        <f t="shared" si="499"/>
        <v>727821</v>
      </c>
      <c r="AW114" s="9">
        <f t="shared" si="500"/>
        <v>534453</v>
      </c>
      <c r="AX114" s="9">
        <f t="shared" si="501"/>
        <v>0</v>
      </c>
      <c r="AY114" s="9">
        <f t="shared" si="502"/>
        <v>180645</v>
      </c>
      <c r="AZ114" s="9">
        <f t="shared" si="503"/>
        <v>5345</v>
      </c>
      <c r="BA114" s="9">
        <f t="shared" si="504"/>
        <v>7378</v>
      </c>
      <c r="BB114" s="46">
        <f t="shared" si="505"/>
        <v>1.71</v>
      </c>
      <c r="BC114" s="46">
        <f t="shared" si="506"/>
        <v>0</v>
      </c>
      <c r="BD114" s="46">
        <f t="shared" si="507"/>
        <v>1.71</v>
      </c>
    </row>
    <row r="115" spans="1:57" x14ac:dyDescent="0.25">
      <c r="A115" s="29">
        <v>1433</v>
      </c>
      <c r="B115" s="30">
        <v>600170608</v>
      </c>
      <c r="C115" s="31"/>
      <c r="D115" s="32" t="s">
        <v>166</v>
      </c>
      <c r="E115" s="30"/>
      <c r="F115" s="30"/>
      <c r="G115" s="31"/>
      <c r="H115" s="50">
        <v>84534756</v>
      </c>
      <c r="I115" s="50">
        <v>60072183</v>
      </c>
      <c r="J115" s="50">
        <v>731860</v>
      </c>
      <c r="K115" s="50">
        <v>20551767</v>
      </c>
      <c r="L115" s="50">
        <v>600721</v>
      </c>
      <c r="M115" s="50">
        <v>2578225</v>
      </c>
      <c r="N115" s="51">
        <v>106.47979999999998</v>
      </c>
      <c r="O115" s="51">
        <v>84.110899999999987</v>
      </c>
      <c r="P115" s="51">
        <v>22.368900000000004</v>
      </c>
      <c r="Q115" s="50">
        <f t="shared" ref="Q115:BD115" si="508">SUM(Q111:Q114)</f>
        <v>0</v>
      </c>
      <c r="R115" s="50">
        <f t="shared" si="508"/>
        <v>0</v>
      </c>
      <c r="S115" s="50">
        <f t="shared" si="508"/>
        <v>0</v>
      </c>
      <c r="T115" s="50">
        <f t="shared" si="508"/>
        <v>0</v>
      </c>
      <c r="U115" s="50">
        <f t="shared" si="508"/>
        <v>0</v>
      </c>
      <c r="V115" s="50">
        <f t="shared" si="508"/>
        <v>137134</v>
      </c>
      <c r="W115" s="50">
        <f t="shared" si="508"/>
        <v>644401</v>
      </c>
      <c r="X115" s="50">
        <f t="shared" si="508"/>
        <v>781535</v>
      </c>
      <c r="Y115" s="50">
        <f t="shared" si="508"/>
        <v>0</v>
      </c>
      <c r="Z115" s="50">
        <f t="shared" si="508"/>
        <v>0</v>
      </c>
      <c r="AA115" s="50">
        <f t="shared" si="508"/>
        <v>0</v>
      </c>
      <c r="AB115" s="50">
        <f t="shared" si="508"/>
        <v>0</v>
      </c>
      <c r="AC115" s="50">
        <f t="shared" si="508"/>
        <v>781535</v>
      </c>
      <c r="AD115" s="50">
        <f t="shared" si="508"/>
        <v>264159</v>
      </c>
      <c r="AE115" s="50">
        <f t="shared" si="508"/>
        <v>7816</v>
      </c>
      <c r="AF115" s="50">
        <f t="shared" si="508"/>
        <v>0</v>
      </c>
      <c r="AG115" s="50">
        <f t="shared" si="508"/>
        <v>0</v>
      </c>
      <c r="AH115" s="50">
        <f t="shared" si="508"/>
        <v>0</v>
      </c>
      <c r="AI115" s="50">
        <f t="shared" si="508"/>
        <v>0</v>
      </c>
      <c r="AJ115" s="51">
        <f t="shared" si="508"/>
        <v>0</v>
      </c>
      <c r="AK115" s="51">
        <f t="shared" si="508"/>
        <v>0</v>
      </c>
      <c r="AL115" s="51">
        <f t="shared" si="508"/>
        <v>0</v>
      </c>
      <c r="AM115" s="51">
        <f t="shared" si="508"/>
        <v>0</v>
      </c>
      <c r="AN115" s="51">
        <f t="shared" si="508"/>
        <v>0</v>
      </c>
      <c r="AO115" s="51">
        <f t="shared" si="508"/>
        <v>0</v>
      </c>
      <c r="AP115" s="51">
        <f t="shared" si="508"/>
        <v>0</v>
      </c>
      <c r="AQ115" s="51">
        <f t="shared" si="508"/>
        <v>0.44000000000000006</v>
      </c>
      <c r="AR115" s="51">
        <f t="shared" si="508"/>
        <v>1.37</v>
      </c>
      <c r="AS115" s="51">
        <f t="shared" si="508"/>
        <v>1.37</v>
      </c>
      <c r="AT115" s="51">
        <f t="shared" si="508"/>
        <v>0.44000000000000006</v>
      </c>
      <c r="AU115" s="51">
        <f t="shared" si="508"/>
        <v>1.81</v>
      </c>
      <c r="AV115" s="50">
        <f t="shared" si="508"/>
        <v>85588266</v>
      </c>
      <c r="AW115" s="50">
        <f t="shared" si="508"/>
        <v>60853718</v>
      </c>
      <c r="AX115" s="50">
        <f t="shared" si="508"/>
        <v>731860</v>
      </c>
      <c r="AY115" s="50">
        <f t="shared" si="508"/>
        <v>20815926</v>
      </c>
      <c r="AZ115" s="50">
        <f t="shared" si="508"/>
        <v>608537</v>
      </c>
      <c r="BA115" s="50">
        <f t="shared" si="508"/>
        <v>2578225</v>
      </c>
      <c r="BB115" s="51">
        <f t="shared" si="508"/>
        <v>108.28979999999999</v>
      </c>
      <c r="BC115" s="51">
        <f t="shared" si="508"/>
        <v>85.480899999999991</v>
      </c>
      <c r="BD115" s="51">
        <f t="shared" si="508"/>
        <v>22.808900000000005</v>
      </c>
      <c r="BE115" s="42">
        <f>AV115-H115</f>
        <v>1053510</v>
      </c>
    </row>
    <row r="116" spans="1:57" x14ac:dyDescent="0.25">
      <c r="A116" s="25">
        <v>1434</v>
      </c>
      <c r="B116" s="6">
        <v>600170896</v>
      </c>
      <c r="C116" s="26">
        <v>528714</v>
      </c>
      <c r="D116" s="27" t="s">
        <v>68</v>
      </c>
      <c r="E116" s="6">
        <v>3123</v>
      </c>
      <c r="F116" s="6" t="s">
        <v>18</v>
      </c>
      <c r="G116" s="6" t="s">
        <v>19</v>
      </c>
      <c r="H116" s="9">
        <v>44414167</v>
      </c>
      <c r="I116" s="9">
        <v>31102974</v>
      </c>
      <c r="J116" s="9">
        <v>681000</v>
      </c>
      <c r="K116" s="9">
        <v>10742983</v>
      </c>
      <c r="L116" s="9">
        <v>311029</v>
      </c>
      <c r="M116" s="9">
        <v>1576181</v>
      </c>
      <c r="N116" s="46">
        <v>56.930700000000002</v>
      </c>
      <c r="O116" s="46">
        <v>44.445500000000003</v>
      </c>
      <c r="P116" s="46">
        <v>12.485200000000003</v>
      </c>
      <c r="Q116" s="9"/>
      <c r="R116" s="28"/>
      <c r="S116" s="28"/>
      <c r="T116" s="28"/>
      <c r="U116" s="28"/>
      <c r="V116" s="28"/>
      <c r="W116" s="28">
        <v>140895</v>
      </c>
      <c r="X116" s="9">
        <f t="shared" ref="X116:X119" si="509">SUM(Q116:W116)</f>
        <v>140895</v>
      </c>
      <c r="Y116" s="9"/>
      <c r="Z116" s="9"/>
      <c r="AA116" s="9"/>
      <c r="AB116" s="9">
        <f t="shared" ref="AB116:AB119" si="510">SUM(Y116:AA116)</f>
        <v>0</v>
      </c>
      <c r="AC116" s="9">
        <f t="shared" ref="AC116:AC119" si="511">X116+AB116</f>
        <v>140895</v>
      </c>
      <c r="AD116" s="9">
        <f t="shared" ref="AD116:AD119" si="512">ROUND((X116+Y116+Z116)*33.8%,0)</f>
        <v>47623</v>
      </c>
      <c r="AE116" s="9">
        <f t="shared" ref="AE116:AE119" si="513">ROUND(X116*1%,0)</f>
        <v>1409</v>
      </c>
      <c r="AF116" s="28"/>
      <c r="AG116" s="28"/>
      <c r="AH116" s="28"/>
      <c r="AI116" s="9">
        <f t="shared" ref="AI116:AI119" si="514">AF116+AG116+AH116</f>
        <v>0</v>
      </c>
      <c r="AJ116" s="46"/>
      <c r="AK116" s="46"/>
      <c r="AL116" s="46"/>
      <c r="AM116" s="46"/>
      <c r="AN116" s="46"/>
      <c r="AO116" s="46"/>
      <c r="AP116" s="46"/>
      <c r="AQ116" s="46"/>
      <c r="AR116" s="46">
        <v>0.31</v>
      </c>
      <c r="AS116" s="46">
        <f t="shared" ref="AS116:AS119" si="515">AJ116+AL116+AM116+AP116+AR116+AN116</f>
        <v>0.31</v>
      </c>
      <c r="AT116" s="46">
        <f t="shared" ref="AT116:AT119" si="516">AK116+AQ116+AO116</f>
        <v>0</v>
      </c>
      <c r="AU116" s="46">
        <f t="shared" ref="AU116:AU119" si="517">AS116+AT116</f>
        <v>0.31</v>
      </c>
      <c r="AV116" s="9">
        <f t="shared" ref="AV116:AV119" si="518">AW116+AX116+AY116+AZ116+BA116</f>
        <v>44604094</v>
      </c>
      <c r="AW116" s="9">
        <f t="shared" ref="AW116:AW119" si="519">I116+X116</f>
        <v>31243869</v>
      </c>
      <c r="AX116" s="9">
        <f t="shared" ref="AX116:AX119" si="520">J116+AB116</f>
        <v>681000</v>
      </c>
      <c r="AY116" s="9">
        <f t="shared" ref="AY116:AY119" si="521">K116+AD116</f>
        <v>10790606</v>
      </c>
      <c r="AZ116" s="9">
        <f t="shared" ref="AZ116:AZ119" si="522">L116+AE116</f>
        <v>312438</v>
      </c>
      <c r="BA116" s="9">
        <f t="shared" ref="BA116:BA119" si="523">M116+AI116</f>
        <v>1576181</v>
      </c>
      <c r="BB116" s="46">
        <f t="shared" ref="BB116:BB119" si="524">BC116+BD116</f>
        <v>57.240700000000004</v>
      </c>
      <c r="BC116" s="46">
        <f t="shared" ref="BC116:BC119" si="525">O116+AS116</f>
        <v>44.755500000000005</v>
      </c>
      <c r="BD116" s="46">
        <f t="shared" ref="BD116:BD119" si="526">P116+AT116</f>
        <v>12.485200000000003</v>
      </c>
    </row>
    <row r="117" spans="1:57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19">
        <v>3123</v>
      </c>
      <c r="F117" s="19" t="s">
        <v>108</v>
      </c>
      <c r="G117" s="19" t="s">
        <v>94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46">
        <v>0</v>
      </c>
      <c r="O117" s="46">
        <v>0</v>
      </c>
      <c r="P117" s="46">
        <v>0</v>
      </c>
      <c r="Q117" s="9"/>
      <c r="R117" s="49"/>
      <c r="S117" s="49"/>
      <c r="T117" s="49"/>
      <c r="U117" s="49"/>
      <c r="V117" s="49"/>
      <c r="W117" s="49"/>
      <c r="X117" s="9">
        <f t="shared" si="509"/>
        <v>0</v>
      </c>
      <c r="Y117" s="9"/>
      <c r="Z117" s="9"/>
      <c r="AA117" s="9"/>
      <c r="AB117" s="9">
        <f t="shared" si="510"/>
        <v>0</v>
      </c>
      <c r="AC117" s="9">
        <f t="shared" si="511"/>
        <v>0</v>
      </c>
      <c r="AD117" s="9">
        <f t="shared" si="512"/>
        <v>0</v>
      </c>
      <c r="AE117" s="9">
        <f t="shared" si="513"/>
        <v>0</v>
      </c>
      <c r="AF117" s="49"/>
      <c r="AG117" s="49"/>
      <c r="AH117" s="49"/>
      <c r="AI117" s="9">
        <f t="shared" si="514"/>
        <v>0</v>
      </c>
      <c r="AJ117" s="46"/>
      <c r="AK117" s="46"/>
      <c r="AL117" s="46"/>
      <c r="AM117" s="46"/>
      <c r="AN117" s="46"/>
      <c r="AO117" s="46"/>
      <c r="AP117" s="46"/>
      <c r="AQ117" s="46"/>
      <c r="AR117" s="46"/>
      <c r="AS117" s="46">
        <f t="shared" si="515"/>
        <v>0</v>
      </c>
      <c r="AT117" s="46">
        <f t="shared" si="516"/>
        <v>0</v>
      </c>
      <c r="AU117" s="46">
        <f t="shared" si="517"/>
        <v>0</v>
      </c>
      <c r="AV117" s="9">
        <f t="shared" si="518"/>
        <v>0</v>
      </c>
      <c r="AW117" s="9">
        <f t="shared" si="519"/>
        <v>0</v>
      </c>
      <c r="AX117" s="9">
        <f t="shared" si="520"/>
        <v>0</v>
      </c>
      <c r="AY117" s="9">
        <f t="shared" si="521"/>
        <v>0</v>
      </c>
      <c r="AZ117" s="9">
        <f t="shared" si="522"/>
        <v>0</v>
      </c>
      <c r="BA117" s="9">
        <f t="shared" si="523"/>
        <v>0</v>
      </c>
      <c r="BB117" s="46">
        <f t="shared" si="524"/>
        <v>0</v>
      </c>
      <c r="BC117" s="46">
        <f t="shared" si="525"/>
        <v>0</v>
      </c>
      <c r="BD117" s="46">
        <f t="shared" si="526"/>
        <v>0</v>
      </c>
    </row>
    <row r="118" spans="1:57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3141</v>
      </c>
      <c r="F118" s="2" t="s">
        <v>20</v>
      </c>
      <c r="G118" s="7" t="s">
        <v>94</v>
      </c>
      <c r="H118" s="9">
        <v>819017</v>
      </c>
      <c r="I118" s="9">
        <v>602085</v>
      </c>
      <c r="J118" s="9">
        <v>0</v>
      </c>
      <c r="K118" s="9">
        <v>203505</v>
      </c>
      <c r="L118" s="9">
        <v>6021</v>
      </c>
      <c r="M118" s="9">
        <v>7406</v>
      </c>
      <c r="N118" s="46">
        <v>1.93</v>
      </c>
      <c r="O118" s="46">
        <v>0</v>
      </c>
      <c r="P118" s="46">
        <v>1.93</v>
      </c>
      <c r="Q118" s="9"/>
      <c r="R118" s="49"/>
      <c r="S118" s="49"/>
      <c r="T118" s="49"/>
      <c r="U118" s="49"/>
      <c r="V118" s="49">
        <v>-4816</v>
      </c>
      <c r="W118" s="49"/>
      <c r="X118" s="9">
        <f t="shared" si="509"/>
        <v>-4816</v>
      </c>
      <c r="Y118" s="9"/>
      <c r="Z118" s="9"/>
      <c r="AA118" s="9"/>
      <c r="AB118" s="9">
        <f t="shared" si="510"/>
        <v>0</v>
      </c>
      <c r="AC118" s="9">
        <f t="shared" si="511"/>
        <v>-4816</v>
      </c>
      <c r="AD118" s="9">
        <f t="shared" si="512"/>
        <v>-1628</v>
      </c>
      <c r="AE118" s="9">
        <f t="shared" si="513"/>
        <v>-48</v>
      </c>
      <c r="AF118" s="49"/>
      <c r="AG118" s="49"/>
      <c r="AH118" s="49"/>
      <c r="AI118" s="9">
        <f t="shared" si="514"/>
        <v>0</v>
      </c>
      <c r="AJ118" s="46"/>
      <c r="AK118" s="46"/>
      <c r="AL118" s="46"/>
      <c r="AM118" s="46"/>
      <c r="AN118" s="46"/>
      <c r="AO118" s="46"/>
      <c r="AP118" s="46"/>
      <c r="AQ118" s="46">
        <v>-0.01</v>
      </c>
      <c r="AR118" s="46"/>
      <c r="AS118" s="46">
        <f t="shared" si="515"/>
        <v>0</v>
      </c>
      <c r="AT118" s="46">
        <f t="shared" si="516"/>
        <v>-0.01</v>
      </c>
      <c r="AU118" s="46">
        <f t="shared" si="517"/>
        <v>-0.01</v>
      </c>
      <c r="AV118" s="9">
        <f t="shared" si="518"/>
        <v>812525</v>
      </c>
      <c r="AW118" s="9">
        <f t="shared" si="519"/>
        <v>597269</v>
      </c>
      <c r="AX118" s="9">
        <f t="shared" si="520"/>
        <v>0</v>
      </c>
      <c r="AY118" s="9">
        <f t="shared" si="521"/>
        <v>201877</v>
      </c>
      <c r="AZ118" s="9">
        <f t="shared" si="522"/>
        <v>5973</v>
      </c>
      <c r="BA118" s="9">
        <f t="shared" si="523"/>
        <v>7406</v>
      </c>
      <c r="BB118" s="46">
        <f t="shared" si="524"/>
        <v>1.92</v>
      </c>
      <c r="BC118" s="46">
        <f t="shared" si="525"/>
        <v>0</v>
      </c>
      <c r="BD118" s="46">
        <f t="shared" si="526"/>
        <v>1.92</v>
      </c>
    </row>
    <row r="119" spans="1:57" x14ac:dyDescent="0.25">
      <c r="A119" s="5">
        <v>1434</v>
      </c>
      <c r="B119" s="2">
        <v>600170896</v>
      </c>
      <c r="C119" s="7">
        <v>528714</v>
      </c>
      <c r="D119" s="8" t="s">
        <v>68</v>
      </c>
      <c r="E119" s="2">
        <v>3147</v>
      </c>
      <c r="F119" s="2" t="s">
        <v>27</v>
      </c>
      <c r="G119" s="7" t="s">
        <v>94</v>
      </c>
      <c r="H119" s="9">
        <v>3520937</v>
      </c>
      <c r="I119" s="9">
        <v>2596114</v>
      </c>
      <c r="J119" s="9">
        <v>0</v>
      </c>
      <c r="K119" s="9">
        <v>877487</v>
      </c>
      <c r="L119" s="9">
        <v>25961</v>
      </c>
      <c r="M119" s="9">
        <v>21375</v>
      </c>
      <c r="N119" s="46">
        <v>5.98</v>
      </c>
      <c r="O119" s="46">
        <v>4.2300000000000004</v>
      </c>
      <c r="P119" s="46">
        <v>1.75</v>
      </c>
      <c r="Q119" s="9"/>
      <c r="R119" s="49"/>
      <c r="S119" s="49"/>
      <c r="T119" s="49"/>
      <c r="U119" s="49"/>
      <c r="V119" s="49">
        <v>-40925</v>
      </c>
      <c r="W119" s="49"/>
      <c r="X119" s="9">
        <f t="shared" si="509"/>
        <v>-40925</v>
      </c>
      <c r="Y119" s="9"/>
      <c r="Z119" s="9"/>
      <c r="AA119" s="9"/>
      <c r="AB119" s="9">
        <f t="shared" si="510"/>
        <v>0</v>
      </c>
      <c r="AC119" s="9">
        <f t="shared" si="511"/>
        <v>-40925</v>
      </c>
      <c r="AD119" s="9">
        <f t="shared" si="512"/>
        <v>-13833</v>
      </c>
      <c r="AE119" s="9">
        <f t="shared" si="513"/>
        <v>-409</v>
      </c>
      <c r="AF119" s="49"/>
      <c r="AG119" s="49"/>
      <c r="AH119" s="49"/>
      <c r="AI119" s="9">
        <f t="shared" si="514"/>
        <v>0</v>
      </c>
      <c r="AJ119" s="46"/>
      <c r="AK119" s="46"/>
      <c r="AL119" s="46"/>
      <c r="AM119" s="46"/>
      <c r="AN119" s="46"/>
      <c r="AO119" s="46"/>
      <c r="AP119" s="46">
        <v>-0.06</v>
      </c>
      <c r="AQ119" s="46">
        <v>-0.04</v>
      </c>
      <c r="AR119" s="46"/>
      <c r="AS119" s="46">
        <f t="shared" si="515"/>
        <v>-0.06</v>
      </c>
      <c r="AT119" s="46">
        <f t="shared" si="516"/>
        <v>-0.04</v>
      </c>
      <c r="AU119" s="46">
        <f t="shared" si="517"/>
        <v>-0.1</v>
      </c>
      <c r="AV119" s="9">
        <f t="shared" si="518"/>
        <v>3465770</v>
      </c>
      <c r="AW119" s="9">
        <f t="shared" si="519"/>
        <v>2555189</v>
      </c>
      <c r="AX119" s="9">
        <f t="shared" si="520"/>
        <v>0</v>
      </c>
      <c r="AY119" s="9">
        <f t="shared" si="521"/>
        <v>863654</v>
      </c>
      <c r="AZ119" s="9">
        <f t="shared" si="522"/>
        <v>25552</v>
      </c>
      <c r="BA119" s="9">
        <f t="shared" si="523"/>
        <v>21375</v>
      </c>
      <c r="BB119" s="46">
        <f t="shared" si="524"/>
        <v>5.8800000000000008</v>
      </c>
      <c r="BC119" s="46">
        <f t="shared" si="525"/>
        <v>4.1700000000000008</v>
      </c>
      <c r="BD119" s="46">
        <f t="shared" si="526"/>
        <v>1.71</v>
      </c>
    </row>
    <row r="120" spans="1:57" x14ac:dyDescent="0.25">
      <c r="A120" s="29">
        <v>1434</v>
      </c>
      <c r="B120" s="30">
        <v>600170896</v>
      </c>
      <c r="C120" s="31"/>
      <c r="D120" s="32" t="s">
        <v>167</v>
      </c>
      <c r="E120" s="30"/>
      <c r="F120" s="30"/>
      <c r="G120" s="31"/>
      <c r="H120" s="50">
        <v>48754121</v>
      </c>
      <c r="I120" s="50">
        <v>34301173</v>
      </c>
      <c r="J120" s="50">
        <v>681000</v>
      </c>
      <c r="K120" s="50">
        <v>11823975</v>
      </c>
      <c r="L120" s="50">
        <v>343011</v>
      </c>
      <c r="M120" s="50">
        <v>1604962</v>
      </c>
      <c r="N120" s="51">
        <v>64.840699999999998</v>
      </c>
      <c r="O120" s="51">
        <v>48.6755</v>
      </c>
      <c r="P120" s="51">
        <v>16.165200000000002</v>
      </c>
      <c r="Q120" s="50">
        <f t="shared" ref="Q120:BD120" si="527">SUM(Q116:Q119)</f>
        <v>0</v>
      </c>
      <c r="R120" s="50">
        <f t="shared" si="527"/>
        <v>0</v>
      </c>
      <c r="S120" s="50">
        <f t="shared" si="527"/>
        <v>0</v>
      </c>
      <c r="T120" s="50">
        <f t="shared" si="527"/>
        <v>0</v>
      </c>
      <c r="U120" s="50">
        <f t="shared" si="527"/>
        <v>0</v>
      </c>
      <c r="V120" s="50">
        <f t="shared" si="527"/>
        <v>-45741</v>
      </c>
      <c r="W120" s="50">
        <f t="shared" si="527"/>
        <v>140895</v>
      </c>
      <c r="X120" s="50">
        <f t="shared" si="527"/>
        <v>95154</v>
      </c>
      <c r="Y120" s="50">
        <f t="shared" si="527"/>
        <v>0</v>
      </c>
      <c r="Z120" s="50">
        <f t="shared" si="527"/>
        <v>0</v>
      </c>
      <c r="AA120" s="50">
        <f t="shared" si="527"/>
        <v>0</v>
      </c>
      <c r="AB120" s="50">
        <f t="shared" si="527"/>
        <v>0</v>
      </c>
      <c r="AC120" s="50">
        <f t="shared" si="527"/>
        <v>95154</v>
      </c>
      <c r="AD120" s="50">
        <f t="shared" si="527"/>
        <v>32162</v>
      </c>
      <c r="AE120" s="50">
        <f t="shared" si="527"/>
        <v>952</v>
      </c>
      <c r="AF120" s="50">
        <f t="shared" si="527"/>
        <v>0</v>
      </c>
      <c r="AG120" s="50">
        <f t="shared" si="527"/>
        <v>0</v>
      </c>
      <c r="AH120" s="50">
        <f t="shared" si="527"/>
        <v>0</v>
      </c>
      <c r="AI120" s="50">
        <f t="shared" si="527"/>
        <v>0</v>
      </c>
      <c r="AJ120" s="51">
        <f t="shared" si="527"/>
        <v>0</v>
      </c>
      <c r="AK120" s="51">
        <f t="shared" si="527"/>
        <v>0</v>
      </c>
      <c r="AL120" s="51">
        <f t="shared" si="527"/>
        <v>0</v>
      </c>
      <c r="AM120" s="51">
        <f t="shared" si="527"/>
        <v>0</v>
      </c>
      <c r="AN120" s="51">
        <f t="shared" si="527"/>
        <v>0</v>
      </c>
      <c r="AO120" s="51">
        <f t="shared" si="527"/>
        <v>0</v>
      </c>
      <c r="AP120" s="51">
        <f t="shared" si="527"/>
        <v>-0.06</v>
      </c>
      <c r="AQ120" s="51">
        <f t="shared" si="527"/>
        <v>-0.05</v>
      </c>
      <c r="AR120" s="51">
        <f t="shared" si="527"/>
        <v>0.31</v>
      </c>
      <c r="AS120" s="51">
        <f t="shared" si="527"/>
        <v>0.25</v>
      </c>
      <c r="AT120" s="51">
        <f t="shared" si="527"/>
        <v>-0.05</v>
      </c>
      <c r="AU120" s="51">
        <f t="shared" si="527"/>
        <v>0.19999999999999998</v>
      </c>
      <c r="AV120" s="50">
        <f t="shared" si="527"/>
        <v>48882389</v>
      </c>
      <c r="AW120" s="50">
        <f t="shared" si="527"/>
        <v>34396327</v>
      </c>
      <c r="AX120" s="50">
        <f t="shared" si="527"/>
        <v>681000</v>
      </c>
      <c r="AY120" s="50">
        <f t="shared" si="527"/>
        <v>11856137</v>
      </c>
      <c r="AZ120" s="50">
        <f t="shared" si="527"/>
        <v>343963</v>
      </c>
      <c r="BA120" s="50">
        <f t="shared" si="527"/>
        <v>1604962</v>
      </c>
      <c r="BB120" s="51">
        <f t="shared" si="527"/>
        <v>65.040700000000001</v>
      </c>
      <c r="BC120" s="51">
        <f t="shared" si="527"/>
        <v>48.925500000000007</v>
      </c>
      <c r="BD120" s="51">
        <f t="shared" si="527"/>
        <v>16.115200000000002</v>
      </c>
      <c r="BE120" s="42">
        <f>AV120-H120</f>
        <v>128268</v>
      </c>
    </row>
    <row r="121" spans="1:57" x14ac:dyDescent="0.25">
      <c r="A121" s="25">
        <v>1436</v>
      </c>
      <c r="B121" s="6">
        <v>600170900</v>
      </c>
      <c r="C121" s="26">
        <v>87891</v>
      </c>
      <c r="D121" s="27" t="s">
        <v>44</v>
      </c>
      <c r="E121" s="6">
        <v>3123</v>
      </c>
      <c r="F121" s="6" t="s">
        <v>18</v>
      </c>
      <c r="G121" s="6" t="s">
        <v>19</v>
      </c>
      <c r="H121" s="9">
        <v>45881549</v>
      </c>
      <c r="I121" s="9">
        <v>32447861</v>
      </c>
      <c r="J121" s="9">
        <v>181000</v>
      </c>
      <c r="K121" s="9">
        <v>11028555</v>
      </c>
      <c r="L121" s="9">
        <v>324478</v>
      </c>
      <c r="M121" s="9">
        <v>1899655</v>
      </c>
      <c r="N121" s="46">
        <v>60.325199999999995</v>
      </c>
      <c r="O121" s="46">
        <v>43.743400000000001</v>
      </c>
      <c r="P121" s="46">
        <v>16.581799999999998</v>
      </c>
      <c r="Q121" s="9"/>
      <c r="R121" s="49"/>
      <c r="S121" s="28"/>
      <c r="T121" s="28"/>
      <c r="U121" s="28"/>
      <c r="V121" s="28"/>
      <c r="W121" s="28">
        <v>168878</v>
      </c>
      <c r="X121" s="9">
        <f t="shared" ref="X121:X124" si="528">SUM(Q121:W121)</f>
        <v>168878</v>
      </c>
      <c r="Y121" s="9"/>
      <c r="Z121" s="9"/>
      <c r="AA121" s="9"/>
      <c r="AB121" s="9">
        <f t="shared" ref="AB121:AB124" si="529">SUM(Y121:AA121)</f>
        <v>0</v>
      </c>
      <c r="AC121" s="9">
        <f t="shared" ref="AC121:AC124" si="530">X121+AB121</f>
        <v>168878</v>
      </c>
      <c r="AD121" s="9">
        <f t="shared" ref="AD121:AD124" si="531">ROUND((X121+Y121+Z121)*33.8%,0)</f>
        <v>57081</v>
      </c>
      <c r="AE121" s="9">
        <f t="shared" ref="AE121:AE124" si="532">ROUND(X121*1%,0)</f>
        <v>1689</v>
      </c>
      <c r="AF121" s="28"/>
      <c r="AG121" s="28"/>
      <c r="AH121" s="28"/>
      <c r="AI121" s="9">
        <f t="shared" ref="AI121:AI124" si="533">AF121+AG121+AH121</f>
        <v>0</v>
      </c>
      <c r="AJ121" s="46"/>
      <c r="AK121" s="46"/>
      <c r="AL121" s="46"/>
      <c r="AM121" s="46"/>
      <c r="AN121" s="46"/>
      <c r="AO121" s="46"/>
      <c r="AP121" s="46"/>
      <c r="AQ121" s="46"/>
      <c r="AR121" s="46">
        <v>0.37</v>
      </c>
      <c r="AS121" s="46">
        <f t="shared" ref="AS121:AS124" si="534">AJ121+AL121+AM121+AP121+AR121+AN121</f>
        <v>0.37</v>
      </c>
      <c r="AT121" s="46">
        <f t="shared" ref="AT121:AT124" si="535">AK121+AQ121+AO121</f>
        <v>0</v>
      </c>
      <c r="AU121" s="46">
        <f t="shared" ref="AU121:AU124" si="536">AS121+AT121</f>
        <v>0.37</v>
      </c>
      <c r="AV121" s="9">
        <f t="shared" ref="AV121:AV124" si="537">AW121+AX121+AY121+AZ121+BA121</f>
        <v>46109197</v>
      </c>
      <c r="AW121" s="9">
        <f t="shared" ref="AW121:AW124" si="538">I121+X121</f>
        <v>32616739</v>
      </c>
      <c r="AX121" s="9">
        <f t="shared" ref="AX121:AX124" si="539">J121+AB121</f>
        <v>181000</v>
      </c>
      <c r="AY121" s="9">
        <f t="shared" ref="AY121:AY124" si="540">K121+AD121</f>
        <v>11085636</v>
      </c>
      <c r="AZ121" s="9">
        <f t="shared" ref="AZ121:AZ124" si="541">L121+AE121</f>
        <v>326167</v>
      </c>
      <c r="BA121" s="9">
        <f t="shared" ref="BA121:BA124" si="542">M121+AI121</f>
        <v>1899655</v>
      </c>
      <c r="BB121" s="46">
        <f t="shared" ref="BB121:BB124" si="543">BC121+BD121</f>
        <v>60.6952</v>
      </c>
      <c r="BC121" s="46">
        <f t="shared" ref="BC121:BC124" si="544">O121+AS121</f>
        <v>44.113399999999999</v>
      </c>
      <c r="BD121" s="46">
        <f t="shared" ref="BD121:BD124" si="545">P121+AT121</f>
        <v>16.581799999999998</v>
      </c>
    </row>
    <row r="122" spans="1:57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19">
        <v>3123</v>
      </c>
      <c r="F122" s="19" t="s">
        <v>108</v>
      </c>
      <c r="G122" s="19" t="s">
        <v>94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46">
        <v>0</v>
      </c>
      <c r="O122" s="46">
        <v>0</v>
      </c>
      <c r="P122" s="46">
        <v>0</v>
      </c>
      <c r="Q122" s="9"/>
      <c r="R122" s="49"/>
      <c r="S122" s="49"/>
      <c r="T122" s="49"/>
      <c r="U122" s="49"/>
      <c r="V122" s="49"/>
      <c r="W122" s="49"/>
      <c r="X122" s="9">
        <f t="shared" si="528"/>
        <v>0</v>
      </c>
      <c r="Y122" s="9"/>
      <c r="Z122" s="9"/>
      <c r="AA122" s="9"/>
      <c r="AB122" s="9">
        <f t="shared" si="529"/>
        <v>0</v>
      </c>
      <c r="AC122" s="9">
        <f t="shared" si="530"/>
        <v>0</v>
      </c>
      <c r="AD122" s="9">
        <f t="shared" si="531"/>
        <v>0</v>
      </c>
      <c r="AE122" s="9">
        <f t="shared" si="532"/>
        <v>0</v>
      </c>
      <c r="AF122" s="49"/>
      <c r="AG122" s="49"/>
      <c r="AH122" s="49"/>
      <c r="AI122" s="9">
        <f t="shared" si="533"/>
        <v>0</v>
      </c>
      <c r="AJ122" s="46"/>
      <c r="AK122" s="46"/>
      <c r="AL122" s="46"/>
      <c r="AM122" s="46"/>
      <c r="AN122" s="46"/>
      <c r="AO122" s="46"/>
      <c r="AP122" s="46"/>
      <c r="AQ122" s="46"/>
      <c r="AR122" s="46"/>
      <c r="AS122" s="46">
        <f t="shared" si="534"/>
        <v>0</v>
      </c>
      <c r="AT122" s="46">
        <f t="shared" si="535"/>
        <v>0</v>
      </c>
      <c r="AU122" s="46">
        <f t="shared" si="536"/>
        <v>0</v>
      </c>
      <c r="AV122" s="9">
        <f t="shared" si="537"/>
        <v>0</v>
      </c>
      <c r="AW122" s="9">
        <f t="shared" si="538"/>
        <v>0</v>
      </c>
      <c r="AX122" s="9">
        <f t="shared" si="539"/>
        <v>0</v>
      </c>
      <c r="AY122" s="9">
        <f t="shared" si="540"/>
        <v>0</v>
      </c>
      <c r="AZ122" s="9">
        <f t="shared" si="541"/>
        <v>0</v>
      </c>
      <c r="BA122" s="9">
        <f t="shared" si="542"/>
        <v>0</v>
      </c>
      <c r="BB122" s="46">
        <f t="shared" si="543"/>
        <v>0</v>
      </c>
      <c r="BC122" s="46">
        <f t="shared" si="544"/>
        <v>0</v>
      </c>
      <c r="BD122" s="46">
        <f t="shared" si="545"/>
        <v>0</v>
      </c>
    </row>
    <row r="123" spans="1:57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3141</v>
      </c>
      <c r="F123" s="2" t="s">
        <v>20</v>
      </c>
      <c r="G123" s="7" t="s">
        <v>94</v>
      </c>
      <c r="H123" s="9">
        <v>4003516</v>
      </c>
      <c r="I123" s="9">
        <v>2839730</v>
      </c>
      <c r="J123" s="9">
        <v>110000</v>
      </c>
      <c r="K123" s="9">
        <v>997009</v>
      </c>
      <c r="L123" s="9">
        <v>28397</v>
      </c>
      <c r="M123" s="9">
        <v>28380</v>
      </c>
      <c r="N123" s="46">
        <v>9.48</v>
      </c>
      <c r="O123" s="46">
        <v>0</v>
      </c>
      <c r="P123" s="46">
        <v>9.48</v>
      </c>
      <c r="Q123" s="9"/>
      <c r="R123" s="49"/>
      <c r="S123" s="49"/>
      <c r="T123" s="49"/>
      <c r="U123" s="49"/>
      <c r="V123" s="49">
        <v>25445</v>
      </c>
      <c r="W123" s="49"/>
      <c r="X123" s="9">
        <f t="shared" si="528"/>
        <v>25445</v>
      </c>
      <c r="Y123" s="9"/>
      <c r="Z123" s="9"/>
      <c r="AA123" s="9"/>
      <c r="AB123" s="9">
        <f t="shared" si="529"/>
        <v>0</v>
      </c>
      <c r="AC123" s="9">
        <f t="shared" si="530"/>
        <v>25445</v>
      </c>
      <c r="AD123" s="9">
        <f t="shared" si="531"/>
        <v>8600</v>
      </c>
      <c r="AE123" s="9">
        <f t="shared" si="532"/>
        <v>254</v>
      </c>
      <c r="AF123" s="49"/>
      <c r="AG123" s="49"/>
      <c r="AH123" s="49"/>
      <c r="AI123" s="9">
        <f t="shared" si="533"/>
        <v>0</v>
      </c>
      <c r="AJ123" s="46"/>
      <c r="AK123" s="46"/>
      <c r="AL123" s="46"/>
      <c r="AM123" s="46"/>
      <c r="AN123" s="46"/>
      <c r="AO123" s="46"/>
      <c r="AP123" s="46"/>
      <c r="AQ123" s="46">
        <v>0.08</v>
      </c>
      <c r="AR123" s="46"/>
      <c r="AS123" s="46">
        <f t="shared" si="534"/>
        <v>0</v>
      </c>
      <c r="AT123" s="46">
        <f t="shared" si="535"/>
        <v>0.08</v>
      </c>
      <c r="AU123" s="46">
        <f t="shared" si="536"/>
        <v>0.08</v>
      </c>
      <c r="AV123" s="9">
        <f t="shared" si="537"/>
        <v>4037815</v>
      </c>
      <c r="AW123" s="9">
        <f t="shared" si="538"/>
        <v>2865175</v>
      </c>
      <c r="AX123" s="9">
        <f t="shared" si="539"/>
        <v>110000</v>
      </c>
      <c r="AY123" s="9">
        <f t="shared" si="540"/>
        <v>1005609</v>
      </c>
      <c r="AZ123" s="9">
        <f t="shared" si="541"/>
        <v>28651</v>
      </c>
      <c r="BA123" s="9">
        <f t="shared" si="542"/>
        <v>28380</v>
      </c>
      <c r="BB123" s="46">
        <f t="shared" si="543"/>
        <v>9.56</v>
      </c>
      <c r="BC123" s="46">
        <f t="shared" si="544"/>
        <v>0</v>
      </c>
      <c r="BD123" s="46">
        <f t="shared" si="545"/>
        <v>9.56</v>
      </c>
    </row>
    <row r="124" spans="1:57" x14ac:dyDescent="0.25">
      <c r="A124" s="5">
        <v>1436</v>
      </c>
      <c r="B124" s="2">
        <v>600170900</v>
      </c>
      <c r="C124" s="7">
        <v>87891</v>
      </c>
      <c r="D124" s="8" t="s">
        <v>44</v>
      </c>
      <c r="E124" s="2">
        <v>3147</v>
      </c>
      <c r="F124" s="2" t="s">
        <v>27</v>
      </c>
      <c r="G124" s="7" t="s">
        <v>94</v>
      </c>
      <c r="H124" s="9">
        <v>6889438</v>
      </c>
      <c r="I124" s="9">
        <v>4602384</v>
      </c>
      <c r="J124" s="9">
        <v>475000</v>
      </c>
      <c r="K124" s="9">
        <v>1716156</v>
      </c>
      <c r="L124" s="9">
        <v>46023</v>
      </c>
      <c r="M124" s="9">
        <v>49875</v>
      </c>
      <c r="N124" s="46">
        <v>11.09</v>
      </c>
      <c r="O124" s="46">
        <v>7.0100000000000007</v>
      </c>
      <c r="P124" s="46">
        <v>4.08</v>
      </c>
      <c r="Q124" s="9"/>
      <c r="R124" s="49"/>
      <c r="S124" s="49"/>
      <c r="T124" s="49"/>
      <c r="U124" s="49"/>
      <c r="V124" s="49">
        <v>40026</v>
      </c>
      <c r="W124" s="49"/>
      <c r="X124" s="9">
        <f t="shared" si="528"/>
        <v>40026</v>
      </c>
      <c r="Y124" s="9"/>
      <c r="Z124" s="9"/>
      <c r="AA124" s="9"/>
      <c r="AB124" s="9">
        <f t="shared" si="529"/>
        <v>0</v>
      </c>
      <c r="AC124" s="9">
        <f t="shared" si="530"/>
        <v>40026</v>
      </c>
      <c r="AD124" s="9">
        <f t="shared" si="531"/>
        <v>13529</v>
      </c>
      <c r="AE124" s="9">
        <f t="shared" si="532"/>
        <v>400</v>
      </c>
      <c r="AF124" s="49"/>
      <c r="AG124" s="49"/>
      <c r="AH124" s="49"/>
      <c r="AI124" s="9">
        <f t="shared" si="533"/>
        <v>0</v>
      </c>
      <c r="AJ124" s="46"/>
      <c r="AK124" s="46"/>
      <c r="AL124" s="46"/>
      <c r="AM124" s="46"/>
      <c r="AN124" s="46"/>
      <c r="AO124" s="46"/>
      <c r="AP124" s="46">
        <v>0.06</v>
      </c>
      <c r="AQ124" s="46">
        <v>0.04</v>
      </c>
      <c r="AR124" s="46"/>
      <c r="AS124" s="46">
        <f t="shared" si="534"/>
        <v>0.06</v>
      </c>
      <c r="AT124" s="46">
        <f t="shared" si="535"/>
        <v>0.04</v>
      </c>
      <c r="AU124" s="46">
        <f t="shared" si="536"/>
        <v>0.1</v>
      </c>
      <c r="AV124" s="9">
        <f t="shared" si="537"/>
        <v>6943393</v>
      </c>
      <c r="AW124" s="9">
        <f t="shared" si="538"/>
        <v>4642410</v>
      </c>
      <c r="AX124" s="9">
        <f t="shared" si="539"/>
        <v>475000</v>
      </c>
      <c r="AY124" s="9">
        <f t="shared" si="540"/>
        <v>1729685</v>
      </c>
      <c r="AZ124" s="9">
        <f t="shared" si="541"/>
        <v>46423</v>
      </c>
      <c r="BA124" s="9">
        <f t="shared" si="542"/>
        <v>49875</v>
      </c>
      <c r="BB124" s="46">
        <f t="shared" si="543"/>
        <v>11.190000000000001</v>
      </c>
      <c r="BC124" s="46">
        <f t="shared" si="544"/>
        <v>7.07</v>
      </c>
      <c r="BD124" s="46">
        <f t="shared" si="545"/>
        <v>4.12</v>
      </c>
    </row>
    <row r="125" spans="1:57" x14ac:dyDescent="0.25">
      <c r="A125" s="29">
        <v>1436</v>
      </c>
      <c r="B125" s="30">
        <v>600170900</v>
      </c>
      <c r="C125" s="31"/>
      <c r="D125" s="32" t="s">
        <v>168</v>
      </c>
      <c r="E125" s="30"/>
      <c r="F125" s="30"/>
      <c r="G125" s="31"/>
      <c r="H125" s="50">
        <v>56774503</v>
      </c>
      <c r="I125" s="50">
        <v>39889975</v>
      </c>
      <c r="J125" s="50">
        <v>766000</v>
      </c>
      <c r="K125" s="50">
        <v>13741720</v>
      </c>
      <c r="L125" s="50">
        <v>398898</v>
      </c>
      <c r="M125" s="50">
        <v>1977910</v>
      </c>
      <c r="N125" s="51">
        <v>80.895200000000003</v>
      </c>
      <c r="O125" s="51">
        <v>50.753399999999999</v>
      </c>
      <c r="P125" s="51">
        <v>30.141799999999996</v>
      </c>
      <c r="Q125" s="50">
        <f t="shared" ref="Q125:BD125" si="546">SUM(Q121:Q124)</f>
        <v>0</v>
      </c>
      <c r="R125" s="50">
        <f t="shared" si="546"/>
        <v>0</v>
      </c>
      <c r="S125" s="50">
        <f t="shared" si="546"/>
        <v>0</v>
      </c>
      <c r="T125" s="50">
        <f t="shared" si="546"/>
        <v>0</v>
      </c>
      <c r="U125" s="50">
        <f t="shared" si="546"/>
        <v>0</v>
      </c>
      <c r="V125" s="50">
        <f t="shared" si="546"/>
        <v>65471</v>
      </c>
      <c r="W125" s="50">
        <f t="shared" si="546"/>
        <v>168878</v>
      </c>
      <c r="X125" s="50">
        <f t="shared" si="546"/>
        <v>234349</v>
      </c>
      <c r="Y125" s="50">
        <f t="shared" si="546"/>
        <v>0</v>
      </c>
      <c r="Z125" s="50">
        <f t="shared" si="546"/>
        <v>0</v>
      </c>
      <c r="AA125" s="50">
        <f t="shared" si="546"/>
        <v>0</v>
      </c>
      <c r="AB125" s="50">
        <f t="shared" si="546"/>
        <v>0</v>
      </c>
      <c r="AC125" s="50">
        <f t="shared" si="546"/>
        <v>234349</v>
      </c>
      <c r="AD125" s="50">
        <f t="shared" si="546"/>
        <v>79210</v>
      </c>
      <c r="AE125" s="50">
        <f t="shared" si="546"/>
        <v>2343</v>
      </c>
      <c r="AF125" s="50">
        <f t="shared" si="546"/>
        <v>0</v>
      </c>
      <c r="AG125" s="50">
        <f t="shared" si="546"/>
        <v>0</v>
      </c>
      <c r="AH125" s="50">
        <f t="shared" si="546"/>
        <v>0</v>
      </c>
      <c r="AI125" s="50">
        <f t="shared" si="546"/>
        <v>0</v>
      </c>
      <c r="AJ125" s="51">
        <f t="shared" si="546"/>
        <v>0</v>
      </c>
      <c r="AK125" s="51">
        <f t="shared" si="546"/>
        <v>0</v>
      </c>
      <c r="AL125" s="51">
        <f t="shared" si="546"/>
        <v>0</v>
      </c>
      <c r="AM125" s="51">
        <f t="shared" si="546"/>
        <v>0</v>
      </c>
      <c r="AN125" s="51">
        <f t="shared" si="546"/>
        <v>0</v>
      </c>
      <c r="AO125" s="51">
        <f t="shared" si="546"/>
        <v>0</v>
      </c>
      <c r="AP125" s="51">
        <f t="shared" si="546"/>
        <v>0.06</v>
      </c>
      <c r="AQ125" s="51">
        <f t="shared" si="546"/>
        <v>0.12</v>
      </c>
      <c r="AR125" s="51">
        <f t="shared" si="546"/>
        <v>0.37</v>
      </c>
      <c r="AS125" s="51">
        <f t="shared" si="546"/>
        <v>0.43</v>
      </c>
      <c r="AT125" s="51">
        <f t="shared" si="546"/>
        <v>0.12</v>
      </c>
      <c r="AU125" s="51">
        <f t="shared" si="546"/>
        <v>0.55000000000000004</v>
      </c>
      <c r="AV125" s="50">
        <f t="shared" si="546"/>
        <v>57090405</v>
      </c>
      <c r="AW125" s="50">
        <f t="shared" si="546"/>
        <v>40124324</v>
      </c>
      <c r="AX125" s="50">
        <f t="shared" si="546"/>
        <v>766000</v>
      </c>
      <c r="AY125" s="50">
        <f t="shared" si="546"/>
        <v>13820930</v>
      </c>
      <c r="AZ125" s="50">
        <f t="shared" si="546"/>
        <v>401241</v>
      </c>
      <c r="BA125" s="50">
        <f t="shared" si="546"/>
        <v>1977910</v>
      </c>
      <c r="BB125" s="51">
        <f t="shared" si="546"/>
        <v>81.4452</v>
      </c>
      <c r="BC125" s="51">
        <f t="shared" si="546"/>
        <v>51.183399999999999</v>
      </c>
      <c r="BD125" s="51">
        <f t="shared" si="546"/>
        <v>30.261799999999997</v>
      </c>
      <c r="BE125" s="42">
        <f>AV125-H125</f>
        <v>315902</v>
      </c>
    </row>
    <row r="126" spans="1:57" x14ac:dyDescent="0.25">
      <c r="A126" s="25">
        <v>1437</v>
      </c>
      <c r="B126" s="6">
        <v>600010104</v>
      </c>
      <c r="C126" s="26">
        <v>14451018</v>
      </c>
      <c r="D126" s="27" t="s">
        <v>69</v>
      </c>
      <c r="E126" s="6">
        <v>3123</v>
      </c>
      <c r="F126" s="6" t="s">
        <v>18</v>
      </c>
      <c r="G126" s="6" t="s">
        <v>19</v>
      </c>
      <c r="H126" s="9">
        <v>103196412</v>
      </c>
      <c r="I126" s="9">
        <v>75922001</v>
      </c>
      <c r="J126" s="9">
        <v>354084</v>
      </c>
      <c r="K126" s="9">
        <v>25781317</v>
      </c>
      <c r="L126" s="9">
        <v>759219</v>
      </c>
      <c r="M126" s="9">
        <v>379791</v>
      </c>
      <c r="N126" s="46">
        <v>134.92569999999998</v>
      </c>
      <c r="O126" s="46">
        <v>105.88609999999998</v>
      </c>
      <c r="P126" s="46">
        <v>29.0396</v>
      </c>
      <c r="Q126" s="9"/>
      <c r="R126" s="28"/>
      <c r="S126" s="28"/>
      <c r="T126" s="28"/>
      <c r="U126" s="28"/>
      <c r="V126" s="28"/>
      <c r="W126" s="28">
        <v>1138870</v>
      </c>
      <c r="X126" s="9">
        <f t="shared" ref="X126:X127" si="547">SUM(Q126:W126)</f>
        <v>1138870</v>
      </c>
      <c r="Y126" s="9"/>
      <c r="Z126" s="9"/>
      <c r="AA126" s="9"/>
      <c r="AB126" s="9">
        <f t="shared" ref="AB126:AB127" si="548">SUM(Y126:AA126)</f>
        <v>0</v>
      </c>
      <c r="AC126" s="9">
        <f t="shared" ref="AC126:AC127" si="549">X126+AB126</f>
        <v>1138870</v>
      </c>
      <c r="AD126" s="9">
        <f t="shared" ref="AD126:AD127" si="550">ROUND((X126+Y126+Z126)*33.8%,0)</f>
        <v>384938</v>
      </c>
      <c r="AE126" s="9">
        <f t="shared" ref="AE126:AE127" si="551">ROUND(X126*1%,0)</f>
        <v>11389</v>
      </c>
      <c r="AF126" s="28"/>
      <c r="AG126" s="28"/>
      <c r="AH126" s="28"/>
      <c r="AI126" s="9">
        <f t="shared" ref="AI126:AI127" si="552">AF126+AG126+AH126</f>
        <v>0</v>
      </c>
      <c r="AJ126" s="46"/>
      <c r="AK126" s="46"/>
      <c r="AL126" s="46"/>
      <c r="AM126" s="46"/>
      <c r="AN126" s="46"/>
      <c r="AO126" s="46"/>
      <c r="AP126" s="46"/>
      <c r="AQ126" s="46"/>
      <c r="AR126" s="46">
        <v>2.48</v>
      </c>
      <c r="AS126" s="46">
        <f t="shared" ref="AS126:AS127" si="553">AJ126+AL126+AM126+AP126+AR126+AN126</f>
        <v>2.48</v>
      </c>
      <c r="AT126" s="46">
        <f t="shared" ref="AT126:AT127" si="554">AK126+AQ126+AO126</f>
        <v>0</v>
      </c>
      <c r="AU126" s="46">
        <f t="shared" ref="AU126:AU127" si="555">AS126+AT126</f>
        <v>2.48</v>
      </c>
      <c r="AV126" s="9">
        <f t="shared" ref="AV126:AV127" si="556">AW126+AX126+AY126+AZ126+BA126</f>
        <v>104731609</v>
      </c>
      <c r="AW126" s="9">
        <f t="shared" ref="AW126:AW127" si="557">I126+X126</f>
        <v>77060871</v>
      </c>
      <c r="AX126" s="9">
        <f t="shared" ref="AX126:AX127" si="558">J126+AB126</f>
        <v>354084</v>
      </c>
      <c r="AY126" s="9">
        <f t="shared" ref="AY126:AY127" si="559">K126+AD126</f>
        <v>26166255</v>
      </c>
      <c r="AZ126" s="9">
        <f t="shared" ref="AZ126:AZ127" si="560">L126+AE126</f>
        <v>770608</v>
      </c>
      <c r="BA126" s="9">
        <f t="shared" ref="BA126:BA127" si="561">M126+AI126</f>
        <v>379791</v>
      </c>
      <c r="BB126" s="46">
        <f t="shared" ref="BB126:BB127" si="562">BC126+BD126</f>
        <v>137.4057</v>
      </c>
      <c r="BC126" s="46">
        <f t="shared" ref="BC126:BC127" si="563">O126+AS126</f>
        <v>108.36609999999999</v>
      </c>
      <c r="BD126" s="46">
        <f t="shared" ref="BD126:BD127" si="564">P126+AT126</f>
        <v>29.0396</v>
      </c>
    </row>
    <row r="127" spans="1:57" x14ac:dyDescent="0.25">
      <c r="A127" s="5">
        <v>1437</v>
      </c>
      <c r="B127" s="2">
        <v>600010104</v>
      </c>
      <c r="C127" s="7">
        <v>14451018</v>
      </c>
      <c r="D127" s="8" t="s">
        <v>69</v>
      </c>
      <c r="E127" s="19">
        <v>3123</v>
      </c>
      <c r="F127" s="19" t="s">
        <v>108</v>
      </c>
      <c r="G127" s="19" t="s">
        <v>94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46">
        <v>0</v>
      </c>
      <c r="O127" s="46">
        <v>0</v>
      </c>
      <c r="P127" s="46">
        <v>0</v>
      </c>
      <c r="Q127" s="9"/>
      <c r="R127" s="49"/>
      <c r="S127" s="49"/>
      <c r="T127" s="49"/>
      <c r="U127" s="49"/>
      <c r="V127" s="49"/>
      <c r="W127" s="49"/>
      <c r="X127" s="9">
        <f t="shared" si="547"/>
        <v>0</v>
      </c>
      <c r="Y127" s="9"/>
      <c r="Z127" s="9"/>
      <c r="AA127" s="9"/>
      <c r="AB127" s="9">
        <f t="shared" si="548"/>
        <v>0</v>
      </c>
      <c r="AC127" s="9">
        <f t="shared" si="549"/>
        <v>0</v>
      </c>
      <c r="AD127" s="9">
        <f t="shared" si="550"/>
        <v>0</v>
      </c>
      <c r="AE127" s="9">
        <f t="shared" si="551"/>
        <v>0</v>
      </c>
      <c r="AF127" s="49"/>
      <c r="AG127" s="49"/>
      <c r="AH127" s="49"/>
      <c r="AI127" s="9">
        <f t="shared" si="552"/>
        <v>0</v>
      </c>
      <c r="AJ127" s="46"/>
      <c r="AK127" s="46"/>
      <c r="AL127" s="46"/>
      <c r="AM127" s="46"/>
      <c r="AN127" s="46"/>
      <c r="AO127" s="46"/>
      <c r="AP127" s="46"/>
      <c r="AQ127" s="46"/>
      <c r="AR127" s="46"/>
      <c r="AS127" s="46">
        <f t="shared" si="553"/>
        <v>0</v>
      </c>
      <c r="AT127" s="46">
        <f t="shared" si="554"/>
        <v>0</v>
      </c>
      <c r="AU127" s="46">
        <f t="shared" si="555"/>
        <v>0</v>
      </c>
      <c r="AV127" s="9">
        <f t="shared" si="556"/>
        <v>0</v>
      </c>
      <c r="AW127" s="9">
        <f t="shared" si="557"/>
        <v>0</v>
      </c>
      <c r="AX127" s="9">
        <f t="shared" si="558"/>
        <v>0</v>
      </c>
      <c r="AY127" s="9">
        <f t="shared" si="559"/>
        <v>0</v>
      </c>
      <c r="AZ127" s="9">
        <f t="shared" si="560"/>
        <v>0</v>
      </c>
      <c r="BA127" s="9">
        <f t="shared" si="561"/>
        <v>0</v>
      </c>
      <c r="BB127" s="46">
        <f t="shared" si="562"/>
        <v>0</v>
      </c>
      <c r="BC127" s="46">
        <f t="shared" si="563"/>
        <v>0</v>
      </c>
      <c r="BD127" s="46">
        <f t="shared" si="564"/>
        <v>0</v>
      </c>
    </row>
    <row r="128" spans="1:57" x14ac:dyDescent="0.25">
      <c r="A128" s="29">
        <v>1437</v>
      </c>
      <c r="B128" s="30">
        <v>600010104</v>
      </c>
      <c r="C128" s="31"/>
      <c r="D128" s="32" t="s">
        <v>169</v>
      </c>
      <c r="E128" s="34"/>
      <c r="F128" s="34"/>
      <c r="G128" s="34"/>
      <c r="H128" s="50">
        <v>103196412</v>
      </c>
      <c r="I128" s="50">
        <v>75922001</v>
      </c>
      <c r="J128" s="50">
        <v>354084</v>
      </c>
      <c r="K128" s="50">
        <v>25781317</v>
      </c>
      <c r="L128" s="50">
        <v>759219</v>
      </c>
      <c r="M128" s="50">
        <v>379791</v>
      </c>
      <c r="N128" s="51">
        <v>134.92569999999998</v>
      </c>
      <c r="O128" s="51">
        <v>105.88609999999998</v>
      </c>
      <c r="P128" s="51">
        <v>29.0396</v>
      </c>
      <c r="Q128" s="50">
        <f t="shared" ref="Q128:BD128" si="565">SUM(Q126:Q127)</f>
        <v>0</v>
      </c>
      <c r="R128" s="50">
        <f t="shared" si="565"/>
        <v>0</v>
      </c>
      <c r="S128" s="50">
        <f t="shared" si="565"/>
        <v>0</v>
      </c>
      <c r="T128" s="50">
        <f t="shared" si="565"/>
        <v>0</v>
      </c>
      <c r="U128" s="50">
        <f t="shared" si="565"/>
        <v>0</v>
      </c>
      <c r="V128" s="50">
        <f t="shared" si="565"/>
        <v>0</v>
      </c>
      <c r="W128" s="50">
        <f t="shared" si="565"/>
        <v>1138870</v>
      </c>
      <c r="X128" s="50">
        <f t="shared" si="565"/>
        <v>1138870</v>
      </c>
      <c r="Y128" s="50">
        <f t="shared" si="565"/>
        <v>0</v>
      </c>
      <c r="Z128" s="50">
        <f t="shared" si="565"/>
        <v>0</v>
      </c>
      <c r="AA128" s="50">
        <f t="shared" si="565"/>
        <v>0</v>
      </c>
      <c r="AB128" s="50">
        <f t="shared" si="565"/>
        <v>0</v>
      </c>
      <c r="AC128" s="50">
        <f t="shared" si="565"/>
        <v>1138870</v>
      </c>
      <c r="AD128" s="50">
        <f t="shared" si="565"/>
        <v>384938</v>
      </c>
      <c r="AE128" s="50">
        <f t="shared" si="565"/>
        <v>11389</v>
      </c>
      <c r="AF128" s="50">
        <f t="shared" si="565"/>
        <v>0</v>
      </c>
      <c r="AG128" s="50">
        <f t="shared" si="565"/>
        <v>0</v>
      </c>
      <c r="AH128" s="50">
        <f t="shared" si="565"/>
        <v>0</v>
      </c>
      <c r="AI128" s="50">
        <f t="shared" si="565"/>
        <v>0</v>
      </c>
      <c r="AJ128" s="51">
        <f t="shared" si="565"/>
        <v>0</v>
      </c>
      <c r="AK128" s="51">
        <f t="shared" si="565"/>
        <v>0</v>
      </c>
      <c r="AL128" s="51">
        <f t="shared" si="565"/>
        <v>0</v>
      </c>
      <c r="AM128" s="51">
        <f t="shared" si="565"/>
        <v>0</v>
      </c>
      <c r="AN128" s="51">
        <f t="shared" si="565"/>
        <v>0</v>
      </c>
      <c r="AO128" s="51">
        <f t="shared" si="565"/>
        <v>0</v>
      </c>
      <c r="AP128" s="51">
        <f t="shared" si="565"/>
        <v>0</v>
      </c>
      <c r="AQ128" s="51">
        <f t="shared" si="565"/>
        <v>0</v>
      </c>
      <c r="AR128" s="51">
        <f t="shared" si="565"/>
        <v>2.48</v>
      </c>
      <c r="AS128" s="51">
        <f t="shared" si="565"/>
        <v>2.48</v>
      </c>
      <c r="AT128" s="51">
        <f t="shared" si="565"/>
        <v>0</v>
      </c>
      <c r="AU128" s="51">
        <f t="shared" si="565"/>
        <v>2.48</v>
      </c>
      <c r="AV128" s="50">
        <f t="shared" si="565"/>
        <v>104731609</v>
      </c>
      <c r="AW128" s="50">
        <f t="shared" si="565"/>
        <v>77060871</v>
      </c>
      <c r="AX128" s="50">
        <f t="shared" si="565"/>
        <v>354084</v>
      </c>
      <c r="AY128" s="50">
        <f t="shared" si="565"/>
        <v>26166255</v>
      </c>
      <c r="AZ128" s="50">
        <f t="shared" si="565"/>
        <v>770608</v>
      </c>
      <c r="BA128" s="50">
        <f t="shared" si="565"/>
        <v>379791</v>
      </c>
      <c r="BB128" s="51">
        <f t="shared" si="565"/>
        <v>137.4057</v>
      </c>
      <c r="BC128" s="51">
        <f t="shared" si="565"/>
        <v>108.36609999999999</v>
      </c>
      <c r="BD128" s="51">
        <f t="shared" si="565"/>
        <v>29.0396</v>
      </c>
      <c r="BE128" s="42">
        <f>AV128-H128</f>
        <v>1535197</v>
      </c>
    </row>
    <row r="129" spans="1:57" x14ac:dyDescent="0.25">
      <c r="A129" s="25">
        <v>1438</v>
      </c>
      <c r="B129" s="6">
        <v>600010490</v>
      </c>
      <c r="C129" s="26">
        <v>18385036</v>
      </c>
      <c r="D129" s="27" t="s">
        <v>45</v>
      </c>
      <c r="E129" s="6">
        <v>3122</v>
      </c>
      <c r="F129" s="6" t="s">
        <v>18</v>
      </c>
      <c r="G129" s="6" t="s">
        <v>19</v>
      </c>
      <c r="H129" s="9">
        <v>43632528</v>
      </c>
      <c r="I129" s="9">
        <v>31621379</v>
      </c>
      <c r="J129" s="9">
        <v>264926</v>
      </c>
      <c r="K129" s="9">
        <v>10749542</v>
      </c>
      <c r="L129" s="9">
        <v>316214</v>
      </c>
      <c r="M129" s="9">
        <v>680467</v>
      </c>
      <c r="N129" s="46">
        <v>55.976799999999997</v>
      </c>
      <c r="O129" s="46">
        <v>42.862499999999997</v>
      </c>
      <c r="P129" s="46">
        <v>13.114300000000002</v>
      </c>
      <c r="Q129" s="9">
        <f>Z129*-1</f>
        <v>-146574</v>
      </c>
      <c r="R129" s="28"/>
      <c r="S129" s="28"/>
      <c r="T129" s="28"/>
      <c r="U129" s="28"/>
      <c r="V129" s="28"/>
      <c r="W129" s="28">
        <v>243434</v>
      </c>
      <c r="X129" s="9">
        <f t="shared" ref="X129:X130" si="566">SUM(Q129:W129)</f>
        <v>96860</v>
      </c>
      <c r="Y129" s="9"/>
      <c r="Z129" s="9">
        <f>OON!CL129</f>
        <v>146574</v>
      </c>
      <c r="AA129" s="9"/>
      <c r="AB129" s="9">
        <f t="shared" ref="AB129:AB130" si="567">SUM(Y129:AA129)</f>
        <v>146574</v>
      </c>
      <c r="AC129" s="9">
        <f t="shared" ref="AC129:AC130" si="568">X129+AB129</f>
        <v>243434</v>
      </c>
      <c r="AD129" s="9">
        <f t="shared" ref="AD129:AD130" si="569">ROUND((X129+Y129+Z129)*33.8%,0)</f>
        <v>82281</v>
      </c>
      <c r="AE129" s="9">
        <f t="shared" ref="AE129:AE130" si="570">ROUND(X129*1%,0)</f>
        <v>969</v>
      </c>
      <c r="AF129" s="28"/>
      <c r="AG129" s="28"/>
      <c r="AH129" s="28"/>
      <c r="AI129" s="9">
        <f t="shared" ref="AI129:AI130" si="571">AF129+AG129+AH129</f>
        <v>0</v>
      </c>
      <c r="AJ129" s="46"/>
      <c r="AK129" s="46">
        <f>OON!CP129</f>
        <v>-0.5</v>
      </c>
      <c r="AL129" s="46"/>
      <c r="AM129" s="46"/>
      <c r="AN129" s="46"/>
      <c r="AO129" s="46"/>
      <c r="AP129" s="46"/>
      <c r="AQ129" s="46"/>
      <c r="AR129" s="46">
        <v>0.53</v>
      </c>
      <c r="AS129" s="46">
        <f t="shared" ref="AS129:AS130" si="572">AJ129+AL129+AM129+AP129+AR129+AN129</f>
        <v>0.53</v>
      </c>
      <c r="AT129" s="46">
        <f t="shared" ref="AT129:AT130" si="573">AK129+AQ129+AO129</f>
        <v>-0.5</v>
      </c>
      <c r="AU129" s="46">
        <f t="shared" ref="AU129:AU130" si="574">AS129+AT129</f>
        <v>3.0000000000000027E-2</v>
      </c>
      <c r="AV129" s="9">
        <f t="shared" ref="AV129:AV130" si="575">AW129+AX129+AY129+AZ129+BA129</f>
        <v>43959212</v>
      </c>
      <c r="AW129" s="9">
        <f t="shared" ref="AW129:AW130" si="576">I129+X129</f>
        <v>31718239</v>
      </c>
      <c r="AX129" s="9">
        <f t="shared" ref="AX129:AX130" si="577">J129+AB129</f>
        <v>411500</v>
      </c>
      <c r="AY129" s="9">
        <f t="shared" ref="AY129:AY130" si="578">K129+AD129</f>
        <v>10831823</v>
      </c>
      <c r="AZ129" s="9">
        <f t="shared" ref="AZ129:AZ130" si="579">L129+AE129</f>
        <v>317183</v>
      </c>
      <c r="BA129" s="9">
        <f t="shared" ref="BA129:BA130" si="580">M129+AI129</f>
        <v>680467</v>
      </c>
      <c r="BB129" s="46">
        <f t="shared" ref="BB129:BB130" si="581">BC129+BD129</f>
        <v>56.006799999999998</v>
      </c>
      <c r="BC129" s="46">
        <f t="shared" ref="BC129:BC130" si="582">O129+AS129</f>
        <v>43.392499999999998</v>
      </c>
      <c r="BD129" s="46">
        <f t="shared" ref="BD129:BD130" si="583">P129+AT129</f>
        <v>12.614300000000002</v>
      </c>
    </row>
    <row r="130" spans="1:57" x14ac:dyDescent="0.25">
      <c r="A130" s="5">
        <v>1438</v>
      </c>
      <c r="B130" s="2">
        <v>600010490</v>
      </c>
      <c r="C130" s="7">
        <v>18385036</v>
      </c>
      <c r="D130" s="8" t="s">
        <v>45</v>
      </c>
      <c r="E130" s="19">
        <v>3123</v>
      </c>
      <c r="F130" s="19" t="s">
        <v>108</v>
      </c>
      <c r="G130" s="19" t="s">
        <v>94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46">
        <v>0</v>
      </c>
      <c r="O130" s="46">
        <v>0</v>
      </c>
      <c r="P130" s="46">
        <v>0</v>
      </c>
      <c r="Q130" s="9"/>
      <c r="R130" s="49"/>
      <c r="S130" s="49"/>
      <c r="T130" s="49"/>
      <c r="U130" s="49"/>
      <c r="V130" s="49"/>
      <c r="W130" s="49"/>
      <c r="X130" s="9">
        <f t="shared" si="566"/>
        <v>0</v>
      </c>
      <c r="Y130" s="9"/>
      <c r="Z130" s="9"/>
      <c r="AA130" s="9"/>
      <c r="AB130" s="9">
        <f t="shared" si="567"/>
        <v>0</v>
      </c>
      <c r="AC130" s="9">
        <f t="shared" si="568"/>
        <v>0</v>
      </c>
      <c r="AD130" s="9">
        <f t="shared" si="569"/>
        <v>0</v>
      </c>
      <c r="AE130" s="9">
        <f t="shared" si="570"/>
        <v>0</v>
      </c>
      <c r="AF130" s="49"/>
      <c r="AG130" s="49"/>
      <c r="AH130" s="49"/>
      <c r="AI130" s="9">
        <f t="shared" si="571"/>
        <v>0</v>
      </c>
      <c r="AJ130" s="46"/>
      <c r="AK130" s="46"/>
      <c r="AL130" s="46"/>
      <c r="AM130" s="46"/>
      <c r="AN130" s="46"/>
      <c r="AO130" s="46"/>
      <c r="AP130" s="46"/>
      <c r="AQ130" s="46"/>
      <c r="AR130" s="46"/>
      <c r="AS130" s="46">
        <f t="shared" si="572"/>
        <v>0</v>
      </c>
      <c r="AT130" s="46">
        <f t="shared" si="573"/>
        <v>0</v>
      </c>
      <c r="AU130" s="46">
        <f t="shared" si="574"/>
        <v>0</v>
      </c>
      <c r="AV130" s="9">
        <f t="shared" si="575"/>
        <v>0</v>
      </c>
      <c r="AW130" s="9">
        <f t="shared" si="576"/>
        <v>0</v>
      </c>
      <c r="AX130" s="9">
        <f t="shared" si="577"/>
        <v>0</v>
      </c>
      <c r="AY130" s="9">
        <f t="shared" si="578"/>
        <v>0</v>
      </c>
      <c r="AZ130" s="9">
        <f t="shared" si="579"/>
        <v>0</v>
      </c>
      <c r="BA130" s="9">
        <f t="shared" si="580"/>
        <v>0</v>
      </c>
      <c r="BB130" s="46">
        <f t="shared" si="581"/>
        <v>0</v>
      </c>
      <c r="BC130" s="46">
        <f t="shared" si="582"/>
        <v>0</v>
      </c>
      <c r="BD130" s="46">
        <f t="shared" si="583"/>
        <v>0</v>
      </c>
    </row>
    <row r="131" spans="1:57" x14ac:dyDescent="0.25">
      <c r="A131" s="29">
        <v>1438</v>
      </c>
      <c r="B131" s="30">
        <v>600010490</v>
      </c>
      <c r="C131" s="31"/>
      <c r="D131" s="32" t="s">
        <v>170</v>
      </c>
      <c r="E131" s="34"/>
      <c r="F131" s="34"/>
      <c r="G131" s="34"/>
      <c r="H131" s="50">
        <v>43632528</v>
      </c>
      <c r="I131" s="50">
        <v>31621379</v>
      </c>
      <c r="J131" s="50">
        <v>264926</v>
      </c>
      <c r="K131" s="50">
        <v>10749542</v>
      </c>
      <c r="L131" s="50">
        <v>316214</v>
      </c>
      <c r="M131" s="50">
        <v>680467</v>
      </c>
      <c r="N131" s="51">
        <v>55.976799999999997</v>
      </c>
      <c r="O131" s="51">
        <v>42.862499999999997</v>
      </c>
      <c r="P131" s="51">
        <v>13.114300000000002</v>
      </c>
      <c r="Q131" s="50">
        <f t="shared" ref="Q131:BD131" si="584">SUM(Q129:Q130)</f>
        <v>-146574</v>
      </c>
      <c r="R131" s="50">
        <f t="shared" si="584"/>
        <v>0</v>
      </c>
      <c r="S131" s="50">
        <f t="shared" si="584"/>
        <v>0</v>
      </c>
      <c r="T131" s="50">
        <f t="shared" si="584"/>
        <v>0</v>
      </c>
      <c r="U131" s="50">
        <f t="shared" si="584"/>
        <v>0</v>
      </c>
      <c r="V131" s="50">
        <f t="shared" si="584"/>
        <v>0</v>
      </c>
      <c r="W131" s="50">
        <f t="shared" si="584"/>
        <v>243434</v>
      </c>
      <c r="X131" s="50">
        <f t="shared" si="584"/>
        <v>96860</v>
      </c>
      <c r="Y131" s="50">
        <f t="shared" si="584"/>
        <v>0</v>
      </c>
      <c r="Z131" s="50">
        <f t="shared" si="584"/>
        <v>146574</v>
      </c>
      <c r="AA131" s="50">
        <f t="shared" si="584"/>
        <v>0</v>
      </c>
      <c r="AB131" s="50">
        <f t="shared" si="584"/>
        <v>146574</v>
      </c>
      <c r="AC131" s="50">
        <f t="shared" si="584"/>
        <v>243434</v>
      </c>
      <c r="AD131" s="50">
        <f t="shared" si="584"/>
        <v>82281</v>
      </c>
      <c r="AE131" s="50">
        <f t="shared" si="584"/>
        <v>969</v>
      </c>
      <c r="AF131" s="50">
        <f t="shared" si="584"/>
        <v>0</v>
      </c>
      <c r="AG131" s="50">
        <f t="shared" si="584"/>
        <v>0</v>
      </c>
      <c r="AH131" s="50">
        <f t="shared" si="584"/>
        <v>0</v>
      </c>
      <c r="AI131" s="50">
        <f t="shared" si="584"/>
        <v>0</v>
      </c>
      <c r="AJ131" s="51">
        <f t="shared" si="584"/>
        <v>0</v>
      </c>
      <c r="AK131" s="51">
        <f t="shared" si="584"/>
        <v>-0.5</v>
      </c>
      <c r="AL131" s="51">
        <f t="shared" si="584"/>
        <v>0</v>
      </c>
      <c r="AM131" s="51">
        <f t="shared" si="584"/>
        <v>0</v>
      </c>
      <c r="AN131" s="51">
        <f t="shared" si="584"/>
        <v>0</v>
      </c>
      <c r="AO131" s="51">
        <f t="shared" si="584"/>
        <v>0</v>
      </c>
      <c r="AP131" s="51">
        <f t="shared" si="584"/>
        <v>0</v>
      </c>
      <c r="AQ131" s="51">
        <f t="shared" si="584"/>
        <v>0</v>
      </c>
      <c r="AR131" s="51">
        <f t="shared" si="584"/>
        <v>0.53</v>
      </c>
      <c r="AS131" s="51">
        <f t="shared" si="584"/>
        <v>0.53</v>
      </c>
      <c r="AT131" s="51">
        <f t="shared" si="584"/>
        <v>-0.5</v>
      </c>
      <c r="AU131" s="51">
        <f t="shared" si="584"/>
        <v>3.0000000000000027E-2</v>
      </c>
      <c r="AV131" s="50">
        <f t="shared" si="584"/>
        <v>43959212</v>
      </c>
      <c r="AW131" s="50">
        <f t="shared" si="584"/>
        <v>31718239</v>
      </c>
      <c r="AX131" s="50">
        <f t="shared" si="584"/>
        <v>411500</v>
      </c>
      <c r="AY131" s="50">
        <f t="shared" si="584"/>
        <v>10831823</v>
      </c>
      <c r="AZ131" s="50">
        <f t="shared" si="584"/>
        <v>317183</v>
      </c>
      <c r="BA131" s="50">
        <f t="shared" si="584"/>
        <v>680467</v>
      </c>
      <c r="BB131" s="51">
        <f t="shared" si="584"/>
        <v>56.006799999999998</v>
      </c>
      <c r="BC131" s="51">
        <f t="shared" si="584"/>
        <v>43.392499999999998</v>
      </c>
      <c r="BD131" s="51">
        <f t="shared" si="584"/>
        <v>12.614300000000002</v>
      </c>
      <c r="BE131" s="42">
        <f>AV131-H131</f>
        <v>326684</v>
      </c>
    </row>
    <row r="132" spans="1:57" x14ac:dyDescent="0.25">
      <c r="A132" s="25">
        <v>1440</v>
      </c>
      <c r="B132" s="6">
        <v>600010481</v>
      </c>
      <c r="C132" s="26">
        <v>140147</v>
      </c>
      <c r="D132" s="27" t="s">
        <v>46</v>
      </c>
      <c r="E132" s="6">
        <v>3123</v>
      </c>
      <c r="F132" s="6" t="s">
        <v>18</v>
      </c>
      <c r="G132" s="6" t="s">
        <v>19</v>
      </c>
      <c r="H132" s="9">
        <v>32244909</v>
      </c>
      <c r="I132" s="9">
        <v>23287609</v>
      </c>
      <c r="J132" s="9">
        <v>455632</v>
      </c>
      <c r="K132" s="9">
        <v>8008272</v>
      </c>
      <c r="L132" s="9">
        <v>232876</v>
      </c>
      <c r="M132" s="9">
        <v>260520</v>
      </c>
      <c r="N132" s="46">
        <v>42.116599999999998</v>
      </c>
      <c r="O132" s="46">
        <v>32.7699</v>
      </c>
      <c r="P132" s="46">
        <v>9.3467000000000002</v>
      </c>
      <c r="Q132" s="9">
        <f>Z132*-1</f>
        <v>-50000</v>
      </c>
      <c r="R132" s="28"/>
      <c r="S132" s="28"/>
      <c r="T132" s="28"/>
      <c r="U132" s="28"/>
      <c r="V132" s="28"/>
      <c r="W132" s="28">
        <v>562002</v>
      </c>
      <c r="X132" s="9">
        <f t="shared" ref="X132:X134" si="585">SUM(Q132:W132)</f>
        <v>512002</v>
      </c>
      <c r="Y132" s="9"/>
      <c r="Z132" s="9">
        <f>OON!CL132</f>
        <v>50000</v>
      </c>
      <c r="AA132" s="9"/>
      <c r="AB132" s="9">
        <f t="shared" ref="AB132:AB134" si="586">SUM(Y132:AA132)</f>
        <v>50000</v>
      </c>
      <c r="AC132" s="9">
        <f t="shared" ref="AC132:AC134" si="587">X132+AB132</f>
        <v>562002</v>
      </c>
      <c r="AD132" s="9">
        <f t="shared" ref="AD132:AD134" si="588">ROUND((X132+Y132+Z132)*33.8%,0)</f>
        <v>189957</v>
      </c>
      <c r="AE132" s="9">
        <f t="shared" ref="AE132:AE134" si="589">ROUND(X132*1%,0)</f>
        <v>5120</v>
      </c>
      <c r="AF132" s="28"/>
      <c r="AG132" s="28"/>
      <c r="AH132" s="28"/>
      <c r="AI132" s="9">
        <f t="shared" ref="AI132:AI134" si="590">AF132+AG132+AH132</f>
        <v>0</v>
      </c>
      <c r="AJ132" s="46"/>
      <c r="AK132" s="46">
        <f>OON!CP132</f>
        <v>-0.17</v>
      </c>
      <c r="AL132" s="46"/>
      <c r="AM132" s="46"/>
      <c r="AN132" s="46"/>
      <c r="AO132" s="46"/>
      <c r="AP132" s="46"/>
      <c r="AQ132" s="46"/>
      <c r="AR132" s="46">
        <v>1.25</v>
      </c>
      <c r="AS132" s="46">
        <f t="shared" ref="AS132:AS134" si="591">AJ132+AL132+AM132+AP132+AR132+AN132</f>
        <v>1.25</v>
      </c>
      <c r="AT132" s="46">
        <f t="shared" ref="AT132:AT134" si="592">AK132+AQ132+AO132</f>
        <v>-0.17</v>
      </c>
      <c r="AU132" s="46">
        <f t="shared" ref="AU132:AU134" si="593">AS132+AT132</f>
        <v>1.08</v>
      </c>
      <c r="AV132" s="9">
        <f t="shared" ref="AV132:AV134" si="594">AW132+AX132+AY132+AZ132+BA132</f>
        <v>33001988</v>
      </c>
      <c r="AW132" s="9">
        <f t="shared" ref="AW132:AW134" si="595">I132+X132</f>
        <v>23799611</v>
      </c>
      <c r="AX132" s="9">
        <f t="shared" ref="AX132:AX134" si="596">J132+AB132</f>
        <v>505632</v>
      </c>
      <c r="AY132" s="9">
        <f t="shared" ref="AY132:AY134" si="597">K132+AD132</f>
        <v>8198229</v>
      </c>
      <c r="AZ132" s="9">
        <f t="shared" ref="AZ132:AZ134" si="598">L132+AE132</f>
        <v>237996</v>
      </c>
      <c r="BA132" s="9">
        <f t="shared" ref="BA132:BA134" si="599">M132+AI132</f>
        <v>260520</v>
      </c>
      <c r="BB132" s="46">
        <f t="shared" ref="BB132:BB134" si="600">BC132+BD132</f>
        <v>43.196600000000004</v>
      </c>
      <c r="BC132" s="46">
        <f t="shared" ref="BC132:BC134" si="601">O132+AS132</f>
        <v>34.0199</v>
      </c>
      <c r="BD132" s="46">
        <f t="shared" ref="BD132:BD134" si="602">P132+AT132</f>
        <v>9.1767000000000003</v>
      </c>
    </row>
    <row r="133" spans="1:57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19">
        <v>3123</v>
      </c>
      <c r="F133" s="19" t="s">
        <v>108</v>
      </c>
      <c r="G133" s="19" t="s">
        <v>94</v>
      </c>
      <c r="H133" s="9">
        <v>62376</v>
      </c>
      <c r="I133" s="9">
        <v>46273</v>
      </c>
      <c r="J133" s="9">
        <v>0</v>
      </c>
      <c r="K133" s="9">
        <v>15640</v>
      </c>
      <c r="L133" s="9">
        <v>463</v>
      </c>
      <c r="M133" s="9">
        <v>0</v>
      </c>
      <c r="N133" s="46">
        <v>0</v>
      </c>
      <c r="O133" s="46">
        <v>0</v>
      </c>
      <c r="P133" s="46">
        <v>0</v>
      </c>
      <c r="Q133" s="9"/>
      <c r="R133" s="49"/>
      <c r="S133" s="49"/>
      <c r="T133" s="49"/>
      <c r="U133" s="49"/>
      <c r="V133" s="49"/>
      <c r="W133" s="49"/>
      <c r="X133" s="9">
        <f t="shared" si="585"/>
        <v>0</v>
      </c>
      <c r="Y133" s="9"/>
      <c r="Z133" s="9"/>
      <c r="AA133" s="9"/>
      <c r="AB133" s="9">
        <f t="shared" si="586"/>
        <v>0</v>
      </c>
      <c r="AC133" s="9">
        <f t="shared" si="587"/>
        <v>0</v>
      </c>
      <c r="AD133" s="9">
        <f t="shared" si="588"/>
        <v>0</v>
      </c>
      <c r="AE133" s="9">
        <f t="shared" si="589"/>
        <v>0</v>
      </c>
      <c r="AF133" s="49">
        <v>1250</v>
      </c>
      <c r="AG133" s="49"/>
      <c r="AH133" s="49"/>
      <c r="AI133" s="9">
        <f t="shared" si="590"/>
        <v>1250</v>
      </c>
      <c r="AJ133" s="46"/>
      <c r="AK133" s="46"/>
      <c r="AL133" s="46"/>
      <c r="AM133" s="46"/>
      <c r="AN133" s="46"/>
      <c r="AO133" s="46"/>
      <c r="AP133" s="46"/>
      <c r="AQ133" s="46"/>
      <c r="AR133" s="46"/>
      <c r="AS133" s="46">
        <f t="shared" si="591"/>
        <v>0</v>
      </c>
      <c r="AT133" s="46">
        <f t="shared" si="592"/>
        <v>0</v>
      </c>
      <c r="AU133" s="46">
        <f t="shared" si="593"/>
        <v>0</v>
      </c>
      <c r="AV133" s="9">
        <f t="shared" si="594"/>
        <v>63626</v>
      </c>
      <c r="AW133" s="9">
        <f t="shared" si="595"/>
        <v>46273</v>
      </c>
      <c r="AX133" s="9">
        <f t="shared" si="596"/>
        <v>0</v>
      </c>
      <c r="AY133" s="9">
        <f t="shared" si="597"/>
        <v>15640</v>
      </c>
      <c r="AZ133" s="9">
        <f t="shared" si="598"/>
        <v>463</v>
      </c>
      <c r="BA133" s="9">
        <f t="shared" si="599"/>
        <v>1250</v>
      </c>
      <c r="BB133" s="46">
        <f t="shared" si="600"/>
        <v>0</v>
      </c>
      <c r="BC133" s="46">
        <f t="shared" si="601"/>
        <v>0</v>
      </c>
      <c r="BD133" s="46">
        <f t="shared" si="602"/>
        <v>0</v>
      </c>
    </row>
    <row r="134" spans="1:57" x14ac:dyDescent="0.25">
      <c r="A134" s="5">
        <v>1440</v>
      </c>
      <c r="B134" s="2">
        <v>600010481</v>
      </c>
      <c r="C134" s="7">
        <v>140147</v>
      </c>
      <c r="D134" s="8" t="s">
        <v>46</v>
      </c>
      <c r="E134" s="2">
        <v>3147</v>
      </c>
      <c r="F134" s="2" t="s">
        <v>27</v>
      </c>
      <c r="G134" s="7" t="s">
        <v>94</v>
      </c>
      <c r="H134" s="9">
        <v>6268120</v>
      </c>
      <c r="I134" s="9">
        <v>4565841</v>
      </c>
      <c r="J134" s="9">
        <v>51500</v>
      </c>
      <c r="K134" s="9">
        <v>1560661</v>
      </c>
      <c r="L134" s="9">
        <v>45658</v>
      </c>
      <c r="M134" s="9">
        <v>44460</v>
      </c>
      <c r="N134" s="46">
        <v>10.86</v>
      </c>
      <c r="O134" s="46">
        <v>7.23</v>
      </c>
      <c r="P134" s="46">
        <v>3.629999999999999</v>
      </c>
      <c r="Q134" s="9"/>
      <c r="R134" s="49"/>
      <c r="S134" s="49"/>
      <c r="T134" s="49"/>
      <c r="U134" s="49"/>
      <c r="V134" s="49">
        <v>32456</v>
      </c>
      <c r="W134" s="49"/>
      <c r="X134" s="9">
        <f t="shared" si="585"/>
        <v>32456</v>
      </c>
      <c r="Y134" s="9"/>
      <c r="Z134" s="9"/>
      <c r="AA134" s="9"/>
      <c r="AB134" s="9">
        <f t="shared" si="586"/>
        <v>0</v>
      </c>
      <c r="AC134" s="9">
        <f t="shared" si="587"/>
        <v>32456</v>
      </c>
      <c r="AD134" s="9">
        <f t="shared" si="588"/>
        <v>10970</v>
      </c>
      <c r="AE134" s="9">
        <f t="shared" si="589"/>
        <v>325</v>
      </c>
      <c r="AF134" s="49"/>
      <c r="AG134" s="49"/>
      <c r="AH134" s="49"/>
      <c r="AI134" s="9">
        <f t="shared" si="590"/>
        <v>0</v>
      </c>
      <c r="AJ134" s="46"/>
      <c r="AK134" s="46"/>
      <c r="AL134" s="46"/>
      <c r="AM134" s="46"/>
      <c r="AN134" s="46"/>
      <c r="AO134" s="46"/>
      <c r="AP134" s="46">
        <v>0.05</v>
      </c>
      <c r="AQ134" s="46">
        <v>0.03</v>
      </c>
      <c r="AR134" s="46"/>
      <c r="AS134" s="46">
        <f t="shared" si="591"/>
        <v>0.05</v>
      </c>
      <c r="AT134" s="46">
        <f t="shared" si="592"/>
        <v>0.03</v>
      </c>
      <c r="AU134" s="46">
        <f t="shared" si="593"/>
        <v>0.08</v>
      </c>
      <c r="AV134" s="9">
        <f t="shared" si="594"/>
        <v>6311871</v>
      </c>
      <c r="AW134" s="9">
        <f t="shared" si="595"/>
        <v>4598297</v>
      </c>
      <c r="AX134" s="9">
        <f t="shared" si="596"/>
        <v>51500</v>
      </c>
      <c r="AY134" s="9">
        <f t="shared" si="597"/>
        <v>1571631</v>
      </c>
      <c r="AZ134" s="9">
        <f t="shared" si="598"/>
        <v>45983</v>
      </c>
      <c r="BA134" s="9">
        <f t="shared" si="599"/>
        <v>44460</v>
      </c>
      <c r="BB134" s="46">
        <f t="shared" si="600"/>
        <v>10.94</v>
      </c>
      <c r="BC134" s="46">
        <f t="shared" si="601"/>
        <v>7.28</v>
      </c>
      <c r="BD134" s="46">
        <f t="shared" si="602"/>
        <v>3.6599999999999988</v>
      </c>
    </row>
    <row r="135" spans="1:57" x14ac:dyDescent="0.25">
      <c r="A135" s="29">
        <v>1440</v>
      </c>
      <c r="B135" s="30">
        <v>600010481</v>
      </c>
      <c r="C135" s="31"/>
      <c r="D135" s="32" t="s">
        <v>171</v>
      </c>
      <c r="E135" s="30"/>
      <c r="F135" s="30"/>
      <c r="G135" s="31"/>
      <c r="H135" s="50">
        <v>38575405</v>
      </c>
      <c r="I135" s="50">
        <v>27899723</v>
      </c>
      <c r="J135" s="50">
        <v>507132</v>
      </c>
      <c r="K135" s="50">
        <v>9584573</v>
      </c>
      <c r="L135" s="50">
        <v>278997</v>
      </c>
      <c r="M135" s="50">
        <v>304980</v>
      </c>
      <c r="N135" s="51">
        <v>52.976599999999998</v>
      </c>
      <c r="O135" s="51">
        <v>39.999899999999997</v>
      </c>
      <c r="P135" s="51">
        <v>12.976699999999999</v>
      </c>
      <c r="Q135" s="50">
        <f t="shared" ref="Q135:BD135" si="603">SUM(Q132:Q134)</f>
        <v>-50000</v>
      </c>
      <c r="R135" s="50">
        <f t="shared" si="603"/>
        <v>0</v>
      </c>
      <c r="S135" s="50">
        <f t="shared" si="603"/>
        <v>0</v>
      </c>
      <c r="T135" s="50">
        <f t="shared" si="603"/>
        <v>0</v>
      </c>
      <c r="U135" s="50">
        <f t="shared" si="603"/>
        <v>0</v>
      </c>
      <c r="V135" s="50">
        <f t="shared" si="603"/>
        <v>32456</v>
      </c>
      <c r="W135" s="50">
        <f t="shared" si="603"/>
        <v>562002</v>
      </c>
      <c r="X135" s="50">
        <f t="shared" si="603"/>
        <v>544458</v>
      </c>
      <c r="Y135" s="50">
        <f t="shared" si="603"/>
        <v>0</v>
      </c>
      <c r="Z135" s="50">
        <f t="shared" si="603"/>
        <v>50000</v>
      </c>
      <c r="AA135" s="50">
        <f t="shared" si="603"/>
        <v>0</v>
      </c>
      <c r="AB135" s="50">
        <f t="shared" si="603"/>
        <v>50000</v>
      </c>
      <c r="AC135" s="50">
        <f t="shared" si="603"/>
        <v>594458</v>
      </c>
      <c r="AD135" s="50">
        <f t="shared" si="603"/>
        <v>200927</v>
      </c>
      <c r="AE135" s="50">
        <f t="shared" si="603"/>
        <v>5445</v>
      </c>
      <c r="AF135" s="50">
        <f t="shared" si="603"/>
        <v>1250</v>
      </c>
      <c r="AG135" s="50">
        <f t="shared" si="603"/>
        <v>0</v>
      </c>
      <c r="AH135" s="50">
        <f t="shared" si="603"/>
        <v>0</v>
      </c>
      <c r="AI135" s="50">
        <f t="shared" si="603"/>
        <v>1250</v>
      </c>
      <c r="AJ135" s="51">
        <f t="shared" si="603"/>
        <v>0</v>
      </c>
      <c r="AK135" s="51">
        <f t="shared" si="603"/>
        <v>-0.17</v>
      </c>
      <c r="AL135" s="51">
        <f t="shared" si="603"/>
        <v>0</v>
      </c>
      <c r="AM135" s="51">
        <f t="shared" si="603"/>
        <v>0</v>
      </c>
      <c r="AN135" s="51">
        <f t="shared" si="603"/>
        <v>0</v>
      </c>
      <c r="AO135" s="51">
        <f t="shared" si="603"/>
        <v>0</v>
      </c>
      <c r="AP135" s="51">
        <f t="shared" si="603"/>
        <v>0.05</v>
      </c>
      <c r="AQ135" s="51">
        <f t="shared" si="603"/>
        <v>0.03</v>
      </c>
      <c r="AR135" s="51">
        <f t="shared" si="603"/>
        <v>1.25</v>
      </c>
      <c r="AS135" s="51">
        <f t="shared" si="603"/>
        <v>1.3</v>
      </c>
      <c r="AT135" s="51">
        <f t="shared" si="603"/>
        <v>-0.14000000000000001</v>
      </c>
      <c r="AU135" s="51">
        <f t="shared" si="603"/>
        <v>1.1600000000000001</v>
      </c>
      <c r="AV135" s="50">
        <f t="shared" si="603"/>
        <v>39377485</v>
      </c>
      <c r="AW135" s="50">
        <f t="shared" si="603"/>
        <v>28444181</v>
      </c>
      <c r="AX135" s="50">
        <f t="shared" si="603"/>
        <v>557132</v>
      </c>
      <c r="AY135" s="50">
        <f t="shared" si="603"/>
        <v>9785500</v>
      </c>
      <c r="AZ135" s="50">
        <f t="shared" si="603"/>
        <v>284442</v>
      </c>
      <c r="BA135" s="50">
        <f t="shared" si="603"/>
        <v>306230</v>
      </c>
      <c r="BB135" s="51">
        <f t="shared" si="603"/>
        <v>54.136600000000001</v>
      </c>
      <c r="BC135" s="51">
        <f t="shared" si="603"/>
        <v>41.299900000000001</v>
      </c>
      <c r="BD135" s="51">
        <f t="shared" si="603"/>
        <v>12.836699999999999</v>
      </c>
      <c r="BE135" s="42">
        <f>AV135-H135</f>
        <v>802080</v>
      </c>
    </row>
    <row r="136" spans="1:57" x14ac:dyDescent="0.25">
      <c r="A136" s="25">
        <v>1442</v>
      </c>
      <c r="B136" s="6">
        <v>600010686</v>
      </c>
      <c r="C136" s="26">
        <v>555053</v>
      </c>
      <c r="D136" s="27" t="s">
        <v>47</v>
      </c>
      <c r="E136" s="6">
        <v>3123</v>
      </c>
      <c r="F136" s="6" t="s">
        <v>18</v>
      </c>
      <c r="G136" s="6" t="s">
        <v>19</v>
      </c>
      <c r="H136" s="9">
        <v>58429876</v>
      </c>
      <c r="I136" s="9">
        <v>42893157</v>
      </c>
      <c r="J136" s="9">
        <v>100000</v>
      </c>
      <c r="K136" s="9">
        <v>14531687</v>
      </c>
      <c r="L136" s="9">
        <v>428932</v>
      </c>
      <c r="M136" s="9">
        <v>476100</v>
      </c>
      <c r="N136" s="46">
        <v>74.392300000000006</v>
      </c>
      <c r="O136" s="46">
        <v>54.722300000000004</v>
      </c>
      <c r="P136" s="46">
        <v>19.670000000000002</v>
      </c>
      <c r="Q136" s="9"/>
      <c r="R136" s="28"/>
      <c r="S136" s="28"/>
      <c r="T136" s="28"/>
      <c r="U136" s="28"/>
      <c r="V136" s="28"/>
      <c r="W136" s="28">
        <v>237345</v>
      </c>
      <c r="X136" s="9">
        <f t="shared" ref="X136:X137" si="604">SUM(Q136:W136)</f>
        <v>237345</v>
      </c>
      <c r="Y136" s="9"/>
      <c r="Z136" s="9"/>
      <c r="AA136" s="9"/>
      <c r="AB136" s="9">
        <f t="shared" ref="AB136:AB137" si="605">SUM(Y136:AA136)</f>
        <v>0</v>
      </c>
      <c r="AC136" s="9">
        <f t="shared" ref="AC136:AC137" si="606">X136+AB136</f>
        <v>237345</v>
      </c>
      <c r="AD136" s="9">
        <f t="shared" ref="AD136:AD137" si="607">ROUND((X136+Y136+Z136)*33.8%,0)</f>
        <v>80223</v>
      </c>
      <c r="AE136" s="9">
        <f t="shared" ref="AE136:AE137" si="608">ROUND(X136*1%,0)</f>
        <v>2373</v>
      </c>
      <c r="AF136" s="28"/>
      <c r="AG136" s="28"/>
      <c r="AH136" s="28"/>
      <c r="AI136" s="9">
        <f t="shared" ref="AI136:AI137" si="609">AF136+AG136+AH136</f>
        <v>0</v>
      </c>
      <c r="AJ136" s="46"/>
      <c r="AK136" s="46"/>
      <c r="AL136" s="46"/>
      <c r="AM136" s="46"/>
      <c r="AN136" s="46"/>
      <c r="AO136" s="46"/>
      <c r="AP136" s="46"/>
      <c r="AQ136" s="46"/>
      <c r="AR136" s="46">
        <v>0.51</v>
      </c>
      <c r="AS136" s="46">
        <f t="shared" ref="AS136:AS137" si="610">AJ136+AL136+AM136+AP136+AR136+AN136</f>
        <v>0.51</v>
      </c>
      <c r="AT136" s="46">
        <f t="shared" ref="AT136:AT137" si="611">AK136+AQ136+AO136</f>
        <v>0</v>
      </c>
      <c r="AU136" s="46">
        <f t="shared" ref="AU136:AU137" si="612">AS136+AT136</f>
        <v>0.51</v>
      </c>
      <c r="AV136" s="9">
        <f t="shared" ref="AV136:AV137" si="613">AW136+AX136+AY136+AZ136+BA136</f>
        <v>58749817</v>
      </c>
      <c r="AW136" s="9">
        <f t="shared" ref="AW136:AW137" si="614">I136+X136</f>
        <v>43130502</v>
      </c>
      <c r="AX136" s="9">
        <f t="shared" ref="AX136:AX137" si="615">J136+AB136</f>
        <v>100000</v>
      </c>
      <c r="AY136" s="9">
        <f t="shared" ref="AY136:AY137" si="616">K136+AD136</f>
        <v>14611910</v>
      </c>
      <c r="AZ136" s="9">
        <f t="shared" ref="AZ136:AZ137" si="617">L136+AE136</f>
        <v>431305</v>
      </c>
      <c r="BA136" s="9">
        <f t="shared" ref="BA136:BA137" si="618">M136+AI136</f>
        <v>476100</v>
      </c>
      <c r="BB136" s="46">
        <f t="shared" ref="BB136:BB137" si="619">BC136+BD136</f>
        <v>74.902299999999997</v>
      </c>
      <c r="BC136" s="46">
        <f t="shared" ref="BC136:BC137" si="620">O136+AS136</f>
        <v>55.232300000000002</v>
      </c>
      <c r="BD136" s="46">
        <f t="shared" ref="BD136:BD137" si="621">P136+AT136</f>
        <v>19.670000000000002</v>
      </c>
    </row>
    <row r="137" spans="1:57" x14ac:dyDescent="0.25">
      <c r="A137" s="5">
        <v>1442</v>
      </c>
      <c r="B137" s="2">
        <v>600010686</v>
      </c>
      <c r="C137" s="7">
        <v>555053</v>
      </c>
      <c r="D137" s="8" t="s">
        <v>47</v>
      </c>
      <c r="E137" s="19">
        <v>3123</v>
      </c>
      <c r="F137" s="19" t="s">
        <v>108</v>
      </c>
      <c r="G137" s="19" t="s">
        <v>94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46">
        <v>0</v>
      </c>
      <c r="O137" s="46">
        <v>0</v>
      </c>
      <c r="P137" s="46">
        <v>0</v>
      </c>
      <c r="Q137" s="9"/>
      <c r="R137" s="49"/>
      <c r="S137" s="49"/>
      <c r="T137" s="49"/>
      <c r="U137" s="49"/>
      <c r="V137" s="49"/>
      <c r="W137" s="49"/>
      <c r="X137" s="9">
        <f t="shared" si="604"/>
        <v>0</v>
      </c>
      <c r="Y137" s="9"/>
      <c r="Z137" s="9"/>
      <c r="AA137" s="9"/>
      <c r="AB137" s="9">
        <f t="shared" si="605"/>
        <v>0</v>
      </c>
      <c r="AC137" s="9">
        <f t="shared" si="606"/>
        <v>0</v>
      </c>
      <c r="AD137" s="9">
        <f t="shared" si="607"/>
        <v>0</v>
      </c>
      <c r="AE137" s="9">
        <f t="shared" si="608"/>
        <v>0</v>
      </c>
      <c r="AF137" s="49"/>
      <c r="AG137" s="49"/>
      <c r="AH137" s="49"/>
      <c r="AI137" s="9">
        <f t="shared" si="609"/>
        <v>0</v>
      </c>
      <c r="AJ137" s="46"/>
      <c r="AK137" s="46"/>
      <c r="AL137" s="46"/>
      <c r="AM137" s="46"/>
      <c r="AN137" s="46"/>
      <c r="AO137" s="46"/>
      <c r="AP137" s="46"/>
      <c r="AQ137" s="46"/>
      <c r="AR137" s="46"/>
      <c r="AS137" s="46">
        <f t="shared" si="610"/>
        <v>0</v>
      </c>
      <c r="AT137" s="46">
        <f t="shared" si="611"/>
        <v>0</v>
      </c>
      <c r="AU137" s="46">
        <f t="shared" si="612"/>
        <v>0</v>
      </c>
      <c r="AV137" s="9">
        <f t="shared" si="613"/>
        <v>0</v>
      </c>
      <c r="AW137" s="9">
        <f t="shared" si="614"/>
        <v>0</v>
      </c>
      <c r="AX137" s="9">
        <f t="shared" si="615"/>
        <v>0</v>
      </c>
      <c r="AY137" s="9">
        <f t="shared" si="616"/>
        <v>0</v>
      </c>
      <c r="AZ137" s="9">
        <f t="shared" si="617"/>
        <v>0</v>
      </c>
      <c r="BA137" s="9">
        <f t="shared" si="618"/>
        <v>0</v>
      </c>
      <c r="BB137" s="46">
        <f t="shared" si="619"/>
        <v>0</v>
      </c>
      <c r="BC137" s="46">
        <f t="shared" si="620"/>
        <v>0</v>
      </c>
      <c r="BD137" s="46">
        <f t="shared" si="621"/>
        <v>0</v>
      </c>
    </row>
    <row r="138" spans="1:57" x14ac:dyDescent="0.25">
      <c r="A138" s="29">
        <v>1442</v>
      </c>
      <c r="B138" s="30">
        <v>600010686</v>
      </c>
      <c r="C138" s="31"/>
      <c r="D138" s="32" t="s">
        <v>172</v>
      </c>
      <c r="E138" s="34"/>
      <c r="F138" s="34"/>
      <c r="G138" s="34"/>
      <c r="H138" s="50">
        <v>58429876</v>
      </c>
      <c r="I138" s="50">
        <v>42893157</v>
      </c>
      <c r="J138" s="50">
        <v>100000</v>
      </c>
      <c r="K138" s="50">
        <v>14531687</v>
      </c>
      <c r="L138" s="50">
        <v>428932</v>
      </c>
      <c r="M138" s="50">
        <v>476100</v>
      </c>
      <c r="N138" s="51">
        <v>74.392300000000006</v>
      </c>
      <c r="O138" s="51">
        <v>54.722300000000004</v>
      </c>
      <c r="P138" s="51">
        <v>19.670000000000002</v>
      </c>
      <c r="Q138" s="50">
        <f t="shared" ref="Q138:BD138" si="622">SUM(Q136:Q137)</f>
        <v>0</v>
      </c>
      <c r="R138" s="50">
        <f t="shared" si="622"/>
        <v>0</v>
      </c>
      <c r="S138" s="50">
        <f t="shared" si="622"/>
        <v>0</v>
      </c>
      <c r="T138" s="50">
        <f t="shared" si="622"/>
        <v>0</v>
      </c>
      <c r="U138" s="50">
        <f t="shared" si="622"/>
        <v>0</v>
      </c>
      <c r="V138" s="50">
        <f t="shared" si="622"/>
        <v>0</v>
      </c>
      <c r="W138" s="50">
        <f t="shared" si="622"/>
        <v>237345</v>
      </c>
      <c r="X138" s="50">
        <f t="shared" si="622"/>
        <v>237345</v>
      </c>
      <c r="Y138" s="50">
        <f t="shared" si="622"/>
        <v>0</v>
      </c>
      <c r="Z138" s="50">
        <f t="shared" si="622"/>
        <v>0</v>
      </c>
      <c r="AA138" s="50">
        <f t="shared" si="622"/>
        <v>0</v>
      </c>
      <c r="AB138" s="50">
        <f t="shared" si="622"/>
        <v>0</v>
      </c>
      <c r="AC138" s="50">
        <f t="shared" si="622"/>
        <v>237345</v>
      </c>
      <c r="AD138" s="50">
        <f t="shared" si="622"/>
        <v>80223</v>
      </c>
      <c r="AE138" s="50">
        <f t="shared" si="622"/>
        <v>2373</v>
      </c>
      <c r="AF138" s="50">
        <f t="shared" si="622"/>
        <v>0</v>
      </c>
      <c r="AG138" s="50">
        <f t="shared" si="622"/>
        <v>0</v>
      </c>
      <c r="AH138" s="50">
        <f t="shared" si="622"/>
        <v>0</v>
      </c>
      <c r="AI138" s="50">
        <f t="shared" si="622"/>
        <v>0</v>
      </c>
      <c r="AJ138" s="51">
        <f t="shared" si="622"/>
        <v>0</v>
      </c>
      <c r="AK138" s="51">
        <f t="shared" si="622"/>
        <v>0</v>
      </c>
      <c r="AL138" s="51">
        <f t="shared" si="622"/>
        <v>0</v>
      </c>
      <c r="AM138" s="51">
        <f t="shared" si="622"/>
        <v>0</v>
      </c>
      <c r="AN138" s="51">
        <f t="shared" si="622"/>
        <v>0</v>
      </c>
      <c r="AO138" s="51">
        <f t="shared" si="622"/>
        <v>0</v>
      </c>
      <c r="AP138" s="51">
        <f t="shared" si="622"/>
        <v>0</v>
      </c>
      <c r="AQ138" s="51">
        <f t="shared" si="622"/>
        <v>0</v>
      </c>
      <c r="AR138" s="51">
        <f t="shared" si="622"/>
        <v>0.51</v>
      </c>
      <c r="AS138" s="51">
        <f t="shared" si="622"/>
        <v>0.51</v>
      </c>
      <c r="AT138" s="51">
        <f t="shared" si="622"/>
        <v>0</v>
      </c>
      <c r="AU138" s="51">
        <f t="shared" si="622"/>
        <v>0.51</v>
      </c>
      <c r="AV138" s="50">
        <f t="shared" si="622"/>
        <v>58749817</v>
      </c>
      <c r="AW138" s="50">
        <f t="shared" si="622"/>
        <v>43130502</v>
      </c>
      <c r="AX138" s="50">
        <f t="shared" si="622"/>
        <v>100000</v>
      </c>
      <c r="AY138" s="50">
        <f t="shared" si="622"/>
        <v>14611910</v>
      </c>
      <c r="AZ138" s="50">
        <f t="shared" si="622"/>
        <v>431305</v>
      </c>
      <c r="BA138" s="50">
        <f t="shared" si="622"/>
        <v>476100</v>
      </c>
      <c r="BB138" s="51">
        <f t="shared" si="622"/>
        <v>74.902299999999997</v>
      </c>
      <c r="BC138" s="51">
        <f t="shared" si="622"/>
        <v>55.232300000000002</v>
      </c>
      <c r="BD138" s="51">
        <f t="shared" si="622"/>
        <v>19.670000000000002</v>
      </c>
      <c r="BE138" s="42">
        <f>AV138-H138</f>
        <v>319941</v>
      </c>
    </row>
    <row r="139" spans="1:57" x14ac:dyDescent="0.25">
      <c r="A139" s="25">
        <v>1443</v>
      </c>
      <c r="B139" s="6">
        <v>600170918</v>
      </c>
      <c r="C139" s="26">
        <v>15043151</v>
      </c>
      <c r="D139" s="27" t="s">
        <v>48</v>
      </c>
      <c r="E139" s="6">
        <v>3123</v>
      </c>
      <c r="F139" s="6" t="s">
        <v>18</v>
      </c>
      <c r="G139" s="6" t="s">
        <v>19</v>
      </c>
      <c r="H139" s="9">
        <v>29379421</v>
      </c>
      <c r="I139" s="9">
        <v>21335827</v>
      </c>
      <c r="J139" s="9">
        <v>299960</v>
      </c>
      <c r="K139" s="9">
        <v>7312896</v>
      </c>
      <c r="L139" s="9">
        <v>213358</v>
      </c>
      <c r="M139" s="9">
        <v>217380</v>
      </c>
      <c r="N139" s="46">
        <v>39.853400000000001</v>
      </c>
      <c r="O139" s="46">
        <v>31.4999</v>
      </c>
      <c r="P139" s="46">
        <v>8.3535000000000021</v>
      </c>
      <c r="Q139" s="9"/>
      <c r="R139" s="28"/>
      <c r="S139" s="28"/>
      <c r="T139" s="28"/>
      <c r="U139" s="28"/>
      <c r="V139" s="28"/>
      <c r="W139" s="28">
        <v>279528</v>
      </c>
      <c r="X139" s="9">
        <f t="shared" ref="X139:X143" si="623">SUM(Q139:W139)</f>
        <v>279528</v>
      </c>
      <c r="Y139" s="9"/>
      <c r="Z139" s="9"/>
      <c r="AA139" s="9"/>
      <c r="AB139" s="9">
        <f t="shared" ref="AB139:AB143" si="624">SUM(Y139:AA139)</f>
        <v>0</v>
      </c>
      <c r="AC139" s="9">
        <f t="shared" ref="AC139:AC143" si="625">X139+AB139</f>
        <v>279528</v>
      </c>
      <c r="AD139" s="9">
        <f t="shared" ref="AD139:AD143" si="626">ROUND((X139+Y139+Z139)*33.8%,0)</f>
        <v>94480</v>
      </c>
      <c r="AE139" s="9">
        <f t="shared" ref="AE139:AE143" si="627">ROUND(X139*1%,0)</f>
        <v>2795</v>
      </c>
      <c r="AF139" s="28"/>
      <c r="AG139" s="28"/>
      <c r="AH139" s="28"/>
      <c r="AI139" s="9">
        <f t="shared" ref="AI139:AI143" si="628">AF139+AG139+AH139</f>
        <v>0</v>
      </c>
      <c r="AJ139" s="46"/>
      <c r="AK139" s="46"/>
      <c r="AL139" s="46"/>
      <c r="AM139" s="46"/>
      <c r="AN139" s="46"/>
      <c r="AO139" s="46"/>
      <c r="AP139" s="46"/>
      <c r="AQ139" s="46"/>
      <c r="AR139" s="46">
        <v>0.63</v>
      </c>
      <c r="AS139" s="46">
        <f t="shared" ref="AS139:AS143" si="629">AJ139+AL139+AM139+AP139+AR139+AN139</f>
        <v>0.63</v>
      </c>
      <c r="AT139" s="46">
        <f t="shared" ref="AT139:AT143" si="630">AK139+AQ139+AO139</f>
        <v>0</v>
      </c>
      <c r="AU139" s="46">
        <f t="shared" ref="AU139:AU143" si="631">AS139+AT139</f>
        <v>0.63</v>
      </c>
      <c r="AV139" s="9">
        <f t="shared" ref="AV139:AV143" si="632">AW139+AX139+AY139+AZ139+BA139</f>
        <v>29756224</v>
      </c>
      <c r="AW139" s="9">
        <f t="shared" ref="AW139:AW143" si="633">I139+X139</f>
        <v>21615355</v>
      </c>
      <c r="AX139" s="9">
        <f t="shared" ref="AX139:AX143" si="634">J139+AB139</f>
        <v>299960</v>
      </c>
      <c r="AY139" s="9">
        <f t="shared" ref="AY139:AY143" si="635">K139+AD139</f>
        <v>7407376</v>
      </c>
      <c r="AZ139" s="9">
        <f t="shared" ref="AZ139:AZ143" si="636">L139+AE139</f>
        <v>216153</v>
      </c>
      <c r="BA139" s="9">
        <f t="shared" ref="BA139:BA143" si="637">M139+AI139</f>
        <v>217380</v>
      </c>
      <c r="BB139" s="46">
        <f t="shared" ref="BB139:BB143" si="638">BC139+BD139</f>
        <v>40.483400000000003</v>
      </c>
      <c r="BC139" s="46">
        <f t="shared" ref="BC139:BC143" si="639">O139+AS139</f>
        <v>32.129899999999999</v>
      </c>
      <c r="BD139" s="46">
        <f t="shared" ref="BD139:BD143" si="640">P139+AT139</f>
        <v>8.3535000000000021</v>
      </c>
    </row>
    <row r="140" spans="1:57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19">
        <v>3123</v>
      </c>
      <c r="F140" s="19" t="s">
        <v>108</v>
      </c>
      <c r="G140" s="19" t="s">
        <v>94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46">
        <v>0</v>
      </c>
      <c r="O140" s="46">
        <v>0</v>
      </c>
      <c r="P140" s="46">
        <v>0</v>
      </c>
      <c r="Q140" s="9"/>
      <c r="R140" s="49"/>
      <c r="S140" s="49"/>
      <c r="T140" s="49"/>
      <c r="U140" s="49"/>
      <c r="V140" s="49"/>
      <c r="W140" s="49"/>
      <c r="X140" s="9">
        <f t="shared" si="623"/>
        <v>0</v>
      </c>
      <c r="Y140" s="9"/>
      <c r="Z140" s="9"/>
      <c r="AA140" s="9"/>
      <c r="AB140" s="9">
        <f t="shared" si="624"/>
        <v>0</v>
      </c>
      <c r="AC140" s="9">
        <f t="shared" si="625"/>
        <v>0</v>
      </c>
      <c r="AD140" s="9">
        <f t="shared" si="626"/>
        <v>0</v>
      </c>
      <c r="AE140" s="9">
        <f t="shared" si="627"/>
        <v>0</v>
      </c>
      <c r="AF140" s="49"/>
      <c r="AG140" s="49"/>
      <c r="AH140" s="49"/>
      <c r="AI140" s="9">
        <f t="shared" si="628"/>
        <v>0</v>
      </c>
      <c r="AJ140" s="46"/>
      <c r="AK140" s="46"/>
      <c r="AL140" s="46"/>
      <c r="AM140" s="46"/>
      <c r="AN140" s="46"/>
      <c r="AO140" s="46"/>
      <c r="AP140" s="46"/>
      <c r="AQ140" s="46"/>
      <c r="AR140" s="46"/>
      <c r="AS140" s="46">
        <f t="shared" si="629"/>
        <v>0</v>
      </c>
      <c r="AT140" s="46">
        <f t="shared" si="630"/>
        <v>0</v>
      </c>
      <c r="AU140" s="46">
        <f t="shared" si="631"/>
        <v>0</v>
      </c>
      <c r="AV140" s="9">
        <f t="shared" si="632"/>
        <v>0</v>
      </c>
      <c r="AW140" s="9">
        <f t="shared" si="633"/>
        <v>0</v>
      </c>
      <c r="AX140" s="9">
        <f t="shared" si="634"/>
        <v>0</v>
      </c>
      <c r="AY140" s="9">
        <f t="shared" si="635"/>
        <v>0</v>
      </c>
      <c r="AZ140" s="9">
        <f t="shared" si="636"/>
        <v>0</v>
      </c>
      <c r="BA140" s="9">
        <f t="shared" si="637"/>
        <v>0</v>
      </c>
      <c r="BB140" s="46">
        <f t="shared" si="638"/>
        <v>0</v>
      </c>
      <c r="BC140" s="46">
        <f t="shared" si="639"/>
        <v>0</v>
      </c>
      <c r="BD140" s="46">
        <f t="shared" si="640"/>
        <v>0</v>
      </c>
    </row>
    <row r="141" spans="1:57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94</v>
      </c>
      <c r="H141" s="9">
        <v>1204408</v>
      </c>
      <c r="I141" s="9">
        <v>756247</v>
      </c>
      <c r="J141" s="9">
        <v>132000</v>
      </c>
      <c r="K141" s="9">
        <v>300227</v>
      </c>
      <c r="L141" s="9">
        <v>7562</v>
      </c>
      <c r="M141" s="9">
        <v>8372</v>
      </c>
      <c r="N141" s="46">
        <v>2.4300000000000002</v>
      </c>
      <c r="O141" s="46">
        <v>0</v>
      </c>
      <c r="P141" s="46">
        <v>2.4300000000000002</v>
      </c>
      <c r="Q141" s="9"/>
      <c r="R141" s="49"/>
      <c r="S141" s="49"/>
      <c r="T141" s="49"/>
      <c r="U141" s="49"/>
      <c r="V141" s="49">
        <v>24221</v>
      </c>
      <c r="W141" s="49"/>
      <c r="X141" s="9">
        <f t="shared" si="623"/>
        <v>24221</v>
      </c>
      <c r="Y141" s="9"/>
      <c r="Z141" s="9"/>
      <c r="AA141" s="9"/>
      <c r="AB141" s="9">
        <f t="shared" si="624"/>
        <v>0</v>
      </c>
      <c r="AC141" s="9">
        <f t="shared" si="625"/>
        <v>24221</v>
      </c>
      <c r="AD141" s="9">
        <f t="shared" si="626"/>
        <v>8187</v>
      </c>
      <c r="AE141" s="9">
        <f t="shared" si="627"/>
        <v>242</v>
      </c>
      <c r="AF141" s="49"/>
      <c r="AG141" s="49"/>
      <c r="AH141" s="49"/>
      <c r="AI141" s="9">
        <f t="shared" si="628"/>
        <v>0</v>
      </c>
      <c r="AJ141" s="46"/>
      <c r="AK141" s="46"/>
      <c r="AL141" s="46"/>
      <c r="AM141" s="46"/>
      <c r="AN141" s="46"/>
      <c r="AO141" s="46"/>
      <c r="AP141" s="46"/>
      <c r="AQ141" s="46">
        <v>0.08</v>
      </c>
      <c r="AR141" s="46"/>
      <c r="AS141" s="46">
        <f t="shared" si="629"/>
        <v>0</v>
      </c>
      <c r="AT141" s="46">
        <f t="shared" si="630"/>
        <v>0.08</v>
      </c>
      <c r="AU141" s="46">
        <f t="shared" si="631"/>
        <v>0.08</v>
      </c>
      <c r="AV141" s="9">
        <f t="shared" si="632"/>
        <v>1237058</v>
      </c>
      <c r="AW141" s="9">
        <f t="shared" si="633"/>
        <v>780468</v>
      </c>
      <c r="AX141" s="9">
        <f t="shared" si="634"/>
        <v>132000</v>
      </c>
      <c r="AY141" s="9">
        <f t="shared" si="635"/>
        <v>308414</v>
      </c>
      <c r="AZ141" s="9">
        <f t="shared" si="636"/>
        <v>7804</v>
      </c>
      <c r="BA141" s="9">
        <f t="shared" si="637"/>
        <v>8372</v>
      </c>
      <c r="BB141" s="46">
        <f t="shared" si="638"/>
        <v>2.5100000000000002</v>
      </c>
      <c r="BC141" s="46">
        <f t="shared" si="639"/>
        <v>0</v>
      </c>
      <c r="BD141" s="46">
        <f t="shared" si="640"/>
        <v>2.5100000000000002</v>
      </c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3141</v>
      </c>
      <c r="F142" s="2" t="s">
        <v>20</v>
      </c>
      <c r="G142" s="7" t="s">
        <v>94</v>
      </c>
      <c r="H142" s="9">
        <v>1167571</v>
      </c>
      <c r="I142" s="9">
        <v>861430</v>
      </c>
      <c r="J142" s="9">
        <v>0</v>
      </c>
      <c r="K142" s="9">
        <v>291163</v>
      </c>
      <c r="L142" s="9">
        <v>8614</v>
      </c>
      <c r="M142" s="9">
        <v>6364</v>
      </c>
      <c r="N142" s="46">
        <v>2.77</v>
      </c>
      <c r="O142" s="46">
        <v>0</v>
      </c>
      <c r="P142" s="46">
        <v>2.77</v>
      </c>
      <c r="Q142" s="9"/>
      <c r="R142" s="49"/>
      <c r="S142" s="49"/>
      <c r="T142" s="49"/>
      <c r="U142" s="49"/>
      <c r="V142" s="49">
        <v>40028</v>
      </c>
      <c r="W142" s="49"/>
      <c r="X142" s="9">
        <f t="shared" si="623"/>
        <v>40028</v>
      </c>
      <c r="Y142" s="9"/>
      <c r="Z142" s="9"/>
      <c r="AA142" s="9"/>
      <c r="AB142" s="9">
        <f t="shared" si="624"/>
        <v>0</v>
      </c>
      <c r="AC142" s="9">
        <f t="shared" si="625"/>
        <v>40028</v>
      </c>
      <c r="AD142" s="9">
        <f t="shared" si="626"/>
        <v>13529</v>
      </c>
      <c r="AE142" s="9">
        <f t="shared" si="627"/>
        <v>400</v>
      </c>
      <c r="AF142" s="49"/>
      <c r="AG142" s="49"/>
      <c r="AH142" s="49"/>
      <c r="AI142" s="9">
        <f t="shared" si="628"/>
        <v>0</v>
      </c>
      <c r="AJ142" s="46"/>
      <c r="AK142" s="46"/>
      <c r="AL142" s="46"/>
      <c r="AM142" s="46"/>
      <c r="AN142" s="46"/>
      <c r="AO142" s="46"/>
      <c r="AP142" s="46"/>
      <c r="AQ142" s="46">
        <v>0.13</v>
      </c>
      <c r="AR142" s="46"/>
      <c r="AS142" s="46">
        <f t="shared" si="629"/>
        <v>0</v>
      </c>
      <c r="AT142" s="46">
        <f t="shared" si="630"/>
        <v>0.13</v>
      </c>
      <c r="AU142" s="46">
        <f t="shared" si="631"/>
        <v>0.13</v>
      </c>
      <c r="AV142" s="9">
        <f t="shared" si="632"/>
        <v>1221528</v>
      </c>
      <c r="AW142" s="9">
        <f t="shared" si="633"/>
        <v>901458</v>
      </c>
      <c r="AX142" s="9">
        <f t="shared" si="634"/>
        <v>0</v>
      </c>
      <c r="AY142" s="9">
        <f t="shared" si="635"/>
        <v>304692</v>
      </c>
      <c r="AZ142" s="9">
        <f t="shared" si="636"/>
        <v>9014</v>
      </c>
      <c r="BA142" s="9">
        <f t="shared" si="637"/>
        <v>6364</v>
      </c>
      <c r="BB142" s="46">
        <f t="shared" si="638"/>
        <v>2.9</v>
      </c>
      <c r="BC142" s="46">
        <f t="shared" si="639"/>
        <v>0</v>
      </c>
      <c r="BD142" s="46">
        <f t="shared" si="640"/>
        <v>2.9</v>
      </c>
    </row>
    <row r="143" spans="1:57" x14ac:dyDescent="0.25">
      <c r="A143" s="5">
        <v>1443</v>
      </c>
      <c r="B143" s="2">
        <v>600170918</v>
      </c>
      <c r="C143" s="7">
        <v>15043151</v>
      </c>
      <c r="D143" s="8" t="s">
        <v>48</v>
      </c>
      <c r="E143" s="2">
        <v>3147</v>
      </c>
      <c r="F143" s="2" t="s">
        <v>27</v>
      </c>
      <c r="G143" s="7" t="s">
        <v>94</v>
      </c>
      <c r="H143" s="9">
        <v>3519357</v>
      </c>
      <c r="I143" s="9">
        <v>2438114</v>
      </c>
      <c r="J143" s="9">
        <v>158000</v>
      </c>
      <c r="K143" s="9">
        <v>877487</v>
      </c>
      <c r="L143" s="9">
        <v>24381</v>
      </c>
      <c r="M143" s="9">
        <v>21375</v>
      </c>
      <c r="N143" s="46">
        <v>5.61</v>
      </c>
      <c r="O143" s="46">
        <v>3.9700000000000006</v>
      </c>
      <c r="P143" s="46">
        <v>1.64</v>
      </c>
      <c r="Q143" s="9"/>
      <c r="R143" s="49"/>
      <c r="S143" s="49"/>
      <c r="T143" s="49"/>
      <c r="U143" s="49"/>
      <c r="V143" s="49">
        <v>104986</v>
      </c>
      <c r="W143" s="49"/>
      <c r="X143" s="9">
        <f t="shared" si="623"/>
        <v>104986</v>
      </c>
      <c r="Y143" s="9"/>
      <c r="Z143" s="9"/>
      <c r="AA143" s="9"/>
      <c r="AB143" s="9">
        <f t="shared" si="624"/>
        <v>0</v>
      </c>
      <c r="AC143" s="9">
        <f t="shared" si="625"/>
        <v>104986</v>
      </c>
      <c r="AD143" s="9">
        <f t="shared" si="626"/>
        <v>35485</v>
      </c>
      <c r="AE143" s="9">
        <f t="shared" si="627"/>
        <v>1050</v>
      </c>
      <c r="AF143" s="49"/>
      <c r="AG143" s="49"/>
      <c r="AH143" s="49"/>
      <c r="AI143" s="9">
        <f t="shared" si="628"/>
        <v>0</v>
      </c>
      <c r="AJ143" s="46"/>
      <c r="AK143" s="46"/>
      <c r="AL143" s="46"/>
      <c r="AM143" s="46"/>
      <c r="AN143" s="46"/>
      <c r="AO143" s="46"/>
      <c r="AP143" s="46">
        <v>0.15</v>
      </c>
      <c r="AQ143" s="46">
        <v>0.11</v>
      </c>
      <c r="AR143" s="46"/>
      <c r="AS143" s="46">
        <f t="shared" si="629"/>
        <v>0.15</v>
      </c>
      <c r="AT143" s="46">
        <f t="shared" si="630"/>
        <v>0.11</v>
      </c>
      <c r="AU143" s="46">
        <f t="shared" si="631"/>
        <v>0.26</v>
      </c>
      <c r="AV143" s="9">
        <f t="shared" si="632"/>
        <v>3660878</v>
      </c>
      <c r="AW143" s="9">
        <f t="shared" si="633"/>
        <v>2543100</v>
      </c>
      <c r="AX143" s="9">
        <f t="shared" si="634"/>
        <v>158000</v>
      </c>
      <c r="AY143" s="9">
        <f t="shared" si="635"/>
        <v>912972</v>
      </c>
      <c r="AZ143" s="9">
        <f t="shared" si="636"/>
        <v>25431</v>
      </c>
      <c r="BA143" s="9">
        <f t="shared" si="637"/>
        <v>21375</v>
      </c>
      <c r="BB143" s="46">
        <f t="shared" si="638"/>
        <v>5.870000000000001</v>
      </c>
      <c r="BC143" s="46">
        <f t="shared" si="639"/>
        <v>4.120000000000001</v>
      </c>
      <c r="BD143" s="46">
        <f t="shared" si="640"/>
        <v>1.75</v>
      </c>
    </row>
    <row r="144" spans="1:57" x14ac:dyDescent="0.25">
      <c r="A144" s="29">
        <v>1443</v>
      </c>
      <c r="B144" s="30">
        <v>600170918</v>
      </c>
      <c r="C144" s="31"/>
      <c r="D144" s="32" t="s">
        <v>173</v>
      </c>
      <c r="E144" s="30"/>
      <c r="F144" s="30"/>
      <c r="G144" s="31"/>
      <c r="H144" s="50">
        <v>35270757</v>
      </c>
      <c r="I144" s="50">
        <v>25391618</v>
      </c>
      <c r="J144" s="50">
        <v>589960</v>
      </c>
      <c r="K144" s="50">
        <v>8781773</v>
      </c>
      <c r="L144" s="50">
        <v>253915</v>
      </c>
      <c r="M144" s="50">
        <v>253491</v>
      </c>
      <c r="N144" s="51">
        <v>50.663400000000003</v>
      </c>
      <c r="O144" s="51">
        <v>35.469900000000003</v>
      </c>
      <c r="P144" s="51">
        <v>15.193500000000002</v>
      </c>
      <c r="Q144" s="50">
        <f t="shared" ref="Q144:BD144" si="641">SUM(Q139:Q143)</f>
        <v>0</v>
      </c>
      <c r="R144" s="50">
        <f t="shared" si="641"/>
        <v>0</v>
      </c>
      <c r="S144" s="50">
        <f t="shared" si="641"/>
        <v>0</v>
      </c>
      <c r="T144" s="50">
        <f t="shared" si="641"/>
        <v>0</v>
      </c>
      <c r="U144" s="50">
        <f t="shared" si="641"/>
        <v>0</v>
      </c>
      <c r="V144" s="50">
        <f t="shared" si="641"/>
        <v>169235</v>
      </c>
      <c r="W144" s="50">
        <f t="shared" si="641"/>
        <v>279528</v>
      </c>
      <c r="X144" s="50">
        <f t="shared" si="641"/>
        <v>448763</v>
      </c>
      <c r="Y144" s="50">
        <f t="shared" si="641"/>
        <v>0</v>
      </c>
      <c r="Z144" s="50">
        <f t="shared" si="641"/>
        <v>0</v>
      </c>
      <c r="AA144" s="50">
        <f t="shared" si="641"/>
        <v>0</v>
      </c>
      <c r="AB144" s="50">
        <f t="shared" si="641"/>
        <v>0</v>
      </c>
      <c r="AC144" s="50">
        <f t="shared" si="641"/>
        <v>448763</v>
      </c>
      <c r="AD144" s="50">
        <f t="shared" si="641"/>
        <v>151681</v>
      </c>
      <c r="AE144" s="50">
        <f t="shared" si="641"/>
        <v>4487</v>
      </c>
      <c r="AF144" s="50">
        <f t="shared" si="641"/>
        <v>0</v>
      </c>
      <c r="AG144" s="50">
        <f t="shared" si="641"/>
        <v>0</v>
      </c>
      <c r="AH144" s="50">
        <f t="shared" si="641"/>
        <v>0</v>
      </c>
      <c r="AI144" s="50">
        <f t="shared" si="641"/>
        <v>0</v>
      </c>
      <c r="AJ144" s="51">
        <f t="shared" si="641"/>
        <v>0</v>
      </c>
      <c r="AK144" s="51">
        <f t="shared" si="641"/>
        <v>0</v>
      </c>
      <c r="AL144" s="51">
        <f t="shared" si="641"/>
        <v>0</v>
      </c>
      <c r="AM144" s="51">
        <f t="shared" si="641"/>
        <v>0</v>
      </c>
      <c r="AN144" s="51">
        <f t="shared" si="641"/>
        <v>0</v>
      </c>
      <c r="AO144" s="51">
        <f t="shared" si="641"/>
        <v>0</v>
      </c>
      <c r="AP144" s="51">
        <f t="shared" si="641"/>
        <v>0.15</v>
      </c>
      <c r="AQ144" s="51">
        <f t="shared" si="641"/>
        <v>0.32</v>
      </c>
      <c r="AR144" s="51">
        <f t="shared" si="641"/>
        <v>0.63</v>
      </c>
      <c r="AS144" s="51">
        <f t="shared" si="641"/>
        <v>0.78</v>
      </c>
      <c r="AT144" s="51">
        <f t="shared" si="641"/>
        <v>0.32</v>
      </c>
      <c r="AU144" s="51">
        <f t="shared" si="641"/>
        <v>1.1000000000000001</v>
      </c>
      <c r="AV144" s="50">
        <f t="shared" si="641"/>
        <v>35875688</v>
      </c>
      <c r="AW144" s="50">
        <f t="shared" si="641"/>
        <v>25840381</v>
      </c>
      <c r="AX144" s="50">
        <f t="shared" si="641"/>
        <v>589960</v>
      </c>
      <c r="AY144" s="50">
        <f t="shared" si="641"/>
        <v>8933454</v>
      </c>
      <c r="AZ144" s="50">
        <f t="shared" si="641"/>
        <v>258402</v>
      </c>
      <c r="BA144" s="50">
        <f t="shared" si="641"/>
        <v>253491</v>
      </c>
      <c r="BB144" s="51">
        <f t="shared" si="641"/>
        <v>51.763400000000004</v>
      </c>
      <c r="BC144" s="51">
        <f t="shared" si="641"/>
        <v>36.249899999999997</v>
      </c>
      <c r="BD144" s="51">
        <f t="shared" si="641"/>
        <v>15.513500000000002</v>
      </c>
      <c r="BE144" s="42">
        <f>AV144-H144</f>
        <v>604931</v>
      </c>
    </row>
    <row r="145" spans="1:57" x14ac:dyDescent="0.25">
      <c r="A145" s="25">
        <v>1448</v>
      </c>
      <c r="B145" s="6">
        <v>600010678</v>
      </c>
      <c r="C145" s="26">
        <v>82554</v>
      </c>
      <c r="D145" s="27" t="s">
        <v>49</v>
      </c>
      <c r="E145" s="6">
        <v>3123</v>
      </c>
      <c r="F145" s="6" t="s">
        <v>18</v>
      </c>
      <c r="G145" s="6" t="s">
        <v>19</v>
      </c>
      <c r="H145" s="9">
        <v>72790115</v>
      </c>
      <c r="I145" s="9">
        <v>53035557</v>
      </c>
      <c r="J145" s="9">
        <v>516123</v>
      </c>
      <c r="K145" s="9">
        <v>18100468</v>
      </c>
      <c r="L145" s="9">
        <v>530355</v>
      </c>
      <c r="M145" s="9">
        <v>607612</v>
      </c>
      <c r="N145" s="46">
        <v>95.161299999999983</v>
      </c>
      <c r="O145" s="46">
        <v>78.074699999999993</v>
      </c>
      <c r="P145" s="46">
        <v>17.086599999999997</v>
      </c>
      <c r="Q145" s="9"/>
      <c r="R145" s="28"/>
      <c r="S145" s="28"/>
      <c r="T145" s="28"/>
      <c r="U145" s="28"/>
      <c r="V145" s="28"/>
      <c r="W145" s="28"/>
      <c r="X145" s="9">
        <f t="shared" ref="X145:X149" si="642">SUM(Q145:W145)</f>
        <v>0</v>
      </c>
      <c r="Y145" s="9"/>
      <c r="Z145" s="9"/>
      <c r="AA145" s="9"/>
      <c r="AB145" s="9">
        <f t="shared" ref="AB145:AB149" si="643">SUM(Y145:AA145)</f>
        <v>0</v>
      </c>
      <c r="AC145" s="9">
        <f t="shared" ref="AC145:AC149" si="644">X145+AB145</f>
        <v>0</v>
      </c>
      <c r="AD145" s="9">
        <f t="shared" ref="AD145:AD149" si="645">ROUND((X145+Y145+Z145)*33.8%,0)</f>
        <v>0</v>
      </c>
      <c r="AE145" s="9">
        <f t="shared" ref="AE145:AE149" si="646">ROUND(X145*1%,0)</f>
        <v>0</v>
      </c>
      <c r="AF145" s="28"/>
      <c r="AG145" s="28"/>
      <c r="AH145" s="28"/>
      <c r="AI145" s="9">
        <f t="shared" ref="AI145:AI149" si="647">AF145+AG145+AH145</f>
        <v>0</v>
      </c>
      <c r="AJ145" s="46"/>
      <c r="AK145" s="46"/>
      <c r="AL145" s="46"/>
      <c r="AM145" s="46"/>
      <c r="AN145" s="46"/>
      <c r="AO145" s="46"/>
      <c r="AP145" s="46"/>
      <c r="AQ145" s="46"/>
      <c r="AR145" s="46"/>
      <c r="AS145" s="46">
        <f t="shared" ref="AS145:AS149" si="648">AJ145+AL145+AM145+AP145+AR145+AN145</f>
        <v>0</v>
      </c>
      <c r="AT145" s="46">
        <f t="shared" ref="AT145:AT149" si="649">AK145+AQ145+AO145</f>
        <v>0</v>
      </c>
      <c r="AU145" s="46">
        <f t="shared" ref="AU145:AU149" si="650">AS145+AT145</f>
        <v>0</v>
      </c>
      <c r="AV145" s="9">
        <f t="shared" ref="AV145:AV149" si="651">AW145+AX145+AY145+AZ145+BA145</f>
        <v>72790115</v>
      </c>
      <c r="AW145" s="9">
        <f t="shared" ref="AW145:AW149" si="652">I145+X145</f>
        <v>53035557</v>
      </c>
      <c r="AX145" s="9">
        <f t="shared" ref="AX145:AX149" si="653">J145+AB145</f>
        <v>516123</v>
      </c>
      <c r="AY145" s="9">
        <f t="shared" ref="AY145:AY149" si="654">K145+AD145</f>
        <v>18100468</v>
      </c>
      <c r="AZ145" s="9">
        <f t="shared" ref="AZ145:AZ149" si="655">L145+AE145</f>
        <v>530355</v>
      </c>
      <c r="BA145" s="9">
        <f t="shared" ref="BA145:BA149" si="656">M145+AI145</f>
        <v>607612</v>
      </c>
      <c r="BB145" s="46">
        <f t="shared" ref="BB145:BB149" si="657">BC145+BD145</f>
        <v>95.161299999999983</v>
      </c>
      <c r="BC145" s="46">
        <f t="shared" ref="BC145:BC149" si="658">O145+AS145</f>
        <v>78.074699999999993</v>
      </c>
      <c r="BD145" s="46">
        <f t="shared" ref="BD145:BD149" si="659">P145+AT145</f>
        <v>17.086599999999997</v>
      </c>
    </row>
    <row r="146" spans="1:57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19">
        <v>3123</v>
      </c>
      <c r="F146" s="19" t="s">
        <v>108</v>
      </c>
      <c r="G146" s="19" t="s">
        <v>94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46">
        <v>0</v>
      </c>
      <c r="O146" s="46">
        <v>0</v>
      </c>
      <c r="P146" s="46">
        <v>0</v>
      </c>
      <c r="Q146" s="9"/>
      <c r="R146" s="49"/>
      <c r="S146" s="49"/>
      <c r="T146" s="49"/>
      <c r="U146" s="49"/>
      <c r="V146" s="49"/>
      <c r="W146" s="49"/>
      <c r="X146" s="9">
        <f t="shared" si="642"/>
        <v>0</v>
      </c>
      <c r="Y146" s="9"/>
      <c r="Z146" s="9"/>
      <c r="AA146" s="9"/>
      <c r="AB146" s="9">
        <f t="shared" si="643"/>
        <v>0</v>
      </c>
      <c r="AC146" s="9">
        <f t="shared" si="644"/>
        <v>0</v>
      </c>
      <c r="AD146" s="9">
        <f t="shared" si="645"/>
        <v>0</v>
      </c>
      <c r="AE146" s="9">
        <f t="shared" si="646"/>
        <v>0</v>
      </c>
      <c r="AF146" s="49"/>
      <c r="AG146" s="49"/>
      <c r="AH146" s="49"/>
      <c r="AI146" s="9">
        <f t="shared" si="647"/>
        <v>0</v>
      </c>
      <c r="AJ146" s="46"/>
      <c r="AK146" s="46"/>
      <c r="AL146" s="46"/>
      <c r="AM146" s="46"/>
      <c r="AN146" s="46"/>
      <c r="AO146" s="46"/>
      <c r="AP146" s="46"/>
      <c r="AQ146" s="46"/>
      <c r="AR146" s="46"/>
      <c r="AS146" s="46">
        <f t="shared" si="648"/>
        <v>0</v>
      </c>
      <c r="AT146" s="46">
        <f t="shared" si="649"/>
        <v>0</v>
      </c>
      <c r="AU146" s="46">
        <f t="shared" si="650"/>
        <v>0</v>
      </c>
      <c r="AV146" s="9">
        <f t="shared" si="651"/>
        <v>0</v>
      </c>
      <c r="AW146" s="9">
        <f t="shared" si="652"/>
        <v>0</v>
      </c>
      <c r="AX146" s="9">
        <f t="shared" si="653"/>
        <v>0</v>
      </c>
      <c r="AY146" s="9">
        <f t="shared" si="654"/>
        <v>0</v>
      </c>
      <c r="AZ146" s="9">
        <f t="shared" si="655"/>
        <v>0</v>
      </c>
      <c r="BA146" s="9">
        <f t="shared" si="656"/>
        <v>0</v>
      </c>
      <c r="BB146" s="46">
        <f t="shared" si="657"/>
        <v>0</v>
      </c>
      <c r="BC146" s="46">
        <f t="shared" si="658"/>
        <v>0</v>
      </c>
      <c r="BD146" s="46">
        <f t="shared" si="659"/>
        <v>0</v>
      </c>
    </row>
    <row r="147" spans="1:57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94</v>
      </c>
      <c r="H147" s="9">
        <v>4232193</v>
      </c>
      <c r="I147" s="9">
        <v>3052541</v>
      </c>
      <c r="J147" s="9">
        <v>65000</v>
      </c>
      <c r="K147" s="9">
        <v>1053729</v>
      </c>
      <c r="L147" s="9">
        <v>30525</v>
      </c>
      <c r="M147" s="9">
        <v>30398</v>
      </c>
      <c r="N147" s="46">
        <v>9.83</v>
      </c>
      <c r="O147" s="46">
        <v>0</v>
      </c>
      <c r="P147" s="46">
        <v>9.83</v>
      </c>
      <c r="Q147" s="9"/>
      <c r="R147" s="49"/>
      <c r="S147" s="49"/>
      <c r="T147" s="49"/>
      <c r="U147" s="49"/>
      <c r="V147" s="49">
        <v>56653</v>
      </c>
      <c r="W147" s="49"/>
      <c r="X147" s="9">
        <f t="shared" si="642"/>
        <v>56653</v>
      </c>
      <c r="Y147" s="9"/>
      <c r="Z147" s="9"/>
      <c r="AA147" s="9"/>
      <c r="AB147" s="9">
        <f t="shared" si="643"/>
        <v>0</v>
      </c>
      <c r="AC147" s="9">
        <f t="shared" si="644"/>
        <v>56653</v>
      </c>
      <c r="AD147" s="9">
        <f t="shared" si="645"/>
        <v>19149</v>
      </c>
      <c r="AE147" s="9">
        <f t="shared" si="646"/>
        <v>567</v>
      </c>
      <c r="AF147" s="49"/>
      <c r="AG147" s="49"/>
      <c r="AH147" s="49"/>
      <c r="AI147" s="9">
        <f t="shared" si="647"/>
        <v>0</v>
      </c>
      <c r="AJ147" s="46"/>
      <c r="AK147" s="46"/>
      <c r="AL147" s="46"/>
      <c r="AM147" s="46"/>
      <c r="AN147" s="46"/>
      <c r="AO147" s="46"/>
      <c r="AP147" s="46"/>
      <c r="AQ147" s="46">
        <v>0.18</v>
      </c>
      <c r="AR147" s="46"/>
      <c r="AS147" s="46">
        <f t="shared" si="648"/>
        <v>0</v>
      </c>
      <c r="AT147" s="46">
        <f t="shared" si="649"/>
        <v>0.18</v>
      </c>
      <c r="AU147" s="46">
        <f t="shared" si="650"/>
        <v>0.18</v>
      </c>
      <c r="AV147" s="9">
        <f t="shared" si="651"/>
        <v>4308562</v>
      </c>
      <c r="AW147" s="9">
        <f t="shared" si="652"/>
        <v>3109194</v>
      </c>
      <c r="AX147" s="9">
        <f t="shared" si="653"/>
        <v>65000</v>
      </c>
      <c r="AY147" s="9">
        <f t="shared" si="654"/>
        <v>1072878</v>
      </c>
      <c r="AZ147" s="9">
        <f t="shared" si="655"/>
        <v>31092</v>
      </c>
      <c r="BA147" s="9">
        <f t="shared" si="656"/>
        <v>30398</v>
      </c>
      <c r="BB147" s="46">
        <f t="shared" si="657"/>
        <v>10.01</v>
      </c>
      <c r="BC147" s="46">
        <f t="shared" si="658"/>
        <v>0</v>
      </c>
      <c r="BD147" s="46">
        <f t="shared" si="659"/>
        <v>10.01</v>
      </c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3141</v>
      </c>
      <c r="F148" s="2" t="s">
        <v>20</v>
      </c>
      <c r="G148" s="7" t="s">
        <v>94</v>
      </c>
      <c r="H148" s="9">
        <v>503282</v>
      </c>
      <c r="I148" s="9">
        <v>369092</v>
      </c>
      <c r="J148" s="9">
        <v>0</v>
      </c>
      <c r="K148" s="9">
        <v>124753</v>
      </c>
      <c r="L148" s="9">
        <v>3691</v>
      </c>
      <c r="M148" s="9">
        <v>5746</v>
      </c>
      <c r="N148" s="46">
        <v>1.19</v>
      </c>
      <c r="O148" s="46">
        <v>0</v>
      </c>
      <c r="P148" s="46">
        <v>1.19</v>
      </c>
      <c r="Q148" s="9"/>
      <c r="R148" s="49"/>
      <c r="S148" s="49"/>
      <c r="T148" s="49"/>
      <c r="U148" s="49"/>
      <c r="V148" s="49">
        <v>6227</v>
      </c>
      <c r="W148" s="49"/>
      <c r="X148" s="9">
        <f t="shared" si="642"/>
        <v>6227</v>
      </c>
      <c r="Y148" s="9"/>
      <c r="Z148" s="9"/>
      <c r="AA148" s="9"/>
      <c r="AB148" s="9">
        <f t="shared" si="643"/>
        <v>0</v>
      </c>
      <c r="AC148" s="9">
        <f t="shared" si="644"/>
        <v>6227</v>
      </c>
      <c r="AD148" s="9">
        <f t="shared" si="645"/>
        <v>2105</v>
      </c>
      <c r="AE148" s="9">
        <f t="shared" si="646"/>
        <v>62</v>
      </c>
      <c r="AF148" s="49"/>
      <c r="AG148" s="49"/>
      <c r="AH148" s="49"/>
      <c r="AI148" s="9">
        <f t="shared" si="647"/>
        <v>0</v>
      </c>
      <c r="AJ148" s="46"/>
      <c r="AK148" s="46"/>
      <c r="AL148" s="46"/>
      <c r="AM148" s="46"/>
      <c r="AN148" s="46"/>
      <c r="AO148" s="46"/>
      <c r="AP148" s="46"/>
      <c r="AQ148" s="46">
        <v>0.02</v>
      </c>
      <c r="AR148" s="46"/>
      <c r="AS148" s="46">
        <f t="shared" si="648"/>
        <v>0</v>
      </c>
      <c r="AT148" s="46">
        <f t="shared" si="649"/>
        <v>0.02</v>
      </c>
      <c r="AU148" s="46">
        <f t="shared" si="650"/>
        <v>0.02</v>
      </c>
      <c r="AV148" s="9">
        <f t="shared" si="651"/>
        <v>511676</v>
      </c>
      <c r="AW148" s="9">
        <f t="shared" si="652"/>
        <v>375319</v>
      </c>
      <c r="AX148" s="9">
        <f t="shared" si="653"/>
        <v>0</v>
      </c>
      <c r="AY148" s="9">
        <f t="shared" si="654"/>
        <v>126858</v>
      </c>
      <c r="AZ148" s="9">
        <f t="shared" si="655"/>
        <v>3753</v>
      </c>
      <c r="BA148" s="9">
        <f t="shared" si="656"/>
        <v>5746</v>
      </c>
      <c r="BB148" s="46">
        <f t="shared" si="657"/>
        <v>1.21</v>
      </c>
      <c r="BC148" s="46">
        <f t="shared" si="658"/>
        <v>0</v>
      </c>
      <c r="BD148" s="46">
        <f t="shared" si="659"/>
        <v>1.21</v>
      </c>
    </row>
    <row r="149" spans="1:57" x14ac:dyDescent="0.25">
      <c r="A149" s="5">
        <v>1448</v>
      </c>
      <c r="B149" s="2">
        <v>600010678</v>
      </c>
      <c r="C149" s="7">
        <v>82554</v>
      </c>
      <c r="D149" s="8" t="s">
        <v>49</v>
      </c>
      <c r="E149" s="2">
        <v>3147</v>
      </c>
      <c r="F149" s="2" t="s">
        <v>27</v>
      </c>
      <c r="G149" s="7" t="s">
        <v>94</v>
      </c>
      <c r="H149" s="9">
        <v>4296275</v>
      </c>
      <c r="I149" s="9">
        <v>3166428</v>
      </c>
      <c r="J149" s="9">
        <v>0</v>
      </c>
      <c r="K149" s="9">
        <v>1070253</v>
      </c>
      <c r="L149" s="9">
        <v>31664</v>
      </c>
      <c r="M149" s="9">
        <v>27930</v>
      </c>
      <c r="N149" s="46">
        <v>7.36</v>
      </c>
      <c r="O149" s="46">
        <v>5.07</v>
      </c>
      <c r="P149" s="46">
        <v>2.29</v>
      </c>
      <c r="Q149" s="9"/>
      <c r="R149" s="49"/>
      <c r="S149" s="49"/>
      <c r="T149" s="49"/>
      <c r="U149" s="49"/>
      <c r="V149" s="49">
        <v>17172</v>
      </c>
      <c r="W149" s="49"/>
      <c r="X149" s="9">
        <f t="shared" si="642"/>
        <v>17172</v>
      </c>
      <c r="Y149" s="9"/>
      <c r="Z149" s="9"/>
      <c r="AA149" s="9"/>
      <c r="AB149" s="9">
        <f t="shared" si="643"/>
        <v>0</v>
      </c>
      <c r="AC149" s="9">
        <f t="shared" si="644"/>
        <v>17172</v>
      </c>
      <c r="AD149" s="9">
        <f t="shared" si="645"/>
        <v>5804</v>
      </c>
      <c r="AE149" s="9">
        <f t="shared" si="646"/>
        <v>172</v>
      </c>
      <c r="AF149" s="49"/>
      <c r="AG149" s="49"/>
      <c r="AH149" s="49"/>
      <c r="AI149" s="9">
        <f t="shared" si="647"/>
        <v>0</v>
      </c>
      <c r="AJ149" s="46"/>
      <c r="AK149" s="46"/>
      <c r="AL149" s="46"/>
      <c r="AM149" s="46"/>
      <c r="AN149" s="46"/>
      <c r="AO149" s="46"/>
      <c r="AP149" s="46">
        <v>0.03</v>
      </c>
      <c r="AQ149" s="46">
        <v>0.01</v>
      </c>
      <c r="AR149" s="46"/>
      <c r="AS149" s="46">
        <f t="shared" si="648"/>
        <v>0.03</v>
      </c>
      <c r="AT149" s="46">
        <f t="shared" si="649"/>
        <v>0.01</v>
      </c>
      <c r="AU149" s="46">
        <f t="shared" si="650"/>
        <v>0.04</v>
      </c>
      <c r="AV149" s="9">
        <f t="shared" si="651"/>
        <v>4319423</v>
      </c>
      <c r="AW149" s="9">
        <f t="shared" si="652"/>
        <v>3183600</v>
      </c>
      <c r="AX149" s="9">
        <f t="shared" si="653"/>
        <v>0</v>
      </c>
      <c r="AY149" s="9">
        <f t="shared" si="654"/>
        <v>1076057</v>
      </c>
      <c r="AZ149" s="9">
        <f t="shared" si="655"/>
        <v>31836</v>
      </c>
      <c r="BA149" s="9">
        <f t="shared" si="656"/>
        <v>27930</v>
      </c>
      <c r="BB149" s="46">
        <f t="shared" si="657"/>
        <v>7.4</v>
      </c>
      <c r="BC149" s="46">
        <f t="shared" si="658"/>
        <v>5.1000000000000005</v>
      </c>
      <c r="BD149" s="46">
        <f t="shared" si="659"/>
        <v>2.2999999999999998</v>
      </c>
    </row>
    <row r="150" spans="1:57" x14ac:dyDescent="0.25">
      <c r="A150" s="29">
        <v>1448</v>
      </c>
      <c r="B150" s="30">
        <v>600010678</v>
      </c>
      <c r="C150" s="31"/>
      <c r="D150" s="32" t="s">
        <v>174</v>
      </c>
      <c r="E150" s="30"/>
      <c r="F150" s="30"/>
      <c r="G150" s="31"/>
      <c r="H150" s="50">
        <v>81821865</v>
      </c>
      <c r="I150" s="50">
        <v>59623618</v>
      </c>
      <c r="J150" s="50">
        <v>581123</v>
      </c>
      <c r="K150" s="50">
        <v>20349203</v>
      </c>
      <c r="L150" s="50">
        <v>596235</v>
      </c>
      <c r="M150" s="50">
        <v>671686</v>
      </c>
      <c r="N150" s="51">
        <v>113.54129999999998</v>
      </c>
      <c r="O150" s="51">
        <v>83.1447</v>
      </c>
      <c r="P150" s="51">
        <v>30.396599999999996</v>
      </c>
      <c r="Q150" s="50">
        <f t="shared" ref="Q150:BD150" si="660">SUM(Q145:Q149)</f>
        <v>0</v>
      </c>
      <c r="R150" s="50">
        <f t="shared" si="660"/>
        <v>0</v>
      </c>
      <c r="S150" s="50">
        <f t="shared" si="660"/>
        <v>0</v>
      </c>
      <c r="T150" s="50">
        <f t="shared" si="660"/>
        <v>0</v>
      </c>
      <c r="U150" s="50">
        <f t="shared" si="660"/>
        <v>0</v>
      </c>
      <c r="V150" s="50">
        <f t="shared" si="660"/>
        <v>80052</v>
      </c>
      <c r="W150" s="50">
        <f t="shared" si="660"/>
        <v>0</v>
      </c>
      <c r="X150" s="50">
        <f t="shared" si="660"/>
        <v>80052</v>
      </c>
      <c r="Y150" s="50">
        <f t="shared" si="660"/>
        <v>0</v>
      </c>
      <c r="Z150" s="50">
        <f t="shared" si="660"/>
        <v>0</v>
      </c>
      <c r="AA150" s="50">
        <f t="shared" si="660"/>
        <v>0</v>
      </c>
      <c r="AB150" s="50">
        <f t="shared" si="660"/>
        <v>0</v>
      </c>
      <c r="AC150" s="50">
        <f t="shared" si="660"/>
        <v>80052</v>
      </c>
      <c r="AD150" s="50">
        <f t="shared" si="660"/>
        <v>27058</v>
      </c>
      <c r="AE150" s="50">
        <f t="shared" si="660"/>
        <v>801</v>
      </c>
      <c r="AF150" s="50">
        <f t="shared" si="660"/>
        <v>0</v>
      </c>
      <c r="AG150" s="50">
        <f t="shared" si="660"/>
        <v>0</v>
      </c>
      <c r="AH150" s="50">
        <f t="shared" si="660"/>
        <v>0</v>
      </c>
      <c r="AI150" s="50">
        <f t="shared" si="660"/>
        <v>0</v>
      </c>
      <c r="AJ150" s="51">
        <f t="shared" si="660"/>
        <v>0</v>
      </c>
      <c r="AK150" s="51">
        <f t="shared" si="660"/>
        <v>0</v>
      </c>
      <c r="AL150" s="51">
        <f t="shared" si="660"/>
        <v>0</v>
      </c>
      <c r="AM150" s="51">
        <f t="shared" si="660"/>
        <v>0</v>
      </c>
      <c r="AN150" s="51">
        <f t="shared" si="660"/>
        <v>0</v>
      </c>
      <c r="AO150" s="51">
        <f t="shared" si="660"/>
        <v>0</v>
      </c>
      <c r="AP150" s="51">
        <f t="shared" si="660"/>
        <v>0.03</v>
      </c>
      <c r="AQ150" s="51">
        <f t="shared" si="660"/>
        <v>0.21</v>
      </c>
      <c r="AR150" s="51">
        <f t="shared" si="660"/>
        <v>0</v>
      </c>
      <c r="AS150" s="51">
        <f t="shared" si="660"/>
        <v>0.03</v>
      </c>
      <c r="AT150" s="51">
        <f t="shared" si="660"/>
        <v>0.21</v>
      </c>
      <c r="AU150" s="51">
        <f t="shared" si="660"/>
        <v>0.24</v>
      </c>
      <c r="AV150" s="50">
        <f t="shared" si="660"/>
        <v>81929776</v>
      </c>
      <c r="AW150" s="50">
        <f t="shared" si="660"/>
        <v>59703670</v>
      </c>
      <c r="AX150" s="50">
        <f t="shared" si="660"/>
        <v>581123</v>
      </c>
      <c r="AY150" s="50">
        <f t="shared" si="660"/>
        <v>20376261</v>
      </c>
      <c r="AZ150" s="50">
        <f t="shared" si="660"/>
        <v>597036</v>
      </c>
      <c r="BA150" s="50">
        <f t="shared" si="660"/>
        <v>671686</v>
      </c>
      <c r="BB150" s="51">
        <f t="shared" si="660"/>
        <v>113.78129999999999</v>
      </c>
      <c r="BC150" s="51">
        <f t="shared" si="660"/>
        <v>83.174699999999987</v>
      </c>
      <c r="BD150" s="51">
        <f t="shared" si="660"/>
        <v>30.606599999999997</v>
      </c>
      <c r="BE150" s="42">
        <f>AV150-H150</f>
        <v>107911</v>
      </c>
    </row>
    <row r="151" spans="1:57" x14ac:dyDescent="0.25">
      <c r="A151" s="25">
        <v>1450</v>
      </c>
      <c r="B151" s="6">
        <v>600023460</v>
      </c>
      <c r="C151" s="26">
        <v>46746862</v>
      </c>
      <c r="D151" s="27" t="s">
        <v>50</v>
      </c>
      <c r="E151" s="6">
        <v>3124</v>
      </c>
      <c r="F151" s="6" t="s">
        <v>77</v>
      </c>
      <c r="G151" s="6" t="s">
        <v>19</v>
      </c>
      <c r="H151" s="9">
        <v>46641170</v>
      </c>
      <c r="I151" s="9">
        <v>33942394</v>
      </c>
      <c r="J151" s="9">
        <v>388000</v>
      </c>
      <c r="K151" s="9">
        <v>11603673</v>
      </c>
      <c r="L151" s="9">
        <v>339423</v>
      </c>
      <c r="M151" s="9">
        <v>367680</v>
      </c>
      <c r="N151" s="46">
        <v>56.738399999999999</v>
      </c>
      <c r="O151" s="46">
        <v>44.928400000000003</v>
      </c>
      <c r="P151" s="46">
        <v>11.809999999999999</v>
      </c>
      <c r="Q151" s="9"/>
      <c r="R151" s="28"/>
      <c r="S151" s="28"/>
      <c r="T151" s="28"/>
      <c r="U151" s="28"/>
      <c r="V151" s="28"/>
      <c r="W151" s="28"/>
      <c r="X151" s="9">
        <f t="shared" ref="X151:X156" si="661">SUM(Q151:W151)</f>
        <v>0</v>
      </c>
      <c r="Y151" s="9"/>
      <c r="Z151" s="9"/>
      <c r="AA151" s="9"/>
      <c r="AB151" s="9">
        <f t="shared" ref="AB151:AB156" si="662">SUM(Y151:AA151)</f>
        <v>0</v>
      </c>
      <c r="AC151" s="9">
        <f t="shared" ref="AC151:AC156" si="663">X151+AB151</f>
        <v>0</v>
      </c>
      <c r="AD151" s="9">
        <f t="shared" ref="AD151:AD156" si="664">ROUND((X151+Y151+Z151)*33.8%,0)</f>
        <v>0</v>
      </c>
      <c r="AE151" s="9">
        <f t="shared" ref="AE151:AE156" si="665">ROUND(X151*1%,0)</f>
        <v>0</v>
      </c>
      <c r="AF151" s="28"/>
      <c r="AG151" s="28"/>
      <c r="AH151" s="28"/>
      <c r="AI151" s="9">
        <f t="shared" ref="AI151:AI156" si="666">AF151+AG151+AH151</f>
        <v>0</v>
      </c>
      <c r="AJ151" s="46"/>
      <c r="AK151" s="46"/>
      <c r="AL151" s="46"/>
      <c r="AM151" s="46"/>
      <c r="AN151" s="46"/>
      <c r="AO151" s="46"/>
      <c r="AP151" s="46"/>
      <c r="AQ151" s="46"/>
      <c r="AR151" s="46"/>
      <c r="AS151" s="46">
        <f t="shared" ref="AS151:AS156" si="667">AJ151+AL151+AM151+AP151+AR151+AN151</f>
        <v>0</v>
      </c>
      <c r="AT151" s="46">
        <f t="shared" ref="AT151:AT156" si="668">AK151+AQ151+AO151</f>
        <v>0</v>
      </c>
      <c r="AU151" s="46">
        <f t="shared" ref="AU151:AU156" si="669">AS151+AT151</f>
        <v>0</v>
      </c>
      <c r="AV151" s="9">
        <f t="shared" ref="AV151:AV156" si="670">AW151+AX151+AY151+AZ151+BA151</f>
        <v>46641170</v>
      </c>
      <c r="AW151" s="9">
        <f t="shared" ref="AW151:AW156" si="671">I151+X151</f>
        <v>33942394</v>
      </c>
      <c r="AX151" s="9">
        <f t="shared" ref="AX151:AX156" si="672">J151+AB151</f>
        <v>388000</v>
      </c>
      <c r="AY151" s="9">
        <f t="shared" ref="AY151:AY156" si="673">K151+AD151</f>
        <v>11603673</v>
      </c>
      <c r="AZ151" s="9">
        <f t="shared" ref="AZ151:AZ156" si="674">L151+AE151</f>
        <v>339423</v>
      </c>
      <c r="BA151" s="9">
        <f t="shared" ref="BA151:BA156" si="675">M151+AI151</f>
        <v>367680</v>
      </c>
      <c r="BB151" s="46">
        <f t="shared" ref="BB151:BB156" si="676">BC151+BD151</f>
        <v>56.738399999999999</v>
      </c>
      <c r="BC151" s="46">
        <f t="shared" ref="BC151:BC156" si="677">O151+AS151</f>
        <v>44.928400000000003</v>
      </c>
      <c r="BD151" s="46">
        <f t="shared" ref="BD151:BD156" si="678">P151+AT151</f>
        <v>11.809999999999999</v>
      </c>
    </row>
    <row r="152" spans="1:57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2">
        <v>3124</v>
      </c>
      <c r="F152" s="2" t="s">
        <v>76</v>
      </c>
      <c r="G152" s="2" t="s">
        <v>19</v>
      </c>
      <c r="H152" s="9">
        <v>1185545</v>
      </c>
      <c r="I152" s="9">
        <v>879484</v>
      </c>
      <c r="J152" s="9">
        <v>0</v>
      </c>
      <c r="K152" s="9">
        <v>297266</v>
      </c>
      <c r="L152" s="9">
        <v>8795</v>
      </c>
      <c r="M152" s="9">
        <v>0</v>
      </c>
      <c r="N152" s="46">
        <v>2.6110000000000002</v>
      </c>
      <c r="O152" s="46">
        <v>2.6110000000000002</v>
      </c>
      <c r="P152" s="46">
        <v>0</v>
      </c>
      <c r="Q152" s="9"/>
      <c r="R152" s="9"/>
      <c r="S152" s="9"/>
      <c r="T152" s="9"/>
      <c r="U152" s="9"/>
      <c r="V152" s="9"/>
      <c r="W152" s="9"/>
      <c r="X152" s="9">
        <f t="shared" si="661"/>
        <v>0</v>
      </c>
      <c r="Y152" s="9"/>
      <c r="Z152" s="9"/>
      <c r="AA152" s="9"/>
      <c r="AB152" s="9">
        <f t="shared" si="662"/>
        <v>0</v>
      </c>
      <c r="AC152" s="9">
        <f t="shared" si="663"/>
        <v>0</v>
      </c>
      <c r="AD152" s="9">
        <f t="shared" si="664"/>
        <v>0</v>
      </c>
      <c r="AE152" s="9">
        <f t="shared" si="665"/>
        <v>0</v>
      </c>
      <c r="AF152" s="9"/>
      <c r="AG152" s="9"/>
      <c r="AH152" s="9"/>
      <c r="AI152" s="9">
        <f t="shared" si="666"/>
        <v>0</v>
      </c>
      <c r="AJ152" s="46"/>
      <c r="AK152" s="46"/>
      <c r="AL152" s="46"/>
      <c r="AM152" s="46"/>
      <c r="AN152" s="46"/>
      <c r="AO152" s="46"/>
      <c r="AP152" s="46"/>
      <c r="AQ152" s="46"/>
      <c r="AR152" s="46"/>
      <c r="AS152" s="46">
        <f t="shared" si="667"/>
        <v>0</v>
      </c>
      <c r="AT152" s="46">
        <f t="shared" si="668"/>
        <v>0</v>
      </c>
      <c r="AU152" s="46">
        <f t="shared" si="669"/>
        <v>0</v>
      </c>
      <c r="AV152" s="9">
        <f t="shared" si="670"/>
        <v>1185545</v>
      </c>
      <c r="AW152" s="9">
        <f t="shared" si="671"/>
        <v>879484</v>
      </c>
      <c r="AX152" s="9">
        <f t="shared" si="672"/>
        <v>0</v>
      </c>
      <c r="AY152" s="9">
        <f t="shared" si="673"/>
        <v>297266</v>
      </c>
      <c r="AZ152" s="9">
        <f t="shared" si="674"/>
        <v>8795</v>
      </c>
      <c r="BA152" s="9">
        <f t="shared" si="675"/>
        <v>0</v>
      </c>
      <c r="BB152" s="46">
        <f t="shared" si="676"/>
        <v>2.6110000000000002</v>
      </c>
      <c r="BC152" s="46">
        <f t="shared" si="677"/>
        <v>2.6110000000000002</v>
      </c>
      <c r="BD152" s="46">
        <f t="shared" si="678"/>
        <v>0</v>
      </c>
    </row>
    <row r="153" spans="1:57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19">
        <v>3124</v>
      </c>
      <c r="F153" s="19" t="s">
        <v>108</v>
      </c>
      <c r="G153" s="19" t="s">
        <v>94</v>
      </c>
      <c r="H153" s="9">
        <v>2433994</v>
      </c>
      <c r="I153" s="9">
        <v>1804150</v>
      </c>
      <c r="J153" s="9">
        <v>0</v>
      </c>
      <c r="K153" s="9">
        <v>609803</v>
      </c>
      <c r="L153" s="9">
        <v>18041</v>
      </c>
      <c r="M153" s="9">
        <v>2000</v>
      </c>
      <c r="N153" s="46">
        <v>5.27</v>
      </c>
      <c r="O153" s="46">
        <v>5.27</v>
      </c>
      <c r="P153" s="46">
        <v>0</v>
      </c>
      <c r="Q153" s="9"/>
      <c r="R153" s="49"/>
      <c r="S153" s="49">
        <v>76989</v>
      </c>
      <c r="T153" s="49"/>
      <c r="U153" s="49"/>
      <c r="V153" s="49"/>
      <c r="W153" s="49"/>
      <c r="X153" s="9">
        <f t="shared" si="661"/>
        <v>76989</v>
      </c>
      <c r="Y153" s="9"/>
      <c r="Z153" s="9"/>
      <c r="AA153" s="9"/>
      <c r="AB153" s="9">
        <f t="shared" si="662"/>
        <v>0</v>
      </c>
      <c r="AC153" s="9">
        <f t="shared" si="663"/>
        <v>76989</v>
      </c>
      <c r="AD153" s="9">
        <f t="shared" si="664"/>
        <v>26022</v>
      </c>
      <c r="AE153" s="9">
        <f t="shared" si="665"/>
        <v>770</v>
      </c>
      <c r="AF153" s="49"/>
      <c r="AG153" s="49"/>
      <c r="AH153" s="49"/>
      <c r="AI153" s="9">
        <f t="shared" si="666"/>
        <v>0</v>
      </c>
      <c r="AJ153" s="46"/>
      <c r="AK153" s="46"/>
      <c r="AL153" s="46"/>
      <c r="AM153" s="46">
        <v>0.21</v>
      </c>
      <c r="AN153" s="46"/>
      <c r="AO153" s="46"/>
      <c r="AP153" s="46"/>
      <c r="AQ153" s="46"/>
      <c r="AR153" s="46"/>
      <c r="AS153" s="46">
        <f t="shared" si="667"/>
        <v>0.21</v>
      </c>
      <c r="AT153" s="46">
        <f t="shared" si="668"/>
        <v>0</v>
      </c>
      <c r="AU153" s="46">
        <f t="shared" si="669"/>
        <v>0.21</v>
      </c>
      <c r="AV153" s="9">
        <f t="shared" si="670"/>
        <v>2537775</v>
      </c>
      <c r="AW153" s="9">
        <f t="shared" si="671"/>
        <v>1881139</v>
      </c>
      <c r="AX153" s="9">
        <f t="shared" si="672"/>
        <v>0</v>
      </c>
      <c r="AY153" s="9">
        <f t="shared" si="673"/>
        <v>635825</v>
      </c>
      <c r="AZ153" s="9">
        <f t="shared" si="674"/>
        <v>18811</v>
      </c>
      <c r="BA153" s="9">
        <f t="shared" si="675"/>
        <v>2000</v>
      </c>
      <c r="BB153" s="46">
        <f t="shared" si="676"/>
        <v>5.4799999999999995</v>
      </c>
      <c r="BC153" s="46">
        <f t="shared" si="677"/>
        <v>5.4799999999999995</v>
      </c>
      <c r="BD153" s="46">
        <f t="shared" si="678"/>
        <v>0</v>
      </c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3141</v>
      </c>
      <c r="F154" s="2" t="s">
        <v>20</v>
      </c>
      <c r="G154" s="7" t="s">
        <v>94</v>
      </c>
      <c r="H154" s="9">
        <v>2615843</v>
      </c>
      <c r="I154" s="9">
        <v>1929028</v>
      </c>
      <c r="J154" s="9">
        <v>0</v>
      </c>
      <c r="K154" s="9">
        <v>652011</v>
      </c>
      <c r="L154" s="9">
        <v>19290</v>
      </c>
      <c r="M154" s="9">
        <v>15514</v>
      </c>
      <c r="N154" s="46">
        <v>6.2</v>
      </c>
      <c r="O154" s="46">
        <v>0</v>
      </c>
      <c r="P154" s="46">
        <v>6.2</v>
      </c>
      <c r="Q154" s="9"/>
      <c r="R154" s="49"/>
      <c r="S154" s="49"/>
      <c r="T154" s="49"/>
      <c r="U154" s="49"/>
      <c r="V154" s="49">
        <v>19765</v>
      </c>
      <c r="W154" s="49"/>
      <c r="X154" s="9">
        <f t="shared" si="661"/>
        <v>19765</v>
      </c>
      <c r="Y154" s="9"/>
      <c r="Z154" s="9"/>
      <c r="AA154" s="9"/>
      <c r="AB154" s="9">
        <f t="shared" si="662"/>
        <v>0</v>
      </c>
      <c r="AC154" s="9">
        <f t="shared" si="663"/>
        <v>19765</v>
      </c>
      <c r="AD154" s="9">
        <f t="shared" si="664"/>
        <v>6681</v>
      </c>
      <c r="AE154" s="9">
        <f t="shared" si="665"/>
        <v>198</v>
      </c>
      <c r="AF154" s="49"/>
      <c r="AG154" s="49"/>
      <c r="AH154" s="49"/>
      <c r="AI154" s="9">
        <f t="shared" si="666"/>
        <v>0</v>
      </c>
      <c r="AJ154" s="46"/>
      <c r="AK154" s="46"/>
      <c r="AL154" s="46"/>
      <c r="AM154" s="46"/>
      <c r="AN154" s="46"/>
      <c r="AO154" s="46"/>
      <c r="AP154" s="46"/>
      <c r="AQ154" s="46">
        <v>0.06</v>
      </c>
      <c r="AR154" s="46"/>
      <c r="AS154" s="46">
        <f t="shared" si="667"/>
        <v>0</v>
      </c>
      <c r="AT154" s="46">
        <f t="shared" si="668"/>
        <v>0.06</v>
      </c>
      <c r="AU154" s="46">
        <f t="shared" si="669"/>
        <v>0.06</v>
      </c>
      <c r="AV154" s="9">
        <f t="shared" si="670"/>
        <v>2642487</v>
      </c>
      <c r="AW154" s="9">
        <f t="shared" si="671"/>
        <v>1948793</v>
      </c>
      <c r="AX154" s="9">
        <f t="shared" si="672"/>
        <v>0</v>
      </c>
      <c r="AY154" s="9">
        <f t="shared" si="673"/>
        <v>658692</v>
      </c>
      <c r="AZ154" s="9">
        <f t="shared" si="674"/>
        <v>19488</v>
      </c>
      <c r="BA154" s="9">
        <f t="shared" si="675"/>
        <v>15514</v>
      </c>
      <c r="BB154" s="46">
        <f t="shared" si="676"/>
        <v>6.26</v>
      </c>
      <c r="BC154" s="46">
        <f t="shared" si="677"/>
        <v>0</v>
      </c>
      <c r="BD154" s="46">
        <f t="shared" si="678"/>
        <v>6.26</v>
      </c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3145</v>
      </c>
      <c r="F155" s="2" t="s">
        <v>51</v>
      </c>
      <c r="G155" s="7" t="s">
        <v>94</v>
      </c>
      <c r="H155" s="9">
        <v>3940850</v>
      </c>
      <c r="I155" s="9">
        <v>2815786</v>
      </c>
      <c r="J155" s="9">
        <v>80000</v>
      </c>
      <c r="K155" s="9">
        <v>978776</v>
      </c>
      <c r="L155" s="9">
        <v>28158</v>
      </c>
      <c r="M155" s="9">
        <v>38130</v>
      </c>
      <c r="N155" s="46">
        <v>6.87</v>
      </c>
      <c r="O155" s="46">
        <v>4.5</v>
      </c>
      <c r="P155" s="46">
        <v>2.37</v>
      </c>
      <c r="Q155" s="9"/>
      <c r="R155" s="49"/>
      <c r="S155" s="49"/>
      <c r="T155" s="49"/>
      <c r="U155" s="49"/>
      <c r="V155" s="49">
        <v>23543</v>
      </c>
      <c r="W155" s="49"/>
      <c r="X155" s="9">
        <f t="shared" si="661"/>
        <v>23543</v>
      </c>
      <c r="Y155" s="9"/>
      <c r="Z155" s="9"/>
      <c r="AA155" s="9"/>
      <c r="AB155" s="9">
        <f t="shared" si="662"/>
        <v>0</v>
      </c>
      <c r="AC155" s="9">
        <f t="shared" si="663"/>
        <v>23543</v>
      </c>
      <c r="AD155" s="9">
        <f t="shared" si="664"/>
        <v>7958</v>
      </c>
      <c r="AE155" s="9">
        <f t="shared" si="665"/>
        <v>235</v>
      </c>
      <c r="AF155" s="49"/>
      <c r="AG155" s="49"/>
      <c r="AH155" s="49"/>
      <c r="AI155" s="9">
        <f t="shared" si="666"/>
        <v>0</v>
      </c>
      <c r="AJ155" s="46"/>
      <c r="AK155" s="46"/>
      <c r="AL155" s="46"/>
      <c r="AM155" s="46"/>
      <c r="AN155" s="46"/>
      <c r="AO155" s="46"/>
      <c r="AP155" s="46">
        <v>0.08</v>
      </c>
      <c r="AQ155" s="46">
        <v>0.06</v>
      </c>
      <c r="AR155" s="46"/>
      <c r="AS155" s="46">
        <f t="shared" si="667"/>
        <v>0.08</v>
      </c>
      <c r="AT155" s="46">
        <f t="shared" si="668"/>
        <v>0.06</v>
      </c>
      <c r="AU155" s="46">
        <f t="shared" si="669"/>
        <v>0.14000000000000001</v>
      </c>
      <c r="AV155" s="9">
        <f t="shared" si="670"/>
        <v>3972586</v>
      </c>
      <c r="AW155" s="9">
        <f t="shared" si="671"/>
        <v>2839329</v>
      </c>
      <c r="AX155" s="9">
        <f t="shared" si="672"/>
        <v>80000</v>
      </c>
      <c r="AY155" s="9">
        <f t="shared" si="673"/>
        <v>986734</v>
      </c>
      <c r="AZ155" s="9">
        <f t="shared" si="674"/>
        <v>28393</v>
      </c>
      <c r="BA155" s="9">
        <f t="shared" si="675"/>
        <v>38130</v>
      </c>
      <c r="BB155" s="46">
        <f t="shared" si="676"/>
        <v>7.01</v>
      </c>
      <c r="BC155" s="46">
        <f t="shared" si="677"/>
        <v>4.58</v>
      </c>
      <c r="BD155" s="46">
        <f t="shared" si="678"/>
        <v>2.4300000000000002</v>
      </c>
    </row>
    <row r="156" spans="1:57" x14ac:dyDescent="0.25">
      <c r="A156" s="5">
        <v>1450</v>
      </c>
      <c r="B156" s="2">
        <v>600023460</v>
      </c>
      <c r="C156" s="7">
        <v>46746862</v>
      </c>
      <c r="D156" s="8" t="s">
        <v>50</v>
      </c>
      <c r="E156" s="2">
        <v>3147</v>
      </c>
      <c r="F156" s="2" t="s">
        <v>27</v>
      </c>
      <c r="G156" s="7" t="s">
        <v>94</v>
      </c>
      <c r="H156" s="9">
        <v>3354008</v>
      </c>
      <c r="I156" s="9">
        <v>2473337</v>
      </c>
      <c r="J156" s="9">
        <v>0</v>
      </c>
      <c r="K156" s="9">
        <v>835988</v>
      </c>
      <c r="L156" s="9">
        <v>24733</v>
      </c>
      <c r="M156" s="9">
        <v>19950</v>
      </c>
      <c r="N156" s="46">
        <v>5.68</v>
      </c>
      <c r="O156" s="46">
        <v>4.05</v>
      </c>
      <c r="P156" s="46">
        <v>1.63</v>
      </c>
      <c r="Q156" s="9"/>
      <c r="R156" s="49"/>
      <c r="S156" s="49"/>
      <c r="T156" s="49"/>
      <c r="U156" s="49"/>
      <c r="V156" s="49">
        <v>57207</v>
      </c>
      <c r="W156" s="49"/>
      <c r="X156" s="9">
        <f t="shared" si="661"/>
        <v>57207</v>
      </c>
      <c r="Y156" s="9"/>
      <c r="Z156" s="9"/>
      <c r="AA156" s="9"/>
      <c r="AB156" s="9">
        <f t="shared" si="662"/>
        <v>0</v>
      </c>
      <c r="AC156" s="9">
        <f t="shared" si="663"/>
        <v>57207</v>
      </c>
      <c r="AD156" s="9">
        <f t="shared" si="664"/>
        <v>19336</v>
      </c>
      <c r="AE156" s="9">
        <f t="shared" si="665"/>
        <v>572</v>
      </c>
      <c r="AF156" s="49"/>
      <c r="AG156" s="49"/>
      <c r="AH156" s="49"/>
      <c r="AI156" s="9">
        <f t="shared" si="666"/>
        <v>0</v>
      </c>
      <c r="AJ156" s="46"/>
      <c r="AK156" s="46"/>
      <c r="AL156" s="46"/>
      <c r="AM156" s="46"/>
      <c r="AN156" s="46"/>
      <c r="AO156" s="46"/>
      <c r="AP156" s="46">
        <v>0.04</v>
      </c>
      <c r="AQ156" s="46">
        <v>0.02</v>
      </c>
      <c r="AR156" s="46"/>
      <c r="AS156" s="46">
        <f t="shared" si="667"/>
        <v>0.04</v>
      </c>
      <c r="AT156" s="46">
        <f t="shared" si="668"/>
        <v>0.02</v>
      </c>
      <c r="AU156" s="46">
        <f t="shared" si="669"/>
        <v>0.06</v>
      </c>
      <c r="AV156" s="9">
        <f t="shared" si="670"/>
        <v>3431123</v>
      </c>
      <c r="AW156" s="9">
        <f t="shared" si="671"/>
        <v>2530544</v>
      </c>
      <c r="AX156" s="9">
        <f t="shared" si="672"/>
        <v>0</v>
      </c>
      <c r="AY156" s="9">
        <f t="shared" si="673"/>
        <v>855324</v>
      </c>
      <c r="AZ156" s="9">
        <f t="shared" si="674"/>
        <v>25305</v>
      </c>
      <c r="BA156" s="9">
        <f t="shared" si="675"/>
        <v>19950</v>
      </c>
      <c r="BB156" s="46">
        <f t="shared" si="676"/>
        <v>5.74</v>
      </c>
      <c r="BC156" s="46">
        <f t="shared" si="677"/>
        <v>4.09</v>
      </c>
      <c r="BD156" s="46">
        <f t="shared" si="678"/>
        <v>1.65</v>
      </c>
    </row>
    <row r="157" spans="1:57" x14ac:dyDescent="0.25">
      <c r="A157" s="29">
        <v>1450</v>
      </c>
      <c r="B157" s="30">
        <v>600023460</v>
      </c>
      <c r="C157" s="31"/>
      <c r="D157" s="32" t="s">
        <v>175</v>
      </c>
      <c r="E157" s="30"/>
      <c r="F157" s="30"/>
      <c r="G157" s="31"/>
      <c r="H157" s="50">
        <v>60171410</v>
      </c>
      <c r="I157" s="50">
        <v>43844179</v>
      </c>
      <c r="J157" s="50">
        <v>468000</v>
      </c>
      <c r="K157" s="50">
        <v>14977517</v>
      </c>
      <c r="L157" s="50">
        <v>438440</v>
      </c>
      <c r="M157" s="50">
        <v>443274</v>
      </c>
      <c r="N157" s="51">
        <v>83.369400000000013</v>
      </c>
      <c r="O157" s="51">
        <v>61.359399999999994</v>
      </c>
      <c r="P157" s="51">
        <v>22.009999999999998</v>
      </c>
      <c r="Q157" s="50">
        <f t="shared" ref="Q157:BD157" si="679">SUM(Q151:Q156)</f>
        <v>0</v>
      </c>
      <c r="R157" s="50">
        <f t="shared" si="679"/>
        <v>0</v>
      </c>
      <c r="S157" s="50">
        <f t="shared" si="679"/>
        <v>76989</v>
      </c>
      <c r="T157" s="50">
        <f t="shared" si="679"/>
        <v>0</v>
      </c>
      <c r="U157" s="50">
        <f t="shared" si="679"/>
        <v>0</v>
      </c>
      <c r="V157" s="50">
        <f t="shared" si="679"/>
        <v>100515</v>
      </c>
      <c r="W157" s="50">
        <f t="shared" si="679"/>
        <v>0</v>
      </c>
      <c r="X157" s="50">
        <f t="shared" si="679"/>
        <v>177504</v>
      </c>
      <c r="Y157" s="50">
        <f t="shared" si="679"/>
        <v>0</v>
      </c>
      <c r="Z157" s="50">
        <f t="shared" si="679"/>
        <v>0</v>
      </c>
      <c r="AA157" s="50">
        <f t="shared" si="679"/>
        <v>0</v>
      </c>
      <c r="AB157" s="50">
        <f t="shared" si="679"/>
        <v>0</v>
      </c>
      <c r="AC157" s="50">
        <f t="shared" si="679"/>
        <v>177504</v>
      </c>
      <c r="AD157" s="50">
        <f t="shared" si="679"/>
        <v>59997</v>
      </c>
      <c r="AE157" s="50">
        <f t="shared" si="679"/>
        <v>1775</v>
      </c>
      <c r="AF157" s="50">
        <f t="shared" si="679"/>
        <v>0</v>
      </c>
      <c r="AG157" s="50">
        <f t="shared" si="679"/>
        <v>0</v>
      </c>
      <c r="AH157" s="50">
        <f t="shared" si="679"/>
        <v>0</v>
      </c>
      <c r="AI157" s="50">
        <f t="shared" si="679"/>
        <v>0</v>
      </c>
      <c r="AJ157" s="51">
        <f t="shared" si="679"/>
        <v>0</v>
      </c>
      <c r="AK157" s="51">
        <f t="shared" si="679"/>
        <v>0</v>
      </c>
      <c r="AL157" s="51">
        <f t="shared" si="679"/>
        <v>0</v>
      </c>
      <c r="AM157" s="51">
        <f t="shared" si="679"/>
        <v>0.21</v>
      </c>
      <c r="AN157" s="51">
        <f t="shared" si="679"/>
        <v>0</v>
      </c>
      <c r="AO157" s="51">
        <f t="shared" si="679"/>
        <v>0</v>
      </c>
      <c r="AP157" s="51">
        <f t="shared" si="679"/>
        <v>0.12</v>
      </c>
      <c r="AQ157" s="51">
        <f t="shared" si="679"/>
        <v>0.13999999999999999</v>
      </c>
      <c r="AR157" s="51">
        <f t="shared" si="679"/>
        <v>0</v>
      </c>
      <c r="AS157" s="51">
        <f t="shared" si="679"/>
        <v>0.32999999999999996</v>
      </c>
      <c r="AT157" s="51">
        <f t="shared" si="679"/>
        <v>0.13999999999999999</v>
      </c>
      <c r="AU157" s="51">
        <f t="shared" si="679"/>
        <v>0.47000000000000003</v>
      </c>
      <c r="AV157" s="50">
        <f t="shared" si="679"/>
        <v>60410686</v>
      </c>
      <c r="AW157" s="50">
        <f t="shared" si="679"/>
        <v>44021683</v>
      </c>
      <c r="AX157" s="50">
        <f t="shared" si="679"/>
        <v>468000</v>
      </c>
      <c r="AY157" s="50">
        <f t="shared" si="679"/>
        <v>15037514</v>
      </c>
      <c r="AZ157" s="50">
        <f t="shared" si="679"/>
        <v>440215</v>
      </c>
      <c r="BA157" s="50">
        <f t="shared" si="679"/>
        <v>443274</v>
      </c>
      <c r="BB157" s="51">
        <f t="shared" si="679"/>
        <v>83.839399999999998</v>
      </c>
      <c r="BC157" s="51">
        <f t="shared" si="679"/>
        <v>61.689399999999992</v>
      </c>
      <c r="BD157" s="51">
        <f t="shared" si="679"/>
        <v>22.15</v>
      </c>
      <c r="BE157" s="42">
        <f>AV157-H157</f>
        <v>239276</v>
      </c>
    </row>
    <row r="158" spans="1:57" x14ac:dyDescent="0.25">
      <c r="A158" s="25">
        <v>1452</v>
      </c>
      <c r="B158" s="6">
        <v>691000093</v>
      </c>
      <c r="C158" s="26">
        <v>75129507</v>
      </c>
      <c r="D158" s="27" t="s">
        <v>52</v>
      </c>
      <c r="E158" s="6">
        <v>3122</v>
      </c>
      <c r="F158" s="6" t="s">
        <v>18</v>
      </c>
      <c r="G158" s="6" t="s">
        <v>19</v>
      </c>
      <c r="H158" s="9">
        <v>52000121</v>
      </c>
      <c r="I158" s="9">
        <v>38017523</v>
      </c>
      <c r="J158" s="9">
        <v>15000</v>
      </c>
      <c r="K158" s="9">
        <v>12854993</v>
      </c>
      <c r="L158" s="9">
        <v>380175</v>
      </c>
      <c r="M158" s="9">
        <v>732430</v>
      </c>
      <c r="N158" s="46">
        <v>62.136600000000008</v>
      </c>
      <c r="O158" s="46">
        <v>47.616400000000006</v>
      </c>
      <c r="P158" s="46">
        <v>14.520200000000001</v>
      </c>
      <c r="Q158" s="9"/>
      <c r="R158" s="28"/>
      <c r="S158" s="28"/>
      <c r="T158" s="28"/>
      <c r="U158" s="28"/>
      <c r="V158" s="28"/>
      <c r="W158" s="28">
        <v>-227055</v>
      </c>
      <c r="X158" s="9">
        <f t="shared" ref="X158:X162" si="680">SUM(Q158:W158)</f>
        <v>-227055</v>
      </c>
      <c r="Y158" s="9"/>
      <c r="Z158" s="9"/>
      <c r="AA158" s="9"/>
      <c r="AB158" s="9">
        <f t="shared" ref="AB158:AB162" si="681">SUM(Y158:AA158)</f>
        <v>0</v>
      </c>
      <c r="AC158" s="9">
        <f t="shared" ref="AC158:AC162" si="682">X158+AB158</f>
        <v>-227055</v>
      </c>
      <c r="AD158" s="9">
        <f t="shared" ref="AD158:AD162" si="683">ROUND((X158+Y158+Z158)*33.8%,0)</f>
        <v>-76745</v>
      </c>
      <c r="AE158" s="9">
        <f t="shared" ref="AE158:AE162" si="684">ROUND(X158*1%,0)</f>
        <v>-2271</v>
      </c>
      <c r="AF158" s="28"/>
      <c r="AG158" s="28"/>
      <c r="AH158" s="28"/>
      <c r="AI158" s="9">
        <f t="shared" ref="AI158:AI162" si="685">AF158+AG158+AH158</f>
        <v>0</v>
      </c>
      <c r="AJ158" s="46"/>
      <c r="AK158" s="46"/>
      <c r="AL158" s="46"/>
      <c r="AM158" s="46"/>
      <c r="AN158" s="46"/>
      <c r="AO158" s="46"/>
      <c r="AP158" s="46"/>
      <c r="AQ158" s="46"/>
      <c r="AR158" s="46">
        <v>-0.45</v>
      </c>
      <c r="AS158" s="46">
        <f t="shared" ref="AS158:AS162" si="686">AJ158+AL158+AM158+AP158+AR158+AN158</f>
        <v>-0.45</v>
      </c>
      <c r="AT158" s="46">
        <f t="shared" ref="AT158:AT162" si="687">AK158+AQ158+AO158</f>
        <v>0</v>
      </c>
      <c r="AU158" s="46">
        <f t="shared" ref="AU158:AU162" si="688">AS158+AT158</f>
        <v>-0.45</v>
      </c>
      <c r="AV158" s="9">
        <f t="shared" ref="AV158:AV162" si="689">AW158+AX158+AY158+AZ158+BA158</f>
        <v>51694050</v>
      </c>
      <c r="AW158" s="9">
        <f t="shared" ref="AW158:AW162" si="690">I158+X158</f>
        <v>37790468</v>
      </c>
      <c r="AX158" s="9">
        <f t="shared" ref="AX158:AX162" si="691">J158+AB158</f>
        <v>15000</v>
      </c>
      <c r="AY158" s="9">
        <f t="shared" ref="AY158:AY162" si="692">K158+AD158</f>
        <v>12778248</v>
      </c>
      <c r="AZ158" s="9">
        <f t="shared" ref="AZ158:AZ162" si="693">L158+AE158</f>
        <v>377904</v>
      </c>
      <c r="BA158" s="9">
        <f t="shared" ref="BA158:BA162" si="694">M158+AI158</f>
        <v>732430</v>
      </c>
      <c r="BB158" s="46">
        <f t="shared" ref="BB158:BB162" si="695">BC158+BD158</f>
        <v>61.686600000000006</v>
      </c>
      <c r="BC158" s="46">
        <f t="shared" ref="BC158:BC162" si="696">O158+AS158</f>
        <v>47.166400000000003</v>
      </c>
      <c r="BD158" s="46">
        <f t="shared" ref="BD158:BD162" si="697">P158+AT158</f>
        <v>14.520200000000001</v>
      </c>
    </row>
    <row r="159" spans="1:57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19">
        <v>3122</v>
      </c>
      <c r="F159" s="19" t="s">
        <v>108</v>
      </c>
      <c r="G159" s="19" t="s">
        <v>94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46">
        <v>0</v>
      </c>
      <c r="O159" s="46">
        <v>0</v>
      </c>
      <c r="P159" s="46">
        <v>0</v>
      </c>
      <c r="Q159" s="9"/>
      <c r="R159" s="49"/>
      <c r="S159" s="49"/>
      <c r="T159" s="49"/>
      <c r="U159" s="49"/>
      <c r="V159" s="49"/>
      <c r="W159" s="49"/>
      <c r="X159" s="9">
        <f t="shared" si="680"/>
        <v>0</v>
      </c>
      <c r="Y159" s="9"/>
      <c r="Z159" s="9"/>
      <c r="AA159" s="9"/>
      <c r="AB159" s="9">
        <f t="shared" si="681"/>
        <v>0</v>
      </c>
      <c r="AC159" s="9">
        <f t="shared" si="682"/>
        <v>0</v>
      </c>
      <c r="AD159" s="9">
        <f t="shared" si="683"/>
        <v>0</v>
      </c>
      <c r="AE159" s="9">
        <f t="shared" si="684"/>
        <v>0</v>
      </c>
      <c r="AF159" s="49"/>
      <c r="AG159" s="49"/>
      <c r="AH159" s="49"/>
      <c r="AI159" s="9">
        <f t="shared" si="685"/>
        <v>0</v>
      </c>
      <c r="AJ159" s="46"/>
      <c r="AK159" s="46"/>
      <c r="AL159" s="46"/>
      <c r="AM159" s="46"/>
      <c r="AN159" s="46"/>
      <c r="AO159" s="46"/>
      <c r="AP159" s="46"/>
      <c r="AQ159" s="46"/>
      <c r="AR159" s="46"/>
      <c r="AS159" s="46">
        <f t="shared" si="686"/>
        <v>0</v>
      </c>
      <c r="AT159" s="46">
        <f t="shared" si="687"/>
        <v>0</v>
      </c>
      <c r="AU159" s="46">
        <f t="shared" si="688"/>
        <v>0</v>
      </c>
      <c r="AV159" s="9">
        <f t="shared" si="689"/>
        <v>0</v>
      </c>
      <c r="AW159" s="9">
        <f t="shared" si="690"/>
        <v>0</v>
      </c>
      <c r="AX159" s="9">
        <f t="shared" si="691"/>
        <v>0</v>
      </c>
      <c r="AY159" s="9">
        <f t="shared" si="692"/>
        <v>0</v>
      </c>
      <c r="AZ159" s="9">
        <f t="shared" si="693"/>
        <v>0</v>
      </c>
      <c r="BA159" s="9">
        <f t="shared" si="694"/>
        <v>0</v>
      </c>
      <c r="BB159" s="46">
        <f t="shared" si="695"/>
        <v>0</v>
      </c>
      <c r="BC159" s="46">
        <f t="shared" si="696"/>
        <v>0</v>
      </c>
      <c r="BD159" s="46">
        <f t="shared" si="697"/>
        <v>0</v>
      </c>
    </row>
    <row r="160" spans="1:57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94</v>
      </c>
      <c r="H160" s="9">
        <v>6079745</v>
      </c>
      <c r="I160" s="9">
        <v>4472894</v>
      </c>
      <c r="J160" s="9">
        <v>0</v>
      </c>
      <c r="K160" s="9">
        <v>1511838</v>
      </c>
      <c r="L160" s="9">
        <v>44729</v>
      </c>
      <c r="M160" s="9">
        <v>50284</v>
      </c>
      <c r="N160" s="46">
        <v>14.37</v>
      </c>
      <c r="O160" s="46">
        <v>0</v>
      </c>
      <c r="P160" s="46">
        <v>14.37</v>
      </c>
      <c r="Q160" s="9"/>
      <c r="R160" s="49"/>
      <c r="S160" s="49"/>
      <c r="T160" s="49"/>
      <c r="U160" s="49"/>
      <c r="V160" s="49">
        <v>0</v>
      </c>
      <c r="W160" s="49"/>
      <c r="X160" s="9">
        <f t="shared" si="680"/>
        <v>0</v>
      </c>
      <c r="Y160" s="9"/>
      <c r="Z160" s="9"/>
      <c r="AA160" s="9"/>
      <c r="AB160" s="9">
        <f t="shared" si="681"/>
        <v>0</v>
      </c>
      <c r="AC160" s="9">
        <f t="shared" si="682"/>
        <v>0</v>
      </c>
      <c r="AD160" s="9">
        <f t="shared" si="683"/>
        <v>0</v>
      </c>
      <c r="AE160" s="9">
        <f t="shared" si="684"/>
        <v>0</v>
      </c>
      <c r="AF160" s="49"/>
      <c r="AG160" s="49"/>
      <c r="AH160" s="49"/>
      <c r="AI160" s="9">
        <f t="shared" si="685"/>
        <v>0</v>
      </c>
      <c r="AJ160" s="46"/>
      <c r="AK160" s="46"/>
      <c r="AL160" s="46"/>
      <c r="AM160" s="46"/>
      <c r="AN160" s="46"/>
      <c r="AO160" s="46"/>
      <c r="AP160" s="46"/>
      <c r="AQ160" s="46">
        <v>0</v>
      </c>
      <c r="AR160" s="46"/>
      <c r="AS160" s="46">
        <f t="shared" si="686"/>
        <v>0</v>
      </c>
      <c r="AT160" s="46">
        <f t="shared" si="687"/>
        <v>0</v>
      </c>
      <c r="AU160" s="46">
        <f t="shared" si="688"/>
        <v>0</v>
      </c>
      <c r="AV160" s="9">
        <f t="shared" si="689"/>
        <v>6079745</v>
      </c>
      <c r="AW160" s="9">
        <f t="shared" si="690"/>
        <v>4472894</v>
      </c>
      <c r="AX160" s="9">
        <f t="shared" si="691"/>
        <v>0</v>
      </c>
      <c r="AY160" s="9">
        <f t="shared" si="692"/>
        <v>1511838</v>
      </c>
      <c r="AZ160" s="9">
        <f t="shared" si="693"/>
        <v>44729</v>
      </c>
      <c r="BA160" s="9">
        <f t="shared" si="694"/>
        <v>50284</v>
      </c>
      <c r="BB160" s="46">
        <f t="shared" si="695"/>
        <v>14.37</v>
      </c>
      <c r="BC160" s="46">
        <f t="shared" si="696"/>
        <v>0</v>
      </c>
      <c r="BD160" s="46">
        <f t="shared" si="697"/>
        <v>14.37</v>
      </c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3141</v>
      </c>
      <c r="F161" s="2" t="s">
        <v>20</v>
      </c>
      <c r="G161" s="7" t="s">
        <v>94</v>
      </c>
      <c r="H161" s="9">
        <v>574600</v>
      </c>
      <c r="I161" s="9">
        <v>421217</v>
      </c>
      <c r="J161" s="9">
        <v>0</v>
      </c>
      <c r="K161" s="9">
        <v>142371</v>
      </c>
      <c r="L161" s="9">
        <v>4212</v>
      </c>
      <c r="M161" s="9">
        <v>6800</v>
      </c>
      <c r="N161" s="46">
        <v>1.35</v>
      </c>
      <c r="O161" s="46">
        <v>0</v>
      </c>
      <c r="P161" s="46">
        <v>1.35</v>
      </c>
      <c r="Q161" s="9"/>
      <c r="R161" s="49"/>
      <c r="S161" s="49"/>
      <c r="T161" s="49"/>
      <c r="U161" s="49"/>
      <c r="V161" s="49">
        <v>4433</v>
      </c>
      <c r="W161" s="49"/>
      <c r="X161" s="9">
        <f t="shared" si="680"/>
        <v>4433</v>
      </c>
      <c r="Y161" s="9"/>
      <c r="Z161" s="9"/>
      <c r="AA161" s="9"/>
      <c r="AB161" s="9">
        <f t="shared" si="681"/>
        <v>0</v>
      </c>
      <c r="AC161" s="9">
        <f t="shared" si="682"/>
        <v>4433</v>
      </c>
      <c r="AD161" s="9">
        <f t="shared" si="683"/>
        <v>1498</v>
      </c>
      <c r="AE161" s="9">
        <f t="shared" si="684"/>
        <v>44</v>
      </c>
      <c r="AF161" s="49"/>
      <c r="AG161" s="49"/>
      <c r="AH161" s="49"/>
      <c r="AI161" s="9">
        <f t="shared" si="685"/>
        <v>0</v>
      </c>
      <c r="AJ161" s="46"/>
      <c r="AK161" s="46"/>
      <c r="AL161" s="46"/>
      <c r="AM161" s="46"/>
      <c r="AN161" s="46"/>
      <c r="AO161" s="46"/>
      <c r="AP161" s="46"/>
      <c r="AQ161" s="46">
        <v>0.02</v>
      </c>
      <c r="AR161" s="46"/>
      <c r="AS161" s="46">
        <f t="shared" si="686"/>
        <v>0</v>
      </c>
      <c r="AT161" s="46">
        <f t="shared" si="687"/>
        <v>0.02</v>
      </c>
      <c r="AU161" s="46">
        <f t="shared" si="688"/>
        <v>0.02</v>
      </c>
      <c r="AV161" s="9">
        <f t="shared" si="689"/>
        <v>580575</v>
      </c>
      <c r="AW161" s="9">
        <f t="shared" si="690"/>
        <v>425650</v>
      </c>
      <c r="AX161" s="9">
        <f t="shared" si="691"/>
        <v>0</v>
      </c>
      <c r="AY161" s="9">
        <f t="shared" si="692"/>
        <v>143869</v>
      </c>
      <c r="AZ161" s="9">
        <f t="shared" si="693"/>
        <v>4256</v>
      </c>
      <c r="BA161" s="9">
        <f t="shared" si="694"/>
        <v>6800</v>
      </c>
      <c r="BB161" s="46">
        <f t="shared" si="695"/>
        <v>1.37</v>
      </c>
      <c r="BC161" s="46">
        <f t="shared" si="696"/>
        <v>0</v>
      </c>
      <c r="BD161" s="46">
        <f t="shared" si="697"/>
        <v>1.37</v>
      </c>
    </row>
    <row r="162" spans="1:57" x14ac:dyDescent="0.25">
      <c r="A162" s="5">
        <v>1452</v>
      </c>
      <c r="B162" s="2">
        <v>691000093</v>
      </c>
      <c r="C162" s="7">
        <v>75129507</v>
      </c>
      <c r="D162" s="8" t="s">
        <v>52</v>
      </c>
      <c r="E162" s="2">
        <v>3147</v>
      </c>
      <c r="F162" s="2" t="s">
        <v>27</v>
      </c>
      <c r="G162" s="7" t="s">
        <v>94</v>
      </c>
      <c r="H162" s="9">
        <v>3454320</v>
      </c>
      <c r="I162" s="9">
        <v>2547118</v>
      </c>
      <c r="J162" s="9">
        <v>0</v>
      </c>
      <c r="K162" s="9">
        <v>860926</v>
      </c>
      <c r="L162" s="9">
        <v>25471</v>
      </c>
      <c r="M162" s="9">
        <v>20805</v>
      </c>
      <c r="N162" s="46">
        <v>5.86</v>
      </c>
      <c r="O162" s="46">
        <v>4.16</v>
      </c>
      <c r="P162" s="46">
        <v>1.7000000000000002</v>
      </c>
      <c r="Q162" s="9"/>
      <c r="R162" s="49"/>
      <c r="S162" s="49"/>
      <c r="T162" s="49"/>
      <c r="U162" s="49"/>
      <c r="V162" s="49">
        <v>-57569</v>
      </c>
      <c r="W162" s="49"/>
      <c r="X162" s="9">
        <f t="shared" si="680"/>
        <v>-57569</v>
      </c>
      <c r="Y162" s="9"/>
      <c r="Z162" s="9"/>
      <c r="AA162" s="9"/>
      <c r="AB162" s="9">
        <f t="shared" si="681"/>
        <v>0</v>
      </c>
      <c r="AC162" s="9">
        <f t="shared" si="682"/>
        <v>-57569</v>
      </c>
      <c r="AD162" s="9">
        <f t="shared" si="683"/>
        <v>-19458</v>
      </c>
      <c r="AE162" s="9">
        <f t="shared" si="684"/>
        <v>-576</v>
      </c>
      <c r="AF162" s="49"/>
      <c r="AG162" s="49"/>
      <c r="AH162" s="49"/>
      <c r="AI162" s="9">
        <f t="shared" si="685"/>
        <v>0</v>
      </c>
      <c r="AJ162" s="46"/>
      <c r="AK162" s="46"/>
      <c r="AL162" s="46"/>
      <c r="AM162" s="46"/>
      <c r="AN162" s="46"/>
      <c r="AO162" s="46"/>
      <c r="AP162" s="46">
        <v>-0.09</v>
      </c>
      <c r="AQ162" s="46">
        <v>-0.05</v>
      </c>
      <c r="AR162" s="46"/>
      <c r="AS162" s="46">
        <f t="shared" si="686"/>
        <v>-0.09</v>
      </c>
      <c r="AT162" s="46">
        <f t="shared" si="687"/>
        <v>-0.05</v>
      </c>
      <c r="AU162" s="46">
        <f t="shared" si="688"/>
        <v>-0.14000000000000001</v>
      </c>
      <c r="AV162" s="9">
        <f t="shared" si="689"/>
        <v>3376717</v>
      </c>
      <c r="AW162" s="9">
        <f t="shared" si="690"/>
        <v>2489549</v>
      </c>
      <c r="AX162" s="9">
        <f t="shared" si="691"/>
        <v>0</v>
      </c>
      <c r="AY162" s="9">
        <f t="shared" si="692"/>
        <v>841468</v>
      </c>
      <c r="AZ162" s="9">
        <f t="shared" si="693"/>
        <v>24895</v>
      </c>
      <c r="BA162" s="9">
        <f t="shared" si="694"/>
        <v>20805</v>
      </c>
      <c r="BB162" s="46">
        <f t="shared" si="695"/>
        <v>5.7200000000000006</v>
      </c>
      <c r="BC162" s="46">
        <f t="shared" si="696"/>
        <v>4.07</v>
      </c>
      <c r="BD162" s="46">
        <f t="shared" si="697"/>
        <v>1.6500000000000001</v>
      </c>
    </row>
    <row r="163" spans="1:57" x14ac:dyDescent="0.25">
      <c r="A163" s="29">
        <v>1452</v>
      </c>
      <c r="B163" s="30">
        <v>691000093</v>
      </c>
      <c r="C163" s="31"/>
      <c r="D163" s="32" t="s">
        <v>176</v>
      </c>
      <c r="E163" s="30"/>
      <c r="F163" s="30"/>
      <c r="G163" s="31"/>
      <c r="H163" s="50">
        <v>62108786</v>
      </c>
      <c r="I163" s="50">
        <v>45458752</v>
      </c>
      <c r="J163" s="50">
        <v>15000</v>
      </c>
      <c r="K163" s="50">
        <v>15370128</v>
      </c>
      <c r="L163" s="50">
        <v>454587</v>
      </c>
      <c r="M163" s="50">
        <v>810319</v>
      </c>
      <c r="N163" s="51">
        <v>83.7166</v>
      </c>
      <c r="O163" s="51">
        <v>51.77640000000001</v>
      </c>
      <c r="P163" s="51">
        <v>31.940200000000001</v>
      </c>
      <c r="Q163" s="50">
        <f t="shared" ref="Q163:BD163" si="698">SUM(Q158:Q162)</f>
        <v>0</v>
      </c>
      <c r="R163" s="50">
        <f t="shared" si="698"/>
        <v>0</v>
      </c>
      <c r="S163" s="50">
        <f t="shared" si="698"/>
        <v>0</v>
      </c>
      <c r="T163" s="50">
        <f t="shared" si="698"/>
        <v>0</v>
      </c>
      <c r="U163" s="50">
        <f t="shared" si="698"/>
        <v>0</v>
      </c>
      <c r="V163" s="50">
        <f t="shared" si="698"/>
        <v>-53136</v>
      </c>
      <c r="W163" s="50">
        <f t="shared" si="698"/>
        <v>-227055</v>
      </c>
      <c r="X163" s="50">
        <f t="shared" si="698"/>
        <v>-280191</v>
      </c>
      <c r="Y163" s="50">
        <f t="shared" si="698"/>
        <v>0</v>
      </c>
      <c r="Z163" s="50">
        <f t="shared" si="698"/>
        <v>0</v>
      </c>
      <c r="AA163" s="50">
        <f t="shared" si="698"/>
        <v>0</v>
      </c>
      <c r="AB163" s="50">
        <f t="shared" si="698"/>
        <v>0</v>
      </c>
      <c r="AC163" s="50">
        <f t="shared" si="698"/>
        <v>-280191</v>
      </c>
      <c r="AD163" s="50">
        <f t="shared" si="698"/>
        <v>-94705</v>
      </c>
      <c r="AE163" s="50">
        <f t="shared" si="698"/>
        <v>-2803</v>
      </c>
      <c r="AF163" s="50">
        <f t="shared" si="698"/>
        <v>0</v>
      </c>
      <c r="AG163" s="50">
        <f t="shared" si="698"/>
        <v>0</v>
      </c>
      <c r="AH163" s="50">
        <f t="shared" si="698"/>
        <v>0</v>
      </c>
      <c r="AI163" s="50">
        <f t="shared" si="698"/>
        <v>0</v>
      </c>
      <c r="AJ163" s="51">
        <f t="shared" si="698"/>
        <v>0</v>
      </c>
      <c r="AK163" s="51">
        <f t="shared" si="698"/>
        <v>0</v>
      </c>
      <c r="AL163" s="51">
        <f t="shared" si="698"/>
        <v>0</v>
      </c>
      <c r="AM163" s="51">
        <f t="shared" si="698"/>
        <v>0</v>
      </c>
      <c r="AN163" s="51">
        <f t="shared" si="698"/>
        <v>0</v>
      </c>
      <c r="AO163" s="51">
        <f t="shared" si="698"/>
        <v>0</v>
      </c>
      <c r="AP163" s="51">
        <f t="shared" si="698"/>
        <v>-0.09</v>
      </c>
      <c r="AQ163" s="51">
        <f t="shared" si="698"/>
        <v>-3.0000000000000002E-2</v>
      </c>
      <c r="AR163" s="51">
        <f t="shared" si="698"/>
        <v>-0.45</v>
      </c>
      <c r="AS163" s="51">
        <f t="shared" si="698"/>
        <v>-0.54</v>
      </c>
      <c r="AT163" s="51">
        <f t="shared" si="698"/>
        <v>-3.0000000000000002E-2</v>
      </c>
      <c r="AU163" s="51">
        <f t="shared" si="698"/>
        <v>-0.57000000000000006</v>
      </c>
      <c r="AV163" s="50">
        <f t="shared" si="698"/>
        <v>61731087</v>
      </c>
      <c r="AW163" s="50">
        <f t="shared" si="698"/>
        <v>45178561</v>
      </c>
      <c r="AX163" s="50">
        <f t="shared" si="698"/>
        <v>15000</v>
      </c>
      <c r="AY163" s="50">
        <f t="shared" si="698"/>
        <v>15275423</v>
      </c>
      <c r="AZ163" s="50">
        <f t="shared" si="698"/>
        <v>451784</v>
      </c>
      <c r="BA163" s="50">
        <f t="shared" si="698"/>
        <v>810319</v>
      </c>
      <c r="BB163" s="51">
        <f t="shared" si="698"/>
        <v>83.146600000000007</v>
      </c>
      <c r="BC163" s="51">
        <f t="shared" si="698"/>
        <v>51.236400000000003</v>
      </c>
      <c r="BD163" s="51">
        <f t="shared" si="698"/>
        <v>31.9102</v>
      </c>
      <c r="BE163" s="42">
        <f>AV163-H163</f>
        <v>-377699</v>
      </c>
    </row>
    <row r="164" spans="1:57" x14ac:dyDescent="0.25">
      <c r="A164" s="25">
        <v>1455</v>
      </c>
      <c r="B164" s="6">
        <v>600023401</v>
      </c>
      <c r="C164" s="26">
        <v>46748059</v>
      </c>
      <c r="D164" s="27" t="s">
        <v>53</v>
      </c>
      <c r="E164" s="6">
        <v>3112</v>
      </c>
      <c r="F164" s="6" t="s">
        <v>71</v>
      </c>
      <c r="G164" s="6" t="s">
        <v>19</v>
      </c>
      <c r="H164" s="9">
        <v>5201570</v>
      </c>
      <c r="I164" s="9">
        <v>3842574</v>
      </c>
      <c r="J164" s="9">
        <v>0</v>
      </c>
      <c r="K164" s="9">
        <v>1298790</v>
      </c>
      <c r="L164" s="9">
        <v>38426</v>
      </c>
      <c r="M164" s="9">
        <v>21780</v>
      </c>
      <c r="N164" s="46">
        <v>7.29</v>
      </c>
      <c r="O164" s="46">
        <v>6</v>
      </c>
      <c r="P164" s="46">
        <v>1.29</v>
      </c>
      <c r="Q164" s="9"/>
      <c r="R164" s="28"/>
      <c r="S164" s="28"/>
      <c r="T164" s="28"/>
      <c r="U164" s="28"/>
      <c r="V164" s="28"/>
      <c r="W164" s="28"/>
      <c r="X164" s="9">
        <f t="shared" ref="X164:X173" si="699">SUM(Q164:W164)</f>
        <v>0</v>
      </c>
      <c r="Y164" s="9"/>
      <c r="Z164" s="9"/>
      <c r="AA164" s="9"/>
      <c r="AB164" s="9">
        <f t="shared" ref="AB164:AB173" si="700">SUM(Y164:AA164)</f>
        <v>0</v>
      </c>
      <c r="AC164" s="9">
        <f t="shared" ref="AC164:AC173" si="701">X164+AB164</f>
        <v>0</v>
      </c>
      <c r="AD164" s="9">
        <f t="shared" ref="AD164:AD173" si="702">ROUND((X164+Y164+Z164)*33.8%,0)</f>
        <v>0</v>
      </c>
      <c r="AE164" s="9">
        <f t="shared" ref="AE164:AE173" si="703">ROUND(X164*1%,0)</f>
        <v>0</v>
      </c>
      <c r="AF164" s="28"/>
      <c r="AG164" s="28"/>
      <c r="AH164" s="28"/>
      <c r="AI164" s="9">
        <f t="shared" ref="AI164:AI173" si="704">AF164+AG164+AH164</f>
        <v>0</v>
      </c>
      <c r="AJ164" s="46"/>
      <c r="AK164" s="46"/>
      <c r="AL164" s="46"/>
      <c r="AM164" s="46"/>
      <c r="AN164" s="46"/>
      <c r="AO164" s="46"/>
      <c r="AP164" s="46"/>
      <c r="AQ164" s="46"/>
      <c r="AR164" s="46"/>
      <c r="AS164" s="46">
        <f t="shared" ref="AS164:AS173" si="705">AJ164+AL164+AM164+AP164+AR164+AN164</f>
        <v>0</v>
      </c>
      <c r="AT164" s="46">
        <f t="shared" ref="AT164:AT173" si="706">AK164+AQ164+AO164</f>
        <v>0</v>
      </c>
      <c r="AU164" s="46">
        <f t="shared" ref="AU164:AU173" si="707">AS164+AT164</f>
        <v>0</v>
      </c>
      <c r="AV164" s="9">
        <f t="shared" ref="AV164:AV173" si="708">AW164+AX164+AY164+AZ164+BA164</f>
        <v>5201570</v>
      </c>
      <c r="AW164" s="9">
        <f t="shared" ref="AW164:AW173" si="709">I164+X164</f>
        <v>3842574</v>
      </c>
      <c r="AX164" s="9">
        <f t="shared" ref="AX164:AX173" si="710">J164+AB164</f>
        <v>0</v>
      </c>
      <c r="AY164" s="9">
        <f t="shared" ref="AY164:AY173" si="711">K164+AD164</f>
        <v>1298790</v>
      </c>
      <c r="AZ164" s="9">
        <f t="shared" ref="AZ164:AZ173" si="712">L164+AE164</f>
        <v>38426</v>
      </c>
      <c r="BA164" s="9">
        <f t="shared" ref="BA164:BA173" si="713">M164+AI164</f>
        <v>21780</v>
      </c>
      <c r="BB164" s="46">
        <f t="shared" ref="BB164:BB173" si="714">BC164+BD164</f>
        <v>7.29</v>
      </c>
      <c r="BC164" s="46">
        <f t="shared" ref="BC164:BC173" si="715">O164+AS164</f>
        <v>6</v>
      </c>
      <c r="BD164" s="46">
        <f t="shared" ref="BD164:BD173" si="716">P164+AT164</f>
        <v>1.29</v>
      </c>
    </row>
    <row r="165" spans="1:57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3112</v>
      </c>
      <c r="F165" s="2" t="s">
        <v>72</v>
      </c>
      <c r="G165" s="2" t="s">
        <v>19</v>
      </c>
      <c r="H165" s="9">
        <v>1452599</v>
      </c>
      <c r="I165" s="9">
        <v>1077596</v>
      </c>
      <c r="J165" s="9">
        <v>0</v>
      </c>
      <c r="K165" s="9">
        <v>364227</v>
      </c>
      <c r="L165" s="9">
        <v>10776</v>
      </c>
      <c r="M165" s="9">
        <v>0</v>
      </c>
      <c r="N165" s="46">
        <v>2.7507000000000001</v>
      </c>
      <c r="O165" s="46">
        <v>2.7507000000000001</v>
      </c>
      <c r="P165" s="46">
        <v>0</v>
      </c>
      <c r="Q165" s="9"/>
      <c r="R165" s="9"/>
      <c r="S165" s="9"/>
      <c r="T165" s="9"/>
      <c r="U165" s="9"/>
      <c r="V165" s="9"/>
      <c r="W165" s="9"/>
      <c r="X165" s="9">
        <f t="shared" si="699"/>
        <v>0</v>
      </c>
      <c r="Y165" s="9"/>
      <c r="Z165" s="9"/>
      <c r="AA165" s="9"/>
      <c r="AB165" s="9">
        <f t="shared" si="700"/>
        <v>0</v>
      </c>
      <c r="AC165" s="9">
        <f t="shared" si="701"/>
        <v>0</v>
      </c>
      <c r="AD165" s="9">
        <f t="shared" si="702"/>
        <v>0</v>
      </c>
      <c r="AE165" s="9">
        <f t="shared" si="703"/>
        <v>0</v>
      </c>
      <c r="AF165" s="9"/>
      <c r="AG165" s="9"/>
      <c r="AH165" s="9"/>
      <c r="AI165" s="9">
        <f t="shared" si="704"/>
        <v>0</v>
      </c>
      <c r="AJ165" s="46"/>
      <c r="AK165" s="46"/>
      <c r="AL165" s="46"/>
      <c r="AM165" s="46"/>
      <c r="AN165" s="46"/>
      <c r="AO165" s="46"/>
      <c r="AP165" s="46"/>
      <c r="AQ165" s="46"/>
      <c r="AR165" s="46"/>
      <c r="AS165" s="46">
        <f t="shared" si="705"/>
        <v>0</v>
      </c>
      <c r="AT165" s="46">
        <f t="shared" si="706"/>
        <v>0</v>
      </c>
      <c r="AU165" s="46">
        <f t="shared" si="707"/>
        <v>0</v>
      </c>
      <c r="AV165" s="9">
        <f t="shared" si="708"/>
        <v>1452599</v>
      </c>
      <c r="AW165" s="9">
        <f t="shared" si="709"/>
        <v>1077596</v>
      </c>
      <c r="AX165" s="9">
        <f t="shared" si="710"/>
        <v>0</v>
      </c>
      <c r="AY165" s="9">
        <f t="shared" si="711"/>
        <v>364227</v>
      </c>
      <c r="AZ165" s="9">
        <f t="shared" si="712"/>
        <v>10776</v>
      </c>
      <c r="BA165" s="9">
        <f t="shared" si="713"/>
        <v>0</v>
      </c>
      <c r="BB165" s="46">
        <f t="shared" si="714"/>
        <v>2.7507000000000001</v>
      </c>
      <c r="BC165" s="46">
        <f t="shared" si="715"/>
        <v>2.7507000000000001</v>
      </c>
      <c r="BD165" s="46">
        <f t="shared" si="716"/>
        <v>0</v>
      </c>
    </row>
    <row r="166" spans="1:57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73</v>
      </c>
      <c r="G166" s="2" t="s">
        <v>19</v>
      </c>
      <c r="H166" s="9">
        <v>36040130</v>
      </c>
      <c r="I166" s="9">
        <v>26491773</v>
      </c>
      <c r="J166" s="9">
        <v>0</v>
      </c>
      <c r="K166" s="9">
        <v>8954219</v>
      </c>
      <c r="L166" s="9">
        <v>264918</v>
      </c>
      <c r="M166" s="9">
        <v>329220</v>
      </c>
      <c r="N166" s="46">
        <v>43.054600000000008</v>
      </c>
      <c r="O166" s="46">
        <v>34.864600000000003</v>
      </c>
      <c r="P166" s="46">
        <v>8.1900000000000013</v>
      </c>
      <c r="Q166" s="9"/>
      <c r="R166" s="9"/>
      <c r="S166" s="9"/>
      <c r="T166" s="9"/>
      <c r="U166" s="9"/>
      <c r="V166" s="28"/>
      <c r="W166" s="28">
        <v>351169</v>
      </c>
      <c r="X166" s="9">
        <f t="shared" si="699"/>
        <v>351169</v>
      </c>
      <c r="Y166" s="9"/>
      <c r="Z166" s="9"/>
      <c r="AA166" s="9"/>
      <c r="AB166" s="9">
        <f t="shared" si="700"/>
        <v>0</v>
      </c>
      <c r="AC166" s="9">
        <f t="shared" si="701"/>
        <v>351169</v>
      </c>
      <c r="AD166" s="9">
        <f t="shared" si="702"/>
        <v>118695</v>
      </c>
      <c r="AE166" s="9">
        <f t="shared" si="703"/>
        <v>3512</v>
      </c>
      <c r="AF166" s="9"/>
      <c r="AG166" s="9"/>
      <c r="AH166" s="9"/>
      <c r="AI166" s="9">
        <f t="shared" si="704"/>
        <v>0</v>
      </c>
      <c r="AJ166" s="46"/>
      <c r="AK166" s="46"/>
      <c r="AL166" s="46"/>
      <c r="AM166" s="46"/>
      <c r="AN166" s="46"/>
      <c r="AO166" s="46"/>
      <c r="AP166" s="46"/>
      <c r="AQ166" s="46"/>
      <c r="AR166" s="46">
        <v>0.76</v>
      </c>
      <c r="AS166" s="46">
        <f t="shared" si="705"/>
        <v>0.76</v>
      </c>
      <c r="AT166" s="46">
        <f t="shared" si="706"/>
        <v>0</v>
      </c>
      <c r="AU166" s="46">
        <f t="shared" si="707"/>
        <v>0.76</v>
      </c>
      <c r="AV166" s="9">
        <f t="shared" si="708"/>
        <v>36513506</v>
      </c>
      <c r="AW166" s="9">
        <f t="shared" si="709"/>
        <v>26842942</v>
      </c>
      <c r="AX166" s="9">
        <f t="shared" si="710"/>
        <v>0</v>
      </c>
      <c r="AY166" s="9">
        <f t="shared" si="711"/>
        <v>9072914</v>
      </c>
      <c r="AZ166" s="9">
        <f t="shared" si="712"/>
        <v>268430</v>
      </c>
      <c r="BA166" s="9">
        <f t="shared" si="713"/>
        <v>329220</v>
      </c>
      <c r="BB166" s="46">
        <f t="shared" si="714"/>
        <v>43.814599999999999</v>
      </c>
      <c r="BC166" s="46">
        <f t="shared" si="715"/>
        <v>35.624600000000001</v>
      </c>
      <c r="BD166" s="46">
        <f t="shared" si="716"/>
        <v>8.1900000000000013</v>
      </c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2">
        <v>3114</v>
      </c>
      <c r="F167" s="2" t="s">
        <v>74</v>
      </c>
      <c r="G167" s="2" t="s">
        <v>19</v>
      </c>
      <c r="H167" s="9">
        <v>3068346</v>
      </c>
      <c r="I167" s="9">
        <v>2276221</v>
      </c>
      <c r="J167" s="9">
        <v>0</v>
      </c>
      <c r="K167" s="9">
        <v>769363</v>
      </c>
      <c r="L167" s="9">
        <v>22762</v>
      </c>
      <c r="M167" s="9">
        <v>0</v>
      </c>
      <c r="N167" s="46">
        <v>5.8906999999999998</v>
      </c>
      <c r="O167" s="46">
        <v>5.8906999999999998</v>
      </c>
      <c r="P167" s="46">
        <v>0</v>
      </c>
      <c r="Q167" s="9"/>
      <c r="R167" s="9"/>
      <c r="S167" s="9"/>
      <c r="T167" s="9"/>
      <c r="U167" s="9"/>
      <c r="V167" s="28"/>
      <c r="W167" s="28">
        <v>39845</v>
      </c>
      <c r="X167" s="9">
        <f t="shared" si="699"/>
        <v>39845</v>
      </c>
      <c r="Y167" s="9"/>
      <c r="Z167" s="9"/>
      <c r="AA167" s="9"/>
      <c r="AB167" s="9">
        <f t="shared" si="700"/>
        <v>0</v>
      </c>
      <c r="AC167" s="9">
        <f t="shared" si="701"/>
        <v>39845</v>
      </c>
      <c r="AD167" s="9">
        <f t="shared" si="702"/>
        <v>13468</v>
      </c>
      <c r="AE167" s="9">
        <f t="shared" si="703"/>
        <v>398</v>
      </c>
      <c r="AF167" s="9"/>
      <c r="AG167" s="9"/>
      <c r="AH167" s="9"/>
      <c r="AI167" s="9">
        <f t="shared" si="704"/>
        <v>0</v>
      </c>
      <c r="AJ167" s="46"/>
      <c r="AK167" s="46"/>
      <c r="AL167" s="46"/>
      <c r="AM167" s="46"/>
      <c r="AN167" s="46"/>
      <c r="AO167" s="46"/>
      <c r="AP167" s="46"/>
      <c r="AQ167" s="46"/>
      <c r="AR167" s="46">
        <v>0.12</v>
      </c>
      <c r="AS167" s="46">
        <f t="shared" si="705"/>
        <v>0.12</v>
      </c>
      <c r="AT167" s="46">
        <f t="shared" si="706"/>
        <v>0</v>
      </c>
      <c r="AU167" s="46">
        <f t="shared" si="707"/>
        <v>0.12</v>
      </c>
      <c r="AV167" s="9">
        <f t="shared" si="708"/>
        <v>3122057</v>
      </c>
      <c r="AW167" s="9">
        <f t="shared" si="709"/>
        <v>2316066</v>
      </c>
      <c r="AX167" s="9">
        <f t="shared" si="710"/>
        <v>0</v>
      </c>
      <c r="AY167" s="9">
        <f t="shared" si="711"/>
        <v>782831</v>
      </c>
      <c r="AZ167" s="9">
        <f t="shared" si="712"/>
        <v>23160</v>
      </c>
      <c r="BA167" s="9">
        <f t="shared" si="713"/>
        <v>0</v>
      </c>
      <c r="BB167" s="46">
        <f t="shared" si="714"/>
        <v>6.0106999999999999</v>
      </c>
      <c r="BC167" s="46">
        <f t="shared" si="715"/>
        <v>6.0106999999999999</v>
      </c>
      <c r="BD167" s="46">
        <f t="shared" si="716"/>
        <v>0</v>
      </c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19">
        <v>3114</v>
      </c>
      <c r="F168" s="19" t="s">
        <v>108</v>
      </c>
      <c r="G168" s="19" t="s">
        <v>94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46">
        <v>0</v>
      </c>
      <c r="O168" s="46">
        <v>0</v>
      </c>
      <c r="P168" s="46">
        <v>0</v>
      </c>
      <c r="Q168" s="9"/>
      <c r="R168" s="49"/>
      <c r="S168" s="49"/>
      <c r="T168" s="49"/>
      <c r="U168" s="49"/>
      <c r="V168" s="49"/>
      <c r="W168" s="49"/>
      <c r="X168" s="9">
        <f t="shared" si="699"/>
        <v>0</v>
      </c>
      <c r="Y168" s="9"/>
      <c r="Z168" s="9"/>
      <c r="AA168" s="9"/>
      <c r="AB168" s="9">
        <f t="shared" si="700"/>
        <v>0</v>
      </c>
      <c r="AC168" s="9">
        <f t="shared" si="701"/>
        <v>0</v>
      </c>
      <c r="AD168" s="9">
        <f t="shared" si="702"/>
        <v>0</v>
      </c>
      <c r="AE168" s="9">
        <f t="shared" si="703"/>
        <v>0</v>
      </c>
      <c r="AF168" s="49"/>
      <c r="AG168" s="49"/>
      <c r="AH168" s="49"/>
      <c r="AI168" s="9">
        <f t="shared" si="704"/>
        <v>0</v>
      </c>
      <c r="AJ168" s="46"/>
      <c r="AK168" s="46"/>
      <c r="AL168" s="46"/>
      <c r="AM168" s="46"/>
      <c r="AN168" s="46"/>
      <c r="AO168" s="46"/>
      <c r="AP168" s="46"/>
      <c r="AQ168" s="46"/>
      <c r="AR168" s="46"/>
      <c r="AS168" s="46">
        <f t="shared" si="705"/>
        <v>0</v>
      </c>
      <c r="AT168" s="46">
        <f t="shared" si="706"/>
        <v>0</v>
      </c>
      <c r="AU168" s="46">
        <f t="shared" si="707"/>
        <v>0</v>
      </c>
      <c r="AV168" s="9">
        <f t="shared" si="708"/>
        <v>0</v>
      </c>
      <c r="AW168" s="9">
        <f t="shared" si="709"/>
        <v>0</v>
      </c>
      <c r="AX168" s="9">
        <f t="shared" si="710"/>
        <v>0</v>
      </c>
      <c r="AY168" s="9">
        <f t="shared" si="711"/>
        <v>0</v>
      </c>
      <c r="AZ168" s="9">
        <f t="shared" si="712"/>
        <v>0</v>
      </c>
      <c r="BA168" s="9">
        <f t="shared" si="713"/>
        <v>0</v>
      </c>
      <c r="BB168" s="46">
        <f t="shared" si="714"/>
        <v>0</v>
      </c>
      <c r="BC168" s="46">
        <f t="shared" si="715"/>
        <v>0</v>
      </c>
      <c r="BD168" s="46">
        <f t="shared" si="716"/>
        <v>0</v>
      </c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3141</v>
      </c>
      <c r="F169" s="2" t="s">
        <v>20</v>
      </c>
      <c r="G169" s="7" t="s">
        <v>94</v>
      </c>
      <c r="H169" s="9">
        <v>1984411</v>
      </c>
      <c r="I169" s="9">
        <v>1464547</v>
      </c>
      <c r="J169" s="9">
        <v>0</v>
      </c>
      <c r="K169" s="9">
        <v>495017</v>
      </c>
      <c r="L169" s="9">
        <v>14645</v>
      </c>
      <c r="M169" s="9">
        <v>10202</v>
      </c>
      <c r="N169" s="46">
        <v>4.71</v>
      </c>
      <c r="O169" s="46">
        <v>0</v>
      </c>
      <c r="P169" s="46">
        <v>4.71</v>
      </c>
      <c r="Q169" s="9"/>
      <c r="R169" s="49"/>
      <c r="S169" s="49"/>
      <c r="T169" s="49"/>
      <c r="U169" s="49"/>
      <c r="V169" s="49">
        <v>19433</v>
      </c>
      <c r="W169" s="49"/>
      <c r="X169" s="9">
        <f t="shared" si="699"/>
        <v>19433</v>
      </c>
      <c r="Y169" s="9"/>
      <c r="Z169" s="9"/>
      <c r="AA169" s="9"/>
      <c r="AB169" s="9">
        <f t="shared" si="700"/>
        <v>0</v>
      </c>
      <c r="AC169" s="9">
        <f t="shared" si="701"/>
        <v>19433</v>
      </c>
      <c r="AD169" s="9">
        <f t="shared" si="702"/>
        <v>6568</v>
      </c>
      <c r="AE169" s="9">
        <f t="shared" si="703"/>
        <v>194</v>
      </c>
      <c r="AF169" s="49"/>
      <c r="AG169" s="49"/>
      <c r="AH169" s="49"/>
      <c r="AI169" s="9">
        <f t="shared" si="704"/>
        <v>0</v>
      </c>
      <c r="AJ169" s="46"/>
      <c r="AK169" s="46"/>
      <c r="AL169" s="46"/>
      <c r="AM169" s="46"/>
      <c r="AN169" s="46"/>
      <c r="AO169" s="46"/>
      <c r="AP169" s="46"/>
      <c r="AQ169" s="46">
        <v>0.06</v>
      </c>
      <c r="AR169" s="46"/>
      <c r="AS169" s="46">
        <f t="shared" si="705"/>
        <v>0</v>
      </c>
      <c r="AT169" s="46">
        <f t="shared" si="706"/>
        <v>0.06</v>
      </c>
      <c r="AU169" s="46">
        <f t="shared" si="707"/>
        <v>0.06</v>
      </c>
      <c r="AV169" s="9">
        <f t="shared" si="708"/>
        <v>2010606</v>
      </c>
      <c r="AW169" s="9">
        <f t="shared" si="709"/>
        <v>1483980</v>
      </c>
      <c r="AX169" s="9">
        <f t="shared" si="710"/>
        <v>0</v>
      </c>
      <c r="AY169" s="9">
        <f t="shared" si="711"/>
        <v>501585</v>
      </c>
      <c r="AZ169" s="9">
        <f t="shared" si="712"/>
        <v>14839</v>
      </c>
      <c r="BA169" s="9">
        <f t="shared" si="713"/>
        <v>10202</v>
      </c>
      <c r="BB169" s="46">
        <f t="shared" si="714"/>
        <v>4.7699999999999996</v>
      </c>
      <c r="BC169" s="46">
        <f t="shared" si="715"/>
        <v>0</v>
      </c>
      <c r="BD169" s="46">
        <f t="shared" si="716"/>
        <v>4.7699999999999996</v>
      </c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54</v>
      </c>
      <c r="G170" s="2" t="s">
        <v>19</v>
      </c>
      <c r="H170" s="9">
        <v>3057322</v>
      </c>
      <c r="I170" s="9">
        <v>2268043</v>
      </c>
      <c r="J170" s="9">
        <v>0</v>
      </c>
      <c r="K170" s="9">
        <v>766599</v>
      </c>
      <c r="L170" s="9">
        <v>22680</v>
      </c>
      <c r="M170" s="9">
        <v>0</v>
      </c>
      <c r="N170" s="46">
        <v>4.71</v>
      </c>
      <c r="O170" s="46">
        <v>4.71</v>
      </c>
      <c r="P170" s="46">
        <v>0</v>
      </c>
      <c r="Q170" s="9"/>
      <c r="R170" s="9"/>
      <c r="S170" s="9"/>
      <c r="T170" s="9"/>
      <c r="U170" s="9"/>
      <c r="V170" s="9"/>
      <c r="W170" s="9"/>
      <c r="X170" s="9">
        <f t="shared" si="699"/>
        <v>0</v>
      </c>
      <c r="Y170" s="9"/>
      <c r="Z170" s="9"/>
      <c r="AA170" s="9"/>
      <c r="AB170" s="9">
        <f t="shared" si="700"/>
        <v>0</v>
      </c>
      <c r="AC170" s="9">
        <f t="shared" si="701"/>
        <v>0</v>
      </c>
      <c r="AD170" s="9">
        <f t="shared" si="702"/>
        <v>0</v>
      </c>
      <c r="AE170" s="9">
        <f t="shared" si="703"/>
        <v>0</v>
      </c>
      <c r="AF170" s="9"/>
      <c r="AG170" s="9"/>
      <c r="AH170" s="9"/>
      <c r="AI170" s="9">
        <f t="shared" si="704"/>
        <v>0</v>
      </c>
      <c r="AJ170" s="46"/>
      <c r="AK170" s="46"/>
      <c r="AL170" s="46"/>
      <c r="AM170" s="46"/>
      <c r="AN170" s="46"/>
      <c r="AO170" s="46"/>
      <c r="AP170" s="46"/>
      <c r="AQ170" s="46"/>
      <c r="AR170" s="46"/>
      <c r="AS170" s="46">
        <f t="shared" si="705"/>
        <v>0</v>
      </c>
      <c r="AT170" s="46">
        <f t="shared" si="706"/>
        <v>0</v>
      </c>
      <c r="AU170" s="46">
        <f t="shared" si="707"/>
        <v>0</v>
      </c>
      <c r="AV170" s="9">
        <f t="shared" si="708"/>
        <v>3057322</v>
      </c>
      <c r="AW170" s="9">
        <f t="shared" si="709"/>
        <v>2268043</v>
      </c>
      <c r="AX170" s="9">
        <f t="shared" si="710"/>
        <v>0</v>
      </c>
      <c r="AY170" s="9">
        <f t="shared" si="711"/>
        <v>766599</v>
      </c>
      <c r="AZ170" s="9">
        <f t="shared" si="712"/>
        <v>22680</v>
      </c>
      <c r="BA170" s="9">
        <f t="shared" si="713"/>
        <v>0</v>
      </c>
      <c r="BB170" s="46">
        <f t="shared" si="714"/>
        <v>4.71</v>
      </c>
      <c r="BC170" s="46">
        <f t="shared" si="715"/>
        <v>4.71</v>
      </c>
      <c r="BD170" s="46">
        <f t="shared" si="716"/>
        <v>0</v>
      </c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75</v>
      </c>
      <c r="G171" s="2" t="s">
        <v>19</v>
      </c>
      <c r="H171" s="9">
        <v>873679</v>
      </c>
      <c r="I171" s="9">
        <v>648130</v>
      </c>
      <c r="J171" s="9">
        <v>0</v>
      </c>
      <c r="K171" s="9">
        <v>219068</v>
      </c>
      <c r="L171" s="9">
        <v>6481</v>
      </c>
      <c r="M171" s="9">
        <v>0</v>
      </c>
      <c r="N171" s="46">
        <v>1.7485999999999999</v>
      </c>
      <c r="O171" s="46">
        <v>1.7485999999999999</v>
      </c>
      <c r="P171" s="46">
        <v>0</v>
      </c>
      <c r="Q171" s="9"/>
      <c r="R171" s="9"/>
      <c r="S171" s="9"/>
      <c r="T171" s="9"/>
      <c r="U171" s="9"/>
      <c r="V171" s="9"/>
      <c r="W171" s="9"/>
      <c r="X171" s="9">
        <f t="shared" si="699"/>
        <v>0</v>
      </c>
      <c r="Y171" s="9"/>
      <c r="Z171" s="9"/>
      <c r="AA171" s="9"/>
      <c r="AB171" s="9">
        <f t="shared" si="700"/>
        <v>0</v>
      </c>
      <c r="AC171" s="9">
        <f t="shared" si="701"/>
        <v>0</v>
      </c>
      <c r="AD171" s="9">
        <f t="shared" si="702"/>
        <v>0</v>
      </c>
      <c r="AE171" s="9">
        <f t="shared" si="703"/>
        <v>0</v>
      </c>
      <c r="AF171" s="9"/>
      <c r="AG171" s="9"/>
      <c r="AH171" s="9"/>
      <c r="AI171" s="9">
        <f t="shared" si="704"/>
        <v>0</v>
      </c>
      <c r="AJ171" s="46"/>
      <c r="AK171" s="46"/>
      <c r="AL171" s="46"/>
      <c r="AM171" s="46"/>
      <c r="AN171" s="46"/>
      <c r="AO171" s="46"/>
      <c r="AP171" s="46"/>
      <c r="AQ171" s="46"/>
      <c r="AR171" s="46"/>
      <c r="AS171" s="46">
        <f t="shared" si="705"/>
        <v>0</v>
      </c>
      <c r="AT171" s="46">
        <f t="shared" si="706"/>
        <v>0</v>
      </c>
      <c r="AU171" s="46">
        <f t="shared" si="707"/>
        <v>0</v>
      </c>
      <c r="AV171" s="9">
        <f t="shared" si="708"/>
        <v>873679</v>
      </c>
      <c r="AW171" s="9">
        <f t="shared" si="709"/>
        <v>648130</v>
      </c>
      <c r="AX171" s="9">
        <f t="shared" si="710"/>
        <v>0</v>
      </c>
      <c r="AY171" s="9">
        <f t="shared" si="711"/>
        <v>219068</v>
      </c>
      <c r="AZ171" s="9">
        <f t="shared" si="712"/>
        <v>6481</v>
      </c>
      <c r="BA171" s="9">
        <f t="shared" si="713"/>
        <v>0</v>
      </c>
      <c r="BB171" s="46">
        <f t="shared" si="714"/>
        <v>1.7485999999999999</v>
      </c>
      <c r="BC171" s="46">
        <f t="shared" si="715"/>
        <v>1.7485999999999999</v>
      </c>
      <c r="BD171" s="46">
        <f t="shared" si="716"/>
        <v>0</v>
      </c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3143</v>
      </c>
      <c r="F172" s="2" t="s">
        <v>93</v>
      </c>
      <c r="G172" s="7" t="s">
        <v>94</v>
      </c>
      <c r="H172" s="9">
        <v>38127</v>
      </c>
      <c r="I172" s="9">
        <v>27243</v>
      </c>
      <c r="J172" s="9">
        <v>0</v>
      </c>
      <c r="K172" s="9">
        <v>9208</v>
      </c>
      <c r="L172" s="9">
        <v>272</v>
      </c>
      <c r="M172" s="9">
        <v>1404</v>
      </c>
      <c r="N172" s="46">
        <v>0.11</v>
      </c>
      <c r="O172" s="46">
        <v>0</v>
      </c>
      <c r="P172" s="46">
        <v>0.11</v>
      </c>
      <c r="Q172" s="9"/>
      <c r="R172" s="49"/>
      <c r="S172" s="49"/>
      <c r="T172" s="49"/>
      <c r="U172" s="49"/>
      <c r="V172" s="49"/>
      <c r="W172" s="49"/>
      <c r="X172" s="9">
        <f t="shared" si="699"/>
        <v>0</v>
      </c>
      <c r="Y172" s="9"/>
      <c r="Z172" s="9"/>
      <c r="AA172" s="9"/>
      <c r="AB172" s="9">
        <f t="shared" si="700"/>
        <v>0</v>
      </c>
      <c r="AC172" s="9">
        <f t="shared" si="701"/>
        <v>0</v>
      </c>
      <c r="AD172" s="9">
        <f t="shared" si="702"/>
        <v>0</v>
      </c>
      <c r="AE172" s="9">
        <f t="shared" si="703"/>
        <v>0</v>
      </c>
      <c r="AF172" s="49"/>
      <c r="AG172" s="49"/>
      <c r="AH172" s="49"/>
      <c r="AI172" s="9">
        <f t="shared" si="704"/>
        <v>0</v>
      </c>
      <c r="AJ172" s="46"/>
      <c r="AK172" s="46"/>
      <c r="AL172" s="46"/>
      <c r="AM172" s="46"/>
      <c r="AN172" s="46"/>
      <c r="AO172" s="46"/>
      <c r="AP172" s="46"/>
      <c r="AQ172" s="46"/>
      <c r="AR172" s="46"/>
      <c r="AS172" s="46">
        <f t="shared" si="705"/>
        <v>0</v>
      </c>
      <c r="AT172" s="46">
        <f t="shared" si="706"/>
        <v>0</v>
      </c>
      <c r="AU172" s="46">
        <f t="shared" si="707"/>
        <v>0</v>
      </c>
      <c r="AV172" s="9">
        <f t="shared" si="708"/>
        <v>38127</v>
      </c>
      <c r="AW172" s="9">
        <f t="shared" si="709"/>
        <v>27243</v>
      </c>
      <c r="AX172" s="9">
        <f t="shared" si="710"/>
        <v>0</v>
      </c>
      <c r="AY172" s="9">
        <f t="shared" si="711"/>
        <v>9208</v>
      </c>
      <c r="AZ172" s="9">
        <f t="shared" si="712"/>
        <v>272</v>
      </c>
      <c r="BA172" s="9">
        <f t="shared" si="713"/>
        <v>1404</v>
      </c>
      <c r="BB172" s="46">
        <f t="shared" si="714"/>
        <v>0.11</v>
      </c>
      <c r="BC172" s="46">
        <f t="shared" si="715"/>
        <v>0</v>
      </c>
      <c r="BD172" s="46">
        <f t="shared" si="716"/>
        <v>0.11</v>
      </c>
    </row>
    <row r="173" spans="1:57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94</v>
      </c>
      <c r="H173" s="9">
        <v>3557098</v>
      </c>
      <c r="I173" s="9">
        <v>2613270</v>
      </c>
      <c r="J173" s="9">
        <v>0</v>
      </c>
      <c r="K173" s="9">
        <v>883285</v>
      </c>
      <c r="L173" s="9">
        <v>26133</v>
      </c>
      <c r="M173" s="9">
        <v>34410</v>
      </c>
      <c r="N173" s="46">
        <v>6.3199999999999994</v>
      </c>
      <c r="O173" s="46">
        <v>4.0599999999999996</v>
      </c>
      <c r="P173" s="46">
        <v>2.2599999999999998</v>
      </c>
      <c r="Q173" s="9"/>
      <c r="R173" s="49"/>
      <c r="S173" s="49"/>
      <c r="T173" s="49"/>
      <c r="U173" s="49"/>
      <c r="V173" s="49">
        <v>141258</v>
      </c>
      <c r="W173" s="49"/>
      <c r="X173" s="9">
        <f t="shared" si="699"/>
        <v>141258</v>
      </c>
      <c r="Y173" s="9"/>
      <c r="Z173" s="9"/>
      <c r="AA173" s="9"/>
      <c r="AB173" s="9">
        <f t="shared" si="700"/>
        <v>0</v>
      </c>
      <c r="AC173" s="9">
        <f t="shared" si="701"/>
        <v>141258</v>
      </c>
      <c r="AD173" s="9">
        <f t="shared" si="702"/>
        <v>47745</v>
      </c>
      <c r="AE173" s="9">
        <f t="shared" si="703"/>
        <v>1413</v>
      </c>
      <c r="AF173" s="49"/>
      <c r="AG173" s="49"/>
      <c r="AH173" s="49"/>
      <c r="AI173" s="9">
        <f t="shared" si="704"/>
        <v>0</v>
      </c>
      <c r="AJ173" s="46"/>
      <c r="AK173" s="46"/>
      <c r="AL173" s="46"/>
      <c r="AM173" s="46"/>
      <c r="AN173" s="46"/>
      <c r="AO173" s="46"/>
      <c r="AP173" s="46">
        <v>0.22</v>
      </c>
      <c r="AQ173" s="46">
        <v>0.12</v>
      </c>
      <c r="AR173" s="46"/>
      <c r="AS173" s="46">
        <f t="shared" si="705"/>
        <v>0.22</v>
      </c>
      <c r="AT173" s="46">
        <f t="shared" si="706"/>
        <v>0.12</v>
      </c>
      <c r="AU173" s="46">
        <f t="shared" si="707"/>
        <v>0.33999999999999997</v>
      </c>
      <c r="AV173" s="9">
        <f t="shared" si="708"/>
        <v>3747514</v>
      </c>
      <c r="AW173" s="9">
        <f t="shared" si="709"/>
        <v>2754528</v>
      </c>
      <c r="AX173" s="9">
        <f t="shared" si="710"/>
        <v>0</v>
      </c>
      <c r="AY173" s="9">
        <f t="shared" si="711"/>
        <v>931030</v>
      </c>
      <c r="AZ173" s="9">
        <f t="shared" si="712"/>
        <v>27546</v>
      </c>
      <c r="BA173" s="9">
        <f t="shared" si="713"/>
        <v>34410</v>
      </c>
      <c r="BB173" s="46">
        <f t="shared" si="714"/>
        <v>6.6599999999999993</v>
      </c>
      <c r="BC173" s="46">
        <f t="shared" si="715"/>
        <v>4.2799999999999994</v>
      </c>
      <c r="BD173" s="46">
        <f t="shared" si="716"/>
        <v>2.38</v>
      </c>
    </row>
    <row r="174" spans="1:57" x14ac:dyDescent="0.25">
      <c r="A174" s="29">
        <v>1455</v>
      </c>
      <c r="B174" s="30">
        <v>600023401</v>
      </c>
      <c r="C174" s="31"/>
      <c r="D174" s="32" t="s">
        <v>177</v>
      </c>
      <c r="E174" s="30"/>
      <c r="F174" s="30"/>
      <c r="G174" s="31"/>
      <c r="H174" s="50">
        <v>55273282</v>
      </c>
      <c r="I174" s="50">
        <v>40709397</v>
      </c>
      <c r="J174" s="50">
        <v>0</v>
      </c>
      <c r="K174" s="50">
        <v>13759776</v>
      </c>
      <c r="L174" s="50">
        <v>407093</v>
      </c>
      <c r="M174" s="50">
        <v>397016</v>
      </c>
      <c r="N174" s="51">
        <v>76.584599999999995</v>
      </c>
      <c r="O174" s="51">
        <v>60.024600000000014</v>
      </c>
      <c r="P174" s="51">
        <v>16.560000000000002</v>
      </c>
      <c r="Q174" s="50">
        <f t="shared" ref="Q174:BD174" si="717">SUM(Q164:Q173)</f>
        <v>0</v>
      </c>
      <c r="R174" s="50">
        <f t="shared" si="717"/>
        <v>0</v>
      </c>
      <c r="S174" s="50">
        <f t="shared" si="717"/>
        <v>0</v>
      </c>
      <c r="T174" s="50">
        <f t="shared" si="717"/>
        <v>0</v>
      </c>
      <c r="U174" s="50">
        <f t="shared" si="717"/>
        <v>0</v>
      </c>
      <c r="V174" s="50">
        <f t="shared" si="717"/>
        <v>160691</v>
      </c>
      <c r="W174" s="50">
        <f t="shared" si="717"/>
        <v>391014</v>
      </c>
      <c r="X174" s="50">
        <f t="shared" si="717"/>
        <v>551705</v>
      </c>
      <c r="Y174" s="50">
        <f t="shared" si="717"/>
        <v>0</v>
      </c>
      <c r="Z174" s="50">
        <f t="shared" si="717"/>
        <v>0</v>
      </c>
      <c r="AA174" s="50">
        <f t="shared" si="717"/>
        <v>0</v>
      </c>
      <c r="AB174" s="50">
        <f t="shared" si="717"/>
        <v>0</v>
      </c>
      <c r="AC174" s="50">
        <f t="shared" si="717"/>
        <v>551705</v>
      </c>
      <c r="AD174" s="50">
        <f t="shared" si="717"/>
        <v>186476</v>
      </c>
      <c r="AE174" s="50">
        <f t="shared" si="717"/>
        <v>5517</v>
      </c>
      <c r="AF174" s="50">
        <f t="shared" si="717"/>
        <v>0</v>
      </c>
      <c r="AG174" s="50">
        <f t="shared" si="717"/>
        <v>0</v>
      </c>
      <c r="AH174" s="50">
        <f t="shared" si="717"/>
        <v>0</v>
      </c>
      <c r="AI174" s="50">
        <f t="shared" si="717"/>
        <v>0</v>
      </c>
      <c r="AJ174" s="51">
        <f t="shared" si="717"/>
        <v>0</v>
      </c>
      <c r="AK174" s="51">
        <f t="shared" si="717"/>
        <v>0</v>
      </c>
      <c r="AL174" s="51">
        <f t="shared" si="717"/>
        <v>0</v>
      </c>
      <c r="AM174" s="51">
        <f t="shared" si="717"/>
        <v>0</v>
      </c>
      <c r="AN174" s="51">
        <f t="shared" si="717"/>
        <v>0</v>
      </c>
      <c r="AO174" s="51">
        <f t="shared" si="717"/>
        <v>0</v>
      </c>
      <c r="AP174" s="51">
        <f t="shared" si="717"/>
        <v>0.22</v>
      </c>
      <c r="AQ174" s="51">
        <f t="shared" si="717"/>
        <v>0.18</v>
      </c>
      <c r="AR174" s="51">
        <f t="shared" si="717"/>
        <v>0.88</v>
      </c>
      <c r="AS174" s="51">
        <f t="shared" si="717"/>
        <v>1.1000000000000001</v>
      </c>
      <c r="AT174" s="51">
        <f t="shared" si="717"/>
        <v>0.18</v>
      </c>
      <c r="AU174" s="51">
        <f t="shared" si="717"/>
        <v>1.2799999999999998</v>
      </c>
      <c r="AV174" s="50">
        <f t="shared" si="717"/>
        <v>56016980</v>
      </c>
      <c r="AW174" s="50">
        <f t="shared" si="717"/>
        <v>41261102</v>
      </c>
      <c r="AX174" s="50">
        <f t="shared" si="717"/>
        <v>0</v>
      </c>
      <c r="AY174" s="50">
        <f t="shared" si="717"/>
        <v>13946252</v>
      </c>
      <c r="AZ174" s="50">
        <f t="shared" si="717"/>
        <v>412610</v>
      </c>
      <c r="BA174" s="50">
        <f t="shared" si="717"/>
        <v>397016</v>
      </c>
      <c r="BB174" s="51">
        <f t="shared" si="717"/>
        <v>77.864599999999982</v>
      </c>
      <c r="BC174" s="51">
        <f t="shared" si="717"/>
        <v>61.124600000000008</v>
      </c>
      <c r="BD174" s="51">
        <f t="shared" si="717"/>
        <v>16.739999999999998</v>
      </c>
      <c r="BE174" s="42">
        <f>AV174-H174</f>
        <v>743698</v>
      </c>
    </row>
    <row r="175" spans="1:57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6" t="s">
        <v>19</v>
      </c>
      <c r="H175" s="9">
        <v>8469600</v>
      </c>
      <c r="I175" s="9">
        <v>6258850</v>
      </c>
      <c r="J175" s="9">
        <v>0</v>
      </c>
      <c r="K175" s="9">
        <v>2115491</v>
      </c>
      <c r="L175" s="9">
        <v>62589</v>
      </c>
      <c r="M175" s="9">
        <v>32670</v>
      </c>
      <c r="N175" s="46">
        <v>12.15</v>
      </c>
      <c r="O175" s="46">
        <v>10</v>
      </c>
      <c r="P175" s="46">
        <v>2.15</v>
      </c>
      <c r="Q175" s="9"/>
      <c r="R175" s="28"/>
      <c r="S175" s="28"/>
      <c r="T175" s="28"/>
      <c r="U175" s="28"/>
      <c r="V175" s="28"/>
      <c r="W175" s="28"/>
      <c r="X175" s="9">
        <f t="shared" ref="X175:X185" si="718">SUM(Q175:W175)</f>
        <v>0</v>
      </c>
      <c r="Y175" s="9"/>
      <c r="Z175" s="9"/>
      <c r="AA175" s="9"/>
      <c r="AB175" s="9">
        <f t="shared" ref="AB175:AB185" si="719">SUM(Y175:AA175)</f>
        <v>0</v>
      </c>
      <c r="AC175" s="9">
        <f t="shared" ref="AC175:AC185" si="720">X175+AB175</f>
        <v>0</v>
      </c>
      <c r="AD175" s="9">
        <f t="shared" ref="AD175:AD185" si="721">ROUND((X175+Y175+Z175)*33.8%,0)</f>
        <v>0</v>
      </c>
      <c r="AE175" s="9">
        <f t="shared" ref="AE175:AE185" si="722">ROUND(X175*1%,0)</f>
        <v>0</v>
      </c>
      <c r="AF175" s="28"/>
      <c r="AG175" s="28"/>
      <c r="AH175" s="28"/>
      <c r="AI175" s="9">
        <f t="shared" ref="AI175:AI185" si="723">AF175+AG175+AH175</f>
        <v>0</v>
      </c>
      <c r="AJ175" s="46"/>
      <c r="AK175" s="46"/>
      <c r="AL175" s="46"/>
      <c r="AM175" s="46"/>
      <c r="AN175" s="46"/>
      <c r="AO175" s="46"/>
      <c r="AP175" s="46"/>
      <c r="AQ175" s="46"/>
      <c r="AR175" s="46"/>
      <c r="AS175" s="46">
        <f t="shared" ref="AS175:AS185" si="724">AJ175+AL175+AM175+AP175+AR175+AN175</f>
        <v>0</v>
      </c>
      <c r="AT175" s="46">
        <f t="shared" ref="AT175:AT185" si="725">AK175+AQ175+AO175</f>
        <v>0</v>
      </c>
      <c r="AU175" s="46">
        <f t="shared" ref="AU175:AU185" si="726">AS175+AT175</f>
        <v>0</v>
      </c>
      <c r="AV175" s="9">
        <f t="shared" ref="AV175:AV185" si="727">AW175+AX175+AY175+AZ175+BA175</f>
        <v>8469600</v>
      </c>
      <c r="AW175" s="9">
        <f t="shared" ref="AW175:AW185" si="728">I175+X175</f>
        <v>6258850</v>
      </c>
      <c r="AX175" s="9">
        <f t="shared" ref="AX175:AX185" si="729">J175+AB175</f>
        <v>0</v>
      </c>
      <c r="AY175" s="9">
        <f t="shared" ref="AY175:AY185" si="730">K175+AD175</f>
        <v>2115491</v>
      </c>
      <c r="AZ175" s="9">
        <f t="shared" ref="AZ175:AZ185" si="731">L175+AE175</f>
        <v>62589</v>
      </c>
      <c r="BA175" s="9">
        <f t="shared" ref="BA175:BA185" si="732">M175+AI175</f>
        <v>32670</v>
      </c>
      <c r="BB175" s="46">
        <f t="shared" ref="BB175:BB185" si="733">BC175+BD175</f>
        <v>12.15</v>
      </c>
      <c r="BC175" s="46">
        <f t="shared" ref="BC175:BC185" si="734">O175+AS175</f>
        <v>10</v>
      </c>
      <c r="BD175" s="46">
        <f t="shared" ref="BD175:BD185" si="735">P175+AT175</f>
        <v>2.15</v>
      </c>
    </row>
    <row r="176" spans="1:57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2" t="s">
        <v>19</v>
      </c>
      <c r="H176" s="9">
        <v>2490214</v>
      </c>
      <c r="I176" s="9">
        <v>1847340</v>
      </c>
      <c r="J176" s="9">
        <v>0</v>
      </c>
      <c r="K176" s="9">
        <v>624401</v>
      </c>
      <c r="L176" s="9">
        <v>18473</v>
      </c>
      <c r="M176" s="9">
        <v>0</v>
      </c>
      <c r="N176" s="46">
        <v>5</v>
      </c>
      <c r="O176" s="46">
        <v>5</v>
      </c>
      <c r="P176" s="46">
        <v>0</v>
      </c>
      <c r="Q176" s="9"/>
      <c r="R176" s="9"/>
      <c r="S176" s="9"/>
      <c r="T176" s="9"/>
      <c r="U176" s="9"/>
      <c r="V176" s="9"/>
      <c r="W176" s="9"/>
      <c r="X176" s="9">
        <f t="shared" si="718"/>
        <v>0</v>
      </c>
      <c r="Y176" s="9"/>
      <c r="Z176" s="9"/>
      <c r="AA176" s="9"/>
      <c r="AB176" s="9">
        <f t="shared" si="719"/>
        <v>0</v>
      </c>
      <c r="AC176" s="9">
        <f t="shared" si="720"/>
        <v>0</v>
      </c>
      <c r="AD176" s="9">
        <f t="shared" si="721"/>
        <v>0</v>
      </c>
      <c r="AE176" s="9">
        <f t="shared" si="722"/>
        <v>0</v>
      </c>
      <c r="AF176" s="9"/>
      <c r="AG176" s="9"/>
      <c r="AH176" s="9"/>
      <c r="AI176" s="9">
        <f t="shared" si="723"/>
        <v>0</v>
      </c>
      <c r="AJ176" s="46"/>
      <c r="AK176" s="46"/>
      <c r="AL176" s="46"/>
      <c r="AM176" s="46"/>
      <c r="AN176" s="46"/>
      <c r="AO176" s="46"/>
      <c r="AP176" s="46"/>
      <c r="AQ176" s="46"/>
      <c r="AR176" s="46"/>
      <c r="AS176" s="46">
        <f t="shared" si="724"/>
        <v>0</v>
      </c>
      <c r="AT176" s="46">
        <f t="shared" si="725"/>
        <v>0</v>
      </c>
      <c r="AU176" s="46">
        <f t="shared" si="726"/>
        <v>0</v>
      </c>
      <c r="AV176" s="9">
        <f t="shared" si="727"/>
        <v>2490214</v>
      </c>
      <c r="AW176" s="9">
        <f t="shared" si="728"/>
        <v>1847340</v>
      </c>
      <c r="AX176" s="9">
        <f t="shared" si="729"/>
        <v>0</v>
      </c>
      <c r="AY176" s="9">
        <f t="shared" si="730"/>
        <v>624401</v>
      </c>
      <c r="AZ176" s="9">
        <f t="shared" si="731"/>
        <v>18473</v>
      </c>
      <c r="BA176" s="9">
        <f t="shared" si="732"/>
        <v>0</v>
      </c>
      <c r="BB176" s="46">
        <f t="shared" si="733"/>
        <v>5</v>
      </c>
      <c r="BC176" s="46">
        <f t="shared" si="734"/>
        <v>5</v>
      </c>
      <c r="BD176" s="46">
        <f t="shared" si="735"/>
        <v>0</v>
      </c>
    </row>
    <row r="177" spans="1:57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9">
        <v>59077763</v>
      </c>
      <c r="I177" s="9">
        <v>43075698</v>
      </c>
      <c r="J177" s="9">
        <v>410000</v>
      </c>
      <c r="K177" s="9">
        <v>14698168</v>
      </c>
      <c r="L177" s="9">
        <v>430757</v>
      </c>
      <c r="M177" s="9">
        <v>463140</v>
      </c>
      <c r="N177" s="46">
        <v>69.835399999999993</v>
      </c>
      <c r="O177" s="46">
        <v>60.665399999999998</v>
      </c>
      <c r="P177" s="46">
        <v>9.17</v>
      </c>
      <c r="Q177" s="9"/>
      <c r="R177" s="9"/>
      <c r="S177" s="9"/>
      <c r="T177" s="9"/>
      <c r="U177" s="9"/>
      <c r="V177" s="28"/>
      <c r="W177" s="28">
        <v>240791</v>
      </c>
      <c r="X177" s="9">
        <f t="shared" si="718"/>
        <v>240791</v>
      </c>
      <c r="Y177" s="9"/>
      <c r="Z177" s="9"/>
      <c r="AA177" s="9"/>
      <c r="AB177" s="9">
        <f t="shared" si="719"/>
        <v>0</v>
      </c>
      <c r="AC177" s="9">
        <f t="shared" si="720"/>
        <v>240791</v>
      </c>
      <c r="AD177" s="9">
        <f t="shared" si="721"/>
        <v>81387</v>
      </c>
      <c r="AE177" s="9">
        <f t="shared" si="722"/>
        <v>2408</v>
      </c>
      <c r="AF177" s="9"/>
      <c r="AG177" s="9"/>
      <c r="AH177" s="9"/>
      <c r="AI177" s="9">
        <f t="shared" si="723"/>
        <v>0</v>
      </c>
      <c r="AJ177" s="46"/>
      <c r="AK177" s="46"/>
      <c r="AL177" s="46"/>
      <c r="AM177" s="46"/>
      <c r="AN177" s="46"/>
      <c r="AO177" s="46"/>
      <c r="AP177" s="46"/>
      <c r="AQ177" s="46"/>
      <c r="AR177" s="46">
        <v>0.55000000000000004</v>
      </c>
      <c r="AS177" s="46">
        <f t="shared" si="724"/>
        <v>0.55000000000000004</v>
      </c>
      <c r="AT177" s="46">
        <f t="shared" si="725"/>
        <v>0</v>
      </c>
      <c r="AU177" s="46">
        <f t="shared" si="726"/>
        <v>0.55000000000000004</v>
      </c>
      <c r="AV177" s="9">
        <f t="shared" si="727"/>
        <v>59402349</v>
      </c>
      <c r="AW177" s="9">
        <f t="shared" si="728"/>
        <v>43316489</v>
      </c>
      <c r="AX177" s="9">
        <f t="shared" si="729"/>
        <v>410000</v>
      </c>
      <c r="AY177" s="9">
        <f t="shared" si="730"/>
        <v>14779555</v>
      </c>
      <c r="AZ177" s="9">
        <f t="shared" si="731"/>
        <v>433165</v>
      </c>
      <c r="BA177" s="9">
        <f t="shared" si="732"/>
        <v>463140</v>
      </c>
      <c r="BB177" s="46">
        <f t="shared" si="733"/>
        <v>70.38539999999999</v>
      </c>
      <c r="BC177" s="46">
        <f t="shared" si="734"/>
        <v>61.215399999999995</v>
      </c>
      <c r="BD177" s="46">
        <f t="shared" si="735"/>
        <v>9.17</v>
      </c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2">
        <v>3114</v>
      </c>
      <c r="F178" s="2" t="s">
        <v>74</v>
      </c>
      <c r="G178" s="2" t="s">
        <v>19</v>
      </c>
      <c r="H178" s="9">
        <v>17839831</v>
      </c>
      <c r="I178" s="9">
        <v>13234296</v>
      </c>
      <c r="J178" s="9">
        <v>0</v>
      </c>
      <c r="K178" s="9">
        <v>4473192</v>
      </c>
      <c r="L178" s="9">
        <v>132343</v>
      </c>
      <c r="M178" s="9">
        <v>0</v>
      </c>
      <c r="N178" s="46">
        <v>35.299900000000001</v>
      </c>
      <c r="O178" s="46">
        <v>35.299900000000001</v>
      </c>
      <c r="P178" s="46">
        <v>0</v>
      </c>
      <c r="Q178" s="9"/>
      <c r="R178" s="9"/>
      <c r="S178" s="9"/>
      <c r="T178" s="9"/>
      <c r="U178" s="9"/>
      <c r="V178" s="28"/>
      <c r="W178" s="28">
        <v>496843</v>
      </c>
      <c r="X178" s="9">
        <f t="shared" si="718"/>
        <v>496843</v>
      </c>
      <c r="Y178" s="9"/>
      <c r="Z178" s="9"/>
      <c r="AA178" s="9"/>
      <c r="AB178" s="9">
        <f t="shared" si="719"/>
        <v>0</v>
      </c>
      <c r="AC178" s="9">
        <f t="shared" si="720"/>
        <v>496843</v>
      </c>
      <c r="AD178" s="9">
        <f t="shared" si="721"/>
        <v>167933</v>
      </c>
      <c r="AE178" s="9">
        <f t="shared" si="722"/>
        <v>4968</v>
      </c>
      <c r="AF178" s="9"/>
      <c r="AG178" s="9"/>
      <c r="AH178" s="9"/>
      <c r="AI178" s="9">
        <f t="shared" si="723"/>
        <v>0</v>
      </c>
      <c r="AJ178" s="46"/>
      <c r="AK178" s="46"/>
      <c r="AL178" s="46"/>
      <c r="AM178" s="46"/>
      <c r="AN178" s="46"/>
      <c r="AO178" s="46"/>
      <c r="AP178" s="46"/>
      <c r="AQ178" s="46"/>
      <c r="AR178" s="46">
        <v>1.55</v>
      </c>
      <c r="AS178" s="46">
        <f t="shared" si="724"/>
        <v>1.55</v>
      </c>
      <c r="AT178" s="46">
        <f t="shared" si="725"/>
        <v>0</v>
      </c>
      <c r="AU178" s="46">
        <f t="shared" si="726"/>
        <v>1.55</v>
      </c>
      <c r="AV178" s="9">
        <f t="shared" si="727"/>
        <v>18509575</v>
      </c>
      <c r="AW178" s="9">
        <f t="shared" si="728"/>
        <v>13731139</v>
      </c>
      <c r="AX178" s="9">
        <f t="shared" si="729"/>
        <v>0</v>
      </c>
      <c r="AY178" s="9">
        <f t="shared" si="730"/>
        <v>4641125</v>
      </c>
      <c r="AZ178" s="9">
        <f t="shared" si="731"/>
        <v>137311</v>
      </c>
      <c r="BA178" s="9">
        <f t="shared" si="732"/>
        <v>0</v>
      </c>
      <c r="BB178" s="46">
        <f t="shared" si="733"/>
        <v>36.849899999999998</v>
      </c>
      <c r="BC178" s="46">
        <f t="shared" si="734"/>
        <v>36.849899999999998</v>
      </c>
      <c r="BD178" s="46">
        <f t="shared" si="735"/>
        <v>0</v>
      </c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108</v>
      </c>
      <c r="G179" s="19" t="s">
        <v>94</v>
      </c>
      <c r="H179" s="9">
        <v>3300</v>
      </c>
      <c r="I179" s="9">
        <v>0</v>
      </c>
      <c r="J179" s="9">
        <v>0</v>
      </c>
      <c r="K179" s="9">
        <v>0</v>
      </c>
      <c r="L179" s="9">
        <v>0</v>
      </c>
      <c r="M179" s="9">
        <v>3300</v>
      </c>
      <c r="N179" s="46">
        <v>0</v>
      </c>
      <c r="O179" s="46">
        <v>0</v>
      </c>
      <c r="P179" s="46">
        <v>0</v>
      </c>
      <c r="Q179" s="9"/>
      <c r="R179" s="49"/>
      <c r="S179" s="49"/>
      <c r="T179" s="49"/>
      <c r="U179" s="49"/>
      <c r="V179" s="49"/>
      <c r="W179" s="49"/>
      <c r="X179" s="9">
        <f t="shared" si="718"/>
        <v>0</v>
      </c>
      <c r="Y179" s="9"/>
      <c r="Z179" s="9"/>
      <c r="AA179" s="9"/>
      <c r="AB179" s="9">
        <f t="shared" si="719"/>
        <v>0</v>
      </c>
      <c r="AC179" s="9">
        <f t="shared" si="720"/>
        <v>0</v>
      </c>
      <c r="AD179" s="9">
        <f t="shared" si="721"/>
        <v>0</v>
      </c>
      <c r="AE179" s="9">
        <f t="shared" si="722"/>
        <v>0</v>
      </c>
      <c r="AF179" s="49">
        <v>8000</v>
      </c>
      <c r="AG179" s="49"/>
      <c r="AH179" s="49"/>
      <c r="AI179" s="9">
        <f t="shared" si="723"/>
        <v>8000</v>
      </c>
      <c r="AJ179" s="46"/>
      <c r="AK179" s="46"/>
      <c r="AL179" s="46"/>
      <c r="AM179" s="46"/>
      <c r="AN179" s="46"/>
      <c r="AO179" s="46"/>
      <c r="AP179" s="46"/>
      <c r="AQ179" s="46"/>
      <c r="AR179" s="46"/>
      <c r="AS179" s="46">
        <f t="shared" si="724"/>
        <v>0</v>
      </c>
      <c r="AT179" s="46">
        <f t="shared" si="725"/>
        <v>0</v>
      </c>
      <c r="AU179" s="46">
        <f t="shared" si="726"/>
        <v>0</v>
      </c>
      <c r="AV179" s="9">
        <f t="shared" si="727"/>
        <v>11300</v>
      </c>
      <c r="AW179" s="9">
        <f t="shared" si="728"/>
        <v>0</v>
      </c>
      <c r="AX179" s="9">
        <f t="shared" si="729"/>
        <v>0</v>
      </c>
      <c r="AY179" s="9">
        <f t="shared" si="730"/>
        <v>0</v>
      </c>
      <c r="AZ179" s="9">
        <f t="shared" si="731"/>
        <v>0</v>
      </c>
      <c r="BA179" s="9">
        <f t="shared" si="732"/>
        <v>11300</v>
      </c>
      <c r="BB179" s="46">
        <f t="shared" si="733"/>
        <v>0</v>
      </c>
      <c r="BC179" s="46">
        <f t="shared" si="734"/>
        <v>0</v>
      </c>
      <c r="BD179" s="46">
        <f t="shared" si="735"/>
        <v>0</v>
      </c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94</v>
      </c>
      <c r="H180" s="9">
        <v>707838</v>
      </c>
      <c r="I180" s="9">
        <v>519806</v>
      </c>
      <c r="J180" s="9">
        <v>0</v>
      </c>
      <c r="K180" s="9">
        <v>175694</v>
      </c>
      <c r="L180" s="9">
        <v>5198</v>
      </c>
      <c r="M180" s="9">
        <v>7140</v>
      </c>
      <c r="N180" s="46">
        <v>1.67</v>
      </c>
      <c r="O180" s="46">
        <v>0</v>
      </c>
      <c r="P180" s="46">
        <v>1.67</v>
      </c>
      <c r="Q180" s="9"/>
      <c r="R180" s="49"/>
      <c r="S180" s="49"/>
      <c r="T180" s="49"/>
      <c r="U180" s="49"/>
      <c r="V180" s="49">
        <v>2067</v>
      </c>
      <c r="W180" s="49"/>
      <c r="X180" s="9">
        <f t="shared" si="718"/>
        <v>2067</v>
      </c>
      <c r="Y180" s="9"/>
      <c r="Z180" s="9"/>
      <c r="AA180" s="9"/>
      <c r="AB180" s="9">
        <f t="shared" si="719"/>
        <v>0</v>
      </c>
      <c r="AC180" s="9">
        <f t="shared" si="720"/>
        <v>2067</v>
      </c>
      <c r="AD180" s="9">
        <f t="shared" si="721"/>
        <v>699</v>
      </c>
      <c r="AE180" s="9">
        <f t="shared" si="722"/>
        <v>21</v>
      </c>
      <c r="AF180" s="49"/>
      <c r="AG180" s="49"/>
      <c r="AH180" s="49"/>
      <c r="AI180" s="9">
        <f t="shared" si="723"/>
        <v>0</v>
      </c>
      <c r="AJ180" s="46"/>
      <c r="AK180" s="46"/>
      <c r="AL180" s="46"/>
      <c r="AM180" s="46"/>
      <c r="AN180" s="46"/>
      <c r="AO180" s="46"/>
      <c r="AP180" s="46"/>
      <c r="AQ180" s="46">
        <v>0.01</v>
      </c>
      <c r="AR180" s="46"/>
      <c r="AS180" s="46">
        <f t="shared" si="724"/>
        <v>0</v>
      </c>
      <c r="AT180" s="46">
        <f t="shared" si="725"/>
        <v>0.01</v>
      </c>
      <c r="AU180" s="46">
        <f t="shared" si="726"/>
        <v>0.01</v>
      </c>
      <c r="AV180" s="9">
        <f t="shared" si="727"/>
        <v>710625</v>
      </c>
      <c r="AW180" s="9">
        <f t="shared" si="728"/>
        <v>521873</v>
      </c>
      <c r="AX180" s="9">
        <f t="shared" si="729"/>
        <v>0</v>
      </c>
      <c r="AY180" s="9">
        <f t="shared" si="730"/>
        <v>176393</v>
      </c>
      <c r="AZ180" s="9">
        <f t="shared" si="731"/>
        <v>5219</v>
      </c>
      <c r="BA180" s="9">
        <f t="shared" si="732"/>
        <v>7140</v>
      </c>
      <c r="BB180" s="46">
        <f t="shared" si="733"/>
        <v>1.68</v>
      </c>
      <c r="BC180" s="46">
        <f t="shared" si="734"/>
        <v>0</v>
      </c>
      <c r="BD180" s="46">
        <f t="shared" si="735"/>
        <v>1.68</v>
      </c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9">
        <v>6409111</v>
      </c>
      <c r="I181" s="9">
        <v>4754534</v>
      </c>
      <c r="J181" s="9">
        <v>0</v>
      </c>
      <c r="K181" s="9">
        <v>1607032</v>
      </c>
      <c r="L181" s="9">
        <v>47545</v>
      </c>
      <c r="M181" s="9">
        <v>0</v>
      </c>
      <c r="N181" s="46">
        <v>10.4</v>
      </c>
      <c r="O181" s="46">
        <v>10.4</v>
      </c>
      <c r="P181" s="46">
        <v>0</v>
      </c>
      <c r="Q181" s="9"/>
      <c r="R181" s="9"/>
      <c r="S181" s="9"/>
      <c r="T181" s="9"/>
      <c r="U181" s="9"/>
      <c r="V181" s="28"/>
      <c r="W181" s="28">
        <v>293299</v>
      </c>
      <c r="X181" s="9">
        <f t="shared" si="718"/>
        <v>293299</v>
      </c>
      <c r="Y181" s="9"/>
      <c r="Z181" s="9"/>
      <c r="AA181" s="9"/>
      <c r="AB181" s="9">
        <f t="shared" si="719"/>
        <v>0</v>
      </c>
      <c r="AC181" s="9">
        <f t="shared" si="720"/>
        <v>293299</v>
      </c>
      <c r="AD181" s="9">
        <f t="shared" si="721"/>
        <v>99135</v>
      </c>
      <c r="AE181" s="9">
        <f t="shared" si="722"/>
        <v>2933</v>
      </c>
      <c r="AF181" s="9"/>
      <c r="AG181" s="9"/>
      <c r="AH181" s="9"/>
      <c r="AI181" s="9">
        <f t="shared" si="723"/>
        <v>0</v>
      </c>
      <c r="AJ181" s="46"/>
      <c r="AK181" s="46"/>
      <c r="AL181" s="46"/>
      <c r="AM181" s="46"/>
      <c r="AN181" s="46"/>
      <c r="AO181" s="46"/>
      <c r="AP181" s="46"/>
      <c r="AQ181" s="46"/>
      <c r="AR181" s="46">
        <v>0.76</v>
      </c>
      <c r="AS181" s="46">
        <f t="shared" si="724"/>
        <v>0.76</v>
      </c>
      <c r="AT181" s="46">
        <f t="shared" si="725"/>
        <v>0</v>
      </c>
      <c r="AU181" s="46">
        <f t="shared" si="726"/>
        <v>0.76</v>
      </c>
      <c r="AV181" s="9">
        <f t="shared" si="727"/>
        <v>6804478</v>
      </c>
      <c r="AW181" s="9">
        <f t="shared" si="728"/>
        <v>5047833</v>
      </c>
      <c r="AX181" s="9">
        <f t="shared" si="729"/>
        <v>0</v>
      </c>
      <c r="AY181" s="9">
        <f t="shared" si="730"/>
        <v>1706167</v>
      </c>
      <c r="AZ181" s="9">
        <f t="shared" si="731"/>
        <v>50478</v>
      </c>
      <c r="BA181" s="9">
        <f t="shared" si="732"/>
        <v>0</v>
      </c>
      <c r="BB181" s="46">
        <f t="shared" si="733"/>
        <v>11.16</v>
      </c>
      <c r="BC181" s="46">
        <f t="shared" si="734"/>
        <v>11.16</v>
      </c>
      <c r="BD181" s="46">
        <f t="shared" si="735"/>
        <v>0</v>
      </c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9">
        <v>1539836</v>
      </c>
      <c r="I182" s="9">
        <v>1142312</v>
      </c>
      <c r="J182" s="9">
        <v>0</v>
      </c>
      <c r="K182" s="9">
        <v>386101</v>
      </c>
      <c r="L182" s="9">
        <v>11423</v>
      </c>
      <c r="M182" s="9">
        <v>0</v>
      </c>
      <c r="N182" s="46">
        <v>3.3332999999999999</v>
      </c>
      <c r="O182" s="46">
        <v>3.3332999999999999</v>
      </c>
      <c r="P182" s="46">
        <v>0</v>
      </c>
      <c r="Q182" s="9"/>
      <c r="R182" s="9"/>
      <c r="S182" s="9"/>
      <c r="T182" s="9"/>
      <c r="U182" s="9"/>
      <c r="V182" s="28"/>
      <c r="W182" s="28">
        <v>256490</v>
      </c>
      <c r="X182" s="9">
        <f t="shared" si="718"/>
        <v>256490</v>
      </c>
      <c r="Y182" s="9"/>
      <c r="Z182" s="9"/>
      <c r="AA182" s="9"/>
      <c r="AB182" s="9">
        <f t="shared" si="719"/>
        <v>0</v>
      </c>
      <c r="AC182" s="9">
        <f t="shared" si="720"/>
        <v>256490</v>
      </c>
      <c r="AD182" s="9">
        <f t="shared" si="721"/>
        <v>86694</v>
      </c>
      <c r="AE182" s="9">
        <f t="shared" si="722"/>
        <v>2565</v>
      </c>
      <c r="AF182" s="9"/>
      <c r="AG182" s="9"/>
      <c r="AH182" s="9"/>
      <c r="AI182" s="9">
        <f t="shared" si="723"/>
        <v>0</v>
      </c>
      <c r="AJ182" s="46"/>
      <c r="AK182" s="46"/>
      <c r="AL182" s="46"/>
      <c r="AM182" s="46"/>
      <c r="AN182" s="46"/>
      <c r="AO182" s="46"/>
      <c r="AP182" s="46"/>
      <c r="AQ182" s="46"/>
      <c r="AR182" s="46">
        <v>0.83</v>
      </c>
      <c r="AS182" s="46">
        <f t="shared" si="724"/>
        <v>0.83</v>
      </c>
      <c r="AT182" s="46">
        <f t="shared" si="725"/>
        <v>0</v>
      </c>
      <c r="AU182" s="46">
        <f t="shared" si="726"/>
        <v>0.83</v>
      </c>
      <c r="AV182" s="9">
        <f t="shared" si="727"/>
        <v>1885585</v>
      </c>
      <c r="AW182" s="9">
        <f t="shared" si="728"/>
        <v>1398802</v>
      </c>
      <c r="AX182" s="9">
        <f t="shared" si="729"/>
        <v>0</v>
      </c>
      <c r="AY182" s="9">
        <f t="shared" si="730"/>
        <v>472795</v>
      </c>
      <c r="AZ182" s="9">
        <f t="shared" si="731"/>
        <v>13988</v>
      </c>
      <c r="BA182" s="9">
        <f t="shared" si="732"/>
        <v>0</v>
      </c>
      <c r="BB182" s="46">
        <f t="shared" si="733"/>
        <v>4.1632999999999996</v>
      </c>
      <c r="BC182" s="46">
        <f t="shared" si="734"/>
        <v>4.1632999999999996</v>
      </c>
      <c r="BD182" s="46">
        <f t="shared" si="735"/>
        <v>0</v>
      </c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93</v>
      </c>
      <c r="G183" s="7" t="s">
        <v>94</v>
      </c>
      <c r="H183" s="9">
        <v>68189</v>
      </c>
      <c r="I183" s="9">
        <v>48723</v>
      </c>
      <c r="J183" s="9">
        <v>0</v>
      </c>
      <c r="K183" s="9">
        <v>16468</v>
      </c>
      <c r="L183" s="9">
        <v>487</v>
      </c>
      <c r="M183" s="9">
        <v>2511</v>
      </c>
      <c r="N183" s="46">
        <v>0.19</v>
      </c>
      <c r="O183" s="46">
        <v>0</v>
      </c>
      <c r="P183" s="46">
        <v>0.19</v>
      </c>
      <c r="Q183" s="9"/>
      <c r="R183" s="49"/>
      <c r="S183" s="49"/>
      <c r="T183" s="49"/>
      <c r="U183" s="49"/>
      <c r="V183" s="49"/>
      <c r="W183" s="49"/>
      <c r="X183" s="9">
        <f t="shared" si="718"/>
        <v>0</v>
      </c>
      <c r="Y183" s="9"/>
      <c r="Z183" s="9"/>
      <c r="AA183" s="9"/>
      <c r="AB183" s="9">
        <f t="shared" si="719"/>
        <v>0</v>
      </c>
      <c r="AC183" s="9">
        <f t="shared" si="720"/>
        <v>0</v>
      </c>
      <c r="AD183" s="9">
        <f t="shared" si="721"/>
        <v>0</v>
      </c>
      <c r="AE183" s="9">
        <f t="shared" si="722"/>
        <v>0</v>
      </c>
      <c r="AF183" s="49"/>
      <c r="AG183" s="49"/>
      <c r="AH183" s="49"/>
      <c r="AI183" s="9">
        <f t="shared" si="723"/>
        <v>0</v>
      </c>
      <c r="AJ183" s="46"/>
      <c r="AK183" s="46"/>
      <c r="AL183" s="46"/>
      <c r="AM183" s="46"/>
      <c r="AN183" s="46"/>
      <c r="AO183" s="46"/>
      <c r="AP183" s="46"/>
      <c r="AQ183" s="46"/>
      <c r="AR183" s="46"/>
      <c r="AS183" s="46">
        <f t="shared" si="724"/>
        <v>0</v>
      </c>
      <c r="AT183" s="46">
        <f t="shared" si="725"/>
        <v>0</v>
      </c>
      <c r="AU183" s="46">
        <f t="shared" si="726"/>
        <v>0</v>
      </c>
      <c r="AV183" s="9">
        <f t="shared" si="727"/>
        <v>68189</v>
      </c>
      <c r="AW183" s="9">
        <f t="shared" si="728"/>
        <v>48723</v>
      </c>
      <c r="AX183" s="9">
        <f t="shared" si="729"/>
        <v>0</v>
      </c>
      <c r="AY183" s="9">
        <f t="shared" si="730"/>
        <v>16468</v>
      </c>
      <c r="AZ183" s="9">
        <f t="shared" si="731"/>
        <v>487</v>
      </c>
      <c r="BA183" s="9">
        <f t="shared" si="732"/>
        <v>2511</v>
      </c>
      <c r="BB183" s="46">
        <f t="shared" si="733"/>
        <v>0.19</v>
      </c>
      <c r="BC183" s="46">
        <f t="shared" si="734"/>
        <v>0</v>
      </c>
      <c r="BD183" s="46">
        <f t="shared" si="735"/>
        <v>0.19</v>
      </c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94</v>
      </c>
      <c r="H184" s="9">
        <v>4752089</v>
      </c>
      <c r="I184" s="9">
        <v>3521233</v>
      </c>
      <c r="J184" s="9">
        <v>0</v>
      </c>
      <c r="K184" s="9">
        <v>1190177</v>
      </c>
      <c r="L184" s="9">
        <v>35212</v>
      </c>
      <c r="M184" s="9">
        <v>5467</v>
      </c>
      <c r="N184" s="46">
        <v>6.06</v>
      </c>
      <c r="O184" s="46">
        <v>5.0599999999999996</v>
      </c>
      <c r="P184" s="46">
        <v>1</v>
      </c>
      <c r="Q184" s="9"/>
      <c r="R184" s="49"/>
      <c r="S184" s="49"/>
      <c r="T184" s="49"/>
      <c r="U184" s="49"/>
      <c r="V184" s="49"/>
      <c r="W184" s="49"/>
      <c r="X184" s="9">
        <f t="shared" si="718"/>
        <v>0</v>
      </c>
      <c r="Y184" s="9"/>
      <c r="Z184" s="9"/>
      <c r="AA184" s="9"/>
      <c r="AB184" s="9">
        <f t="shared" ref="AB184" si="736">SUM(Y184:AA184)</f>
        <v>0</v>
      </c>
      <c r="AC184" s="9">
        <f t="shared" ref="AC184" si="737">X184+AB184</f>
        <v>0</v>
      </c>
      <c r="AD184" s="9">
        <f t="shared" ref="AD184" si="738">ROUND((X184+Y184+Z184)*33.8%,0)</f>
        <v>0</v>
      </c>
      <c r="AE184" s="9">
        <f t="shared" ref="AE184" si="739">ROUND(X184*1%,0)</f>
        <v>0</v>
      </c>
      <c r="AF184" s="49"/>
      <c r="AG184" s="49"/>
      <c r="AH184" s="49"/>
      <c r="AI184" s="9">
        <f t="shared" si="723"/>
        <v>0</v>
      </c>
      <c r="AJ184" s="46"/>
      <c r="AK184" s="46"/>
      <c r="AL184" s="46"/>
      <c r="AM184" s="46"/>
      <c r="AN184" s="46"/>
      <c r="AO184" s="46"/>
      <c r="AP184" s="46"/>
      <c r="AQ184" s="46"/>
      <c r="AR184" s="46"/>
      <c r="AS184" s="46">
        <f t="shared" ref="AS184" si="740">AJ184+AL184+AM184+AP184+AR184+AN184</f>
        <v>0</v>
      </c>
      <c r="AT184" s="46">
        <f t="shared" ref="AT184" si="741">AK184+AQ184+AO184</f>
        <v>0</v>
      </c>
      <c r="AU184" s="46">
        <f t="shared" ref="AU184" si="742">AS184+AT184</f>
        <v>0</v>
      </c>
      <c r="AV184" s="9">
        <f t="shared" ref="AV184" si="743">AW184+AX184+AY184+AZ184+BA184</f>
        <v>4752089</v>
      </c>
      <c r="AW184" s="9">
        <f t="shared" ref="AW184" si="744">I184+X184</f>
        <v>3521233</v>
      </c>
      <c r="AX184" s="9">
        <f t="shared" ref="AX184" si="745">J184+AB184</f>
        <v>0</v>
      </c>
      <c r="AY184" s="9">
        <f t="shared" ref="AY184" si="746">K184+AD184</f>
        <v>1190177</v>
      </c>
      <c r="AZ184" s="9">
        <f t="shared" ref="AZ184" si="747">L184+AE184</f>
        <v>35212</v>
      </c>
      <c r="BA184" s="9">
        <f t="shared" ref="BA184" si="748">M184+AI184</f>
        <v>5467</v>
      </c>
      <c r="BB184" s="46">
        <f t="shared" ref="BB184" si="749">BC184+BD184</f>
        <v>6.06</v>
      </c>
      <c r="BC184" s="46">
        <f t="shared" ref="BC184" si="750">O184+AS184</f>
        <v>5.0599999999999996</v>
      </c>
      <c r="BD184" s="46">
        <f t="shared" ref="BD184" si="751">P184+AT184</f>
        <v>1</v>
      </c>
    </row>
    <row r="185" spans="1:57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7" t="s">
        <v>94</v>
      </c>
      <c r="H185" s="9">
        <v>4522613</v>
      </c>
      <c r="I185" s="9">
        <v>3351194</v>
      </c>
      <c r="J185" s="9">
        <v>0</v>
      </c>
      <c r="K185" s="9">
        <v>1132704</v>
      </c>
      <c r="L185" s="9">
        <v>33512</v>
      </c>
      <c r="M185" s="9">
        <v>5203</v>
      </c>
      <c r="N185" s="46">
        <v>5.77</v>
      </c>
      <c r="O185" s="46">
        <v>4.82</v>
      </c>
      <c r="P185" s="46">
        <v>0.94999999999999929</v>
      </c>
      <c r="Q185" s="9"/>
      <c r="R185" s="49"/>
      <c r="S185" s="49"/>
      <c r="T185" s="49"/>
      <c r="U185" s="49">
        <v>155376</v>
      </c>
      <c r="V185" s="49"/>
      <c r="W185" s="49"/>
      <c r="X185" s="9">
        <f t="shared" si="718"/>
        <v>155376</v>
      </c>
      <c r="Y185" s="9"/>
      <c r="Z185" s="9"/>
      <c r="AA185" s="9"/>
      <c r="AB185" s="9">
        <f t="shared" si="719"/>
        <v>0</v>
      </c>
      <c r="AC185" s="9">
        <f t="shared" si="720"/>
        <v>155376</v>
      </c>
      <c r="AD185" s="9">
        <f t="shared" si="721"/>
        <v>52517</v>
      </c>
      <c r="AE185" s="9">
        <f t="shared" si="722"/>
        <v>1554</v>
      </c>
      <c r="AF185" s="49"/>
      <c r="AG185" s="49"/>
      <c r="AH185" s="49"/>
      <c r="AI185" s="9">
        <f t="shared" si="723"/>
        <v>0</v>
      </c>
      <c r="AJ185" s="46"/>
      <c r="AK185" s="46"/>
      <c r="AL185" s="46"/>
      <c r="AM185" s="46"/>
      <c r="AN185" s="46">
        <v>0.25</v>
      </c>
      <c r="AO185" s="46"/>
      <c r="AP185" s="46"/>
      <c r="AQ185" s="46"/>
      <c r="AR185" s="46"/>
      <c r="AS185" s="46">
        <f t="shared" si="724"/>
        <v>0.25</v>
      </c>
      <c r="AT185" s="46">
        <f t="shared" si="725"/>
        <v>0</v>
      </c>
      <c r="AU185" s="46">
        <f t="shared" si="726"/>
        <v>0.25</v>
      </c>
      <c r="AV185" s="9">
        <f t="shared" si="727"/>
        <v>4732060</v>
      </c>
      <c r="AW185" s="9">
        <f t="shared" si="728"/>
        <v>3506570</v>
      </c>
      <c r="AX185" s="9">
        <f t="shared" si="729"/>
        <v>0</v>
      </c>
      <c r="AY185" s="9">
        <f t="shared" si="730"/>
        <v>1185221</v>
      </c>
      <c r="AZ185" s="9">
        <f t="shared" si="731"/>
        <v>35066</v>
      </c>
      <c r="BA185" s="9">
        <f t="shared" si="732"/>
        <v>5203</v>
      </c>
      <c r="BB185" s="46">
        <f t="shared" si="733"/>
        <v>6.02</v>
      </c>
      <c r="BC185" s="46">
        <f t="shared" si="734"/>
        <v>5.07</v>
      </c>
      <c r="BD185" s="46">
        <f t="shared" si="735"/>
        <v>0.94999999999999929</v>
      </c>
    </row>
    <row r="186" spans="1:57" x14ac:dyDescent="0.25">
      <c r="A186" s="29">
        <v>1456</v>
      </c>
      <c r="B186" s="30">
        <v>600023427</v>
      </c>
      <c r="C186" s="31"/>
      <c r="D186" s="32" t="s">
        <v>178</v>
      </c>
      <c r="E186" s="30"/>
      <c r="F186" s="30"/>
      <c r="G186" s="31"/>
      <c r="H186" s="50">
        <v>105880384</v>
      </c>
      <c r="I186" s="50">
        <v>77753986</v>
      </c>
      <c r="J186" s="50">
        <v>410000</v>
      </c>
      <c r="K186" s="50">
        <v>26419428</v>
      </c>
      <c r="L186" s="50">
        <v>777539</v>
      </c>
      <c r="M186" s="50">
        <v>519431</v>
      </c>
      <c r="N186" s="51">
        <v>149.70860000000002</v>
      </c>
      <c r="O186" s="51">
        <v>134.57859999999999</v>
      </c>
      <c r="P186" s="51">
        <v>15.129999999999999</v>
      </c>
      <c r="Q186" s="50">
        <f t="shared" ref="Q186:BD186" si="752">SUM(Q175:Q185)</f>
        <v>0</v>
      </c>
      <c r="R186" s="50">
        <f t="shared" si="752"/>
        <v>0</v>
      </c>
      <c r="S186" s="50">
        <f t="shared" si="752"/>
        <v>0</v>
      </c>
      <c r="T186" s="50">
        <f t="shared" si="752"/>
        <v>0</v>
      </c>
      <c r="U186" s="50">
        <f t="shared" si="752"/>
        <v>155376</v>
      </c>
      <c r="V186" s="50">
        <f t="shared" si="752"/>
        <v>2067</v>
      </c>
      <c r="W186" s="50">
        <f t="shared" si="752"/>
        <v>1287423</v>
      </c>
      <c r="X186" s="50">
        <f t="shared" si="752"/>
        <v>1444866</v>
      </c>
      <c r="Y186" s="50">
        <f t="shared" si="752"/>
        <v>0</v>
      </c>
      <c r="Z186" s="50">
        <f t="shared" si="752"/>
        <v>0</v>
      </c>
      <c r="AA186" s="50">
        <f t="shared" si="752"/>
        <v>0</v>
      </c>
      <c r="AB186" s="50">
        <f t="shared" si="752"/>
        <v>0</v>
      </c>
      <c r="AC186" s="50">
        <f t="shared" si="752"/>
        <v>1444866</v>
      </c>
      <c r="AD186" s="50">
        <f t="shared" si="752"/>
        <v>488365</v>
      </c>
      <c r="AE186" s="50">
        <f t="shared" si="752"/>
        <v>14449</v>
      </c>
      <c r="AF186" s="50">
        <f t="shared" si="752"/>
        <v>8000</v>
      </c>
      <c r="AG186" s="50">
        <f t="shared" si="752"/>
        <v>0</v>
      </c>
      <c r="AH186" s="50">
        <f t="shared" si="752"/>
        <v>0</v>
      </c>
      <c r="AI186" s="50">
        <f t="shared" si="752"/>
        <v>8000</v>
      </c>
      <c r="AJ186" s="51">
        <f t="shared" si="752"/>
        <v>0</v>
      </c>
      <c r="AK186" s="51">
        <f t="shared" si="752"/>
        <v>0</v>
      </c>
      <c r="AL186" s="51">
        <f t="shared" si="752"/>
        <v>0</v>
      </c>
      <c r="AM186" s="51">
        <f t="shared" si="752"/>
        <v>0</v>
      </c>
      <c r="AN186" s="51">
        <f t="shared" si="752"/>
        <v>0.25</v>
      </c>
      <c r="AO186" s="51">
        <f t="shared" si="752"/>
        <v>0</v>
      </c>
      <c r="AP186" s="51">
        <f t="shared" si="752"/>
        <v>0</v>
      </c>
      <c r="AQ186" s="51">
        <f t="shared" si="752"/>
        <v>0.01</v>
      </c>
      <c r="AR186" s="51">
        <f t="shared" si="752"/>
        <v>3.6900000000000004</v>
      </c>
      <c r="AS186" s="51">
        <f t="shared" si="752"/>
        <v>3.9400000000000004</v>
      </c>
      <c r="AT186" s="51">
        <f t="shared" si="752"/>
        <v>0.01</v>
      </c>
      <c r="AU186" s="51">
        <f t="shared" si="752"/>
        <v>3.95</v>
      </c>
      <c r="AV186" s="50">
        <f t="shared" si="752"/>
        <v>107836064</v>
      </c>
      <c r="AW186" s="50">
        <f t="shared" si="752"/>
        <v>79198852</v>
      </c>
      <c r="AX186" s="50">
        <f t="shared" si="752"/>
        <v>410000</v>
      </c>
      <c r="AY186" s="50">
        <f t="shared" si="752"/>
        <v>26907793</v>
      </c>
      <c r="AZ186" s="50">
        <f t="shared" si="752"/>
        <v>791988</v>
      </c>
      <c r="BA186" s="50">
        <f t="shared" si="752"/>
        <v>527431</v>
      </c>
      <c r="BB186" s="51">
        <f t="shared" si="752"/>
        <v>153.65859999999998</v>
      </c>
      <c r="BC186" s="51">
        <f t="shared" si="752"/>
        <v>138.51859999999996</v>
      </c>
      <c r="BD186" s="51">
        <f t="shared" si="752"/>
        <v>15.139999999999999</v>
      </c>
      <c r="BE186" s="42">
        <f>AV186-H186</f>
        <v>1955680</v>
      </c>
    </row>
    <row r="187" spans="1:57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6">
        <v>3114</v>
      </c>
      <c r="F187" s="6" t="s">
        <v>73</v>
      </c>
      <c r="G187" s="6" t="s">
        <v>19</v>
      </c>
      <c r="H187" s="9">
        <v>27354375</v>
      </c>
      <c r="I187" s="9">
        <v>20025531</v>
      </c>
      <c r="J187" s="9">
        <v>40000</v>
      </c>
      <c r="K187" s="9">
        <v>6782149</v>
      </c>
      <c r="L187" s="9">
        <v>200255</v>
      </c>
      <c r="M187" s="9">
        <v>306440</v>
      </c>
      <c r="N187" s="46">
        <v>33.072800000000001</v>
      </c>
      <c r="O187" s="46">
        <v>25.2928</v>
      </c>
      <c r="P187" s="46">
        <v>7.78</v>
      </c>
      <c r="Q187" s="9"/>
      <c r="R187" s="28"/>
      <c r="S187" s="28"/>
      <c r="T187" s="28"/>
      <c r="U187" s="28"/>
      <c r="V187" s="28"/>
      <c r="W187" s="28"/>
      <c r="X187" s="9">
        <f t="shared" ref="X187:X194" si="753">SUM(Q187:W187)</f>
        <v>0</v>
      </c>
      <c r="Y187" s="9"/>
      <c r="Z187" s="9"/>
      <c r="AA187" s="9"/>
      <c r="AB187" s="9">
        <f t="shared" ref="AB187:AB194" si="754">SUM(Y187:AA187)</f>
        <v>0</v>
      </c>
      <c r="AC187" s="9">
        <f t="shared" ref="AC187:AC194" si="755">X187+AB187</f>
        <v>0</v>
      </c>
      <c r="AD187" s="9">
        <f t="shared" ref="AD187:AD194" si="756">ROUND((X187+Y187+Z187)*33.8%,0)</f>
        <v>0</v>
      </c>
      <c r="AE187" s="9">
        <f t="shared" ref="AE187:AE194" si="757">ROUND(X187*1%,0)</f>
        <v>0</v>
      </c>
      <c r="AF187" s="28"/>
      <c r="AG187" s="28"/>
      <c r="AH187" s="28"/>
      <c r="AI187" s="9">
        <f t="shared" ref="AI187:AI194" si="758">AF187+AG187+AH187</f>
        <v>0</v>
      </c>
      <c r="AJ187" s="46"/>
      <c r="AK187" s="46"/>
      <c r="AL187" s="46"/>
      <c r="AM187" s="46"/>
      <c r="AN187" s="46"/>
      <c r="AO187" s="46"/>
      <c r="AP187" s="46"/>
      <c r="AQ187" s="46"/>
      <c r="AR187" s="46"/>
      <c r="AS187" s="46">
        <f t="shared" ref="AS187:AS194" si="759">AJ187+AL187+AM187+AP187+AR187+AN187</f>
        <v>0</v>
      </c>
      <c r="AT187" s="46">
        <f t="shared" ref="AT187:AT194" si="760">AK187+AQ187+AO187</f>
        <v>0</v>
      </c>
      <c r="AU187" s="46">
        <f t="shared" ref="AU187:AU194" si="761">AS187+AT187</f>
        <v>0</v>
      </c>
      <c r="AV187" s="9">
        <f t="shared" ref="AV187:AV194" si="762">AW187+AX187+AY187+AZ187+BA187</f>
        <v>27354375</v>
      </c>
      <c r="AW187" s="9">
        <f t="shared" ref="AW187:AW194" si="763">I187+X187</f>
        <v>20025531</v>
      </c>
      <c r="AX187" s="9">
        <f t="shared" ref="AX187:AX194" si="764">J187+AB187</f>
        <v>40000</v>
      </c>
      <c r="AY187" s="9">
        <f t="shared" ref="AY187:AY194" si="765">K187+AD187</f>
        <v>6782149</v>
      </c>
      <c r="AZ187" s="9">
        <f t="shared" ref="AZ187:AZ194" si="766">L187+AE187</f>
        <v>200255</v>
      </c>
      <c r="BA187" s="9">
        <f t="shared" ref="BA187:BA194" si="767">M187+AI187</f>
        <v>306440</v>
      </c>
      <c r="BB187" s="46">
        <f t="shared" ref="BB187:BB194" si="768">BC187+BD187</f>
        <v>33.072800000000001</v>
      </c>
      <c r="BC187" s="46">
        <f t="shared" ref="BC187:BC194" si="769">O187+AS187</f>
        <v>25.2928</v>
      </c>
      <c r="BD187" s="46">
        <f t="shared" ref="BD187:BD194" si="770">P187+AT187</f>
        <v>7.78</v>
      </c>
    </row>
    <row r="188" spans="1:57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2" t="s">
        <v>19</v>
      </c>
      <c r="H188" s="9">
        <v>7180062</v>
      </c>
      <c r="I188" s="9">
        <v>5326455</v>
      </c>
      <c r="J188" s="9">
        <v>0</v>
      </c>
      <c r="K188" s="9">
        <v>1800342</v>
      </c>
      <c r="L188" s="9">
        <v>53265</v>
      </c>
      <c r="M188" s="9">
        <v>0</v>
      </c>
      <c r="N188" s="46">
        <v>13.257999999999999</v>
      </c>
      <c r="O188" s="46">
        <v>13.257999999999999</v>
      </c>
      <c r="P188" s="46">
        <v>0</v>
      </c>
      <c r="Q188" s="9"/>
      <c r="R188" s="9"/>
      <c r="S188" s="9"/>
      <c r="T188" s="9"/>
      <c r="U188" s="9"/>
      <c r="V188" s="9"/>
      <c r="W188" s="9"/>
      <c r="X188" s="9">
        <f t="shared" si="753"/>
        <v>0</v>
      </c>
      <c r="Y188" s="9"/>
      <c r="Z188" s="9"/>
      <c r="AA188" s="9"/>
      <c r="AB188" s="9">
        <f t="shared" si="754"/>
        <v>0</v>
      </c>
      <c r="AC188" s="9">
        <f t="shared" si="755"/>
        <v>0</v>
      </c>
      <c r="AD188" s="9">
        <f t="shared" si="756"/>
        <v>0</v>
      </c>
      <c r="AE188" s="9">
        <f t="shared" si="757"/>
        <v>0</v>
      </c>
      <c r="AF188" s="9"/>
      <c r="AG188" s="9"/>
      <c r="AH188" s="9"/>
      <c r="AI188" s="9">
        <f t="shared" si="758"/>
        <v>0</v>
      </c>
      <c r="AJ188" s="46"/>
      <c r="AK188" s="46"/>
      <c r="AL188" s="46"/>
      <c r="AM188" s="46"/>
      <c r="AN188" s="46"/>
      <c r="AO188" s="46"/>
      <c r="AP188" s="46"/>
      <c r="AQ188" s="46"/>
      <c r="AR188" s="46"/>
      <c r="AS188" s="46">
        <f t="shared" si="759"/>
        <v>0</v>
      </c>
      <c r="AT188" s="46">
        <f t="shared" si="760"/>
        <v>0</v>
      </c>
      <c r="AU188" s="46">
        <f t="shared" si="761"/>
        <v>0</v>
      </c>
      <c r="AV188" s="9">
        <f t="shared" si="762"/>
        <v>7180062</v>
      </c>
      <c r="AW188" s="9">
        <f t="shared" si="763"/>
        <v>5326455</v>
      </c>
      <c r="AX188" s="9">
        <f t="shared" si="764"/>
        <v>0</v>
      </c>
      <c r="AY188" s="9">
        <f t="shared" si="765"/>
        <v>1800342</v>
      </c>
      <c r="AZ188" s="9">
        <f t="shared" si="766"/>
        <v>53265</v>
      </c>
      <c r="BA188" s="9">
        <f t="shared" si="767"/>
        <v>0</v>
      </c>
      <c r="BB188" s="46">
        <f t="shared" si="768"/>
        <v>13.257999999999999</v>
      </c>
      <c r="BC188" s="46">
        <f t="shared" si="769"/>
        <v>13.257999999999999</v>
      </c>
      <c r="BD188" s="46">
        <f t="shared" si="770"/>
        <v>0</v>
      </c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19">
        <v>3114</v>
      </c>
      <c r="F189" s="19" t="s">
        <v>108</v>
      </c>
      <c r="G189" s="19" t="s">
        <v>94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46">
        <v>0</v>
      </c>
      <c r="O189" s="46">
        <v>0</v>
      </c>
      <c r="P189" s="46">
        <v>0</v>
      </c>
      <c r="Q189" s="9"/>
      <c r="R189" s="49"/>
      <c r="S189" s="49"/>
      <c r="T189" s="49"/>
      <c r="U189" s="49"/>
      <c r="V189" s="49"/>
      <c r="W189" s="49"/>
      <c r="X189" s="9">
        <f t="shared" si="753"/>
        <v>0</v>
      </c>
      <c r="Y189" s="9"/>
      <c r="Z189" s="9"/>
      <c r="AA189" s="9"/>
      <c r="AB189" s="9">
        <f t="shared" si="754"/>
        <v>0</v>
      </c>
      <c r="AC189" s="9">
        <f t="shared" si="755"/>
        <v>0</v>
      </c>
      <c r="AD189" s="9">
        <f t="shared" si="756"/>
        <v>0</v>
      </c>
      <c r="AE189" s="9">
        <f t="shared" si="757"/>
        <v>0</v>
      </c>
      <c r="AF189" s="49"/>
      <c r="AG189" s="49"/>
      <c r="AH189" s="49"/>
      <c r="AI189" s="9">
        <f t="shared" si="758"/>
        <v>0</v>
      </c>
      <c r="AJ189" s="46"/>
      <c r="AK189" s="46"/>
      <c r="AL189" s="46"/>
      <c r="AM189" s="46"/>
      <c r="AN189" s="46"/>
      <c r="AO189" s="46"/>
      <c r="AP189" s="46"/>
      <c r="AQ189" s="46"/>
      <c r="AR189" s="46"/>
      <c r="AS189" s="46">
        <f t="shared" si="759"/>
        <v>0</v>
      </c>
      <c r="AT189" s="46">
        <f t="shared" si="760"/>
        <v>0</v>
      </c>
      <c r="AU189" s="46">
        <f t="shared" si="761"/>
        <v>0</v>
      </c>
      <c r="AV189" s="9">
        <f t="shared" si="762"/>
        <v>0</v>
      </c>
      <c r="AW189" s="9">
        <f t="shared" si="763"/>
        <v>0</v>
      </c>
      <c r="AX189" s="9">
        <f t="shared" si="764"/>
        <v>0</v>
      </c>
      <c r="AY189" s="9">
        <f t="shared" si="765"/>
        <v>0</v>
      </c>
      <c r="AZ189" s="9">
        <f t="shared" si="766"/>
        <v>0</v>
      </c>
      <c r="BA189" s="9">
        <f t="shared" si="767"/>
        <v>0</v>
      </c>
      <c r="BB189" s="46">
        <f t="shared" si="768"/>
        <v>0</v>
      </c>
      <c r="BC189" s="46">
        <f t="shared" si="769"/>
        <v>0</v>
      </c>
      <c r="BD189" s="46">
        <f t="shared" si="770"/>
        <v>0</v>
      </c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94</v>
      </c>
      <c r="H190" s="9">
        <v>925822</v>
      </c>
      <c r="I190" s="9">
        <v>667832</v>
      </c>
      <c r="J190" s="9">
        <v>15000</v>
      </c>
      <c r="K190" s="9">
        <v>230797</v>
      </c>
      <c r="L190" s="9">
        <v>6677</v>
      </c>
      <c r="M190" s="9">
        <v>5516</v>
      </c>
      <c r="N190" s="46">
        <v>2.14</v>
      </c>
      <c r="O190" s="46">
        <v>0</v>
      </c>
      <c r="P190" s="46">
        <v>2.14</v>
      </c>
      <c r="Q190" s="9"/>
      <c r="R190" s="49"/>
      <c r="S190" s="49"/>
      <c r="T190" s="49"/>
      <c r="U190" s="49"/>
      <c r="V190" s="49">
        <v>15955</v>
      </c>
      <c r="W190" s="49"/>
      <c r="X190" s="9">
        <f t="shared" si="753"/>
        <v>15955</v>
      </c>
      <c r="Y190" s="9"/>
      <c r="Z190" s="9"/>
      <c r="AA190" s="9"/>
      <c r="AB190" s="9">
        <f t="shared" si="754"/>
        <v>0</v>
      </c>
      <c r="AC190" s="9">
        <f t="shared" si="755"/>
        <v>15955</v>
      </c>
      <c r="AD190" s="9">
        <f t="shared" si="756"/>
        <v>5393</v>
      </c>
      <c r="AE190" s="9">
        <f t="shared" si="757"/>
        <v>160</v>
      </c>
      <c r="AF190" s="49"/>
      <c r="AG190" s="49"/>
      <c r="AH190" s="49"/>
      <c r="AI190" s="9">
        <f t="shared" si="758"/>
        <v>0</v>
      </c>
      <c r="AJ190" s="46"/>
      <c r="AK190" s="46"/>
      <c r="AL190" s="46"/>
      <c r="AM190" s="46"/>
      <c r="AN190" s="46"/>
      <c r="AO190" s="46"/>
      <c r="AP190" s="46"/>
      <c r="AQ190" s="46">
        <v>0.05</v>
      </c>
      <c r="AR190" s="46"/>
      <c r="AS190" s="46">
        <f t="shared" si="759"/>
        <v>0</v>
      </c>
      <c r="AT190" s="46">
        <f t="shared" si="760"/>
        <v>0.05</v>
      </c>
      <c r="AU190" s="46">
        <f t="shared" si="761"/>
        <v>0.05</v>
      </c>
      <c r="AV190" s="9">
        <f t="shared" si="762"/>
        <v>947330</v>
      </c>
      <c r="AW190" s="9">
        <f t="shared" si="763"/>
        <v>683787</v>
      </c>
      <c r="AX190" s="9">
        <f t="shared" si="764"/>
        <v>15000</v>
      </c>
      <c r="AY190" s="9">
        <f t="shared" si="765"/>
        <v>236190</v>
      </c>
      <c r="AZ190" s="9">
        <f t="shared" si="766"/>
        <v>6837</v>
      </c>
      <c r="BA190" s="9">
        <f t="shared" si="767"/>
        <v>5516</v>
      </c>
      <c r="BB190" s="46">
        <f t="shared" si="768"/>
        <v>2.19</v>
      </c>
      <c r="BC190" s="46">
        <f t="shared" si="769"/>
        <v>0</v>
      </c>
      <c r="BD190" s="46">
        <f t="shared" si="770"/>
        <v>2.19</v>
      </c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7" t="s">
        <v>94</v>
      </c>
      <c r="H191" s="9">
        <v>91720</v>
      </c>
      <c r="I191" s="9">
        <v>67537</v>
      </c>
      <c r="J191" s="9">
        <v>0</v>
      </c>
      <c r="K191" s="9">
        <v>22828</v>
      </c>
      <c r="L191" s="9">
        <v>675</v>
      </c>
      <c r="M191" s="9">
        <v>680</v>
      </c>
      <c r="N191" s="46">
        <v>0.22</v>
      </c>
      <c r="O191" s="46">
        <v>0</v>
      </c>
      <c r="P191" s="46">
        <v>0.22</v>
      </c>
      <c r="Q191" s="9"/>
      <c r="R191" s="49"/>
      <c r="S191" s="49"/>
      <c r="T191" s="49"/>
      <c r="U191" s="49"/>
      <c r="V191" s="49">
        <v>2252</v>
      </c>
      <c r="W191" s="49"/>
      <c r="X191" s="9">
        <f t="shared" si="753"/>
        <v>2252</v>
      </c>
      <c r="Y191" s="9"/>
      <c r="Z191" s="9"/>
      <c r="AA191" s="9"/>
      <c r="AB191" s="9">
        <f t="shared" si="754"/>
        <v>0</v>
      </c>
      <c r="AC191" s="9">
        <f t="shared" si="755"/>
        <v>2252</v>
      </c>
      <c r="AD191" s="9">
        <f t="shared" si="756"/>
        <v>761</v>
      </c>
      <c r="AE191" s="9">
        <f t="shared" si="757"/>
        <v>23</v>
      </c>
      <c r="AF191" s="49"/>
      <c r="AG191" s="49"/>
      <c r="AH191" s="49"/>
      <c r="AI191" s="9">
        <f t="shared" si="758"/>
        <v>0</v>
      </c>
      <c r="AJ191" s="46"/>
      <c r="AK191" s="46"/>
      <c r="AL191" s="46"/>
      <c r="AM191" s="46"/>
      <c r="AN191" s="46"/>
      <c r="AO191" s="46"/>
      <c r="AP191" s="46"/>
      <c r="AQ191" s="46">
        <v>0.01</v>
      </c>
      <c r="AR191" s="46"/>
      <c r="AS191" s="46">
        <f t="shared" si="759"/>
        <v>0</v>
      </c>
      <c r="AT191" s="46">
        <f t="shared" si="760"/>
        <v>0.01</v>
      </c>
      <c r="AU191" s="46">
        <f t="shared" si="761"/>
        <v>0.01</v>
      </c>
      <c r="AV191" s="9">
        <f t="shared" si="762"/>
        <v>94756</v>
      </c>
      <c r="AW191" s="9">
        <f t="shared" si="763"/>
        <v>69789</v>
      </c>
      <c r="AX191" s="9">
        <f t="shared" si="764"/>
        <v>0</v>
      </c>
      <c r="AY191" s="9">
        <f t="shared" si="765"/>
        <v>23589</v>
      </c>
      <c r="AZ191" s="9">
        <f t="shared" si="766"/>
        <v>698</v>
      </c>
      <c r="BA191" s="9">
        <f t="shared" si="767"/>
        <v>680</v>
      </c>
      <c r="BB191" s="46">
        <f t="shared" si="768"/>
        <v>0.23</v>
      </c>
      <c r="BC191" s="46">
        <f t="shared" si="769"/>
        <v>0</v>
      </c>
      <c r="BD191" s="46">
        <f t="shared" si="770"/>
        <v>0.23</v>
      </c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2" t="s">
        <v>19</v>
      </c>
      <c r="H192" s="9">
        <v>2014445</v>
      </c>
      <c r="I192" s="9">
        <v>1494395</v>
      </c>
      <c r="J192" s="9">
        <v>0</v>
      </c>
      <c r="K192" s="9">
        <v>505106</v>
      </c>
      <c r="L192" s="9">
        <v>14944</v>
      </c>
      <c r="M192" s="9">
        <v>0</v>
      </c>
      <c r="N192" s="46">
        <v>3.4672000000000001</v>
      </c>
      <c r="O192" s="46">
        <v>3.4672000000000001</v>
      </c>
      <c r="P192" s="46">
        <v>0</v>
      </c>
      <c r="Q192" s="9"/>
      <c r="R192" s="9"/>
      <c r="S192" s="9"/>
      <c r="T192" s="9"/>
      <c r="U192" s="9"/>
      <c r="V192" s="9"/>
      <c r="W192" s="9"/>
      <c r="X192" s="9">
        <f t="shared" si="753"/>
        <v>0</v>
      </c>
      <c r="Y192" s="9"/>
      <c r="Z192" s="9"/>
      <c r="AA192" s="9"/>
      <c r="AB192" s="9">
        <f t="shared" si="754"/>
        <v>0</v>
      </c>
      <c r="AC192" s="9">
        <f t="shared" si="755"/>
        <v>0</v>
      </c>
      <c r="AD192" s="9">
        <f t="shared" si="756"/>
        <v>0</v>
      </c>
      <c r="AE192" s="9">
        <f t="shared" si="757"/>
        <v>0</v>
      </c>
      <c r="AF192" s="9"/>
      <c r="AG192" s="9"/>
      <c r="AH192" s="9"/>
      <c r="AI192" s="9">
        <f t="shared" si="758"/>
        <v>0</v>
      </c>
      <c r="AJ192" s="46"/>
      <c r="AK192" s="46"/>
      <c r="AL192" s="46"/>
      <c r="AM192" s="46"/>
      <c r="AN192" s="46"/>
      <c r="AO192" s="46"/>
      <c r="AP192" s="46"/>
      <c r="AQ192" s="46"/>
      <c r="AR192" s="46"/>
      <c r="AS192" s="46">
        <f t="shared" si="759"/>
        <v>0</v>
      </c>
      <c r="AT192" s="46">
        <f t="shared" si="760"/>
        <v>0</v>
      </c>
      <c r="AU192" s="46">
        <f t="shared" si="761"/>
        <v>0</v>
      </c>
      <c r="AV192" s="9">
        <f t="shared" si="762"/>
        <v>2014445</v>
      </c>
      <c r="AW192" s="9">
        <f t="shared" si="763"/>
        <v>1494395</v>
      </c>
      <c r="AX192" s="9">
        <f t="shared" si="764"/>
        <v>0</v>
      </c>
      <c r="AY192" s="9">
        <f t="shared" si="765"/>
        <v>505106</v>
      </c>
      <c r="AZ192" s="9">
        <f t="shared" si="766"/>
        <v>14944</v>
      </c>
      <c r="BA192" s="9">
        <f t="shared" si="767"/>
        <v>0</v>
      </c>
      <c r="BB192" s="46">
        <f t="shared" si="768"/>
        <v>3.4672000000000001</v>
      </c>
      <c r="BC192" s="46">
        <f t="shared" si="769"/>
        <v>3.4672000000000001</v>
      </c>
      <c r="BD192" s="46">
        <f t="shared" si="770"/>
        <v>0</v>
      </c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93</v>
      </c>
      <c r="G193" s="7" t="s">
        <v>94</v>
      </c>
      <c r="H193" s="9">
        <v>34461</v>
      </c>
      <c r="I193" s="9">
        <v>24623</v>
      </c>
      <c r="J193" s="9">
        <v>0</v>
      </c>
      <c r="K193" s="9">
        <v>8323</v>
      </c>
      <c r="L193" s="9">
        <v>246</v>
      </c>
      <c r="M193" s="9">
        <v>1269</v>
      </c>
      <c r="N193" s="46">
        <v>0.1</v>
      </c>
      <c r="O193" s="46">
        <v>0</v>
      </c>
      <c r="P193" s="46">
        <v>0.1</v>
      </c>
      <c r="Q193" s="9"/>
      <c r="R193" s="49"/>
      <c r="S193" s="49"/>
      <c r="T193" s="49"/>
      <c r="U193" s="49"/>
      <c r="V193" s="49"/>
      <c r="W193" s="49"/>
      <c r="X193" s="9">
        <f t="shared" si="753"/>
        <v>0</v>
      </c>
      <c r="Y193" s="9"/>
      <c r="Z193" s="9"/>
      <c r="AA193" s="9"/>
      <c r="AB193" s="9">
        <f t="shared" si="754"/>
        <v>0</v>
      </c>
      <c r="AC193" s="9">
        <f t="shared" si="755"/>
        <v>0</v>
      </c>
      <c r="AD193" s="9">
        <f t="shared" si="756"/>
        <v>0</v>
      </c>
      <c r="AE193" s="9">
        <f t="shared" si="757"/>
        <v>0</v>
      </c>
      <c r="AF193" s="49"/>
      <c r="AG193" s="49"/>
      <c r="AH193" s="49"/>
      <c r="AI193" s="9">
        <f t="shared" si="758"/>
        <v>0</v>
      </c>
      <c r="AJ193" s="46"/>
      <c r="AK193" s="46"/>
      <c r="AL193" s="46"/>
      <c r="AM193" s="46"/>
      <c r="AN193" s="46"/>
      <c r="AO193" s="46"/>
      <c r="AP193" s="46"/>
      <c r="AQ193" s="46"/>
      <c r="AR193" s="46"/>
      <c r="AS193" s="46">
        <f t="shared" si="759"/>
        <v>0</v>
      </c>
      <c r="AT193" s="46">
        <f t="shared" si="760"/>
        <v>0</v>
      </c>
      <c r="AU193" s="46">
        <f t="shared" si="761"/>
        <v>0</v>
      </c>
      <c r="AV193" s="9">
        <f t="shared" si="762"/>
        <v>34461</v>
      </c>
      <c r="AW193" s="9">
        <f t="shared" si="763"/>
        <v>24623</v>
      </c>
      <c r="AX193" s="9">
        <f t="shared" si="764"/>
        <v>0</v>
      </c>
      <c r="AY193" s="9">
        <f t="shared" si="765"/>
        <v>8323</v>
      </c>
      <c r="AZ193" s="9">
        <f t="shared" si="766"/>
        <v>246</v>
      </c>
      <c r="BA193" s="9">
        <f t="shared" si="767"/>
        <v>1269</v>
      </c>
      <c r="BB193" s="46">
        <f t="shared" si="768"/>
        <v>0.1</v>
      </c>
      <c r="BC193" s="46">
        <f t="shared" si="769"/>
        <v>0</v>
      </c>
      <c r="BD193" s="46">
        <f t="shared" si="770"/>
        <v>0.1</v>
      </c>
    </row>
    <row r="194" spans="1:57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2">
        <v>3146</v>
      </c>
      <c r="F194" s="2" t="s">
        <v>56</v>
      </c>
      <c r="G194" s="7" t="s">
        <v>94</v>
      </c>
      <c r="H194" s="9">
        <v>4579830</v>
      </c>
      <c r="I194" s="9">
        <v>3378703</v>
      </c>
      <c r="J194" s="9">
        <v>15000</v>
      </c>
      <c r="K194" s="9">
        <v>1147072</v>
      </c>
      <c r="L194" s="9">
        <v>33786</v>
      </c>
      <c r="M194" s="9">
        <v>5269</v>
      </c>
      <c r="N194" s="46">
        <v>5.8</v>
      </c>
      <c r="O194" s="46">
        <v>4.88</v>
      </c>
      <c r="P194" s="46">
        <v>0.91999999999999993</v>
      </c>
      <c r="Q194" s="9"/>
      <c r="R194" s="49"/>
      <c r="S194" s="49"/>
      <c r="T194" s="49"/>
      <c r="U194" s="49"/>
      <c r="V194" s="49"/>
      <c r="W194" s="49"/>
      <c r="X194" s="9">
        <f t="shared" si="753"/>
        <v>0</v>
      </c>
      <c r="Y194" s="9"/>
      <c r="Z194" s="9"/>
      <c r="AA194" s="9"/>
      <c r="AB194" s="9">
        <f t="shared" si="754"/>
        <v>0</v>
      </c>
      <c r="AC194" s="9">
        <f t="shared" si="755"/>
        <v>0</v>
      </c>
      <c r="AD194" s="9">
        <f t="shared" si="756"/>
        <v>0</v>
      </c>
      <c r="AE194" s="9">
        <f t="shared" si="757"/>
        <v>0</v>
      </c>
      <c r="AF194" s="49"/>
      <c r="AG194" s="49"/>
      <c r="AH194" s="49"/>
      <c r="AI194" s="9">
        <f t="shared" si="758"/>
        <v>0</v>
      </c>
      <c r="AJ194" s="46"/>
      <c r="AK194" s="46"/>
      <c r="AL194" s="46"/>
      <c r="AM194" s="46"/>
      <c r="AN194" s="46"/>
      <c r="AO194" s="46"/>
      <c r="AP194" s="46"/>
      <c r="AQ194" s="46"/>
      <c r="AR194" s="46"/>
      <c r="AS194" s="46">
        <f t="shared" si="759"/>
        <v>0</v>
      </c>
      <c r="AT194" s="46">
        <f t="shared" si="760"/>
        <v>0</v>
      </c>
      <c r="AU194" s="46">
        <f t="shared" si="761"/>
        <v>0</v>
      </c>
      <c r="AV194" s="9">
        <f t="shared" si="762"/>
        <v>4579830</v>
      </c>
      <c r="AW194" s="9">
        <f t="shared" si="763"/>
        <v>3378703</v>
      </c>
      <c r="AX194" s="9">
        <f t="shared" si="764"/>
        <v>15000</v>
      </c>
      <c r="AY194" s="9">
        <f t="shared" si="765"/>
        <v>1147072</v>
      </c>
      <c r="AZ194" s="9">
        <f t="shared" si="766"/>
        <v>33786</v>
      </c>
      <c r="BA194" s="9">
        <f t="shared" si="767"/>
        <v>5269</v>
      </c>
      <c r="BB194" s="46">
        <f t="shared" si="768"/>
        <v>5.8</v>
      </c>
      <c r="BC194" s="46">
        <f t="shared" si="769"/>
        <v>4.88</v>
      </c>
      <c r="BD194" s="46">
        <f t="shared" si="770"/>
        <v>0.91999999999999993</v>
      </c>
    </row>
    <row r="195" spans="1:57" x14ac:dyDescent="0.25">
      <c r="A195" s="29">
        <v>1457</v>
      </c>
      <c r="B195" s="30">
        <v>600023389</v>
      </c>
      <c r="C195" s="31"/>
      <c r="D195" s="32" t="s">
        <v>179</v>
      </c>
      <c r="E195" s="30"/>
      <c r="F195" s="30"/>
      <c r="G195" s="31"/>
      <c r="H195" s="50">
        <v>42180715</v>
      </c>
      <c r="I195" s="50">
        <v>30985076</v>
      </c>
      <c r="J195" s="50">
        <v>70000</v>
      </c>
      <c r="K195" s="50">
        <v>10496617</v>
      </c>
      <c r="L195" s="50">
        <v>309848</v>
      </c>
      <c r="M195" s="50">
        <v>319174</v>
      </c>
      <c r="N195" s="51">
        <v>58.057999999999993</v>
      </c>
      <c r="O195" s="51">
        <v>46.897999999999996</v>
      </c>
      <c r="P195" s="51">
        <v>11.16</v>
      </c>
      <c r="Q195" s="50">
        <f t="shared" ref="Q195:BD195" si="771">SUM(Q187:Q194)</f>
        <v>0</v>
      </c>
      <c r="R195" s="50">
        <f t="shared" si="771"/>
        <v>0</v>
      </c>
      <c r="S195" s="50">
        <f t="shared" si="771"/>
        <v>0</v>
      </c>
      <c r="T195" s="50">
        <f t="shared" si="771"/>
        <v>0</v>
      </c>
      <c r="U195" s="50">
        <f t="shared" si="771"/>
        <v>0</v>
      </c>
      <c r="V195" s="50">
        <f t="shared" si="771"/>
        <v>18207</v>
      </c>
      <c r="W195" s="50">
        <f t="shared" si="771"/>
        <v>0</v>
      </c>
      <c r="X195" s="50">
        <f t="shared" si="771"/>
        <v>18207</v>
      </c>
      <c r="Y195" s="50">
        <f t="shared" si="771"/>
        <v>0</v>
      </c>
      <c r="Z195" s="50">
        <f t="shared" si="771"/>
        <v>0</v>
      </c>
      <c r="AA195" s="50">
        <f t="shared" si="771"/>
        <v>0</v>
      </c>
      <c r="AB195" s="50">
        <f t="shared" si="771"/>
        <v>0</v>
      </c>
      <c r="AC195" s="50">
        <f t="shared" si="771"/>
        <v>18207</v>
      </c>
      <c r="AD195" s="50">
        <f t="shared" si="771"/>
        <v>6154</v>
      </c>
      <c r="AE195" s="50">
        <f t="shared" si="771"/>
        <v>183</v>
      </c>
      <c r="AF195" s="50">
        <f t="shared" si="771"/>
        <v>0</v>
      </c>
      <c r="AG195" s="50">
        <f t="shared" si="771"/>
        <v>0</v>
      </c>
      <c r="AH195" s="50">
        <f t="shared" si="771"/>
        <v>0</v>
      </c>
      <c r="AI195" s="50">
        <f t="shared" si="771"/>
        <v>0</v>
      </c>
      <c r="AJ195" s="51">
        <f t="shared" si="771"/>
        <v>0</v>
      </c>
      <c r="AK195" s="51">
        <f t="shared" si="771"/>
        <v>0</v>
      </c>
      <c r="AL195" s="51">
        <f t="shared" si="771"/>
        <v>0</v>
      </c>
      <c r="AM195" s="51">
        <f t="shared" si="771"/>
        <v>0</v>
      </c>
      <c r="AN195" s="51">
        <f t="shared" si="771"/>
        <v>0</v>
      </c>
      <c r="AO195" s="51">
        <f t="shared" si="771"/>
        <v>0</v>
      </c>
      <c r="AP195" s="51">
        <f t="shared" si="771"/>
        <v>0</v>
      </c>
      <c r="AQ195" s="51">
        <f t="shared" si="771"/>
        <v>6.0000000000000005E-2</v>
      </c>
      <c r="AR195" s="51">
        <f t="shared" si="771"/>
        <v>0</v>
      </c>
      <c r="AS195" s="51">
        <f t="shared" si="771"/>
        <v>0</v>
      </c>
      <c r="AT195" s="51">
        <f t="shared" si="771"/>
        <v>6.0000000000000005E-2</v>
      </c>
      <c r="AU195" s="51">
        <f t="shared" si="771"/>
        <v>6.0000000000000005E-2</v>
      </c>
      <c r="AV195" s="50">
        <f t="shared" si="771"/>
        <v>42205259</v>
      </c>
      <c r="AW195" s="50">
        <f t="shared" si="771"/>
        <v>31003283</v>
      </c>
      <c r="AX195" s="50">
        <f t="shared" si="771"/>
        <v>70000</v>
      </c>
      <c r="AY195" s="50">
        <f t="shared" si="771"/>
        <v>10502771</v>
      </c>
      <c r="AZ195" s="50">
        <f t="shared" si="771"/>
        <v>310031</v>
      </c>
      <c r="BA195" s="50">
        <f t="shared" si="771"/>
        <v>319174</v>
      </c>
      <c r="BB195" s="51">
        <f t="shared" si="771"/>
        <v>58.117999999999988</v>
      </c>
      <c r="BC195" s="51">
        <f t="shared" si="771"/>
        <v>46.897999999999996</v>
      </c>
      <c r="BD195" s="51">
        <f t="shared" si="771"/>
        <v>11.22</v>
      </c>
      <c r="BE195" s="42">
        <f>AV195-H195</f>
        <v>24544</v>
      </c>
    </row>
    <row r="196" spans="1:57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9">
        <v>2567986</v>
      </c>
      <c r="I196" s="9">
        <v>1895538</v>
      </c>
      <c r="J196" s="9">
        <v>0</v>
      </c>
      <c r="K196" s="9">
        <v>640692</v>
      </c>
      <c r="L196" s="9">
        <v>18956</v>
      </c>
      <c r="M196" s="9">
        <v>12800</v>
      </c>
      <c r="N196" s="46">
        <v>3.7199999999999998</v>
      </c>
      <c r="O196" s="46">
        <v>3</v>
      </c>
      <c r="P196" s="46">
        <v>0.72</v>
      </c>
      <c r="Q196" s="9"/>
      <c r="R196" s="28"/>
      <c r="S196" s="28"/>
      <c r="T196" s="28"/>
      <c r="U196" s="28"/>
      <c r="V196" s="28"/>
      <c r="W196" s="28"/>
      <c r="X196" s="9">
        <f t="shared" ref="X196:X198" si="772">SUM(Q196:W196)</f>
        <v>0</v>
      </c>
      <c r="Y196" s="9"/>
      <c r="Z196" s="9"/>
      <c r="AA196" s="9"/>
      <c r="AB196" s="9">
        <f t="shared" ref="AB196:AB198" si="773">SUM(Y196:AA196)</f>
        <v>0</v>
      </c>
      <c r="AC196" s="9">
        <f t="shared" ref="AC196:AC198" si="774">X196+AB196</f>
        <v>0</v>
      </c>
      <c r="AD196" s="9">
        <f t="shared" ref="AD196:AD198" si="775">ROUND((X196+Y196+Z196)*33.8%,0)</f>
        <v>0</v>
      </c>
      <c r="AE196" s="9">
        <f t="shared" ref="AE196:AE198" si="776">ROUND(X196*1%,0)</f>
        <v>0</v>
      </c>
      <c r="AF196" s="28"/>
      <c r="AG196" s="28"/>
      <c r="AH196" s="28"/>
      <c r="AI196" s="9">
        <f t="shared" ref="AI196:AI198" si="777">AF196+AG196+AH196</f>
        <v>0</v>
      </c>
      <c r="AJ196" s="46"/>
      <c r="AK196" s="46"/>
      <c r="AL196" s="46"/>
      <c r="AM196" s="46"/>
      <c r="AN196" s="46"/>
      <c r="AO196" s="46"/>
      <c r="AP196" s="46"/>
      <c r="AQ196" s="46"/>
      <c r="AR196" s="46"/>
      <c r="AS196" s="46">
        <f t="shared" ref="AS196:AS198" si="778">AJ196+AL196+AM196+AP196+AR196+AN196</f>
        <v>0</v>
      </c>
      <c r="AT196" s="46">
        <f t="shared" ref="AT196:AT198" si="779">AK196+AQ196+AO196</f>
        <v>0</v>
      </c>
      <c r="AU196" s="46">
        <f t="shared" ref="AU196:AU198" si="780">AS196+AT196</f>
        <v>0</v>
      </c>
      <c r="AV196" s="9">
        <f t="shared" ref="AV196:AV198" si="781">AW196+AX196+AY196+AZ196+BA196</f>
        <v>2567986</v>
      </c>
      <c r="AW196" s="9">
        <f t="shared" ref="AW196:AW198" si="782">I196+X196</f>
        <v>1895538</v>
      </c>
      <c r="AX196" s="9">
        <f t="shared" ref="AX196:AX198" si="783">J196+AB196</f>
        <v>0</v>
      </c>
      <c r="AY196" s="9">
        <f t="shared" ref="AY196:AY198" si="784">K196+AD196</f>
        <v>640692</v>
      </c>
      <c r="AZ196" s="9">
        <f t="shared" ref="AZ196:AZ198" si="785">L196+AE196</f>
        <v>18956</v>
      </c>
      <c r="BA196" s="9">
        <f t="shared" ref="BA196:BA198" si="786">M196+AI196</f>
        <v>12800</v>
      </c>
      <c r="BB196" s="46">
        <f t="shared" ref="BB196:BB198" si="787">BC196+BD196</f>
        <v>3.7199999999999998</v>
      </c>
      <c r="BC196" s="46">
        <f t="shared" ref="BC196:BC198" si="788">O196+AS196</f>
        <v>3</v>
      </c>
      <c r="BD196" s="46">
        <f t="shared" ref="BD196:BD198" si="789">P196+AT196</f>
        <v>0.72</v>
      </c>
    </row>
    <row r="197" spans="1:57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2">
        <v>3114</v>
      </c>
      <c r="F197" s="2" t="s">
        <v>73</v>
      </c>
      <c r="G197" s="2" t="s">
        <v>19</v>
      </c>
      <c r="H197" s="9">
        <v>3834107</v>
      </c>
      <c r="I197" s="9">
        <v>2807227</v>
      </c>
      <c r="J197" s="9">
        <v>0</v>
      </c>
      <c r="K197" s="9">
        <v>948843</v>
      </c>
      <c r="L197" s="9">
        <v>28072</v>
      </c>
      <c r="M197" s="9">
        <v>49965</v>
      </c>
      <c r="N197" s="46">
        <v>4.8509000000000002</v>
      </c>
      <c r="O197" s="46">
        <v>3.0909</v>
      </c>
      <c r="P197" s="46">
        <v>1.76</v>
      </c>
      <c r="Q197" s="9"/>
      <c r="R197" s="9"/>
      <c r="S197" s="9"/>
      <c r="T197" s="9"/>
      <c r="U197" s="9"/>
      <c r="V197" s="9"/>
      <c r="W197" s="9"/>
      <c r="X197" s="9">
        <f t="shared" si="772"/>
        <v>0</v>
      </c>
      <c r="Y197" s="9"/>
      <c r="Z197" s="9"/>
      <c r="AA197" s="9"/>
      <c r="AB197" s="9">
        <f t="shared" si="773"/>
        <v>0</v>
      </c>
      <c r="AC197" s="9">
        <f t="shared" si="774"/>
        <v>0</v>
      </c>
      <c r="AD197" s="9">
        <f t="shared" si="775"/>
        <v>0</v>
      </c>
      <c r="AE197" s="9">
        <f t="shared" si="776"/>
        <v>0</v>
      </c>
      <c r="AF197" s="9"/>
      <c r="AG197" s="9"/>
      <c r="AH197" s="9"/>
      <c r="AI197" s="9">
        <f t="shared" si="777"/>
        <v>0</v>
      </c>
      <c r="AJ197" s="46"/>
      <c r="AK197" s="46"/>
      <c r="AL197" s="46"/>
      <c r="AM197" s="46"/>
      <c r="AN197" s="46"/>
      <c r="AO197" s="46"/>
      <c r="AP197" s="46"/>
      <c r="AQ197" s="46"/>
      <c r="AR197" s="46"/>
      <c r="AS197" s="46">
        <f t="shared" si="778"/>
        <v>0</v>
      </c>
      <c r="AT197" s="46">
        <f t="shared" si="779"/>
        <v>0</v>
      </c>
      <c r="AU197" s="46">
        <f t="shared" si="780"/>
        <v>0</v>
      </c>
      <c r="AV197" s="9">
        <f t="shared" si="781"/>
        <v>3834107</v>
      </c>
      <c r="AW197" s="9">
        <f t="shared" si="782"/>
        <v>2807227</v>
      </c>
      <c r="AX197" s="9">
        <f t="shared" si="783"/>
        <v>0</v>
      </c>
      <c r="AY197" s="9">
        <f t="shared" si="784"/>
        <v>948843</v>
      </c>
      <c r="AZ197" s="9">
        <f t="shared" si="785"/>
        <v>28072</v>
      </c>
      <c r="BA197" s="9">
        <f t="shared" si="786"/>
        <v>49965</v>
      </c>
      <c r="BB197" s="46">
        <f t="shared" si="787"/>
        <v>4.8509000000000002</v>
      </c>
      <c r="BC197" s="46">
        <f t="shared" si="788"/>
        <v>3.0909</v>
      </c>
      <c r="BD197" s="46">
        <f t="shared" si="789"/>
        <v>1.76</v>
      </c>
    </row>
    <row r="198" spans="1:57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19">
        <v>3114</v>
      </c>
      <c r="F198" s="19" t="s">
        <v>108</v>
      </c>
      <c r="G198" s="19" t="s">
        <v>94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46">
        <v>0</v>
      </c>
      <c r="O198" s="46">
        <v>0</v>
      </c>
      <c r="P198" s="46">
        <v>0</v>
      </c>
      <c r="Q198" s="9"/>
      <c r="R198" s="49"/>
      <c r="S198" s="49"/>
      <c r="T198" s="49"/>
      <c r="U198" s="49"/>
      <c r="V198" s="49"/>
      <c r="W198" s="49"/>
      <c r="X198" s="9">
        <f t="shared" si="772"/>
        <v>0</v>
      </c>
      <c r="Y198" s="9"/>
      <c r="Z198" s="9"/>
      <c r="AA198" s="9"/>
      <c r="AB198" s="9">
        <f t="shared" si="773"/>
        <v>0</v>
      </c>
      <c r="AC198" s="9">
        <f t="shared" si="774"/>
        <v>0</v>
      </c>
      <c r="AD198" s="9">
        <f t="shared" si="775"/>
        <v>0</v>
      </c>
      <c r="AE198" s="9">
        <f t="shared" si="776"/>
        <v>0</v>
      </c>
      <c r="AF198" s="49"/>
      <c r="AG198" s="49"/>
      <c r="AH198" s="49"/>
      <c r="AI198" s="9">
        <f t="shared" si="777"/>
        <v>0</v>
      </c>
      <c r="AJ198" s="46"/>
      <c r="AK198" s="46"/>
      <c r="AL198" s="46"/>
      <c r="AM198" s="46"/>
      <c r="AN198" s="46"/>
      <c r="AO198" s="46"/>
      <c r="AP198" s="46"/>
      <c r="AQ198" s="46"/>
      <c r="AR198" s="46"/>
      <c r="AS198" s="46">
        <f t="shared" si="778"/>
        <v>0</v>
      </c>
      <c r="AT198" s="46">
        <f t="shared" si="779"/>
        <v>0</v>
      </c>
      <c r="AU198" s="46">
        <f t="shared" si="780"/>
        <v>0</v>
      </c>
      <c r="AV198" s="9">
        <f t="shared" si="781"/>
        <v>0</v>
      </c>
      <c r="AW198" s="9">
        <f t="shared" si="782"/>
        <v>0</v>
      </c>
      <c r="AX198" s="9">
        <f t="shared" si="783"/>
        <v>0</v>
      </c>
      <c r="AY198" s="9">
        <f t="shared" si="784"/>
        <v>0</v>
      </c>
      <c r="AZ198" s="9">
        <f t="shared" si="785"/>
        <v>0</v>
      </c>
      <c r="BA198" s="9">
        <f t="shared" si="786"/>
        <v>0</v>
      </c>
      <c r="BB198" s="46">
        <f t="shared" si="787"/>
        <v>0</v>
      </c>
      <c r="BC198" s="46">
        <f t="shared" si="788"/>
        <v>0</v>
      </c>
      <c r="BD198" s="46">
        <f t="shared" si="789"/>
        <v>0</v>
      </c>
    </row>
    <row r="199" spans="1:57" x14ac:dyDescent="0.25">
      <c r="A199" s="29">
        <v>1459</v>
      </c>
      <c r="B199" s="30">
        <v>600023133</v>
      </c>
      <c r="C199" s="31"/>
      <c r="D199" s="32" t="s">
        <v>180</v>
      </c>
      <c r="E199" s="34"/>
      <c r="F199" s="34"/>
      <c r="G199" s="34"/>
      <c r="H199" s="50">
        <v>6402093</v>
      </c>
      <c r="I199" s="50">
        <v>4702765</v>
      </c>
      <c r="J199" s="50">
        <v>0</v>
      </c>
      <c r="K199" s="50">
        <v>1589535</v>
      </c>
      <c r="L199" s="50">
        <v>47028</v>
      </c>
      <c r="M199" s="50">
        <v>62765</v>
      </c>
      <c r="N199" s="51">
        <v>8.5709</v>
      </c>
      <c r="O199" s="51">
        <v>6.0908999999999995</v>
      </c>
      <c r="P199" s="51">
        <v>2.48</v>
      </c>
      <c r="Q199" s="50">
        <f t="shared" ref="Q199:BD199" si="790">SUM(Q196:Q198)</f>
        <v>0</v>
      </c>
      <c r="R199" s="50">
        <f t="shared" si="790"/>
        <v>0</v>
      </c>
      <c r="S199" s="50">
        <f t="shared" si="790"/>
        <v>0</v>
      </c>
      <c r="T199" s="50">
        <f t="shared" si="790"/>
        <v>0</v>
      </c>
      <c r="U199" s="50">
        <f t="shared" si="790"/>
        <v>0</v>
      </c>
      <c r="V199" s="50">
        <f t="shared" si="790"/>
        <v>0</v>
      </c>
      <c r="W199" s="50">
        <f t="shared" si="790"/>
        <v>0</v>
      </c>
      <c r="X199" s="50">
        <f t="shared" si="790"/>
        <v>0</v>
      </c>
      <c r="Y199" s="50">
        <f t="shared" si="790"/>
        <v>0</v>
      </c>
      <c r="Z199" s="50">
        <f t="shared" si="790"/>
        <v>0</v>
      </c>
      <c r="AA199" s="50">
        <f t="shared" si="790"/>
        <v>0</v>
      </c>
      <c r="AB199" s="50">
        <f t="shared" si="790"/>
        <v>0</v>
      </c>
      <c r="AC199" s="50">
        <f t="shared" si="790"/>
        <v>0</v>
      </c>
      <c r="AD199" s="50">
        <f t="shared" si="790"/>
        <v>0</v>
      </c>
      <c r="AE199" s="50">
        <f t="shared" si="790"/>
        <v>0</v>
      </c>
      <c r="AF199" s="50">
        <f t="shared" si="790"/>
        <v>0</v>
      </c>
      <c r="AG199" s="50">
        <f t="shared" si="790"/>
        <v>0</v>
      </c>
      <c r="AH199" s="50">
        <f t="shared" si="790"/>
        <v>0</v>
      </c>
      <c r="AI199" s="50">
        <f t="shared" si="790"/>
        <v>0</v>
      </c>
      <c r="AJ199" s="51">
        <f t="shared" si="790"/>
        <v>0</v>
      </c>
      <c r="AK199" s="51">
        <f t="shared" si="790"/>
        <v>0</v>
      </c>
      <c r="AL199" s="51">
        <f t="shared" si="790"/>
        <v>0</v>
      </c>
      <c r="AM199" s="51">
        <f t="shared" si="790"/>
        <v>0</v>
      </c>
      <c r="AN199" s="51">
        <f t="shared" si="790"/>
        <v>0</v>
      </c>
      <c r="AO199" s="51">
        <f t="shared" si="790"/>
        <v>0</v>
      </c>
      <c r="AP199" s="51">
        <f t="shared" si="790"/>
        <v>0</v>
      </c>
      <c r="AQ199" s="51">
        <f t="shared" si="790"/>
        <v>0</v>
      </c>
      <c r="AR199" s="51">
        <f t="shared" si="790"/>
        <v>0</v>
      </c>
      <c r="AS199" s="51">
        <f t="shared" si="790"/>
        <v>0</v>
      </c>
      <c r="AT199" s="51">
        <f t="shared" si="790"/>
        <v>0</v>
      </c>
      <c r="AU199" s="51">
        <f t="shared" si="790"/>
        <v>0</v>
      </c>
      <c r="AV199" s="50">
        <f t="shared" si="790"/>
        <v>6402093</v>
      </c>
      <c r="AW199" s="50">
        <f t="shared" si="790"/>
        <v>4702765</v>
      </c>
      <c r="AX199" s="50">
        <f t="shared" si="790"/>
        <v>0</v>
      </c>
      <c r="AY199" s="50">
        <f t="shared" si="790"/>
        <v>1589535</v>
      </c>
      <c r="AZ199" s="50">
        <f t="shared" si="790"/>
        <v>47028</v>
      </c>
      <c r="BA199" s="50">
        <f t="shared" si="790"/>
        <v>62765</v>
      </c>
      <c r="BB199" s="51">
        <f t="shared" si="790"/>
        <v>8.5709</v>
      </c>
      <c r="BC199" s="51">
        <f t="shared" si="790"/>
        <v>6.0908999999999995</v>
      </c>
      <c r="BD199" s="51">
        <f t="shared" si="790"/>
        <v>2.48</v>
      </c>
      <c r="BE199" s="42">
        <f>AV199-H199</f>
        <v>0</v>
      </c>
    </row>
    <row r="200" spans="1:57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6" t="s">
        <v>19</v>
      </c>
      <c r="H200" s="9">
        <v>1616266</v>
      </c>
      <c r="I200" s="9">
        <v>1194856</v>
      </c>
      <c r="J200" s="9">
        <v>0</v>
      </c>
      <c r="K200" s="9">
        <v>403861</v>
      </c>
      <c r="L200" s="9">
        <v>11949</v>
      </c>
      <c r="M200" s="9">
        <v>5600</v>
      </c>
      <c r="N200" s="46">
        <v>2.08</v>
      </c>
      <c r="O200" s="46">
        <v>2</v>
      </c>
      <c r="P200" s="46">
        <v>0.08</v>
      </c>
      <c r="Q200" s="9"/>
      <c r="R200" s="28"/>
      <c r="S200" s="28"/>
      <c r="T200" s="28"/>
      <c r="U200" s="28"/>
      <c r="V200" s="28"/>
      <c r="W200" s="28"/>
      <c r="X200" s="9">
        <f t="shared" ref="X200:X203" si="791">SUM(Q200:W200)</f>
        <v>0</v>
      </c>
      <c r="Y200" s="9"/>
      <c r="Z200" s="9"/>
      <c r="AA200" s="9"/>
      <c r="AB200" s="9">
        <f t="shared" ref="AB200:AB203" si="792">SUM(Y200:AA200)</f>
        <v>0</v>
      </c>
      <c r="AC200" s="9">
        <f t="shared" ref="AC200:AC203" si="793">X200+AB200</f>
        <v>0</v>
      </c>
      <c r="AD200" s="9">
        <f t="shared" ref="AD200:AD203" si="794">ROUND((X200+Y200+Z200)*33.8%,0)</f>
        <v>0</v>
      </c>
      <c r="AE200" s="9">
        <f t="shared" ref="AE200:AE203" si="795">ROUND(X200*1%,0)</f>
        <v>0</v>
      </c>
      <c r="AF200" s="28"/>
      <c r="AG200" s="28"/>
      <c r="AH200" s="28"/>
      <c r="AI200" s="9">
        <f t="shared" ref="AI200:AI203" si="796">AF200+AG200+AH200</f>
        <v>0</v>
      </c>
      <c r="AJ200" s="46"/>
      <c r="AK200" s="46"/>
      <c r="AL200" s="46"/>
      <c r="AM200" s="46"/>
      <c r="AN200" s="46"/>
      <c r="AO200" s="46"/>
      <c r="AP200" s="46"/>
      <c r="AQ200" s="46"/>
      <c r="AR200" s="46"/>
      <c r="AS200" s="46">
        <f t="shared" ref="AS200:AS203" si="797">AJ200+AL200+AM200+AP200+AR200+AN200</f>
        <v>0</v>
      </c>
      <c r="AT200" s="46">
        <f t="shared" ref="AT200:AT203" si="798">AK200+AQ200+AO200</f>
        <v>0</v>
      </c>
      <c r="AU200" s="46">
        <f t="shared" ref="AU200:AU203" si="799">AS200+AT200</f>
        <v>0</v>
      </c>
      <c r="AV200" s="9">
        <f t="shared" ref="AV200:AV203" si="800">AW200+AX200+AY200+AZ200+BA200</f>
        <v>1616266</v>
      </c>
      <c r="AW200" s="9">
        <f t="shared" ref="AW200:AW203" si="801">I200+X200</f>
        <v>1194856</v>
      </c>
      <c r="AX200" s="9">
        <f t="shared" ref="AX200:AX203" si="802">J200+AB200</f>
        <v>0</v>
      </c>
      <c r="AY200" s="9">
        <f t="shared" ref="AY200:AY203" si="803">K200+AD200</f>
        <v>403861</v>
      </c>
      <c r="AZ200" s="9">
        <f t="shared" ref="AZ200:AZ203" si="804">L200+AE200</f>
        <v>11949</v>
      </c>
      <c r="BA200" s="9">
        <f t="shared" ref="BA200:BA203" si="805">M200+AI200</f>
        <v>5600</v>
      </c>
      <c r="BB200" s="46">
        <f t="shared" ref="BB200:BB203" si="806">BC200+BD200</f>
        <v>2.08</v>
      </c>
      <c r="BC200" s="46">
        <f t="shared" ref="BC200:BC203" si="807">O200+AS200</f>
        <v>2</v>
      </c>
      <c r="BD200" s="46">
        <f t="shared" ref="BD200:BD203" si="808">P200+AT200</f>
        <v>0.08</v>
      </c>
    </row>
    <row r="201" spans="1:57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9">
        <v>7246507</v>
      </c>
      <c r="I201" s="9">
        <v>5269802</v>
      </c>
      <c r="J201" s="9">
        <v>82433</v>
      </c>
      <c r="K201" s="9">
        <v>1786939</v>
      </c>
      <c r="L201" s="9">
        <v>52698</v>
      </c>
      <c r="M201" s="9">
        <v>54635</v>
      </c>
      <c r="N201" s="46">
        <v>9.0399999999999991</v>
      </c>
      <c r="O201" s="46">
        <v>6.45</v>
      </c>
      <c r="P201" s="46">
        <v>2.59</v>
      </c>
      <c r="Q201" s="9"/>
      <c r="R201" s="9"/>
      <c r="S201" s="9"/>
      <c r="T201" s="9"/>
      <c r="U201" s="9"/>
      <c r="V201" s="9"/>
      <c r="W201" s="28">
        <v>-45580</v>
      </c>
      <c r="X201" s="9">
        <f t="shared" si="791"/>
        <v>-45580</v>
      </c>
      <c r="Y201" s="9"/>
      <c r="Z201" s="9"/>
      <c r="AA201" s="9"/>
      <c r="AB201" s="9">
        <f t="shared" si="792"/>
        <v>0</v>
      </c>
      <c r="AC201" s="9">
        <f t="shared" si="793"/>
        <v>-45580</v>
      </c>
      <c r="AD201" s="9">
        <f t="shared" si="794"/>
        <v>-15406</v>
      </c>
      <c r="AE201" s="9">
        <f t="shared" si="795"/>
        <v>-456</v>
      </c>
      <c r="AF201" s="9"/>
      <c r="AG201" s="9"/>
      <c r="AH201" s="9"/>
      <c r="AI201" s="9">
        <f t="shared" si="796"/>
        <v>0</v>
      </c>
      <c r="AJ201" s="46"/>
      <c r="AK201" s="46"/>
      <c r="AL201" s="46"/>
      <c r="AM201" s="46"/>
      <c r="AN201" s="46"/>
      <c r="AO201" s="46"/>
      <c r="AP201" s="46"/>
      <c r="AQ201" s="46"/>
      <c r="AR201" s="46">
        <v>-0.09</v>
      </c>
      <c r="AS201" s="46">
        <f t="shared" si="797"/>
        <v>-0.09</v>
      </c>
      <c r="AT201" s="46">
        <f t="shared" si="798"/>
        <v>0</v>
      </c>
      <c r="AU201" s="46">
        <f t="shared" si="799"/>
        <v>-0.09</v>
      </c>
      <c r="AV201" s="9">
        <f t="shared" si="800"/>
        <v>7185065</v>
      </c>
      <c r="AW201" s="9">
        <f t="shared" si="801"/>
        <v>5224222</v>
      </c>
      <c r="AX201" s="9">
        <f t="shared" si="802"/>
        <v>82433</v>
      </c>
      <c r="AY201" s="9">
        <f t="shared" si="803"/>
        <v>1771533</v>
      </c>
      <c r="AZ201" s="9">
        <f t="shared" si="804"/>
        <v>52242</v>
      </c>
      <c r="BA201" s="9">
        <f t="shared" si="805"/>
        <v>54635</v>
      </c>
      <c r="BB201" s="46">
        <f t="shared" si="806"/>
        <v>8.9499999999999993</v>
      </c>
      <c r="BC201" s="46">
        <f t="shared" si="807"/>
        <v>6.36</v>
      </c>
      <c r="BD201" s="46">
        <f t="shared" si="808"/>
        <v>2.59</v>
      </c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108</v>
      </c>
      <c r="G202" s="19" t="s">
        <v>94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46">
        <v>0</v>
      </c>
      <c r="O202" s="46">
        <v>0</v>
      </c>
      <c r="P202" s="46">
        <v>0</v>
      </c>
      <c r="Q202" s="9"/>
      <c r="R202" s="49"/>
      <c r="S202" s="49"/>
      <c r="T202" s="49"/>
      <c r="U202" s="49"/>
      <c r="V202" s="49"/>
      <c r="W202" s="49"/>
      <c r="X202" s="9">
        <f t="shared" si="791"/>
        <v>0</v>
      </c>
      <c r="Y202" s="9"/>
      <c r="Z202" s="9"/>
      <c r="AA202" s="9"/>
      <c r="AB202" s="9">
        <f t="shared" si="792"/>
        <v>0</v>
      </c>
      <c r="AC202" s="9">
        <f t="shared" si="793"/>
        <v>0</v>
      </c>
      <c r="AD202" s="9">
        <f t="shared" si="794"/>
        <v>0</v>
      </c>
      <c r="AE202" s="9">
        <f t="shared" si="795"/>
        <v>0</v>
      </c>
      <c r="AF202" s="49"/>
      <c r="AG202" s="49"/>
      <c r="AH202" s="49"/>
      <c r="AI202" s="9">
        <f t="shared" si="796"/>
        <v>0</v>
      </c>
      <c r="AJ202" s="46"/>
      <c r="AK202" s="46"/>
      <c r="AL202" s="46"/>
      <c r="AM202" s="46"/>
      <c r="AN202" s="46"/>
      <c r="AO202" s="46"/>
      <c r="AP202" s="46"/>
      <c r="AQ202" s="46"/>
      <c r="AR202" s="46"/>
      <c r="AS202" s="46">
        <f t="shared" si="797"/>
        <v>0</v>
      </c>
      <c r="AT202" s="46">
        <f t="shared" si="798"/>
        <v>0</v>
      </c>
      <c r="AU202" s="46">
        <f t="shared" si="799"/>
        <v>0</v>
      </c>
      <c r="AV202" s="9">
        <f t="shared" si="800"/>
        <v>0</v>
      </c>
      <c r="AW202" s="9">
        <f t="shared" si="801"/>
        <v>0</v>
      </c>
      <c r="AX202" s="9">
        <f t="shared" si="802"/>
        <v>0</v>
      </c>
      <c r="AY202" s="9">
        <f t="shared" si="803"/>
        <v>0</v>
      </c>
      <c r="AZ202" s="9">
        <f t="shared" si="804"/>
        <v>0</v>
      </c>
      <c r="BA202" s="9">
        <f t="shared" si="805"/>
        <v>0</v>
      </c>
      <c r="BB202" s="46">
        <f t="shared" si="806"/>
        <v>0</v>
      </c>
      <c r="BC202" s="46">
        <f t="shared" si="807"/>
        <v>0</v>
      </c>
      <c r="BD202" s="46">
        <f t="shared" si="808"/>
        <v>0</v>
      </c>
    </row>
    <row r="203" spans="1:57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7" t="s">
        <v>94</v>
      </c>
      <c r="H203" s="9">
        <v>2102910</v>
      </c>
      <c r="I203" s="9">
        <v>1495694</v>
      </c>
      <c r="J203" s="9">
        <v>63000</v>
      </c>
      <c r="K203" s="9">
        <v>526839</v>
      </c>
      <c r="L203" s="9">
        <v>14957</v>
      </c>
      <c r="M203" s="9">
        <v>2420</v>
      </c>
      <c r="N203" s="46">
        <v>2.5300000000000002</v>
      </c>
      <c r="O203" s="46">
        <v>2.2200000000000002</v>
      </c>
      <c r="P203" s="46">
        <v>0.30999999999999994</v>
      </c>
      <c r="Q203" s="9"/>
      <c r="R203" s="49"/>
      <c r="S203" s="49"/>
      <c r="T203" s="49"/>
      <c r="U203" s="49">
        <v>-230000</v>
      </c>
      <c r="V203" s="49"/>
      <c r="W203" s="49"/>
      <c r="X203" s="9">
        <f t="shared" si="791"/>
        <v>-230000</v>
      </c>
      <c r="Y203" s="9"/>
      <c r="Z203" s="9"/>
      <c r="AA203" s="9"/>
      <c r="AB203" s="9">
        <f t="shared" si="792"/>
        <v>0</v>
      </c>
      <c r="AC203" s="9">
        <f t="shared" si="793"/>
        <v>-230000</v>
      </c>
      <c r="AD203" s="9">
        <f t="shared" si="794"/>
        <v>-77740</v>
      </c>
      <c r="AE203" s="9">
        <f t="shared" si="795"/>
        <v>-2300</v>
      </c>
      <c r="AF203" s="49"/>
      <c r="AG203" s="49"/>
      <c r="AH203" s="49"/>
      <c r="AI203" s="9">
        <f t="shared" si="796"/>
        <v>0</v>
      </c>
      <c r="AJ203" s="46"/>
      <c r="AK203" s="46"/>
      <c r="AL203" s="46"/>
      <c r="AM203" s="46"/>
      <c r="AN203" s="46"/>
      <c r="AO203" s="46"/>
      <c r="AP203" s="46"/>
      <c r="AQ203" s="46"/>
      <c r="AR203" s="46"/>
      <c r="AS203" s="46">
        <f t="shared" si="797"/>
        <v>0</v>
      </c>
      <c r="AT203" s="46">
        <f t="shared" si="798"/>
        <v>0</v>
      </c>
      <c r="AU203" s="46">
        <f t="shared" si="799"/>
        <v>0</v>
      </c>
      <c r="AV203" s="9">
        <f t="shared" si="800"/>
        <v>1792870</v>
      </c>
      <c r="AW203" s="9">
        <f t="shared" si="801"/>
        <v>1265694</v>
      </c>
      <c r="AX203" s="9">
        <f t="shared" si="802"/>
        <v>63000</v>
      </c>
      <c r="AY203" s="9">
        <f t="shared" si="803"/>
        <v>449099</v>
      </c>
      <c r="AZ203" s="9">
        <f t="shared" si="804"/>
        <v>12657</v>
      </c>
      <c r="BA203" s="9">
        <f t="shared" si="805"/>
        <v>2420</v>
      </c>
      <c r="BB203" s="46">
        <f t="shared" si="806"/>
        <v>2.5300000000000002</v>
      </c>
      <c r="BC203" s="46">
        <f t="shared" si="807"/>
        <v>2.2200000000000002</v>
      </c>
      <c r="BD203" s="46">
        <f t="shared" si="808"/>
        <v>0.30999999999999994</v>
      </c>
    </row>
    <row r="204" spans="1:57" x14ac:dyDescent="0.25">
      <c r="A204" s="29">
        <v>1460</v>
      </c>
      <c r="B204" s="30">
        <v>600171523</v>
      </c>
      <c r="C204" s="31"/>
      <c r="D204" s="32" t="s">
        <v>181</v>
      </c>
      <c r="E204" s="30"/>
      <c r="F204" s="30"/>
      <c r="G204" s="31"/>
      <c r="H204" s="50">
        <v>10965683</v>
      </c>
      <c r="I204" s="50">
        <v>7960352</v>
      </c>
      <c r="J204" s="50">
        <v>145433</v>
      </c>
      <c r="K204" s="50">
        <v>2717639</v>
      </c>
      <c r="L204" s="50">
        <v>79604</v>
      </c>
      <c r="M204" s="50">
        <v>62655</v>
      </c>
      <c r="N204" s="51">
        <v>13.649999999999999</v>
      </c>
      <c r="O204" s="51">
        <v>10.67</v>
      </c>
      <c r="P204" s="51">
        <v>2.98</v>
      </c>
      <c r="Q204" s="50">
        <f t="shared" ref="Q204:BD204" si="809">SUM(Q200:Q203)</f>
        <v>0</v>
      </c>
      <c r="R204" s="50">
        <f t="shared" si="809"/>
        <v>0</v>
      </c>
      <c r="S204" s="50">
        <f t="shared" si="809"/>
        <v>0</v>
      </c>
      <c r="T204" s="50">
        <f t="shared" si="809"/>
        <v>0</v>
      </c>
      <c r="U204" s="50">
        <f t="shared" si="809"/>
        <v>-230000</v>
      </c>
      <c r="V204" s="50">
        <f t="shared" si="809"/>
        <v>0</v>
      </c>
      <c r="W204" s="50">
        <f t="shared" si="809"/>
        <v>-45580</v>
      </c>
      <c r="X204" s="50">
        <f t="shared" si="809"/>
        <v>-275580</v>
      </c>
      <c r="Y204" s="50">
        <f t="shared" si="809"/>
        <v>0</v>
      </c>
      <c r="Z204" s="50">
        <f t="shared" si="809"/>
        <v>0</v>
      </c>
      <c r="AA204" s="50">
        <f t="shared" si="809"/>
        <v>0</v>
      </c>
      <c r="AB204" s="50">
        <f t="shared" si="809"/>
        <v>0</v>
      </c>
      <c r="AC204" s="50">
        <f t="shared" si="809"/>
        <v>-275580</v>
      </c>
      <c r="AD204" s="50">
        <f t="shared" si="809"/>
        <v>-93146</v>
      </c>
      <c r="AE204" s="50">
        <f t="shared" si="809"/>
        <v>-2756</v>
      </c>
      <c r="AF204" s="50">
        <f t="shared" si="809"/>
        <v>0</v>
      </c>
      <c r="AG204" s="50">
        <f t="shared" si="809"/>
        <v>0</v>
      </c>
      <c r="AH204" s="50">
        <f t="shared" si="809"/>
        <v>0</v>
      </c>
      <c r="AI204" s="50">
        <f t="shared" si="809"/>
        <v>0</v>
      </c>
      <c r="AJ204" s="51">
        <f t="shared" si="809"/>
        <v>0</v>
      </c>
      <c r="AK204" s="51">
        <f t="shared" si="809"/>
        <v>0</v>
      </c>
      <c r="AL204" s="51">
        <f t="shared" si="809"/>
        <v>0</v>
      </c>
      <c r="AM204" s="51">
        <f t="shared" si="809"/>
        <v>0</v>
      </c>
      <c r="AN204" s="51">
        <f t="shared" si="809"/>
        <v>0</v>
      </c>
      <c r="AO204" s="51">
        <f t="shared" si="809"/>
        <v>0</v>
      </c>
      <c r="AP204" s="51">
        <f t="shared" si="809"/>
        <v>0</v>
      </c>
      <c r="AQ204" s="51">
        <f t="shared" si="809"/>
        <v>0</v>
      </c>
      <c r="AR204" s="51">
        <f t="shared" si="809"/>
        <v>-0.09</v>
      </c>
      <c r="AS204" s="51">
        <f t="shared" si="809"/>
        <v>-0.09</v>
      </c>
      <c r="AT204" s="51">
        <f t="shared" si="809"/>
        <v>0</v>
      </c>
      <c r="AU204" s="51">
        <f t="shared" si="809"/>
        <v>-0.09</v>
      </c>
      <c r="AV204" s="50">
        <f t="shared" si="809"/>
        <v>10594201</v>
      </c>
      <c r="AW204" s="50">
        <f t="shared" si="809"/>
        <v>7684772</v>
      </c>
      <c r="AX204" s="50">
        <f t="shared" si="809"/>
        <v>145433</v>
      </c>
      <c r="AY204" s="50">
        <f t="shared" si="809"/>
        <v>2624493</v>
      </c>
      <c r="AZ204" s="50">
        <f t="shared" si="809"/>
        <v>76848</v>
      </c>
      <c r="BA204" s="50">
        <f t="shared" si="809"/>
        <v>62655</v>
      </c>
      <c r="BB204" s="51">
        <f t="shared" si="809"/>
        <v>13.559999999999999</v>
      </c>
      <c r="BC204" s="51">
        <f t="shared" si="809"/>
        <v>10.58</v>
      </c>
      <c r="BD204" s="51">
        <f t="shared" si="809"/>
        <v>2.98</v>
      </c>
      <c r="BE204" s="42">
        <f>AV204-H204</f>
        <v>-371482</v>
      </c>
    </row>
    <row r="205" spans="1:57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9">
        <v>805971</v>
      </c>
      <c r="I205" s="9">
        <v>595528</v>
      </c>
      <c r="J205" s="9">
        <v>0</v>
      </c>
      <c r="K205" s="9">
        <v>201288</v>
      </c>
      <c r="L205" s="9">
        <v>5955</v>
      </c>
      <c r="M205" s="9">
        <v>3200</v>
      </c>
      <c r="N205" s="46">
        <v>1.032</v>
      </c>
      <c r="O205" s="46">
        <v>1</v>
      </c>
      <c r="P205" s="46">
        <v>3.2000000000000001E-2</v>
      </c>
      <c r="Q205" s="9"/>
      <c r="R205" s="28"/>
      <c r="S205" s="28"/>
      <c r="T205" s="28"/>
      <c r="U205" s="28"/>
      <c r="V205" s="28"/>
      <c r="W205" s="28"/>
      <c r="X205" s="9">
        <f t="shared" ref="X205:X210" si="810">SUM(Q205:W205)</f>
        <v>0</v>
      </c>
      <c r="Y205" s="9"/>
      <c r="Z205" s="9"/>
      <c r="AA205" s="9"/>
      <c r="AB205" s="9">
        <f t="shared" ref="AB205:AB210" si="811">SUM(Y205:AA205)</f>
        <v>0</v>
      </c>
      <c r="AC205" s="9">
        <f t="shared" ref="AC205:AC210" si="812">X205+AB205</f>
        <v>0</v>
      </c>
      <c r="AD205" s="9">
        <f t="shared" ref="AD205:AD210" si="813">ROUND((X205+Y205+Z205)*33.8%,0)</f>
        <v>0</v>
      </c>
      <c r="AE205" s="9">
        <f t="shared" ref="AE205:AE210" si="814">ROUND(X205*1%,0)</f>
        <v>0</v>
      </c>
      <c r="AF205" s="28"/>
      <c r="AG205" s="28"/>
      <c r="AH205" s="28"/>
      <c r="AI205" s="9">
        <f t="shared" ref="AI205:AI210" si="815">AF205+AG205+AH205</f>
        <v>0</v>
      </c>
      <c r="AJ205" s="46"/>
      <c r="AK205" s="46"/>
      <c r="AL205" s="46"/>
      <c r="AM205" s="46"/>
      <c r="AN205" s="46"/>
      <c r="AO205" s="46"/>
      <c r="AP205" s="46"/>
      <c r="AQ205" s="46"/>
      <c r="AR205" s="46"/>
      <c r="AS205" s="46">
        <f t="shared" ref="AS205:AS210" si="816">AJ205+AL205+AM205+AP205+AR205+AN205</f>
        <v>0</v>
      </c>
      <c r="AT205" s="46">
        <f t="shared" ref="AT205:AT210" si="817">AK205+AQ205+AO205</f>
        <v>0</v>
      </c>
      <c r="AU205" s="46">
        <f t="shared" ref="AU205:AU210" si="818">AS205+AT205</f>
        <v>0</v>
      </c>
      <c r="AV205" s="9">
        <f t="shared" ref="AV205:AV210" si="819">AW205+AX205+AY205+AZ205+BA205</f>
        <v>805971</v>
      </c>
      <c r="AW205" s="9">
        <f t="shared" ref="AW205:AW210" si="820">I205+X205</f>
        <v>595528</v>
      </c>
      <c r="AX205" s="9">
        <f t="shared" ref="AX205:AX210" si="821">J205+AB205</f>
        <v>0</v>
      </c>
      <c r="AY205" s="9">
        <f t="shared" ref="AY205:AY210" si="822">K205+AD205</f>
        <v>201288</v>
      </c>
      <c r="AZ205" s="9">
        <f t="shared" ref="AZ205:AZ210" si="823">L205+AE205</f>
        <v>5955</v>
      </c>
      <c r="BA205" s="9">
        <f t="shared" ref="BA205:BA210" si="824">M205+AI205</f>
        <v>3200</v>
      </c>
      <c r="BB205" s="46">
        <f t="shared" ref="BB205:BB210" si="825">BC205+BD205</f>
        <v>1.032</v>
      </c>
      <c r="BC205" s="46">
        <f t="shared" ref="BC205:BC210" si="826">O205+AS205</f>
        <v>1</v>
      </c>
      <c r="BD205" s="46">
        <f t="shared" ref="BD205:BD210" si="827">P205+AT205</f>
        <v>3.2000000000000001E-2</v>
      </c>
    </row>
    <row r="206" spans="1:57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73</v>
      </c>
      <c r="G206" s="2" t="s">
        <v>19</v>
      </c>
      <c r="H206" s="9">
        <v>14589038</v>
      </c>
      <c r="I206" s="9">
        <v>10618556</v>
      </c>
      <c r="J206" s="9">
        <v>60000</v>
      </c>
      <c r="K206" s="9">
        <v>3609352</v>
      </c>
      <c r="L206" s="9">
        <v>106185</v>
      </c>
      <c r="M206" s="9">
        <v>194945</v>
      </c>
      <c r="N206" s="46">
        <v>17.859200000000001</v>
      </c>
      <c r="O206" s="46">
        <v>13.2272</v>
      </c>
      <c r="P206" s="46">
        <v>4.6320000000000006</v>
      </c>
      <c r="Q206" s="9"/>
      <c r="R206" s="9"/>
      <c r="S206" s="9"/>
      <c r="T206" s="9"/>
      <c r="U206" s="9"/>
      <c r="V206" s="9"/>
      <c r="W206" s="9"/>
      <c r="X206" s="9">
        <f t="shared" si="810"/>
        <v>0</v>
      </c>
      <c r="Y206" s="9"/>
      <c r="Z206" s="9"/>
      <c r="AA206" s="9"/>
      <c r="AB206" s="9">
        <f t="shared" si="811"/>
        <v>0</v>
      </c>
      <c r="AC206" s="9">
        <f t="shared" si="812"/>
        <v>0</v>
      </c>
      <c r="AD206" s="9">
        <f t="shared" si="813"/>
        <v>0</v>
      </c>
      <c r="AE206" s="9">
        <f t="shared" si="814"/>
        <v>0</v>
      </c>
      <c r="AF206" s="9"/>
      <c r="AG206" s="9"/>
      <c r="AH206" s="9"/>
      <c r="AI206" s="9">
        <f t="shared" si="815"/>
        <v>0</v>
      </c>
      <c r="AJ206" s="46"/>
      <c r="AK206" s="46"/>
      <c r="AL206" s="46"/>
      <c r="AM206" s="46"/>
      <c r="AN206" s="46"/>
      <c r="AO206" s="46"/>
      <c r="AP206" s="46"/>
      <c r="AQ206" s="46"/>
      <c r="AR206" s="46"/>
      <c r="AS206" s="46">
        <f t="shared" si="816"/>
        <v>0</v>
      </c>
      <c r="AT206" s="46">
        <f t="shared" si="817"/>
        <v>0</v>
      </c>
      <c r="AU206" s="46">
        <f t="shared" si="818"/>
        <v>0</v>
      </c>
      <c r="AV206" s="9">
        <f t="shared" si="819"/>
        <v>14589038</v>
      </c>
      <c r="AW206" s="9">
        <f t="shared" si="820"/>
        <v>10618556</v>
      </c>
      <c r="AX206" s="9">
        <f t="shared" si="821"/>
        <v>60000</v>
      </c>
      <c r="AY206" s="9">
        <f t="shared" si="822"/>
        <v>3609352</v>
      </c>
      <c r="AZ206" s="9">
        <f t="shared" si="823"/>
        <v>106185</v>
      </c>
      <c r="BA206" s="9">
        <f t="shared" si="824"/>
        <v>194945</v>
      </c>
      <c r="BB206" s="46">
        <f t="shared" si="825"/>
        <v>17.859200000000001</v>
      </c>
      <c r="BC206" s="46">
        <f t="shared" si="826"/>
        <v>13.2272</v>
      </c>
      <c r="BD206" s="46">
        <f t="shared" si="827"/>
        <v>4.6320000000000006</v>
      </c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2" t="s">
        <v>19</v>
      </c>
      <c r="H207" s="9">
        <v>1127985</v>
      </c>
      <c r="I207" s="9">
        <v>836784</v>
      </c>
      <c r="J207" s="9">
        <v>0</v>
      </c>
      <c r="K207" s="9">
        <v>282833</v>
      </c>
      <c r="L207" s="9">
        <v>8368</v>
      </c>
      <c r="M207" s="9">
        <v>0</v>
      </c>
      <c r="N207" s="46">
        <v>2</v>
      </c>
      <c r="O207" s="46">
        <v>2</v>
      </c>
      <c r="P207" s="46">
        <v>0</v>
      </c>
      <c r="Q207" s="9"/>
      <c r="R207" s="9"/>
      <c r="S207" s="9"/>
      <c r="T207" s="9"/>
      <c r="U207" s="9"/>
      <c r="V207" s="9"/>
      <c r="W207" s="9"/>
      <c r="X207" s="9">
        <f t="shared" si="810"/>
        <v>0</v>
      </c>
      <c r="Y207" s="9"/>
      <c r="Z207" s="9"/>
      <c r="AA207" s="9"/>
      <c r="AB207" s="9">
        <f t="shared" si="811"/>
        <v>0</v>
      </c>
      <c r="AC207" s="9">
        <f t="shared" si="812"/>
        <v>0</v>
      </c>
      <c r="AD207" s="9">
        <f t="shared" si="813"/>
        <v>0</v>
      </c>
      <c r="AE207" s="9">
        <f t="shared" si="814"/>
        <v>0</v>
      </c>
      <c r="AF207" s="9"/>
      <c r="AG207" s="9"/>
      <c r="AH207" s="9"/>
      <c r="AI207" s="9">
        <f t="shared" si="815"/>
        <v>0</v>
      </c>
      <c r="AJ207" s="46"/>
      <c r="AK207" s="46"/>
      <c r="AL207" s="46"/>
      <c r="AM207" s="46"/>
      <c r="AN207" s="46"/>
      <c r="AO207" s="46"/>
      <c r="AP207" s="46"/>
      <c r="AQ207" s="46"/>
      <c r="AR207" s="46"/>
      <c r="AS207" s="46">
        <f t="shared" si="816"/>
        <v>0</v>
      </c>
      <c r="AT207" s="46">
        <f t="shared" si="817"/>
        <v>0</v>
      </c>
      <c r="AU207" s="46">
        <f t="shared" si="818"/>
        <v>0</v>
      </c>
      <c r="AV207" s="9">
        <f t="shared" si="819"/>
        <v>1127985</v>
      </c>
      <c r="AW207" s="9">
        <f t="shared" si="820"/>
        <v>836784</v>
      </c>
      <c r="AX207" s="9">
        <f t="shared" si="821"/>
        <v>0</v>
      </c>
      <c r="AY207" s="9">
        <f t="shared" si="822"/>
        <v>282833</v>
      </c>
      <c r="AZ207" s="9">
        <f t="shared" si="823"/>
        <v>8368</v>
      </c>
      <c r="BA207" s="9">
        <f t="shared" si="824"/>
        <v>0</v>
      </c>
      <c r="BB207" s="46">
        <f t="shared" si="825"/>
        <v>2</v>
      </c>
      <c r="BC207" s="46">
        <f t="shared" si="826"/>
        <v>2</v>
      </c>
      <c r="BD207" s="46">
        <f t="shared" si="827"/>
        <v>0</v>
      </c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19">
        <v>3114</v>
      </c>
      <c r="F208" s="19" t="s">
        <v>108</v>
      </c>
      <c r="G208" s="19" t="s">
        <v>94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46">
        <v>0</v>
      </c>
      <c r="O208" s="46">
        <v>0</v>
      </c>
      <c r="P208" s="46">
        <v>0</v>
      </c>
      <c r="Q208" s="9"/>
      <c r="R208" s="49"/>
      <c r="S208" s="49"/>
      <c r="T208" s="49"/>
      <c r="U208" s="49"/>
      <c r="V208" s="49"/>
      <c r="W208" s="49"/>
      <c r="X208" s="9">
        <f t="shared" si="810"/>
        <v>0</v>
      </c>
      <c r="Y208" s="9"/>
      <c r="Z208" s="9"/>
      <c r="AA208" s="9"/>
      <c r="AB208" s="9">
        <f t="shared" si="811"/>
        <v>0</v>
      </c>
      <c r="AC208" s="9">
        <f t="shared" si="812"/>
        <v>0</v>
      </c>
      <c r="AD208" s="9">
        <f t="shared" si="813"/>
        <v>0</v>
      </c>
      <c r="AE208" s="9">
        <f t="shared" si="814"/>
        <v>0</v>
      </c>
      <c r="AF208" s="49"/>
      <c r="AG208" s="49"/>
      <c r="AH208" s="49"/>
      <c r="AI208" s="9">
        <f t="shared" si="815"/>
        <v>0</v>
      </c>
      <c r="AJ208" s="46"/>
      <c r="AK208" s="46"/>
      <c r="AL208" s="46"/>
      <c r="AM208" s="46"/>
      <c r="AN208" s="46"/>
      <c r="AO208" s="46"/>
      <c r="AP208" s="46"/>
      <c r="AQ208" s="46"/>
      <c r="AR208" s="46"/>
      <c r="AS208" s="46">
        <f t="shared" si="816"/>
        <v>0</v>
      </c>
      <c r="AT208" s="46">
        <f t="shared" si="817"/>
        <v>0</v>
      </c>
      <c r="AU208" s="46">
        <f t="shared" si="818"/>
        <v>0</v>
      </c>
      <c r="AV208" s="9">
        <f t="shared" si="819"/>
        <v>0</v>
      </c>
      <c r="AW208" s="9">
        <f t="shared" si="820"/>
        <v>0</v>
      </c>
      <c r="AX208" s="9">
        <f t="shared" si="821"/>
        <v>0</v>
      </c>
      <c r="AY208" s="9">
        <f t="shared" si="822"/>
        <v>0</v>
      </c>
      <c r="AZ208" s="9">
        <f t="shared" si="823"/>
        <v>0</v>
      </c>
      <c r="BA208" s="9">
        <f t="shared" si="824"/>
        <v>0</v>
      </c>
      <c r="BB208" s="46">
        <f t="shared" si="825"/>
        <v>0</v>
      </c>
      <c r="BC208" s="46">
        <f t="shared" si="826"/>
        <v>0</v>
      </c>
      <c r="BD208" s="46">
        <f t="shared" si="827"/>
        <v>0</v>
      </c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2" t="s">
        <v>19</v>
      </c>
      <c r="H209" s="9">
        <v>749842</v>
      </c>
      <c r="I209" s="9">
        <v>556262</v>
      </c>
      <c r="J209" s="9">
        <v>0</v>
      </c>
      <c r="K209" s="9">
        <v>188017</v>
      </c>
      <c r="L209" s="9">
        <v>5563</v>
      </c>
      <c r="M209" s="9">
        <v>0</v>
      </c>
      <c r="N209" s="46">
        <v>1.2141999999999999</v>
      </c>
      <c r="O209" s="46">
        <v>1.2141999999999999</v>
      </c>
      <c r="P209" s="46">
        <v>0</v>
      </c>
      <c r="Q209" s="9"/>
      <c r="R209" s="9"/>
      <c r="S209" s="9"/>
      <c r="T209" s="9"/>
      <c r="U209" s="9"/>
      <c r="V209" s="9"/>
      <c r="W209" s="9"/>
      <c r="X209" s="9">
        <f t="shared" si="810"/>
        <v>0</v>
      </c>
      <c r="Y209" s="9"/>
      <c r="Z209" s="9"/>
      <c r="AA209" s="9"/>
      <c r="AB209" s="9">
        <f t="shared" si="811"/>
        <v>0</v>
      </c>
      <c r="AC209" s="9">
        <f t="shared" si="812"/>
        <v>0</v>
      </c>
      <c r="AD209" s="9">
        <f t="shared" si="813"/>
        <v>0</v>
      </c>
      <c r="AE209" s="9">
        <f t="shared" si="814"/>
        <v>0</v>
      </c>
      <c r="AF209" s="9"/>
      <c r="AG209" s="9"/>
      <c r="AH209" s="9"/>
      <c r="AI209" s="9">
        <f t="shared" si="815"/>
        <v>0</v>
      </c>
      <c r="AJ209" s="46"/>
      <c r="AK209" s="46"/>
      <c r="AL209" s="46"/>
      <c r="AM209" s="46"/>
      <c r="AN209" s="46"/>
      <c r="AO209" s="46"/>
      <c r="AP209" s="46"/>
      <c r="AQ209" s="46"/>
      <c r="AR209" s="46"/>
      <c r="AS209" s="46">
        <f t="shared" si="816"/>
        <v>0</v>
      </c>
      <c r="AT209" s="46">
        <f t="shared" si="817"/>
        <v>0</v>
      </c>
      <c r="AU209" s="46">
        <f t="shared" si="818"/>
        <v>0</v>
      </c>
      <c r="AV209" s="9">
        <f t="shared" si="819"/>
        <v>749842</v>
      </c>
      <c r="AW209" s="9">
        <f t="shared" si="820"/>
        <v>556262</v>
      </c>
      <c r="AX209" s="9">
        <f t="shared" si="821"/>
        <v>0</v>
      </c>
      <c r="AY209" s="9">
        <f t="shared" si="822"/>
        <v>188017</v>
      </c>
      <c r="AZ209" s="9">
        <f t="shared" si="823"/>
        <v>5563</v>
      </c>
      <c r="BA209" s="9">
        <f t="shared" si="824"/>
        <v>0</v>
      </c>
      <c r="BB209" s="46">
        <f t="shared" si="825"/>
        <v>1.2141999999999999</v>
      </c>
      <c r="BC209" s="46">
        <f t="shared" si="826"/>
        <v>1.2141999999999999</v>
      </c>
      <c r="BD209" s="46">
        <f t="shared" si="827"/>
        <v>0</v>
      </c>
    </row>
    <row r="210" spans="1:57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93</v>
      </c>
      <c r="G210" s="7" t="s">
        <v>94</v>
      </c>
      <c r="H210" s="9">
        <v>20530</v>
      </c>
      <c r="I210" s="9">
        <v>14669</v>
      </c>
      <c r="J210" s="9">
        <v>0</v>
      </c>
      <c r="K210" s="9">
        <v>4958</v>
      </c>
      <c r="L210" s="9">
        <v>147</v>
      </c>
      <c r="M210" s="9">
        <v>756</v>
      </c>
      <c r="N210" s="46">
        <v>0.06</v>
      </c>
      <c r="O210" s="46">
        <v>0</v>
      </c>
      <c r="P210" s="46">
        <v>0.06</v>
      </c>
      <c r="Q210" s="9"/>
      <c r="R210" s="49"/>
      <c r="S210" s="49"/>
      <c r="T210" s="49"/>
      <c r="U210" s="49"/>
      <c r="V210" s="49"/>
      <c r="W210" s="49"/>
      <c r="X210" s="9">
        <f t="shared" si="810"/>
        <v>0</v>
      </c>
      <c r="Y210" s="9"/>
      <c r="Z210" s="9"/>
      <c r="AA210" s="9"/>
      <c r="AB210" s="9">
        <f t="shared" si="811"/>
        <v>0</v>
      </c>
      <c r="AC210" s="9">
        <f t="shared" si="812"/>
        <v>0</v>
      </c>
      <c r="AD210" s="9">
        <f t="shared" si="813"/>
        <v>0</v>
      </c>
      <c r="AE210" s="9">
        <f t="shared" si="814"/>
        <v>0</v>
      </c>
      <c r="AF210" s="49"/>
      <c r="AG210" s="49"/>
      <c r="AH210" s="49"/>
      <c r="AI210" s="9">
        <f t="shared" si="815"/>
        <v>0</v>
      </c>
      <c r="AJ210" s="46"/>
      <c r="AK210" s="46"/>
      <c r="AL210" s="46"/>
      <c r="AM210" s="46"/>
      <c r="AN210" s="46"/>
      <c r="AO210" s="46"/>
      <c r="AP210" s="46"/>
      <c r="AQ210" s="46"/>
      <c r="AR210" s="46"/>
      <c r="AS210" s="46">
        <f t="shared" si="816"/>
        <v>0</v>
      </c>
      <c r="AT210" s="46">
        <f t="shared" si="817"/>
        <v>0</v>
      </c>
      <c r="AU210" s="46">
        <f t="shared" si="818"/>
        <v>0</v>
      </c>
      <c r="AV210" s="9">
        <f t="shared" si="819"/>
        <v>20530</v>
      </c>
      <c r="AW210" s="9">
        <f t="shared" si="820"/>
        <v>14669</v>
      </c>
      <c r="AX210" s="9">
        <f t="shared" si="821"/>
        <v>0</v>
      </c>
      <c r="AY210" s="9">
        <f t="shared" si="822"/>
        <v>4958</v>
      </c>
      <c r="AZ210" s="9">
        <f t="shared" si="823"/>
        <v>147</v>
      </c>
      <c r="BA210" s="9">
        <f t="shared" si="824"/>
        <v>756</v>
      </c>
      <c r="BB210" s="46">
        <f t="shared" si="825"/>
        <v>0.06</v>
      </c>
      <c r="BC210" s="46">
        <f t="shared" si="826"/>
        <v>0</v>
      </c>
      <c r="BD210" s="46">
        <f t="shared" si="827"/>
        <v>0.06</v>
      </c>
    </row>
    <row r="211" spans="1:57" x14ac:dyDescent="0.25">
      <c r="A211" s="29">
        <v>1462</v>
      </c>
      <c r="B211" s="30">
        <v>600023320</v>
      </c>
      <c r="C211" s="31"/>
      <c r="D211" s="32" t="s">
        <v>182</v>
      </c>
      <c r="E211" s="30"/>
      <c r="F211" s="30"/>
      <c r="G211" s="31"/>
      <c r="H211" s="50">
        <v>17293366</v>
      </c>
      <c r="I211" s="50">
        <v>12621799</v>
      </c>
      <c r="J211" s="50">
        <v>60000</v>
      </c>
      <c r="K211" s="50">
        <v>4286448</v>
      </c>
      <c r="L211" s="50">
        <v>126218</v>
      </c>
      <c r="M211" s="50">
        <v>198901</v>
      </c>
      <c r="N211" s="51">
        <v>22.165400000000002</v>
      </c>
      <c r="O211" s="51">
        <v>17.441400000000002</v>
      </c>
      <c r="P211" s="51">
        <v>4.7240000000000002</v>
      </c>
      <c r="Q211" s="50">
        <f t="shared" ref="Q211:BD211" si="828">SUM(Q205:Q210)</f>
        <v>0</v>
      </c>
      <c r="R211" s="50">
        <f t="shared" si="828"/>
        <v>0</v>
      </c>
      <c r="S211" s="50">
        <f t="shared" si="828"/>
        <v>0</v>
      </c>
      <c r="T211" s="50">
        <f t="shared" si="828"/>
        <v>0</v>
      </c>
      <c r="U211" s="50">
        <f t="shared" si="828"/>
        <v>0</v>
      </c>
      <c r="V211" s="50">
        <f t="shared" si="828"/>
        <v>0</v>
      </c>
      <c r="W211" s="50">
        <f t="shared" si="828"/>
        <v>0</v>
      </c>
      <c r="X211" s="50">
        <f t="shared" si="828"/>
        <v>0</v>
      </c>
      <c r="Y211" s="50">
        <f t="shared" si="828"/>
        <v>0</v>
      </c>
      <c r="Z211" s="50">
        <f t="shared" si="828"/>
        <v>0</v>
      </c>
      <c r="AA211" s="50">
        <f t="shared" si="828"/>
        <v>0</v>
      </c>
      <c r="AB211" s="50">
        <f t="shared" si="828"/>
        <v>0</v>
      </c>
      <c r="AC211" s="50">
        <f t="shared" si="828"/>
        <v>0</v>
      </c>
      <c r="AD211" s="50">
        <f t="shared" si="828"/>
        <v>0</v>
      </c>
      <c r="AE211" s="50">
        <f t="shared" si="828"/>
        <v>0</v>
      </c>
      <c r="AF211" s="50">
        <f t="shared" si="828"/>
        <v>0</v>
      </c>
      <c r="AG211" s="50">
        <f t="shared" si="828"/>
        <v>0</v>
      </c>
      <c r="AH211" s="50">
        <f t="shared" si="828"/>
        <v>0</v>
      </c>
      <c r="AI211" s="50">
        <f t="shared" si="828"/>
        <v>0</v>
      </c>
      <c r="AJ211" s="51">
        <f t="shared" si="828"/>
        <v>0</v>
      </c>
      <c r="AK211" s="51">
        <f t="shared" si="828"/>
        <v>0</v>
      </c>
      <c r="AL211" s="51">
        <f t="shared" si="828"/>
        <v>0</v>
      </c>
      <c r="AM211" s="51">
        <f t="shared" si="828"/>
        <v>0</v>
      </c>
      <c r="AN211" s="51">
        <f t="shared" si="828"/>
        <v>0</v>
      </c>
      <c r="AO211" s="51">
        <f t="shared" si="828"/>
        <v>0</v>
      </c>
      <c r="AP211" s="51">
        <f t="shared" si="828"/>
        <v>0</v>
      </c>
      <c r="AQ211" s="51">
        <f t="shared" si="828"/>
        <v>0</v>
      </c>
      <c r="AR211" s="51">
        <f t="shared" si="828"/>
        <v>0</v>
      </c>
      <c r="AS211" s="51">
        <f t="shared" si="828"/>
        <v>0</v>
      </c>
      <c r="AT211" s="51">
        <f t="shared" si="828"/>
        <v>0</v>
      </c>
      <c r="AU211" s="51">
        <f t="shared" si="828"/>
        <v>0</v>
      </c>
      <c r="AV211" s="50">
        <f t="shared" si="828"/>
        <v>17293366</v>
      </c>
      <c r="AW211" s="50">
        <f t="shared" si="828"/>
        <v>12621799</v>
      </c>
      <c r="AX211" s="50">
        <f t="shared" si="828"/>
        <v>60000</v>
      </c>
      <c r="AY211" s="50">
        <f t="shared" si="828"/>
        <v>4286448</v>
      </c>
      <c r="AZ211" s="50">
        <f t="shared" si="828"/>
        <v>126218</v>
      </c>
      <c r="BA211" s="50">
        <f t="shared" si="828"/>
        <v>198901</v>
      </c>
      <c r="BB211" s="51">
        <f t="shared" si="828"/>
        <v>22.165400000000002</v>
      </c>
      <c r="BC211" s="51">
        <f t="shared" si="828"/>
        <v>17.441400000000002</v>
      </c>
      <c r="BD211" s="51">
        <f t="shared" si="828"/>
        <v>4.7240000000000002</v>
      </c>
      <c r="BE211" s="42">
        <f>AV211-H211</f>
        <v>0</v>
      </c>
    </row>
    <row r="212" spans="1:57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6" t="s">
        <v>19</v>
      </c>
      <c r="H212" s="9">
        <v>11549552</v>
      </c>
      <c r="I212" s="9">
        <v>8114905</v>
      </c>
      <c r="J212" s="9">
        <v>350000</v>
      </c>
      <c r="K212" s="9">
        <v>2861138</v>
      </c>
      <c r="L212" s="9">
        <v>81149</v>
      </c>
      <c r="M212" s="9">
        <v>142360</v>
      </c>
      <c r="N212" s="46">
        <v>13.982700000000001</v>
      </c>
      <c r="O212" s="46">
        <v>10.2727</v>
      </c>
      <c r="P212" s="46">
        <v>3.71</v>
      </c>
      <c r="Q212" s="9"/>
      <c r="R212" s="28"/>
      <c r="S212" s="28"/>
      <c r="T212" s="28"/>
      <c r="U212" s="28"/>
      <c r="V212" s="28"/>
      <c r="W212" s="28"/>
      <c r="X212" s="9">
        <f t="shared" ref="X212:X217" si="829">SUM(Q212:W212)</f>
        <v>0</v>
      </c>
      <c r="Y212" s="9"/>
      <c r="Z212" s="9"/>
      <c r="AA212" s="9"/>
      <c r="AB212" s="9">
        <f t="shared" ref="AB212:AB217" si="830">SUM(Y212:AA212)</f>
        <v>0</v>
      </c>
      <c r="AC212" s="9">
        <f t="shared" ref="AC212:AC217" si="831">X212+AB212</f>
        <v>0</v>
      </c>
      <c r="AD212" s="9">
        <f t="shared" ref="AD212:AD217" si="832">ROUND((X212+Y212+Z212)*33.8%,0)</f>
        <v>0</v>
      </c>
      <c r="AE212" s="9">
        <f t="shared" ref="AE212:AE217" si="833">ROUND(X212*1%,0)</f>
        <v>0</v>
      </c>
      <c r="AF212" s="28"/>
      <c r="AG212" s="28"/>
      <c r="AH212" s="28"/>
      <c r="AI212" s="9">
        <f t="shared" ref="AI212:AI217" si="834">AF212+AG212+AH212</f>
        <v>0</v>
      </c>
      <c r="AJ212" s="46"/>
      <c r="AK212" s="46"/>
      <c r="AL212" s="46"/>
      <c r="AM212" s="46"/>
      <c r="AN212" s="46"/>
      <c r="AO212" s="46"/>
      <c r="AP212" s="46"/>
      <c r="AQ212" s="46"/>
      <c r="AR212" s="46"/>
      <c r="AS212" s="46">
        <f t="shared" ref="AS212:AS217" si="835">AJ212+AL212+AM212+AP212+AR212+AN212</f>
        <v>0</v>
      </c>
      <c r="AT212" s="46">
        <f t="shared" ref="AT212:AT217" si="836">AK212+AQ212+AO212</f>
        <v>0</v>
      </c>
      <c r="AU212" s="46">
        <f t="shared" ref="AU212:AU217" si="837">AS212+AT212</f>
        <v>0</v>
      </c>
      <c r="AV212" s="9">
        <f t="shared" ref="AV212:AV217" si="838">AW212+AX212+AY212+AZ212+BA212</f>
        <v>11549552</v>
      </c>
      <c r="AW212" s="9">
        <f t="shared" ref="AW212:AW217" si="839">I212+X212</f>
        <v>8114905</v>
      </c>
      <c r="AX212" s="9">
        <f t="shared" ref="AX212:AX217" si="840">J212+AB212</f>
        <v>350000</v>
      </c>
      <c r="AY212" s="9">
        <f t="shared" ref="AY212:AY217" si="841">K212+AD212</f>
        <v>2861138</v>
      </c>
      <c r="AZ212" s="9">
        <f t="shared" ref="AZ212:AZ217" si="842">L212+AE212</f>
        <v>81149</v>
      </c>
      <c r="BA212" s="9">
        <f t="shared" ref="BA212:BA217" si="843">M212+AI212</f>
        <v>142360</v>
      </c>
      <c r="BB212" s="46">
        <f t="shared" ref="BB212:BB217" si="844">BC212+BD212</f>
        <v>13.982700000000001</v>
      </c>
      <c r="BC212" s="46">
        <f t="shared" ref="BC212:BC217" si="845">O212+AS212</f>
        <v>10.2727</v>
      </c>
      <c r="BD212" s="46">
        <f t="shared" ref="BD212:BD217" si="846">P212+AT212</f>
        <v>3.71</v>
      </c>
    </row>
    <row r="213" spans="1:57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2" t="s">
        <v>19</v>
      </c>
      <c r="H213" s="9">
        <v>1271068</v>
      </c>
      <c r="I213" s="9">
        <v>942929</v>
      </c>
      <c r="J213" s="9">
        <v>0</v>
      </c>
      <c r="K213" s="9">
        <v>318710</v>
      </c>
      <c r="L213" s="9">
        <v>9429</v>
      </c>
      <c r="M213" s="9">
        <v>0</v>
      </c>
      <c r="N213" s="46">
        <v>2.4</v>
      </c>
      <c r="O213" s="46">
        <v>2.4</v>
      </c>
      <c r="P213" s="46">
        <v>0</v>
      </c>
      <c r="Q213" s="9"/>
      <c r="R213" s="9"/>
      <c r="S213" s="9"/>
      <c r="T213" s="9"/>
      <c r="U213" s="9"/>
      <c r="V213" s="9"/>
      <c r="W213" s="9"/>
      <c r="X213" s="9">
        <f t="shared" si="829"/>
        <v>0</v>
      </c>
      <c r="Y213" s="9"/>
      <c r="Z213" s="9"/>
      <c r="AA213" s="9"/>
      <c r="AB213" s="9">
        <f t="shared" si="830"/>
        <v>0</v>
      </c>
      <c r="AC213" s="9">
        <f t="shared" si="831"/>
        <v>0</v>
      </c>
      <c r="AD213" s="9">
        <f t="shared" si="832"/>
        <v>0</v>
      </c>
      <c r="AE213" s="9">
        <f t="shared" si="833"/>
        <v>0</v>
      </c>
      <c r="AF213" s="9"/>
      <c r="AG213" s="9"/>
      <c r="AH213" s="9"/>
      <c r="AI213" s="9">
        <f t="shared" si="834"/>
        <v>0</v>
      </c>
      <c r="AJ213" s="46"/>
      <c r="AK213" s="46"/>
      <c r="AL213" s="46"/>
      <c r="AM213" s="46"/>
      <c r="AN213" s="46"/>
      <c r="AO213" s="46"/>
      <c r="AP213" s="46"/>
      <c r="AQ213" s="46"/>
      <c r="AR213" s="46"/>
      <c r="AS213" s="46">
        <f t="shared" si="835"/>
        <v>0</v>
      </c>
      <c r="AT213" s="46">
        <f t="shared" si="836"/>
        <v>0</v>
      </c>
      <c r="AU213" s="46">
        <f t="shared" si="837"/>
        <v>0</v>
      </c>
      <c r="AV213" s="9">
        <f t="shared" si="838"/>
        <v>1271068</v>
      </c>
      <c r="AW213" s="9">
        <f t="shared" si="839"/>
        <v>942929</v>
      </c>
      <c r="AX213" s="9">
        <f t="shared" si="840"/>
        <v>0</v>
      </c>
      <c r="AY213" s="9">
        <f t="shared" si="841"/>
        <v>318710</v>
      </c>
      <c r="AZ213" s="9">
        <f t="shared" si="842"/>
        <v>9429</v>
      </c>
      <c r="BA213" s="9">
        <f t="shared" si="843"/>
        <v>0</v>
      </c>
      <c r="BB213" s="46">
        <f t="shared" si="844"/>
        <v>2.4</v>
      </c>
      <c r="BC213" s="46">
        <f t="shared" si="845"/>
        <v>2.4</v>
      </c>
      <c r="BD213" s="46">
        <f t="shared" si="846"/>
        <v>0</v>
      </c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108</v>
      </c>
      <c r="G214" s="19" t="s">
        <v>94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46">
        <v>0</v>
      </c>
      <c r="O214" s="46">
        <v>0</v>
      </c>
      <c r="P214" s="46">
        <v>0</v>
      </c>
      <c r="Q214" s="9"/>
      <c r="R214" s="49"/>
      <c r="S214" s="49"/>
      <c r="T214" s="49"/>
      <c r="U214" s="49"/>
      <c r="V214" s="49"/>
      <c r="W214" s="49"/>
      <c r="X214" s="9">
        <f t="shared" si="829"/>
        <v>0</v>
      </c>
      <c r="Y214" s="9"/>
      <c r="Z214" s="9"/>
      <c r="AA214" s="9"/>
      <c r="AB214" s="9">
        <f t="shared" si="830"/>
        <v>0</v>
      </c>
      <c r="AC214" s="9">
        <f t="shared" si="831"/>
        <v>0</v>
      </c>
      <c r="AD214" s="9">
        <f t="shared" si="832"/>
        <v>0</v>
      </c>
      <c r="AE214" s="9">
        <f t="shared" si="833"/>
        <v>0</v>
      </c>
      <c r="AF214" s="49"/>
      <c r="AG214" s="49"/>
      <c r="AH214" s="49"/>
      <c r="AI214" s="9">
        <f t="shared" si="834"/>
        <v>0</v>
      </c>
      <c r="AJ214" s="46"/>
      <c r="AK214" s="46"/>
      <c r="AL214" s="46"/>
      <c r="AM214" s="46"/>
      <c r="AN214" s="46"/>
      <c r="AO214" s="46"/>
      <c r="AP214" s="46"/>
      <c r="AQ214" s="46"/>
      <c r="AR214" s="46"/>
      <c r="AS214" s="46">
        <f t="shared" si="835"/>
        <v>0</v>
      </c>
      <c r="AT214" s="46">
        <f t="shared" si="836"/>
        <v>0</v>
      </c>
      <c r="AU214" s="46">
        <f t="shared" si="837"/>
        <v>0</v>
      </c>
      <c r="AV214" s="9">
        <f t="shared" si="838"/>
        <v>0</v>
      </c>
      <c r="AW214" s="9">
        <f t="shared" si="839"/>
        <v>0</v>
      </c>
      <c r="AX214" s="9">
        <f t="shared" si="840"/>
        <v>0</v>
      </c>
      <c r="AY214" s="9">
        <f t="shared" si="841"/>
        <v>0</v>
      </c>
      <c r="AZ214" s="9">
        <f t="shared" si="842"/>
        <v>0</v>
      </c>
      <c r="BA214" s="9">
        <f t="shared" si="843"/>
        <v>0</v>
      </c>
      <c r="BB214" s="46">
        <f t="shared" si="844"/>
        <v>0</v>
      </c>
      <c r="BC214" s="46">
        <f t="shared" si="845"/>
        <v>0</v>
      </c>
      <c r="BD214" s="46">
        <f t="shared" si="846"/>
        <v>0</v>
      </c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3141</v>
      </c>
      <c r="F215" s="2" t="s">
        <v>20</v>
      </c>
      <c r="G215" s="7" t="s">
        <v>94</v>
      </c>
      <c r="H215" s="9">
        <v>269099</v>
      </c>
      <c r="I215" s="9">
        <v>197737</v>
      </c>
      <c r="J215" s="9">
        <v>0</v>
      </c>
      <c r="K215" s="9">
        <v>66835</v>
      </c>
      <c r="L215" s="9">
        <v>1977</v>
      </c>
      <c r="M215" s="9">
        <v>2550</v>
      </c>
      <c r="N215" s="46">
        <v>0.64</v>
      </c>
      <c r="O215" s="46">
        <v>0</v>
      </c>
      <c r="P215" s="46">
        <v>0.64</v>
      </c>
      <c r="Q215" s="9"/>
      <c r="R215" s="49"/>
      <c r="S215" s="49"/>
      <c r="T215" s="49"/>
      <c r="U215" s="49"/>
      <c r="V215" s="49">
        <v>0</v>
      </c>
      <c r="W215" s="49"/>
      <c r="X215" s="9">
        <f t="shared" si="829"/>
        <v>0</v>
      </c>
      <c r="Y215" s="9"/>
      <c r="Z215" s="9"/>
      <c r="AA215" s="9"/>
      <c r="AB215" s="9">
        <f t="shared" si="830"/>
        <v>0</v>
      </c>
      <c r="AC215" s="9">
        <f t="shared" si="831"/>
        <v>0</v>
      </c>
      <c r="AD215" s="9">
        <f t="shared" si="832"/>
        <v>0</v>
      </c>
      <c r="AE215" s="9">
        <f t="shared" si="833"/>
        <v>0</v>
      </c>
      <c r="AF215" s="49"/>
      <c r="AG215" s="49"/>
      <c r="AH215" s="49"/>
      <c r="AI215" s="9">
        <f t="shared" si="834"/>
        <v>0</v>
      </c>
      <c r="AJ215" s="46"/>
      <c r="AK215" s="46"/>
      <c r="AL215" s="46"/>
      <c r="AM215" s="46"/>
      <c r="AN215" s="46"/>
      <c r="AO215" s="46"/>
      <c r="AP215" s="46"/>
      <c r="AQ215" s="46">
        <v>0</v>
      </c>
      <c r="AR215" s="46"/>
      <c r="AS215" s="46">
        <f t="shared" si="835"/>
        <v>0</v>
      </c>
      <c r="AT215" s="46">
        <f t="shared" si="836"/>
        <v>0</v>
      </c>
      <c r="AU215" s="46">
        <f t="shared" si="837"/>
        <v>0</v>
      </c>
      <c r="AV215" s="9">
        <f t="shared" si="838"/>
        <v>269099</v>
      </c>
      <c r="AW215" s="9">
        <f t="shared" si="839"/>
        <v>197737</v>
      </c>
      <c r="AX215" s="9">
        <f t="shared" si="840"/>
        <v>0</v>
      </c>
      <c r="AY215" s="9">
        <f t="shared" si="841"/>
        <v>66835</v>
      </c>
      <c r="AZ215" s="9">
        <f t="shared" si="842"/>
        <v>1977</v>
      </c>
      <c r="BA215" s="9">
        <f t="shared" si="843"/>
        <v>2550</v>
      </c>
      <c r="BB215" s="46">
        <f t="shared" si="844"/>
        <v>0.64</v>
      </c>
      <c r="BC215" s="46">
        <f t="shared" si="845"/>
        <v>0</v>
      </c>
      <c r="BD215" s="46">
        <f t="shared" si="846"/>
        <v>0.64</v>
      </c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2" t="s">
        <v>19</v>
      </c>
      <c r="H216" s="9">
        <v>653722</v>
      </c>
      <c r="I216" s="9">
        <v>484957</v>
      </c>
      <c r="J216" s="9">
        <v>0</v>
      </c>
      <c r="K216" s="9">
        <v>163915</v>
      </c>
      <c r="L216" s="9">
        <v>4850</v>
      </c>
      <c r="M216" s="9">
        <v>0</v>
      </c>
      <c r="N216" s="46">
        <v>0.99990000000000001</v>
      </c>
      <c r="O216" s="46">
        <v>0.99990000000000001</v>
      </c>
      <c r="P216" s="46">
        <v>0</v>
      </c>
      <c r="Q216" s="9"/>
      <c r="R216" s="9"/>
      <c r="S216" s="9"/>
      <c r="T216" s="9"/>
      <c r="U216" s="9"/>
      <c r="V216" s="9"/>
      <c r="W216" s="9"/>
      <c r="X216" s="9">
        <f t="shared" si="829"/>
        <v>0</v>
      </c>
      <c r="Y216" s="9"/>
      <c r="Z216" s="9"/>
      <c r="AA216" s="9"/>
      <c r="AB216" s="9">
        <f t="shared" si="830"/>
        <v>0</v>
      </c>
      <c r="AC216" s="9">
        <f t="shared" si="831"/>
        <v>0</v>
      </c>
      <c r="AD216" s="9">
        <f t="shared" si="832"/>
        <v>0</v>
      </c>
      <c r="AE216" s="9">
        <f t="shared" si="833"/>
        <v>0</v>
      </c>
      <c r="AF216" s="9"/>
      <c r="AG216" s="9"/>
      <c r="AH216" s="9"/>
      <c r="AI216" s="9">
        <f t="shared" si="834"/>
        <v>0</v>
      </c>
      <c r="AJ216" s="46"/>
      <c r="AK216" s="46"/>
      <c r="AL216" s="46"/>
      <c r="AM216" s="46"/>
      <c r="AN216" s="46"/>
      <c r="AO216" s="46"/>
      <c r="AP216" s="46"/>
      <c r="AQ216" s="46"/>
      <c r="AR216" s="46"/>
      <c r="AS216" s="46">
        <f t="shared" si="835"/>
        <v>0</v>
      </c>
      <c r="AT216" s="46">
        <f t="shared" si="836"/>
        <v>0</v>
      </c>
      <c r="AU216" s="46">
        <f t="shared" si="837"/>
        <v>0</v>
      </c>
      <c r="AV216" s="9">
        <f t="shared" si="838"/>
        <v>653722</v>
      </c>
      <c r="AW216" s="9">
        <f t="shared" si="839"/>
        <v>484957</v>
      </c>
      <c r="AX216" s="9">
        <f t="shared" si="840"/>
        <v>0</v>
      </c>
      <c r="AY216" s="9">
        <f t="shared" si="841"/>
        <v>163915</v>
      </c>
      <c r="AZ216" s="9">
        <f t="shared" si="842"/>
        <v>4850</v>
      </c>
      <c r="BA216" s="9">
        <f t="shared" si="843"/>
        <v>0</v>
      </c>
      <c r="BB216" s="46">
        <f t="shared" si="844"/>
        <v>0.99990000000000001</v>
      </c>
      <c r="BC216" s="46">
        <f t="shared" si="845"/>
        <v>0.99990000000000001</v>
      </c>
      <c r="BD216" s="46">
        <f t="shared" si="846"/>
        <v>0</v>
      </c>
    </row>
    <row r="217" spans="1:57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2">
        <v>3143</v>
      </c>
      <c r="F217" s="2" t="s">
        <v>93</v>
      </c>
      <c r="G217" s="7" t="s">
        <v>94</v>
      </c>
      <c r="H217" s="9">
        <v>14665</v>
      </c>
      <c r="I217" s="9">
        <v>10478</v>
      </c>
      <c r="J217" s="9">
        <v>0</v>
      </c>
      <c r="K217" s="9">
        <v>3542</v>
      </c>
      <c r="L217" s="9">
        <v>105</v>
      </c>
      <c r="M217" s="9">
        <v>540</v>
      </c>
      <c r="N217" s="46">
        <v>0.04</v>
      </c>
      <c r="O217" s="46">
        <v>0</v>
      </c>
      <c r="P217" s="46">
        <v>0.04</v>
      </c>
      <c r="Q217" s="9"/>
      <c r="R217" s="49"/>
      <c r="S217" s="49"/>
      <c r="T217" s="49"/>
      <c r="U217" s="49"/>
      <c r="V217" s="49"/>
      <c r="W217" s="49"/>
      <c r="X217" s="9">
        <f t="shared" si="829"/>
        <v>0</v>
      </c>
      <c r="Y217" s="9"/>
      <c r="Z217" s="9"/>
      <c r="AA217" s="9"/>
      <c r="AB217" s="9">
        <f t="shared" si="830"/>
        <v>0</v>
      </c>
      <c r="AC217" s="9">
        <f t="shared" si="831"/>
        <v>0</v>
      </c>
      <c r="AD217" s="9">
        <f t="shared" si="832"/>
        <v>0</v>
      </c>
      <c r="AE217" s="9">
        <f t="shared" si="833"/>
        <v>0</v>
      </c>
      <c r="AF217" s="49"/>
      <c r="AG217" s="49"/>
      <c r="AH217" s="49"/>
      <c r="AI217" s="9">
        <f t="shared" si="834"/>
        <v>0</v>
      </c>
      <c r="AJ217" s="46"/>
      <c r="AK217" s="46"/>
      <c r="AL217" s="46"/>
      <c r="AM217" s="46"/>
      <c r="AN217" s="46"/>
      <c r="AO217" s="46"/>
      <c r="AP217" s="46"/>
      <c r="AQ217" s="46"/>
      <c r="AR217" s="46"/>
      <c r="AS217" s="46">
        <f t="shared" si="835"/>
        <v>0</v>
      </c>
      <c r="AT217" s="46">
        <f t="shared" si="836"/>
        <v>0</v>
      </c>
      <c r="AU217" s="46">
        <f t="shared" si="837"/>
        <v>0</v>
      </c>
      <c r="AV217" s="9">
        <f t="shared" si="838"/>
        <v>14665</v>
      </c>
      <c r="AW217" s="9">
        <f t="shared" si="839"/>
        <v>10478</v>
      </c>
      <c r="AX217" s="9">
        <f t="shared" si="840"/>
        <v>0</v>
      </c>
      <c r="AY217" s="9">
        <f t="shared" si="841"/>
        <v>3542</v>
      </c>
      <c r="AZ217" s="9">
        <f t="shared" si="842"/>
        <v>105</v>
      </c>
      <c r="BA217" s="9">
        <f t="shared" si="843"/>
        <v>540</v>
      </c>
      <c r="BB217" s="46">
        <f t="shared" si="844"/>
        <v>0.04</v>
      </c>
      <c r="BC217" s="46">
        <f t="shared" si="845"/>
        <v>0</v>
      </c>
      <c r="BD217" s="46">
        <f t="shared" si="846"/>
        <v>0.04</v>
      </c>
    </row>
    <row r="218" spans="1:57" x14ac:dyDescent="0.25">
      <c r="A218" s="29">
        <v>1463</v>
      </c>
      <c r="B218" s="30">
        <v>600023354</v>
      </c>
      <c r="C218" s="31"/>
      <c r="D218" s="32" t="s">
        <v>183</v>
      </c>
      <c r="E218" s="30"/>
      <c r="F218" s="30"/>
      <c r="G218" s="31"/>
      <c r="H218" s="50">
        <v>13758106</v>
      </c>
      <c r="I218" s="50">
        <v>9751006</v>
      </c>
      <c r="J218" s="50">
        <v>350000</v>
      </c>
      <c r="K218" s="50">
        <v>3414140</v>
      </c>
      <c r="L218" s="50">
        <v>97510</v>
      </c>
      <c r="M218" s="50">
        <v>145450</v>
      </c>
      <c r="N218" s="51">
        <v>18.0626</v>
      </c>
      <c r="O218" s="51">
        <v>13.672600000000001</v>
      </c>
      <c r="P218" s="51">
        <v>4.3899999999999997</v>
      </c>
      <c r="Q218" s="50">
        <f t="shared" ref="Q218:BD218" si="847">SUM(Q212:Q217)</f>
        <v>0</v>
      </c>
      <c r="R218" s="50">
        <f t="shared" si="847"/>
        <v>0</v>
      </c>
      <c r="S218" s="50">
        <f t="shared" si="847"/>
        <v>0</v>
      </c>
      <c r="T218" s="50">
        <f t="shared" si="847"/>
        <v>0</v>
      </c>
      <c r="U218" s="50">
        <f t="shared" si="847"/>
        <v>0</v>
      </c>
      <c r="V218" s="50">
        <f t="shared" si="847"/>
        <v>0</v>
      </c>
      <c r="W218" s="50">
        <f t="shared" si="847"/>
        <v>0</v>
      </c>
      <c r="X218" s="50">
        <f t="shared" si="847"/>
        <v>0</v>
      </c>
      <c r="Y218" s="50">
        <f t="shared" si="847"/>
        <v>0</v>
      </c>
      <c r="Z218" s="50">
        <f t="shared" si="847"/>
        <v>0</v>
      </c>
      <c r="AA218" s="50">
        <f t="shared" si="847"/>
        <v>0</v>
      </c>
      <c r="AB218" s="50">
        <f t="shared" si="847"/>
        <v>0</v>
      </c>
      <c r="AC218" s="50">
        <f t="shared" si="847"/>
        <v>0</v>
      </c>
      <c r="AD218" s="50">
        <f t="shared" si="847"/>
        <v>0</v>
      </c>
      <c r="AE218" s="50">
        <f t="shared" si="847"/>
        <v>0</v>
      </c>
      <c r="AF218" s="50">
        <f t="shared" si="847"/>
        <v>0</v>
      </c>
      <c r="AG218" s="50">
        <f t="shared" si="847"/>
        <v>0</v>
      </c>
      <c r="AH218" s="50">
        <f t="shared" si="847"/>
        <v>0</v>
      </c>
      <c r="AI218" s="50">
        <f t="shared" si="847"/>
        <v>0</v>
      </c>
      <c r="AJ218" s="51">
        <f t="shared" si="847"/>
        <v>0</v>
      </c>
      <c r="AK218" s="51">
        <f t="shared" si="847"/>
        <v>0</v>
      </c>
      <c r="AL218" s="51">
        <f t="shared" si="847"/>
        <v>0</v>
      </c>
      <c r="AM218" s="51">
        <f t="shared" si="847"/>
        <v>0</v>
      </c>
      <c r="AN218" s="51">
        <f t="shared" si="847"/>
        <v>0</v>
      </c>
      <c r="AO218" s="51">
        <f t="shared" si="847"/>
        <v>0</v>
      </c>
      <c r="AP218" s="51">
        <f t="shared" si="847"/>
        <v>0</v>
      </c>
      <c r="AQ218" s="51">
        <f t="shared" si="847"/>
        <v>0</v>
      </c>
      <c r="AR218" s="51">
        <f t="shared" si="847"/>
        <v>0</v>
      </c>
      <c r="AS218" s="51">
        <f t="shared" si="847"/>
        <v>0</v>
      </c>
      <c r="AT218" s="51">
        <f t="shared" si="847"/>
        <v>0</v>
      </c>
      <c r="AU218" s="51">
        <f t="shared" si="847"/>
        <v>0</v>
      </c>
      <c r="AV218" s="50">
        <f t="shared" si="847"/>
        <v>13758106</v>
      </c>
      <c r="AW218" s="50">
        <f t="shared" si="847"/>
        <v>9751006</v>
      </c>
      <c r="AX218" s="50">
        <f t="shared" si="847"/>
        <v>350000</v>
      </c>
      <c r="AY218" s="50">
        <f t="shared" si="847"/>
        <v>3414140</v>
      </c>
      <c r="AZ218" s="50">
        <f t="shared" si="847"/>
        <v>97510</v>
      </c>
      <c r="BA218" s="50">
        <f t="shared" si="847"/>
        <v>145450</v>
      </c>
      <c r="BB218" s="51">
        <f t="shared" si="847"/>
        <v>18.0626</v>
      </c>
      <c r="BC218" s="51">
        <f t="shared" si="847"/>
        <v>13.672600000000001</v>
      </c>
      <c r="BD218" s="51">
        <f t="shared" si="847"/>
        <v>4.3899999999999997</v>
      </c>
      <c r="BE218" s="42">
        <f>AV218-H218</f>
        <v>0</v>
      </c>
    </row>
    <row r="219" spans="1:57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9">
        <v>242165</v>
      </c>
      <c r="I219" s="9">
        <v>178757</v>
      </c>
      <c r="J219" s="9">
        <v>0</v>
      </c>
      <c r="K219" s="9">
        <v>60420</v>
      </c>
      <c r="L219" s="9">
        <v>1788</v>
      </c>
      <c r="M219" s="9">
        <v>1200</v>
      </c>
      <c r="N219" s="46">
        <v>0.33450000000000002</v>
      </c>
      <c r="O219" s="46">
        <v>0.32250000000000001</v>
      </c>
      <c r="P219" s="46">
        <v>1.2E-2</v>
      </c>
      <c r="Q219" s="9"/>
      <c r="R219" s="28"/>
      <c r="S219" s="28"/>
      <c r="T219" s="28"/>
      <c r="U219" s="28"/>
      <c r="V219" s="28"/>
      <c r="W219" s="28"/>
      <c r="X219" s="9">
        <f t="shared" ref="X219:X225" si="848">SUM(Q219:W219)</f>
        <v>0</v>
      </c>
      <c r="Y219" s="9"/>
      <c r="Z219" s="9"/>
      <c r="AA219" s="9"/>
      <c r="AB219" s="9">
        <f t="shared" ref="AB219:AB225" si="849">SUM(Y219:AA219)</f>
        <v>0</v>
      </c>
      <c r="AC219" s="9">
        <f t="shared" ref="AC219:AC225" si="850">X219+AB219</f>
        <v>0</v>
      </c>
      <c r="AD219" s="9">
        <f t="shared" ref="AD219:AD225" si="851">ROUND((X219+Y219+Z219)*33.8%,0)</f>
        <v>0</v>
      </c>
      <c r="AE219" s="9">
        <f t="shared" ref="AE219:AE225" si="852">ROUND(X219*1%,0)</f>
        <v>0</v>
      </c>
      <c r="AF219" s="28"/>
      <c r="AG219" s="28"/>
      <c r="AH219" s="28"/>
      <c r="AI219" s="9">
        <f t="shared" ref="AI219:AI225" si="853">AF219+AG219+AH219</f>
        <v>0</v>
      </c>
      <c r="AJ219" s="46"/>
      <c r="AK219" s="46"/>
      <c r="AL219" s="46"/>
      <c r="AM219" s="46"/>
      <c r="AN219" s="46"/>
      <c r="AO219" s="46"/>
      <c r="AP219" s="46"/>
      <c r="AQ219" s="46"/>
      <c r="AR219" s="46"/>
      <c r="AS219" s="46">
        <f t="shared" ref="AS219:AS225" si="854">AJ219+AL219+AM219+AP219+AR219+AN219</f>
        <v>0</v>
      </c>
      <c r="AT219" s="46">
        <f t="shared" ref="AT219:AT225" si="855">AK219+AQ219+AO219</f>
        <v>0</v>
      </c>
      <c r="AU219" s="46">
        <f t="shared" ref="AU219:AU225" si="856">AS219+AT219</f>
        <v>0</v>
      </c>
      <c r="AV219" s="9">
        <f t="shared" ref="AV219:AV225" si="857">AW219+AX219+AY219+AZ219+BA219</f>
        <v>242165</v>
      </c>
      <c r="AW219" s="9">
        <f t="shared" ref="AW219:AW225" si="858">I219+X219</f>
        <v>178757</v>
      </c>
      <c r="AX219" s="9">
        <f t="shared" ref="AX219:AX225" si="859">J219+AB219</f>
        <v>0</v>
      </c>
      <c r="AY219" s="9">
        <f t="shared" ref="AY219:AY225" si="860">K219+AD219</f>
        <v>60420</v>
      </c>
      <c r="AZ219" s="9">
        <f t="shared" ref="AZ219:AZ225" si="861">L219+AE219</f>
        <v>1788</v>
      </c>
      <c r="BA219" s="9">
        <f t="shared" ref="BA219:BA225" si="862">M219+AI219</f>
        <v>1200</v>
      </c>
      <c r="BB219" s="46">
        <f t="shared" ref="BB219:BB225" si="863">BC219+BD219</f>
        <v>0.33450000000000002</v>
      </c>
      <c r="BC219" s="46">
        <f t="shared" ref="BC219:BC225" si="864">O219+AS219</f>
        <v>0.32250000000000001</v>
      </c>
      <c r="BD219" s="46">
        <f t="shared" ref="BD219:BD225" si="865">P219+AT219</f>
        <v>1.2E-2</v>
      </c>
    </row>
    <row r="220" spans="1:57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9">
        <v>11552312</v>
      </c>
      <c r="I220" s="9">
        <v>8506285</v>
      </c>
      <c r="J220" s="9">
        <v>0</v>
      </c>
      <c r="K220" s="9">
        <v>2875124</v>
      </c>
      <c r="L220" s="9">
        <v>85063</v>
      </c>
      <c r="M220" s="9">
        <v>85840</v>
      </c>
      <c r="N220" s="46">
        <v>13.875400000000001</v>
      </c>
      <c r="O220" s="46">
        <v>9.7054000000000009</v>
      </c>
      <c r="P220" s="46">
        <v>4.17</v>
      </c>
      <c r="Q220" s="9"/>
      <c r="R220" s="9"/>
      <c r="S220" s="9"/>
      <c r="T220" s="9"/>
      <c r="U220" s="9"/>
      <c r="V220" s="9"/>
      <c r="W220" s="9"/>
      <c r="X220" s="9">
        <f t="shared" si="848"/>
        <v>0</v>
      </c>
      <c r="Y220" s="9"/>
      <c r="Z220" s="9"/>
      <c r="AA220" s="9"/>
      <c r="AB220" s="9">
        <f t="shared" si="849"/>
        <v>0</v>
      </c>
      <c r="AC220" s="9">
        <f t="shared" si="850"/>
        <v>0</v>
      </c>
      <c r="AD220" s="9">
        <f t="shared" si="851"/>
        <v>0</v>
      </c>
      <c r="AE220" s="9">
        <f t="shared" si="852"/>
        <v>0</v>
      </c>
      <c r="AF220" s="9"/>
      <c r="AG220" s="9"/>
      <c r="AH220" s="9"/>
      <c r="AI220" s="9">
        <f t="shared" si="853"/>
        <v>0</v>
      </c>
      <c r="AJ220" s="46"/>
      <c r="AK220" s="46"/>
      <c r="AL220" s="46"/>
      <c r="AM220" s="46"/>
      <c r="AN220" s="46"/>
      <c r="AO220" s="46"/>
      <c r="AP220" s="46"/>
      <c r="AQ220" s="46"/>
      <c r="AR220" s="46"/>
      <c r="AS220" s="46">
        <f t="shared" si="854"/>
        <v>0</v>
      </c>
      <c r="AT220" s="46">
        <f t="shared" si="855"/>
        <v>0</v>
      </c>
      <c r="AU220" s="46">
        <f t="shared" si="856"/>
        <v>0</v>
      </c>
      <c r="AV220" s="9">
        <f t="shared" si="857"/>
        <v>11552312</v>
      </c>
      <c r="AW220" s="9">
        <f t="shared" si="858"/>
        <v>8506285</v>
      </c>
      <c r="AX220" s="9">
        <f t="shared" si="859"/>
        <v>0</v>
      </c>
      <c r="AY220" s="9">
        <f t="shared" si="860"/>
        <v>2875124</v>
      </c>
      <c r="AZ220" s="9">
        <f t="shared" si="861"/>
        <v>85063</v>
      </c>
      <c r="BA220" s="9">
        <f t="shared" si="862"/>
        <v>85840</v>
      </c>
      <c r="BB220" s="46">
        <f t="shared" si="863"/>
        <v>13.875400000000001</v>
      </c>
      <c r="BC220" s="46">
        <f t="shared" si="864"/>
        <v>9.7054000000000009</v>
      </c>
      <c r="BD220" s="46">
        <f t="shared" si="865"/>
        <v>4.17</v>
      </c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2">
        <v>3114</v>
      </c>
      <c r="F221" s="2" t="s">
        <v>74</v>
      </c>
      <c r="G221" s="2" t="s">
        <v>19</v>
      </c>
      <c r="H221" s="9">
        <v>2454772</v>
      </c>
      <c r="I221" s="9">
        <v>1821048</v>
      </c>
      <c r="J221" s="9">
        <v>0</v>
      </c>
      <c r="K221" s="9">
        <v>615514</v>
      </c>
      <c r="L221" s="9">
        <v>18210</v>
      </c>
      <c r="M221" s="9">
        <v>0</v>
      </c>
      <c r="N221" s="46">
        <v>4.7915000000000001</v>
      </c>
      <c r="O221" s="46">
        <v>4.7915000000000001</v>
      </c>
      <c r="P221" s="46">
        <v>0</v>
      </c>
      <c r="Q221" s="9"/>
      <c r="R221" s="9"/>
      <c r="S221" s="9"/>
      <c r="T221" s="9"/>
      <c r="U221" s="9"/>
      <c r="V221" s="9"/>
      <c r="W221" s="9"/>
      <c r="X221" s="9">
        <f t="shared" si="848"/>
        <v>0</v>
      </c>
      <c r="Y221" s="9"/>
      <c r="Z221" s="9"/>
      <c r="AA221" s="9"/>
      <c r="AB221" s="9">
        <f t="shared" si="849"/>
        <v>0</v>
      </c>
      <c r="AC221" s="9">
        <f t="shared" si="850"/>
        <v>0</v>
      </c>
      <c r="AD221" s="9">
        <f t="shared" si="851"/>
        <v>0</v>
      </c>
      <c r="AE221" s="9">
        <f t="shared" si="852"/>
        <v>0</v>
      </c>
      <c r="AF221" s="9"/>
      <c r="AG221" s="9"/>
      <c r="AH221" s="9"/>
      <c r="AI221" s="9">
        <f t="shared" si="853"/>
        <v>0</v>
      </c>
      <c r="AJ221" s="46"/>
      <c r="AK221" s="46"/>
      <c r="AL221" s="46"/>
      <c r="AM221" s="46"/>
      <c r="AN221" s="46"/>
      <c r="AO221" s="46"/>
      <c r="AP221" s="46"/>
      <c r="AQ221" s="46"/>
      <c r="AR221" s="46"/>
      <c r="AS221" s="46">
        <f t="shared" si="854"/>
        <v>0</v>
      </c>
      <c r="AT221" s="46">
        <f t="shared" si="855"/>
        <v>0</v>
      </c>
      <c r="AU221" s="46">
        <f t="shared" si="856"/>
        <v>0</v>
      </c>
      <c r="AV221" s="9">
        <f t="shared" si="857"/>
        <v>2454772</v>
      </c>
      <c r="AW221" s="9">
        <f t="shared" si="858"/>
        <v>1821048</v>
      </c>
      <c r="AX221" s="9">
        <f t="shared" si="859"/>
        <v>0</v>
      </c>
      <c r="AY221" s="9">
        <f t="shared" si="860"/>
        <v>615514</v>
      </c>
      <c r="AZ221" s="9">
        <f t="shared" si="861"/>
        <v>18210</v>
      </c>
      <c r="BA221" s="9">
        <f t="shared" si="862"/>
        <v>0</v>
      </c>
      <c r="BB221" s="46">
        <f t="shared" si="863"/>
        <v>4.7915000000000001</v>
      </c>
      <c r="BC221" s="46">
        <f t="shared" si="864"/>
        <v>4.7915000000000001</v>
      </c>
      <c r="BD221" s="46">
        <f t="shared" si="865"/>
        <v>0</v>
      </c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19">
        <v>3114</v>
      </c>
      <c r="F222" s="19" t="s">
        <v>108</v>
      </c>
      <c r="G222" s="19" t="s">
        <v>94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46">
        <v>0</v>
      </c>
      <c r="O222" s="46">
        <v>0</v>
      </c>
      <c r="P222" s="46">
        <v>0</v>
      </c>
      <c r="Q222" s="9"/>
      <c r="R222" s="49"/>
      <c r="S222" s="49"/>
      <c r="T222" s="49"/>
      <c r="U222" s="49"/>
      <c r="V222" s="49"/>
      <c r="W222" s="49"/>
      <c r="X222" s="9">
        <f t="shared" si="848"/>
        <v>0</v>
      </c>
      <c r="Y222" s="9"/>
      <c r="Z222" s="9"/>
      <c r="AA222" s="9"/>
      <c r="AB222" s="9">
        <f t="shared" si="849"/>
        <v>0</v>
      </c>
      <c r="AC222" s="9">
        <f t="shared" si="850"/>
        <v>0</v>
      </c>
      <c r="AD222" s="9">
        <f t="shared" si="851"/>
        <v>0</v>
      </c>
      <c r="AE222" s="9">
        <f t="shared" si="852"/>
        <v>0</v>
      </c>
      <c r="AF222" s="49"/>
      <c r="AG222" s="49"/>
      <c r="AH222" s="49"/>
      <c r="AI222" s="9">
        <f t="shared" si="853"/>
        <v>0</v>
      </c>
      <c r="AJ222" s="46"/>
      <c r="AK222" s="46"/>
      <c r="AL222" s="46"/>
      <c r="AM222" s="46"/>
      <c r="AN222" s="46"/>
      <c r="AO222" s="46"/>
      <c r="AP222" s="46"/>
      <c r="AQ222" s="46"/>
      <c r="AR222" s="46"/>
      <c r="AS222" s="46">
        <f t="shared" si="854"/>
        <v>0</v>
      </c>
      <c r="AT222" s="46">
        <f t="shared" si="855"/>
        <v>0</v>
      </c>
      <c r="AU222" s="46">
        <f t="shared" si="856"/>
        <v>0</v>
      </c>
      <c r="AV222" s="9">
        <f t="shared" si="857"/>
        <v>0</v>
      </c>
      <c r="AW222" s="9">
        <f t="shared" si="858"/>
        <v>0</v>
      </c>
      <c r="AX222" s="9">
        <f t="shared" si="859"/>
        <v>0</v>
      </c>
      <c r="AY222" s="9">
        <f t="shared" si="860"/>
        <v>0</v>
      </c>
      <c r="AZ222" s="9">
        <f t="shared" si="861"/>
        <v>0</v>
      </c>
      <c r="BA222" s="9">
        <f t="shared" si="862"/>
        <v>0</v>
      </c>
      <c r="BB222" s="46">
        <f t="shared" si="863"/>
        <v>0</v>
      </c>
      <c r="BC222" s="46">
        <f t="shared" si="864"/>
        <v>0</v>
      </c>
      <c r="BD222" s="46">
        <f t="shared" si="865"/>
        <v>0</v>
      </c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94</v>
      </c>
      <c r="H223" s="9">
        <v>50445</v>
      </c>
      <c r="I223" s="9">
        <v>37145</v>
      </c>
      <c r="J223" s="9">
        <v>0</v>
      </c>
      <c r="K223" s="9">
        <v>12555</v>
      </c>
      <c r="L223" s="9">
        <v>371</v>
      </c>
      <c r="M223" s="9">
        <v>374</v>
      </c>
      <c r="N223" s="46">
        <v>0.12</v>
      </c>
      <c r="O223" s="46">
        <v>0</v>
      </c>
      <c r="P223" s="46">
        <v>0.12</v>
      </c>
      <c r="Q223" s="9"/>
      <c r="R223" s="49"/>
      <c r="S223" s="49"/>
      <c r="T223" s="49"/>
      <c r="U223" s="49"/>
      <c r="V223" s="49">
        <v>1125</v>
      </c>
      <c r="W223" s="49"/>
      <c r="X223" s="9">
        <f t="shared" si="848"/>
        <v>1125</v>
      </c>
      <c r="Y223" s="9"/>
      <c r="Z223" s="9"/>
      <c r="AA223" s="9"/>
      <c r="AB223" s="9">
        <f t="shared" si="849"/>
        <v>0</v>
      </c>
      <c r="AC223" s="9">
        <f t="shared" si="850"/>
        <v>1125</v>
      </c>
      <c r="AD223" s="9">
        <f t="shared" si="851"/>
        <v>380</v>
      </c>
      <c r="AE223" s="9">
        <f t="shared" si="852"/>
        <v>11</v>
      </c>
      <c r="AF223" s="49"/>
      <c r="AG223" s="49"/>
      <c r="AH223" s="49"/>
      <c r="AI223" s="9">
        <f t="shared" si="853"/>
        <v>0</v>
      </c>
      <c r="AJ223" s="46"/>
      <c r="AK223" s="46"/>
      <c r="AL223" s="46"/>
      <c r="AM223" s="46"/>
      <c r="AN223" s="46"/>
      <c r="AO223" s="46"/>
      <c r="AP223" s="46"/>
      <c r="AQ223" s="46">
        <v>0</v>
      </c>
      <c r="AR223" s="46"/>
      <c r="AS223" s="46">
        <f t="shared" si="854"/>
        <v>0</v>
      </c>
      <c r="AT223" s="46">
        <f t="shared" si="855"/>
        <v>0</v>
      </c>
      <c r="AU223" s="46">
        <f t="shared" si="856"/>
        <v>0</v>
      </c>
      <c r="AV223" s="9">
        <f t="shared" si="857"/>
        <v>51961</v>
      </c>
      <c r="AW223" s="9">
        <f t="shared" si="858"/>
        <v>38270</v>
      </c>
      <c r="AX223" s="9">
        <f t="shared" si="859"/>
        <v>0</v>
      </c>
      <c r="AY223" s="9">
        <f t="shared" si="860"/>
        <v>12935</v>
      </c>
      <c r="AZ223" s="9">
        <f t="shared" si="861"/>
        <v>382</v>
      </c>
      <c r="BA223" s="9">
        <f t="shared" si="862"/>
        <v>374</v>
      </c>
      <c r="BB223" s="46">
        <f t="shared" si="863"/>
        <v>0.12</v>
      </c>
      <c r="BC223" s="46">
        <f t="shared" si="864"/>
        <v>0</v>
      </c>
      <c r="BD223" s="46">
        <f t="shared" si="865"/>
        <v>0.12</v>
      </c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2" t="s">
        <v>19</v>
      </c>
      <c r="H224" s="9">
        <v>545723</v>
      </c>
      <c r="I224" s="9">
        <v>404839</v>
      </c>
      <c r="J224" s="9">
        <v>0</v>
      </c>
      <c r="K224" s="9">
        <v>136836</v>
      </c>
      <c r="L224" s="9">
        <v>4048</v>
      </c>
      <c r="M224" s="9">
        <v>0</v>
      </c>
      <c r="N224" s="46">
        <v>0.96430000000000005</v>
      </c>
      <c r="O224" s="46">
        <v>0.96430000000000005</v>
      </c>
      <c r="P224" s="46">
        <v>0</v>
      </c>
      <c r="Q224" s="9"/>
      <c r="R224" s="9"/>
      <c r="S224" s="9"/>
      <c r="T224" s="9"/>
      <c r="U224" s="9"/>
      <c r="V224" s="9"/>
      <c r="W224" s="9"/>
      <c r="X224" s="9">
        <f t="shared" si="848"/>
        <v>0</v>
      </c>
      <c r="Y224" s="9"/>
      <c r="Z224" s="9"/>
      <c r="AA224" s="9"/>
      <c r="AB224" s="9">
        <f t="shared" si="849"/>
        <v>0</v>
      </c>
      <c r="AC224" s="9">
        <f t="shared" si="850"/>
        <v>0</v>
      </c>
      <c r="AD224" s="9">
        <f t="shared" si="851"/>
        <v>0</v>
      </c>
      <c r="AE224" s="9">
        <f t="shared" si="852"/>
        <v>0</v>
      </c>
      <c r="AF224" s="9"/>
      <c r="AG224" s="9"/>
      <c r="AH224" s="9"/>
      <c r="AI224" s="9">
        <f t="shared" si="853"/>
        <v>0</v>
      </c>
      <c r="AJ224" s="46"/>
      <c r="AK224" s="46"/>
      <c r="AL224" s="46"/>
      <c r="AM224" s="46"/>
      <c r="AN224" s="46"/>
      <c r="AO224" s="46"/>
      <c r="AP224" s="46"/>
      <c r="AQ224" s="46"/>
      <c r="AR224" s="46"/>
      <c r="AS224" s="46">
        <f t="shared" si="854"/>
        <v>0</v>
      </c>
      <c r="AT224" s="46">
        <f t="shared" si="855"/>
        <v>0</v>
      </c>
      <c r="AU224" s="46">
        <f t="shared" si="856"/>
        <v>0</v>
      </c>
      <c r="AV224" s="9">
        <f t="shared" si="857"/>
        <v>545723</v>
      </c>
      <c r="AW224" s="9">
        <f t="shared" si="858"/>
        <v>404839</v>
      </c>
      <c r="AX224" s="9">
        <f t="shared" si="859"/>
        <v>0</v>
      </c>
      <c r="AY224" s="9">
        <f t="shared" si="860"/>
        <v>136836</v>
      </c>
      <c r="AZ224" s="9">
        <f t="shared" si="861"/>
        <v>4048</v>
      </c>
      <c r="BA224" s="9">
        <f t="shared" si="862"/>
        <v>0</v>
      </c>
      <c r="BB224" s="46">
        <f t="shared" si="863"/>
        <v>0.96430000000000005</v>
      </c>
      <c r="BC224" s="46">
        <f t="shared" si="864"/>
        <v>0.96430000000000005</v>
      </c>
      <c r="BD224" s="46">
        <f t="shared" si="865"/>
        <v>0</v>
      </c>
    </row>
    <row r="225" spans="1:57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93</v>
      </c>
      <c r="G225" s="7" t="s">
        <v>94</v>
      </c>
      <c r="H225" s="9">
        <v>10998</v>
      </c>
      <c r="I225" s="9">
        <v>7858</v>
      </c>
      <c r="J225" s="9">
        <v>0</v>
      </c>
      <c r="K225" s="9">
        <v>2656</v>
      </c>
      <c r="L225" s="9">
        <v>79</v>
      </c>
      <c r="M225" s="9">
        <v>405</v>
      </c>
      <c r="N225" s="46">
        <v>0.03</v>
      </c>
      <c r="O225" s="46">
        <v>0</v>
      </c>
      <c r="P225" s="46">
        <v>0.03</v>
      </c>
      <c r="Q225" s="9"/>
      <c r="R225" s="49"/>
      <c r="S225" s="49"/>
      <c r="T225" s="49"/>
      <c r="U225" s="49"/>
      <c r="V225" s="49"/>
      <c r="W225" s="49"/>
      <c r="X225" s="9">
        <f t="shared" si="848"/>
        <v>0</v>
      </c>
      <c r="Y225" s="9"/>
      <c r="Z225" s="9"/>
      <c r="AA225" s="9"/>
      <c r="AB225" s="9">
        <f t="shared" si="849"/>
        <v>0</v>
      </c>
      <c r="AC225" s="9">
        <f t="shared" si="850"/>
        <v>0</v>
      </c>
      <c r="AD225" s="9">
        <f t="shared" si="851"/>
        <v>0</v>
      </c>
      <c r="AE225" s="9">
        <f t="shared" si="852"/>
        <v>0</v>
      </c>
      <c r="AF225" s="49"/>
      <c r="AG225" s="49"/>
      <c r="AH225" s="49"/>
      <c r="AI225" s="9">
        <f t="shared" si="853"/>
        <v>0</v>
      </c>
      <c r="AJ225" s="46"/>
      <c r="AK225" s="46"/>
      <c r="AL225" s="46"/>
      <c r="AM225" s="46"/>
      <c r="AN225" s="46"/>
      <c r="AO225" s="46"/>
      <c r="AP225" s="46"/>
      <c r="AQ225" s="46"/>
      <c r="AR225" s="46"/>
      <c r="AS225" s="46">
        <f t="shared" si="854"/>
        <v>0</v>
      </c>
      <c r="AT225" s="46">
        <f t="shared" si="855"/>
        <v>0</v>
      </c>
      <c r="AU225" s="46">
        <f t="shared" si="856"/>
        <v>0</v>
      </c>
      <c r="AV225" s="9">
        <f t="shared" si="857"/>
        <v>10998</v>
      </c>
      <c r="AW225" s="9">
        <f t="shared" si="858"/>
        <v>7858</v>
      </c>
      <c r="AX225" s="9">
        <f t="shared" si="859"/>
        <v>0</v>
      </c>
      <c r="AY225" s="9">
        <f t="shared" si="860"/>
        <v>2656</v>
      </c>
      <c r="AZ225" s="9">
        <f t="shared" si="861"/>
        <v>79</v>
      </c>
      <c r="BA225" s="9">
        <f t="shared" si="862"/>
        <v>405</v>
      </c>
      <c r="BB225" s="46">
        <f t="shared" si="863"/>
        <v>0.03</v>
      </c>
      <c r="BC225" s="46">
        <f t="shared" si="864"/>
        <v>0</v>
      </c>
      <c r="BD225" s="46">
        <f t="shared" si="865"/>
        <v>0.03</v>
      </c>
    </row>
    <row r="226" spans="1:57" x14ac:dyDescent="0.25">
      <c r="A226" s="29">
        <v>1468</v>
      </c>
      <c r="B226" s="30">
        <v>600099504</v>
      </c>
      <c r="C226" s="31"/>
      <c r="D226" s="32" t="s">
        <v>184</v>
      </c>
      <c r="E226" s="30"/>
      <c r="F226" s="30"/>
      <c r="G226" s="31"/>
      <c r="H226" s="50">
        <v>14856415</v>
      </c>
      <c r="I226" s="50">
        <v>10955932</v>
      </c>
      <c r="J226" s="50">
        <v>0</v>
      </c>
      <c r="K226" s="50">
        <v>3703105</v>
      </c>
      <c r="L226" s="50">
        <v>109559</v>
      </c>
      <c r="M226" s="50">
        <v>87819</v>
      </c>
      <c r="N226" s="51">
        <v>20.115700000000004</v>
      </c>
      <c r="O226" s="51">
        <v>15.783700000000001</v>
      </c>
      <c r="P226" s="51">
        <v>4.3319999999999999</v>
      </c>
      <c r="Q226" s="50">
        <f t="shared" ref="Q226:BD226" si="866">SUM(Q219:Q225)</f>
        <v>0</v>
      </c>
      <c r="R226" s="50">
        <f t="shared" si="866"/>
        <v>0</v>
      </c>
      <c r="S226" s="50">
        <f t="shared" si="866"/>
        <v>0</v>
      </c>
      <c r="T226" s="50">
        <f t="shared" si="866"/>
        <v>0</v>
      </c>
      <c r="U226" s="50">
        <f t="shared" si="866"/>
        <v>0</v>
      </c>
      <c r="V226" s="50">
        <f t="shared" si="866"/>
        <v>1125</v>
      </c>
      <c r="W226" s="50">
        <f t="shared" si="866"/>
        <v>0</v>
      </c>
      <c r="X226" s="50">
        <f t="shared" si="866"/>
        <v>1125</v>
      </c>
      <c r="Y226" s="50">
        <f t="shared" si="866"/>
        <v>0</v>
      </c>
      <c r="Z226" s="50">
        <f t="shared" si="866"/>
        <v>0</v>
      </c>
      <c r="AA226" s="50">
        <f t="shared" si="866"/>
        <v>0</v>
      </c>
      <c r="AB226" s="50">
        <f t="shared" si="866"/>
        <v>0</v>
      </c>
      <c r="AC226" s="50">
        <f t="shared" si="866"/>
        <v>1125</v>
      </c>
      <c r="AD226" s="50">
        <f t="shared" si="866"/>
        <v>380</v>
      </c>
      <c r="AE226" s="50">
        <f t="shared" si="866"/>
        <v>11</v>
      </c>
      <c r="AF226" s="50">
        <f t="shared" si="866"/>
        <v>0</v>
      </c>
      <c r="AG226" s="50">
        <f t="shared" si="866"/>
        <v>0</v>
      </c>
      <c r="AH226" s="50">
        <f t="shared" si="866"/>
        <v>0</v>
      </c>
      <c r="AI226" s="50">
        <f t="shared" si="866"/>
        <v>0</v>
      </c>
      <c r="AJ226" s="51">
        <f t="shared" si="866"/>
        <v>0</v>
      </c>
      <c r="AK226" s="51">
        <f t="shared" si="866"/>
        <v>0</v>
      </c>
      <c r="AL226" s="51">
        <f t="shared" si="866"/>
        <v>0</v>
      </c>
      <c r="AM226" s="51">
        <f t="shared" si="866"/>
        <v>0</v>
      </c>
      <c r="AN226" s="51">
        <f t="shared" si="866"/>
        <v>0</v>
      </c>
      <c r="AO226" s="51">
        <f t="shared" si="866"/>
        <v>0</v>
      </c>
      <c r="AP226" s="51">
        <f t="shared" si="866"/>
        <v>0</v>
      </c>
      <c r="AQ226" s="51">
        <f t="shared" si="866"/>
        <v>0</v>
      </c>
      <c r="AR226" s="51">
        <f t="shared" si="866"/>
        <v>0</v>
      </c>
      <c r="AS226" s="51">
        <f t="shared" si="866"/>
        <v>0</v>
      </c>
      <c r="AT226" s="51">
        <f t="shared" si="866"/>
        <v>0</v>
      </c>
      <c r="AU226" s="51">
        <f t="shared" si="866"/>
        <v>0</v>
      </c>
      <c r="AV226" s="50">
        <f t="shared" si="866"/>
        <v>14857931</v>
      </c>
      <c r="AW226" s="50">
        <f t="shared" si="866"/>
        <v>10957057</v>
      </c>
      <c r="AX226" s="50">
        <f t="shared" si="866"/>
        <v>0</v>
      </c>
      <c r="AY226" s="50">
        <f t="shared" si="866"/>
        <v>3703485</v>
      </c>
      <c r="AZ226" s="50">
        <f t="shared" si="866"/>
        <v>109570</v>
      </c>
      <c r="BA226" s="50">
        <f t="shared" si="866"/>
        <v>87819</v>
      </c>
      <c r="BB226" s="51">
        <f t="shared" si="866"/>
        <v>20.115700000000004</v>
      </c>
      <c r="BC226" s="51">
        <f t="shared" si="866"/>
        <v>15.783700000000001</v>
      </c>
      <c r="BD226" s="51">
        <f t="shared" si="866"/>
        <v>4.3319999999999999</v>
      </c>
      <c r="BE226" s="42">
        <f>AV226-H226</f>
        <v>1516</v>
      </c>
    </row>
    <row r="227" spans="1:57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6" t="s">
        <v>19</v>
      </c>
      <c r="H227" s="9">
        <v>6348062</v>
      </c>
      <c r="I227" s="9">
        <v>4672787</v>
      </c>
      <c r="J227" s="9">
        <v>0</v>
      </c>
      <c r="K227" s="9">
        <v>1579402</v>
      </c>
      <c r="L227" s="9">
        <v>46728</v>
      </c>
      <c r="M227" s="9">
        <v>49145</v>
      </c>
      <c r="N227" s="46">
        <v>8.1267999999999994</v>
      </c>
      <c r="O227" s="46">
        <v>6.0217999999999998</v>
      </c>
      <c r="P227" s="46">
        <v>2.105</v>
      </c>
      <c r="Q227" s="9"/>
      <c r="R227" s="28"/>
      <c r="S227" s="28"/>
      <c r="T227" s="28"/>
      <c r="U227" s="28"/>
      <c r="V227" s="28"/>
      <c r="W227" s="28"/>
      <c r="X227" s="9">
        <f t="shared" ref="X227:X232" si="867">SUM(Q227:W227)</f>
        <v>0</v>
      </c>
      <c r="Y227" s="9"/>
      <c r="Z227" s="9"/>
      <c r="AA227" s="9"/>
      <c r="AB227" s="9">
        <f t="shared" ref="AB227:AB232" si="868">SUM(Y227:AA227)</f>
        <v>0</v>
      </c>
      <c r="AC227" s="9">
        <f t="shared" ref="AC227:AC232" si="869">X227+AB227</f>
        <v>0</v>
      </c>
      <c r="AD227" s="9">
        <f t="shared" ref="AD227:AD232" si="870">ROUND((X227+Y227+Z227)*33.8%,0)</f>
        <v>0</v>
      </c>
      <c r="AE227" s="9">
        <f t="shared" ref="AE227:AE232" si="871">ROUND(X227*1%,0)</f>
        <v>0</v>
      </c>
      <c r="AF227" s="28"/>
      <c r="AG227" s="28"/>
      <c r="AH227" s="28"/>
      <c r="AI227" s="9">
        <f t="shared" ref="AI227:AI232" si="872">AF227+AG227+AH227</f>
        <v>0</v>
      </c>
      <c r="AJ227" s="46"/>
      <c r="AK227" s="46"/>
      <c r="AL227" s="46"/>
      <c r="AM227" s="46"/>
      <c r="AN227" s="46"/>
      <c r="AO227" s="46"/>
      <c r="AP227" s="46"/>
      <c r="AQ227" s="46"/>
      <c r="AR227" s="46"/>
      <c r="AS227" s="46">
        <f t="shared" ref="AS227:AS232" si="873">AJ227+AL227+AM227+AP227+AR227+AN227</f>
        <v>0</v>
      </c>
      <c r="AT227" s="46">
        <f t="shared" ref="AT227:AT232" si="874">AK227+AQ227+AO227</f>
        <v>0</v>
      </c>
      <c r="AU227" s="46">
        <f t="shared" ref="AU227:AU232" si="875">AS227+AT227</f>
        <v>0</v>
      </c>
      <c r="AV227" s="9">
        <f t="shared" ref="AV227:AV232" si="876">AW227+AX227+AY227+AZ227+BA227</f>
        <v>6348062</v>
      </c>
      <c r="AW227" s="9">
        <f t="shared" ref="AW227:AW232" si="877">I227+X227</f>
        <v>4672787</v>
      </c>
      <c r="AX227" s="9">
        <f t="shared" ref="AX227:AX232" si="878">J227+AB227</f>
        <v>0</v>
      </c>
      <c r="AY227" s="9">
        <f t="shared" ref="AY227:AY232" si="879">K227+AD227</f>
        <v>1579402</v>
      </c>
      <c r="AZ227" s="9">
        <f t="shared" ref="AZ227:AZ232" si="880">L227+AE227</f>
        <v>46728</v>
      </c>
      <c r="BA227" s="9">
        <f t="shared" ref="BA227:BA232" si="881">M227+AI227</f>
        <v>49145</v>
      </c>
      <c r="BB227" s="46">
        <f t="shared" ref="BB227:BB232" si="882">BC227+BD227</f>
        <v>8.1267999999999994</v>
      </c>
      <c r="BC227" s="46">
        <f t="shared" ref="BC227:BC232" si="883">O227+AS227</f>
        <v>6.0217999999999998</v>
      </c>
      <c r="BD227" s="46">
        <f t="shared" ref="BD227:BD232" si="884">P227+AT227</f>
        <v>2.105</v>
      </c>
    </row>
    <row r="228" spans="1:57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9">
        <v>1871466</v>
      </c>
      <c r="I228" s="9">
        <v>1388328</v>
      </c>
      <c r="J228" s="9">
        <v>0</v>
      </c>
      <c r="K228" s="9">
        <v>469255</v>
      </c>
      <c r="L228" s="9">
        <v>13883</v>
      </c>
      <c r="M228" s="9">
        <v>0</v>
      </c>
      <c r="N228" s="46">
        <v>4</v>
      </c>
      <c r="O228" s="46">
        <v>4</v>
      </c>
      <c r="P228" s="46">
        <v>0</v>
      </c>
      <c r="Q228" s="9"/>
      <c r="R228" s="9"/>
      <c r="S228" s="9"/>
      <c r="T228" s="9"/>
      <c r="U228" s="9"/>
      <c r="V228" s="9"/>
      <c r="W228" s="9"/>
      <c r="X228" s="9">
        <f t="shared" si="867"/>
        <v>0</v>
      </c>
      <c r="Y228" s="9"/>
      <c r="Z228" s="9"/>
      <c r="AA228" s="9"/>
      <c r="AB228" s="9">
        <f t="shared" si="868"/>
        <v>0</v>
      </c>
      <c r="AC228" s="9">
        <f t="shared" si="869"/>
        <v>0</v>
      </c>
      <c r="AD228" s="9">
        <f t="shared" si="870"/>
        <v>0</v>
      </c>
      <c r="AE228" s="9">
        <f t="shared" si="871"/>
        <v>0</v>
      </c>
      <c r="AF228" s="9"/>
      <c r="AG228" s="9"/>
      <c r="AH228" s="9"/>
      <c r="AI228" s="9">
        <f t="shared" si="872"/>
        <v>0</v>
      </c>
      <c r="AJ228" s="46"/>
      <c r="AK228" s="46"/>
      <c r="AL228" s="46"/>
      <c r="AM228" s="46"/>
      <c r="AN228" s="46"/>
      <c r="AO228" s="46"/>
      <c r="AP228" s="46"/>
      <c r="AQ228" s="46"/>
      <c r="AR228" s="46"/>
      <c r="AS228" s="46">
        <f t="shared" si="873"/>
        <v>0</v>
      </c>
      <c r="AT228" s="46">
        <f t="shared" si="874"/>
        <v>0</v>
      </c>
      <c r="AU228" s="46">
        <f t="shared" si="875"/>
        <v>0</v>
      </c>
      <c r="AV228" s="9">
        <f t="shared" si="876"/>
        <v>1871466</v>
      </c>
      <c r="AW228" s="9">
        <f t="shared" si="877"/>
        <v>1388328</v>
      </c>
      <c r="AX228" s="9">
        <f t="shared" si="878"/>
        <v>0</v>
      </c>
      <c r="AY228" s="9">
        <f t="shared" si="879"/>
        <v>469255</v>
      </c>
      <c r="AZ228" s="9">
        <f t="shared" si="880"/>
        <v>13883</v>
      </c>
      <c r="BA228" s="9">
        <f t="shared" si="881"/>
        <v>0</v>
      </c>
      <c r="BB228" s="46">
        <f t="shared" si="882"/>
        <v>4</v>
      </c>
      <c r="BC228" s="46">
        <f t="shared" si="883"/>
        <v>4</v>
      </c>
      <c r="BD228" s="46">
        <f t="shared" si="884"/>
        <v>0</v>
      </c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19">
        <v>3114</v>
      </c>
      <c r="F229" s="19" t="s">
        <v>108</v>
      </c>
      <c r="G229" s="19" t="s">
        <v>94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46">
        <v>0</v>
      </c>
      <c r="O229" s="46">
        <v>0</v>
      </c>
      <c r="P229" s="46">
        <v>0</v>
      </c>
      <c r="Q229" s="9"/>
      <c r="R229" s="49"/>
      <c r="S229" s="49"/>
      <c r="T229" s="49"/>
      <c r="U229" s="49"/>
      <c r="V229" s="49"/>
      <c r="W229" s="49"/>
      <c r="X229" s="9">
        <f t="shared" si="867"/>
        <v>0</v>
      </c>
      <c r="Y229" s="9"/>
      <c r="Z229" s="9"/>
      <c r="AA229" s="9"/>
      <c r="AB229" s="9">
        <f t="shared" si="868"/>
        <v>0</v>
      </c>
      <c r="AC229" s="9">
        <f t="shared" si="869"/>
        <v>0</v>
      </c>
      <c r="AD229" s="9">
        <f t="shared" si="870"/>
        <v>0</v>
      </c>
      <c r="AE229" s="9">
        <f t="shared" si="871"/>
        <v>0</v>
      </c>
      <c r="AF229" s="49"/>
      <c r="AG229" s="49"/>
      <c r="AH229" s="49"/>
      <c r="AI229" s="9">
        <f t="shared" si="872"/>
        <v>0</v>
      </c>
      <c r="AJ229" s="46"/>
      <c r="AK229" s="46"/>
      <c r="AL229" s="46"/>
      <c r="AM229" s="46"/>
      <c r="AN229" s="46"/>
      <c r="AO229" s="46"/>
      <c r="AP229" s="46"/>
      <c r="AQ229" s="46"/>
      <c r="AR229" s="46"/>
      <c r="AS229" s="46">
        <f t="shared" si="873"/>
        <v>0</v>
      </c>
      <c r="AT229" s="46">
        <f t="shared" si="874"/>
        <v>0</v>
      </c>
      <c r="AU229" s="46">
        <f t="shared" si="875"/>
        <v>0</v>
      </c>
      <c r="AV229" s="9">
        <f t="shared" si="876"/>
        <v>0</v>
      </c>
      <c r="AW229" s="9">
        <f t="shared" si="877"/>
        <v>0</v>
      </c>
      <c r="AX229" s="9">
        <f t="shared" si="878"/>
        <v>0</v>
      </c>
      <c r="AY229" s="9">
        <f t="shared" si="879"/>
        <v>0</v>
      </c>
      <c r="AZ229" s="9">
        <f t="shared" si="880"/>
        <v>0</v>
      </c>
      <c r="BA229" s="9">
        <f t="shared" si="881"/>
        <v>0</v>
      </c>
      <c r="BB229" s="46">
        <f t="shared" si="882"/>
        <v>0</v>
      </c>
      <c r="BC229" s="46">
        <f t="shared" si="883"/>
        <v>0</v>
      </c>
      <c r="BD229" s="46">
        <f t="shared" si="884"/>
        <v>0</v>
      </c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94</v>
      </c>
      <c r="H230" s="9">
        <v>123822</v>
      </c>
      <c r="I230" s="9">
        <v>91175</v>
      </c>
      <c r="J230" s="9">
        <v>0</v>
      </c>
      <c r="K230" s="9">
        <v>30817</v>
      </c>
      <c r="L230" s="9">
        <v>912</v>
      </c>
      <c r="M230" s="9">
        <v>918</v>
      </c>
      <c r="N230" s="46">
        <v>0.28999999999999998</v>
      </c>
      <c r="O230" s="46">
        <v>0</v>
      </c>
      <c r="P230" s="46">
        <v>0.28999999999999998</v>
      </c>
      <c r="Q230" s="9"/>
      <c r="R230" s="49"/>
      <c r="S230" s="49"/>
      <c r="T230" s="49"/>
      <c r="U230" s="49"/>
      <c r="V230" s="49">
        <v>0</v>
      </c>
      <c r="W230" s="49"/>
      <c r="X230" s="9">
        <f t="shared" si="867"/>
        <v>0</v>
      </c>
      <c r="Y230" s="9"/>
      <c r="Z230" s="9"/>
      <c r="AA230" s="9"/>
      <c r="AB230" s="9">
        <f t="shared" si="868"/>
        <v>0</v>
      </c>
      <c r="AC230" s="9">
        <f t="shared" si="869"/>
        <v>0</v>
      </c>
      <c r="AD230" s="9">
        <f t="shared" si="870"/>
        <v>0</v>
      </c>
      <c r="AE230" s="9">
        <f t="shared" si="871"/>
        <v>0</v>
      </c>
      <c r="AF230" s="49"/>
      <c r="AG230" s="49"/>
      <c r="AH230" s="49"/>
      <c r="AI230" s="9">
        <f t="shared" si="872"/>
        <v>0</v>
      </c>
      <c r="AJ230" s="46"/>
      <c r="AK230" s="46"/>
      <c r="AL230" s="46"/>
      <c r="AM230" s="46"/>
      <c r="AN230" s="46"/>
      <c r="AO230" s="46"/>
      <c r="AP230" s="46"/>
      <c r="AQ230" s="46">
        <v>0</v>
      </c>
      <c r="AR230" s="46"/>
      <c r="AS230" s="46">
        <f t="shared" si="873"/>
        <v>0</v>
      </c>
      <c r="AT230" s="46">
        <f t="shared" si="874"/>
        <v>0</v>
      </c>
      <c r="AU230" s="46">
        <f t="shared" si="875"/>
        <v>0</v>
      </c>
      <c r="AV230" s="9">
        <f t="shared" si="876"/>
        <v>123822</v>
      </c>
      <c r="AW230" s="9">
        <f t="shared" si="877"/>
        <v>91175</v>
      </c>
      <c r="AX230" s="9">
        <f t="shared" si="878"/>
        <v>0</v>
      </c>
      <c r="AY230" s="9">
        <f t="shared" si="879"/>
        <v>30817</v>
      </c>
      <c r="AZ230" s="9">
        <f t="shared" si="880"/>
        <v>912</v>
      </c>
      <c r="BA230" s="9">
        <f t="shared" si="881"/>
        <v>918</v>
      </c>
      <c r="BB230" s="46">
        <f t="shared" si="882"/>
        <v>0.28999999999999998</v>
      </c>
      <c r="BC230" s="46">
        <f t="shared" si="883"/>
        <v>0</v>
      </c>
      <c r="BD230" s="46">
        <f t="shared" si="884"/>
        <v>0.28999999999999998</v>
      </c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9">
        <v>459797</v>
      </c>
      <c r="I231" s="9">
        <v>341096</v>
      </c>
      <c r="J231" s="9">
        <v>0</v>
      </c>
      <c r="K231" s="9">
        <v>115290</v>
      </c>
      <c r="L231" s="9">
        <v>3411</v>
      </c>
      <c r="M231" s="9">
        <v>0</v>
      </c>
      <c r="N231" s="46">
        <v>0.87819999999999998</v>
      </c>
      <c r="O231" s="46">
        <v>0.87819999999999998</v>
      </c>
      <c r="P231" s="46">
        <v>0</v>
      </c>
      <c r="Q231" s="9"/>
      <c r="R231" s="9"/>
      <c r="S231" s="9"/>
      <c r="T231" s="9"/>
      <c r="U231" s="9"/>
      <c r="V231" s="9"/>
      <c r="W231" s="9"/>
      <c r="X231" s="9">
        <f t="shared" si="867"/>
        <v>0</v>
      </c>
      <c r="Y231" s="9"/>
      <c r="Z231" s="9"/>
      <c r="AA231" s="9"/>
      <c r="AB231" s="9">
        <f t="shared" si="868"/>
        <v>0</v>
      </c>
      <c r="AC231" s="9">
        <f t="shared" si="869"/>
        <v>0</v>
      </c>
      <c r="AD231" s="9">
        <f t="shared" si="870"/>
        <v>0</v>
      </c>
      <c r="AE231" s="9">
        <f t="shared" si="871"/>
        <v>0</v>
      </c>
      <c r="AF231" s="9"/>
      <c r="AG231" s="9"/>
      <c r="AH231" s="9"/>
      <c r="AI231" s="9">
        <f t="shared" si="872"/>
        <v>0</v>
      </c>
      <c r="AJ231" s="46"/>
      <c r="AK231" s="46"/>
      <c r="AL231" s="46"/>
      <c r="AM231" s="46"/>
      <c r="AN231" s="46"/>
      <c r="AO231" s="46"/>
      <c r="AP231" s="46"/>
      <c r="AQ231" s="46"/>
      <c r="AR231" s="46"/>
      <c r="AS231" s="46">
        <f t="shared" si="873"/>
        <v>0</v>
      </c>
      <c r="AT231" s="46">
        <f t="shared" si="874"/>
        <v>0</v>
      </c>
      <c r="AU231" s="46">
        <f t="shared" si="875"/>
        <v>0</v>
      </c>
      <c r="AV231" s="9">
        <f t="shared" si="876"/>
        <v>459797</v>
      </c>
      <c r="AW231" s="9">
        <f t="shared" si="877"/>
        <v>341096</v>
      </c>
      <c r="AX231" s="9">
        <f t="shared" si="878"/>
        <v>0</v>
      </c>
      <c r="AY231" s="9">
        <f t="shared" si="879"/>
        <v>115290</v>
      </c>
      <c r="AZ231" s="9">
        <f t="shared" si="880"/>
        <v>3411</v>
      </c>
      <c r="BA231" s="9">
        <f t="shared" si="881"/>
        <v>0</v>
      </c>
      <c r="BB231" s="46">
        <f t="shared" si="882"/>
        <v>0.87819999999999998</v>
      </c>
      <c r="BC231" s="46">
        <f t="shared" si="883"/>
        <v>0.87819999999999998</v>
      </c>
      <c r="BD231" s="46">
        <f t="shared" si="884"/>
        <v>0</v>
      </c>
    </row>
    <row r="232" spans="1:57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93</v>
      </c>
      <c r="G232" s="7" t="s">
        <v>94</v>
      </c>
      <c r="H232" s="9">
        <v>10265</v>
      </c>
      <c r="I232" s="9">
        <v>7335</v>
      </c>
      <c r="J232" s="9">
        <v>0</v>
      </c>
      <c r="K232" s="9">
        <v>2479</v>
      </c>
      <c r="L232" s="9">
        <v>73</v>
      </c>
      <c r="M232" s="9">
        <v>378</v>
      </c>
      <c r="N232" s="46">
        <v>0.03</v>
      </c>
      <c r="O232" s="46">
        <v>0</v>
      </c>
      <c r="P232" s="46">
        <v>0.03</v>
      </c>
      <c r="Q232" s="9"/>
      <c r="R232" s="49"/>
      <c r="S232" s="49"/>
      <c r="T232" s="49"/>
      <c r="U232" s="49"/>
      <c r="V232" s="49"/>
      <c r="W232" s="49"/>
      <c r="X232" s="9">
        <f t="shared" si="867"/>
        <v>0</v>
      </c>
      <c r="Y232" s="9"/>
      <c r="Z232" s="9"/>
      <c r="AA232" s="9"/>
      <c r="AB232" s="9">
        <f t="shared" si="868"/>
        <v>0</v>
      </c>
      <c r="AC232" s="9">
        <f t="shared" si="869"/>
        <v>0</v>
      </c>
      <c r="AD232" s="9">
        <f t="shared" si="870"/>
        <v>0</v>
      </c>
      <c r="AE232" s="9">
        <f t="shared" si="871"/>
        <v>0</v>
      </c>
      <c r="AF232" s="49"/>
      <c r="AG232" s="49"/>
      <c r="AH232" s="49"/>
      <c r="AI232" s="9">
        <f t="shared" si="872"/>
        <v>0</v>
      </c>
      <c r="AJ232" s="46"/>
      <c r="AK232" s="46"/>
      <c r="AL232" s="46"/>
      <c r="AM232" s="46"/>
      <c r="AN232" s="46"/>
      <c r="AO232" s="46"/>
      <c r="AP232" s="46"/>
      <c r="AQ232" s="46"/>
      <c r="AR232" s="46"/>
      <c r="AS232" s="46">
        <f t="shared" si="873"/>
        <v>0</v>
      </c>
      <c r="AT232" s="46">
        <f t="shared" si="874"/>
        <v>0</v>
      </c>
      <c r="AU232" s="46">
        <f t="shared" si="875"/>
        <v>0</v>
      </c>
      <c r="AV232" s="9">
        <f t="shared" si="876"/>
        <v>10265</v>
      </c>
      <c r="AW232" s="9">
        <f t="shared" si="877"/>
        <v>7335</v>
      </c>
      <c r="AX232" s="9">
        <f t="shared" si="878"/>
        <v>0</v>
      </c>
      <c r="AY232" s="9">
        <f t="shared" si="879"/>
        <v>2479</v>
      </c>
      <c r="AZ232" s="9">
        <f t="shared" si="880"/>
        <v>73</v>
      </c>
      <c r="BA232" s="9">
        <f t="shared" si="881"/>
        <v>378</v>
      </c>
      <c r="BB232" s="46">
        <f t="shared" si="882"/>
        <v>0.03</v>
      </c>
      <c r="BC232" s="46">
        <f t="shared" si="883"/>
        <v>0</v>
      </c>
      <c r="BD232" s="46">
        <f t="shared" si="884"/>
        <v>0.03</v>
      </c>
    </row>
    <row r="233" spans="1:57" x14ac:dyDescent="0.25">
      <c r="A233" s="29">
        <v>1469</v>
      </c>
      <c r="B233" s="30">
        <v>600024342</v>
      </c>
      <c r="C233" s="31"/>
      <c r="D233" s="32" t="s">
        <v>185</v>
      </c>
      <c r="E233" s="30"/>
      <c r="F233" s="30"/>
      <c r="G233" s="31"/>
      <c r="H233" s="50">
        <v>8813412</v>
      </c>
      <c r="I233" s="50">
        <v>6500721</v>
      </c>
      <c r="J233" s="50">
        <v>0</v>
      </c>
      <c r="K233" s="50">
        <v>2197243</v>
      </c>
      <c r="L233" s="50">
        <v>65007</v>
      </c>
      <c r="M233" s="50">
        <v>50441</v>
      </c>
      <c r="N233" s="51">
        <v>13.324999999999998</v>
      </c>
      <c r="O233" s="51">
        <v>10.899999999999999</v>
      </c>
      <c r="P233" s="51">
        <v>2.4249999999999998</v>
      </c>
      <c r="Q233" s="50">
        <f t="shared" ref="Q233:BD233" si="885">SUM(Q227:Q232)</f>
        <v>0</v>
      </c>
      <c r="R233" s="50">
        <f t="shared" si="885"/>
        <v>0</v>
      </c>
      <c r="S233" s="50">
        <f t="shared" si="885"/>
        <v>0</v>
      </c>
      <c r="T233" s="50">
        <f t="shared" si="885"/>
        <v>0</v>
      </c>
      <c r="U233" s="50">
        <f t="shared" si="885"/>
        <v>0</v>
      </c>
      <c r="V233" s="50">
        <f t="shared" si="885"/>
        <v>0</v>
      </c>
      <c r="W233" s="50">
        <f t="shared" si="885"/>
        <v>0</v>
      </c>
      <c r="X233" s="50">
        <f t="shared" si="885"/>
        <v>0</v>
      </c>
      <c r="Y233" s="50">
        <f t="shared" si="885"/>
        <v>0</v>
      </c>
      <c r="Z233" s="50">
        <f t="shared" si="885"/>
        <v>0</v>
      </c>
      <c r="AA233" s="50">
        <f t="shared" si="885"/>
        <v>0</v>
      </c>
      <c r="AB233" s="50">
        <f t="shared" si="885"/>
        <v>0</v>
      </c>
      <c r="AC233" s="50">
        <f t="shared" si="885"/>
        <v>0</v>
      </c>
      <c r="AD233" s="50">
        <f t="shared" si="885"/>
        <v>0</v>
      </c>
      <c r="AE233" s="50">
        <f t="shared" si="885"/>
        <v>0</v>
      </c>
      <c r="AF233" s="50">
        <f t="shared" si="885"/>
        <v>0</v>
      </c>
      <c r="AG233" s="50">
        <f t="shared" si="885"/>
        <v>0</v>
      </c>
      <c r="AH233" s="50">
        <f t="shared" si="885"/>
        <v>0</v>
      </c>
      <c r="AI233" s="50">
        <f t="shared" si="885"/>
        <v>0</v>
      </c>
      <c r="AJ233" s="51">
        <f t="shared" si="885"/>
        <v>0</v>
      </c>
      <c r="AK233" s="51">
        <f t="shared" si="885"/>
        <v>0</v>
      </c>
      <c r="AL233" s="51">
        <f t="shared" si="885"/>
        <v>0</v>
      </c>
      <c r="AM233" s="51">
        <f t="shared" si="885"/>
        <v>0</v>
      </c>
      <c r="AN233" s="51">
        <f t="shared" si="885"/>
        <v>0</v>
      </c>
      <c r="AO233" s="51">
        <f t="shared" si="885"/>
        <v>0</v>
      </c>
      <c r="AP233" s="51">
        <f t="shared" si="885"/>
        <v>0</v>
      </c>
      <c r="AQ233" s="51">
        <f t="shared" si="885"/>
        <v>0</v>
      </c>
      <c r="AR233" s="51">
        <f t="shared" si="885"/>
        <v>0</v>
      </c>
      <c r="AS233" s="51">
        <f t="shared" si="885"/>
        <v>0</v>
      </c>
      <c r="AT233" s="51">
        <f t="shared" si="885"/>
        <v>0</v>
      </c>
      <c r="AU233" s="51">
        <f t="shared" si="885"/>
        <v>0</v>
      </c>
      <c r="AV233" s="50">
        <f t="shared" si="885"/>
        <v>8813412</v>
      </c>
      <c r="AW233" s="50">
        <f t="shared" si="885"/>
        <v>6500721</v>
      </c>
      <c r="AX233" s="50">
        <f t="shared" si="885"/>
        <v>0</v>
      </c>
      <c r="AY233" s="50">
        <f t="shared" si="885"/>
        <v>2197243</v>
      </c>
      <c r="AZ233" s="50">
        <f t="shared" si="885"/>
        <v>65007</v>
      </c>
      <c r="BA233" s="50">
        <f t="shared" si="885"/>
        <v>50441</v>
      </c>
      <c r="BB233" s="51">
        <f t="shared" si="885"/>
        <v>13.324999999999998</v>
      </c>
      <c r="BC233" s="51">
        <f t="shared" si="885"/>
        <v>10.899999999999999</v>
      </c>
      <c r="BD233" s="51">
        <f t="shared" si="885"/>
        <v>2.4249999999999998</v>
      </c>
      <c r="BE233" s="42">
        <f>AV233-H233</f>
        <v>0</v>
      </c>
    </row>
    <row r="234" spans="1:57" x14ac:dyDescent="0.25">
      <c r="A234" s="25">
        <v>1470</v>
      </c>
      <c r="B234" s="6">
        <v>600028828</v>
      </c>
      <c r="C234" s="26">
        <v>49864360</v>
      </c>
      <c r="D234" s="27" t="s">
        <v>96</v>
      </c>
      <c r="E234" s="6">
        <v>3133</v>
      </c>
      <c r="F234" s="6" t="s">
        <v>64</v>
      </c>
      <c r="G234" s="26" t="s">
        <v>94</v>
      </c>
      <c r="H234" s="9">
        <v>10862463</v>
      </c>
      <c r="I234" s="9">
        <v>7793168</v>
      </c>
      <c r="J234" s="9">
        <v>223098</v>
      </c>
      <c r="K234" s="9">
        <v>2709498</v>
      </c>
      <c r="L234" s="9">
        <v>77932</v>
      </c>
      <c r="M234" s="9">
        <v>58767</v>
      </c>
      <c r="N234" s="46">
        <v>15.8</v>
      </c>
      <c r="O234" s="46">
        <v>9.92</v>
      </c>
      <c r="P234" s="46">
        <v>5.8800000000000008</v>
      </c>
      <c r="Q234" s="9"/>
      <c r="R234" s="57"/>
      <c r="S234" s="57"/>
      <c r="T234" s="57"/>
      <c r="U234" s="57"/>
      <c r="V234" s="57"/>
      <c r="W234" s="57"/>
      <c r="X234" s="9">
        <f t="shared" ref="X234:X236" si="886">SUM(Q234:W234)</f>
        <v>0</v>
      </c>
      <c r="Y234" s="9"/>
      <c r="Z234" s="9"/>
      <c r="AA234" s="9"/>
      <c r="AB234" s="9">
        <f t="shared" ref="AB234:AB236" si="887">SUM(Y234:AA234)</f>
        <v>0</v>
      </c>
      <c r="AC234" s="9">
        <f t="shared" ref="AC234:AC236" si="888">X234+AB234</f>
        <v>0</v>
      </c>
      <c r="AD234" s="9">
        <f t="shared" ref="AD234:AD236" si="889">ROUND((X234+Y234+Z234)*33.8%,0)</f>
        <v>0</v>
      </c>
      <c r="AE234" s="9">
        <f t="shared" ref="AE234:AE236" si="890">ROUND(X234*1%,0)</f>
        <v>0</v>
      </c>
      <c r="AF234" s="57"/>
      <c r="AG234" s="57"/>
      <c r="AH234" s="57"/>
      <c r="AI234" s="9">
        <f t="shared" ref="AI234:AI236" si="891">AF234+AG234+AH234</f>
        <v>0</v>
      </c>
      <c r="AJ234" s="46"/>
      <c r="AK234" s="46"/>
      <c r="AL234" s="46"/>
      <c r="AM234" s="46"/>
      <c r="AN234" s="46"/>
      <c r="AO234" s="46"/>
      <c r="AP234" s="46"/>
      <c r="AQ234" s="46"/>
      <c r="AR234" s="46"/>
      <c r="AS234" s="46">
        <f t="shared" ref="AS234:AS236" si="892">AJ234+AL234+AM234+AP234+AR234+AN234</f>
        <v>0</v>
      </c>
      <c r="AT234" s="46">
        <f t="shared" ref="AT234:AT236" si="893">AK234+AQ234+AO234</f>
        <v>0</v>
      </c>
      <c r="AU234" s="46">
        <f t="shared" ref="AU234:AU236" si="894">AS234+AT234</f>
        <v>0</v>
      </c>
      <c r="AV234" s="9">
        <f t="shared" ref="AV234:AV236" si="895">AW234+AX234+AY234+AZ234+BA234</f>
        <v>10862463</v>
      </c>
      <c r="AW234" s="9">
        <f t="shared" ref="AW234:AW236" si="896">I234+X234</f>
        <v>7793168</v>
      </c>
      <c r="AX234" s="9">
        <f t="shared" ref="AX234:AX236" si="897">J234+AB234</f>
        <v>223098</v>
      </c>
      <c r="AY234" s="9">
        <f t="shared" ref="AY234:AY236" si="898">K234+AD234</f>
        <v>2709498</v>
      </c>
      <c r="AZ234" s="9">
        <f t="shared" ref="AZ234:AZ236" si="899">L234+AE234</f>
        <v>77932</v>
      </c>
      <c r="BA234" s="9">
        <f t="shared" ref="BA234:BA236" si="900">M234+AI234</f>
        <v>58767</v>
      </c>
      <c r="BB234" s="46">
        <f t="shared" ref="BB234:BB236" si="901">BC234+BD234</f>
        <v>15.8</v>
      </c>
      <c r="BC234" s="46">
        <f t="shared" ref="BC234:BC236" si="902">O234+AS234</f>
        <v>9.92</v>
      </c>
      <c r="BD234" s="46">
        <f t="shared" ref="BD234:BD236" si="903">P234+AT234</f>
        <v>5.8800000000000008</v>
      </c>
    </row>
    <row r="235" spans="1:57" x14ac:dyDescent="0.25">
      <c r="A235" s="5">
        <v>1470</v>
      </c>
      <c r="B235" s="2">
        <v>600028828</v>
      </c>
      <c r="C235" s="7">
        <v>49864360</v>
      </c>
      <c r="D235" s="8" t="s">
        <v>96</v>
      </c>
      <c r="E235" s="19">
        <v>3133</v>
      </c>
      <c r="F235" s="19" t="s">
        <v>108</v>
      </c>
      <c r="G235" s="19" t="s">
        <v>94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46">
        <v>0</v>
      </c>
      <c r="O235" s="46">
        <v>0</v>
      </c>
      <c r="P235" s="46">
        <v>0</v>
      </c>
      <c r="Q235" s="9"/>
      <c r="R235" s="49"/>
      <c r="S235" s="49"/>
      <c r="T235" s="49"/>
      <c r="U235" s="49"/>
      <c r="V235" s="49"/>
      <c r="W235" s="49"/>
      <c r="X235" s="9">
        <f t="shared" si="886"/>
        <v>0</v>
      </c>
      <c r="Y235" s="9"/>
      <c r="Z235" s="9"/>
      <c r="AA235" s="9"/>
      <c r="AB235" s="9">
        <f t="shared" si="887"/>
        <v>0</v>
      </c>
      <c r="AC235" s="9">
        <f t="shared" si="888"/>
        <v>0</v>
      </c>
      <c r="AD235" s="9">
        <f t="shared" si="889"/>
        <v>0</v>
      </c>
      <c r="AE235" s="9">
        <f t="shared" si="890"/>
        <v>0</v>
      </c>
      <c r="AF235" s="49"/>
      <c r="AG235" s="49"/>
      <c r="AH235" s="49"/>
      <c r="AI235" s="9">
        <f t="shared" si="891"/>
        <v>0</v>
      </c>
      <c r="AJ235" s="46"/>
      <c r="AK235" s="46"/>
      <c r="AL235" s="46"/>
      <c r="AM235" s="46"/>
      <c r="AN235" s="46"/>
      <c r="AO235" s="46"/>
      <c r="AP235" s="46"/>
      <c r="AQ235" s="46"/>
      <c r="AR235" s="46"/>
      <c r="AS235" s="46">
        <f t="shared" si="892"/>
        <v>0</v>
      </c>
      <c r="AT235" s="46">
        <f t="shared" si="893"/>
        <v>0</v>
      </c>
      <c r="AU235" s="46">
        <f t="shared" si="894"/>
        <v>0</v>
      </c>
      <c r="AV235" s="9">
        <f t="shared" si="895"/>
        <v>0</v>
      </c>
      <c r="AW235" s="9">
        <f t="shared" si="896"/>
        <v>0</v>
      </c>
      <c r="AX235" s="9">
        <f t="shared" si="897"/>
        <v>0</v>
      </c>
      <c r="AY235" s="9">
        <f t="shared" si="898"/>
        <v>0</v>
      </c>
      <c r="AZ235" s="9">
        <f t="shared" si="899"/>
        <v>0</v>
      </c>
      <c r="BA235" s="9">
        <f t="shared" si="900"/>
        <v>0</v>
      </c>
      <c r="BB235" s="46">
        <f t="shared" si="901"/>
        <v>0</v>
      </c>
      <c r="BC235" s="46">
        <f t="shared" si="902"/>
        <v>0</v>
      </c>
      <c r="BD235" s="46">
        <f t="shared" si="903"/>
        <v>0</v>
      </c>
    </row>
    <row r="236" spans="1:57" x14ac:dyDescent="0.25">
      <c r="A236" s="5">
        <v>1470</v>
      </c>
      <c r="B236" s="2">
        <v>600028828</v>
      </c>
      <c r="C236" s="7">
        <v>49864360</v>
      </c>
      <c r="D236" s="8" t="s">
        <v>96</v>
      </c>
      <c r="E236" s="2">
        <v>3141</v>
      </c>
      <c r="F236" s="2" t="s">
        <v>20</v>
      </c>
      <c r="G236" s="7" t="s">
        <v>94</v>
      </c>
      <c r="H236" s="9">
        <v>341972</v>
      </c>
      <c r="I236" s="9">
        <v>252604</v>
      </c>
      <c r="J236" s="9">
        <v>0</v>
      </c>
      <c r="K236" s="9">
        <v>85380</v>
      </c>
      <c r="L236" s="9">
        <v>2526</v>
      </c>
      <c r="M236" s="9">
        <v>1462</v>
      </c>
      <c r="N236" s="46">
        <v>0.81</v>
      </c>
      <c r="O236" s="46">
        <v>0</v>
      </c>
      <c r="P236" s="46">
        <v>0.81</v>
      </c>
      <c r="Q236" s="9"/>
      <c r="R236" s="49"/>
      <c r="S236" s="49"/>
      <c r="T236" s="49"/>
      <c r="U236" s="49"/>
      <c r="V236" s="49">
        <v>0</v>
      </c>
      <c r="W236" s="49"/>
      <c r="X236" s="9">
        <f t="shared" si="886"/>
        <v>0</v>
      </c>
      <c r="Y236" s="9"/>
      <c r="Z236" s="9"/>
      <c r="AA236" s="9"/>
      <c r="AB236" s="9">
        <f t="shared" si="887"/>
        <v>0</v>
      </c>
      <c r="AC236" s="9">
        <f t="shared" si="888"/>
        <v>0</v>
      </c>
      <c r="AD236" s="9">
        <f t="shared" si="889"/>
        <v>0</v>
      </c>
      <c r="AE236" s="9">
        <f t="shared" si="890"/>
        <v>0</v>
      </c>
      <c r="AF236" s="49"/>
      <c r="AG236" s="49"/>
      <c r="AH236" s="49"/>
      <c r="AI236" s="9">
        <f t="shared" si="891"/>
        <v>0</v>
      </c>
      <c r="AJ236" s="46"/>
      <c r="AK236" s="46"/>
      <c r="AL236" s="46"/>
      <c r="AM236" s="46"/>
      <c r="AN236" s="46"/>
      <c r="AO236" s="46"/>
      <c r="AP236" s="46"/>
      <c r="AQ236" s="46">
        <v>0</v>
      </c>
      <c r="AR236" s="46"/>
      <c r="AS236" s="46">
        <f t="shared" si="892"/>
        <v>0</v>
      </c>
      <c r="AT236" s="46">
        <f t="shared" si="893"/>
        <v>0</v>
      </c>
      <c r="AU236" s="46">
        <f t="shared" si="894"/>
        <v>0</v>
      </c>
      <c r="AV236" s="9">
        <f t="shared" si="895"/>
        <v>341972</v>
      </c>
      <c r="AW236" s="9">
        <f t="shared" si="896"/>
        <v>252604</v>
      </c>
      <c r="AX236" s="9">
        <f t="shared" si="897"/>
        <v>0</v>
      </c>
      <c r="AY236" s="9">
        <f t="shared" si="898"/>
        <v>85380</v>
      </c>
      <c r="AZ236" s="9">
        <f t="shared" si="899"/>
        <v>2526</v>
      </c>
      <c r="BA236" s="9">
        <f t="shared" si="900"/>
        <v>1462</v>
      </c>
      <c r="BB236" s="46">
        <f t="shared" si="901"/>
        <v>0.81</v>
      </c>
      <c r="BC236" s="46">
        <f t="shared" si="902"/>
        <v>0</v>
      </c>
      <c r="BD236" s="46">
        <f t="shared" si="903"/>
        <v>0.81</v>
      </c>
    </row>
    <row r="237" spans="1:57" x14ac:dyDescent="0.25">
      <c r="A237" s="29">
        <v>1470</v>
      </c>
      <c r="B237" s="30">
        <v>600028828</v>
      </c>
      <c r="C237" s="31"/>
      <c r="D237" s="32" t="s">
        <v>186</v>
      </c>
      <c r="E237" s="30"/>
      <c r="F237" s="30"/>
      <c r="G237" s="31"/>
      <c r="H237" s="50">
        <v>11204435</v>
      </c>
      <c r="I237" s="50">
        <v>8045772</v>
      </c>
      <c r="J237" s="50">
        <v>223098</v>
      </c>
      <c r="K237" s="50">
        <v>2794878</v>
      </c>
      <c r="L237" s="50">
        <v>80458</v>
      </c>
      <c r="M237" s="50">
        <v>60229</v>
      </c>
      <c r="N237" s="51">
        <v>16.61</v>
      </c>
      <c r="O237" s="51">
        <v>9.92</v>
      </c>
      <c r="P237" s="51">
        <v>6.6900000000000013</v>
      </c>
      <c r="Q237" s="50">
        <f t="shared" ref="Q237:BD237" si="904">SUM(Q234:Q236)</f>
        <v>0</v>
      </c>
      <c r="R237" s="50">
        <f t="shared" si="904"/>
        <v>0</v>
      </c>
      <c r="S237" s="50">
        <f t="shared" si="904"/>
        <v>0</v>
      </c>
      <c r="T237" s="50">
        <f t="shared" si="904"/>
        <v>0</v>
      </c>
      <c r="U237" s="50">
        <f t="shared" si="904"/>
        <v>0</v>
      </c>
      <c r="V237" s="50">
        <f t="shared" si="904"/>
        <v>0</v>
      </c>
      <c r="W237" s="50">
        <f t="shared" si="904"/>
        <v>0</v>
      </c>
      <c r="X237" s="50">
        <f t="shared" si="904"/>
        <v>0</v>
      </c>
      <c r="Y237" s="50">
        <f t="shared" si="904"/>
        <v>0</v>
      </c>
      <c r="Z237" s="50">
        <f t="shared" si="904"/>
        <v>0</v>
      </c>
      <c r="AA237" s="50">
        <f t="shared" si="904"/>
        <v>0</v>
      </c>
      <c r="AB237" s="50">
        <f t="shared" si="904"/>
        <v>0</v>
      </c>
      <c r="AC237" s="50">
        <f t="shared" si="904"/>
        <v>0</v>
      </c>
      <c r="AD237" s="50">
        <f t="shared" si="904"/>
        <v>0</v>
      </c>
      <c r="AE237" s="50">
        <f t="shared" si="904"/>
        <v>0</v>
      </c>
      <c r="AF237" s="50">
        <f t="shared" si="904"/>
        <v>0</v>
      </c>
      <c r="AG237" s="50">
        <f t="shared" si="904"/>
        <v>0</v>
      </c>
      <c r="AH237" s="50">
        <f t="shared" si="904"/>
        <v>0</v>
      </c>
      <c r="AI237" s="50">
        <f t="shared" si="904"/>
        <v>0</v>
      </c>
      <c r="AJ237" s="51">
        <f t="shared" si="904"/>
        <v>0</v>
      </c>
      <c r="AK237" s="51">
        <f t="shared" si="904"/>
        <v>0</v>
      </c>
      <c r="AL237" s="51">
        <f t="shared" si="904"/>
        <v>0</v>
      </c>
      <c r="AM237" s="51">
        <f t="shared" si="904"/>
        <v>0</v>
      </c>
      <c r="AN237" s="51">
        <f t="shared" si="904"/>
        <v>0</v>
      </c>
      <c r="AO237" s="51">
        <f t="shared" si="904"/>
        <v>0</v>
      </c>
      <c r="AP237" s="51">
        <f t="shared" si="904"/>
        <v>0</v>
      </c>
      <c r="AQ237" s="51">
        <f t="shared" si="904"/>
        <v>0</v>
      </c>
      <c r="AR237" s="51">
        <f t="shared" si="904"/>
        <v>0</v>
      </c>
      <c r="AS237" s="51">
        <f t="shared" si="904"/>
        <v>0</v>
      </c>
      <c r="AT237" s="51">
        <f t="shared" si="904"/>
        <v>0</v>
      </c>
      <c r="AU237" s="51">
        <f t="shared" si="904"/>
        <v>0</v>
      </c>
      <c r="AV237" s="50">
        <f t="shared" si="904"/>
        <v>11204435</v>
      </c>
      <c r="AW237" s="50">
        <f t="shared" si="904"/>
        <v>8045772</v>
      </c>
      <c r="AX237" s="50">
        <f t="shared" si="904"/>
        <v>223098</v>
      </c>
      <c r="AY237" s="50">
        <f t="shared" si="904"/>
        <v>2794878</v>
      </c>
      <c r="AZ237" s="50">
        <f t="shared" si="904"/>
        <v>80458</v>
      </c>
      <c r="BA237" s="50">
        <f t="shared" si="904"/>
        <v>60229</v>
      </c>
      <c r="BB237" s="51">
        <f t="shared" si="904"/>
        <v>16.61</v>
      </c>
      <c r="BC237" s="51">
        <f t="shared" si="904"/>
        <v>9.92</v>
      </c>
      <c r="BD237" s="51">
        <f t="shared" si="904"/>
        <v>6.6900000000000013</v>
      </c>
      <c r="BE237" s="42">
        <f>AV237-H237</f>
        <v>0</v>
      </c>
    </row>
    <row r="238" spans="1:57" x14ac:dyDescent="0.25">
      <c r="A238" s="25">
        <v>1471</v>
      </c>
      <c r="B238" s="6">
        <v>600028836</v>
      </c>
      <c r="C238" s="26">
        <v>49864351</v>
      </c>
      <c r="D238" s="27" t="s">
        <v>97</v>
      </c>
      <c r="E238" s="6">
        <v>3133</v>
      </c>
      <c r="F238" s="6" t="s">
        <v>64</v>
      </c>
      <c r="G238" s="26" t="s">
        <v>94</v>
      </c>
      <c r="H238" s="9">
        <v>21728680</v>
      </c>
      <c r="I238" s="9">
        <v>15962031</v>
      </c>
      <c r="J238" s="9">
        <v>70500</v>
      </c>
      <c r="K238" s="9">
        <v>5418995</v>
      </c>
      <c r="L238" s="9">
        <v>159620</v>
      </c>
      <c r="M238" s="9">
        <v>117534</v>
      </c>
      <c r="N238" s="46">
        <v>31.6</v>
      </c>
      <c r="O238" s="46">
        <v>19.84</v>
      </c>
      <c r="P238" s="46">
        <v>11.760000000000002</v>
      </c>
      <c r="Q238" s="9"/>
      <c r="R238" s="57"/>
      <c r="S238" s="57"/>
      <c r="T238" s="57"/>
      <c r="U238" s="57"/>
      <c r="V238" s="57"/>
      <c r="W238" s="57"/>
      <c r="X238" s="9">
        <f t="shared" ref="X238:X240" si="905">SUM(Q238:W238)</f>
        <v>0</v>
      </c>
      <c r="Y238" s="9"/>
      <c r="Z238" s="9"/>
      <c r="AA238" s="9"/>
      <c r="AB238" s="9">
        <f t="shared" ref="AB238:AB240" si="906">SUM(Y238:AA238)</f>
        <v>0</v>
      </c>
      <c r="AC238" s="9">
        <f t="shared" ref="AC238:AC240" si="907">X238+AB238</f>
        <v>0</v>
      </c>
      <c r="AD238" s="9">
        <f t="shared" ref="AD238:AD240" si="908">ROUND((X238+Y238+Z238)*33.8%,0)</f>
        <v>0</v>
      </c>
      <c r="AE238" s="9">
        <f t="shared" ref="AE238:AE240" si="909">ROUND(X238*1%,0)</f>
        <v>0</v>
      </c>
      <c r="AF238" s="57"/>
      <c r="AG238" s="57"/>
      <c r="AH238" s="57"/>
      <c r="AI238" s="9">
        <f t="shared" ref="AI238:AI240" si="910">AF238+AG238+AH238</f>
        <v>0</v>
      </c>
      <c r="AJ238" s="46"/>
      <c r="AK238" s="46"/>
      <c r="AL238" s="46"/>
      <c r="AM238" s="46"/>
      <c r="AN238" s="46"/>
      <c r="AO238" s="46"/>
      <c r="AP238" s="46"/>
      <c r="AQ238" s="46"/>
      <c r="AR238" s="46"/>
      <c r="AS238" s="46">
        <f t="shared" ref="AS238:AS240" si="911">AJ238+AL238+AM238+AP238+AR238+AN238</f>
        <v>0</v>
      </c>
      <c r="AT238" s="46">
        <f t="shared" ref="AT238:AT240" si="912">AK238+AQ238+AO238</f>
        <v>0</v>
      </c>
      <c r="AU238" s="46">
        <f t="shared" ref="AU238:AU240" si="913">AS238+AT238</f>
        <v>0</v>
      </c>
      <c r="AV238" s="9">
        <f t="shared" ref="AV238:AV240" si="914">AW238+AX238+AY238+AZ238+BA238</f>
        <v>21728680</v>
      </c>
      <c r="AW238" s="9">
        <f t="shared" ref="AW238:AW240" si="915">I238+X238</f>
        <v>15962031</v>
      </c>
      <c r="AX238" s="9">
        <f t="shared" ref="AX238:AX240" si="916">J238+AB238</f>
        <v>70500</v>
      </c>
      <c r="AY238" s="9">
        <f t="shared" ref="AY238:AY240" si="917">K238+AD238</f>
        <v>5418995</v>
      </c>
      <c r="AZ238" s="9">
        <f t="shared" ref="AZ238:AZ240" si="918">L238+AE238</f>
        <v>159620</v>
      </c>
      <c r="BA238" s="9">
        <f t="shared" ref="BA238:BA240" si="919">M238+AI238</f>
        <v>117534</v>
      </c>
      <c r="BB238" s="46">
        <f t="shared" ref="BB238:BB240" si="920">BC238+BD238</f>
        <v>31.6</v>
      </c>
      <c r="BC238" s="46">
        <f t="shared" ref="BC238:BC240" si="921">O238+AS238</f>
        <v>19.84</v>
      </c>
      <c r="BD238" s="46">
        <f t="shared" ref="BD238:BD240" si="922">P238+AT238</f>
        <v>11.760000000000002</v>
      </c>
    </row>
    <row r="239" spans="1:57" x14ac:dyDescent="0.25">
      <c r="A239" s="5">
        <v>1471</v>
      </c>
      <c r="B239" s="2">
        <v>600028836</v>
      </c>
      <c r="C239" s="7">
        <v>49864351</v>
      </c>
      <c r="D239" s="8" t="s">
        <v>97</v>
      </c>
      <c r="E239" s="19">
        <v>3133</v>
      </c>
      <c r="F239" s="19" t="s">
        <v>108</v>
      </c>
      <c r="G239" s="19" t="s">
        <v>94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46">
        <v>0</v>
      </c>
      <c r="O239" s="46">
        <v>0</v>
      </c>
      <c r="P239" s="46">
        <v>0</v>
      </c>
      <c r="Q239" s="9"/>
      <c r="R239" s="49"/>
      <c r="S239" s="49"/>
      <c r="T239" s="49"/>
      <c r="U239" s="57"/>
      <c r="V239" s="49"/>
      <c r="W239" s="49"/>
      <c r="X239" s="9">
        <f t="shared" si="905"/>
        <v>0</v>
      </c>
      <c r="Y239" s="9"/>
      <c r="Z239" s="9"/>
      <c r="AA239" s="9"/>
      <c r="AB239" s="9">
        <f t="shared" si="906"/>
        <v>0</v>
      </c>
      <c r="AC239" s="9">
        <f t="shared" si="907"/>
        <v>0</v>
      </c>
      <c r="AD239" s="9">
        <f t="shared" si="908"/>
        <v>0</v>
      </c>
      <c r="AE239" s="9">
        <f t="shared" si="909"/>
        <v>0</v>
      </c>
      <c r="AF239" s="49"/>
      <c r="AG239" s="49"/>
      <c r="AH239" s="49"/>
      <c r="AI239" s="9">
        <f t="shared" si="910"/>
        <v>0</v>
      </c>
      <c r="AJ239" s="46"/>
      <c r="AK239" s="46"/>
      <c r="AL239" s="46"/>
      <c r="AM239" s="46"/>
      <c r="AN239" s="46"/>
      <c r="AO239" s="46"/>
      <c r="AP239" s="46"/>
      <c r="AQ239" s="46"/>
      <c r="AR239" s="46"/>
      <c r="AS239" s="46">
        <f t="shared" si="911"/>
        <v>0</v>
      </c>
      <c r="AT239" s="46">
        <f t="shared" si="912"/>
        <v>0</v>
      </c>
      <c r="AU239" s="46">
        <f t="shared" si="913"/>
        <v>0</v>
      </c>
      <c r="AV239" s="9">
        <f t="shared" si="914"/>
        <v>0</v>
      </c>
      <c r="AW239" s="9">
        <f t="shared" si="915"/>
        <v>0</v>
      </c>
      <c r="AX239" s="9">
        <f t="shared" si="916"/>
        <v>0</v>
      </c>
      <c r="AY239" s="9">
        <f t="shared" si="917"/>
        <v>0</v>
      </c>
      <c r="AZ239" s="9">
        <f t="shared" si="918"/>
        <v>0</v>
      </c>
      <c r="BA239" s="9">
        <f t="shared" si="919"/>
        <v>0</v>
      </c>
      <c r="BB239" s="46">
        <f t="shared" si="920"/>
        <v>0</v>
      </c>
      <c r="BC239" s="46">
        <f t="shared" si="921"/>
        <v>0</v>
      </c>
      <c r="BD239" s="46">
        <f t="shared" si="922"/>
        <v>0</v>
      </c>
    </row>
    <row r="240" spans="1:57" x14ac:dyDescent="0.25">
      <c r="A240" s="5">
        <v>1471</v>
      </c>
      <c r="B240" s="2">
        <v>600028836</v>
      </c>
      <c r="C240" s="7">
        <v>49864351</v>
      </c>
      <c r="D240" s="8" t="s">
        <v>97</v>
      </c>
      <c r="E240" s="2">
        <v>3141</v>
      </c>
      <c r="F240" s="2" t="s">
        <v>20</v>
      </c>
      <c r="G240" s="7" t="s">
        <v>94</v>
      </c>
      <c r="H240" s="9">
        <v>834687</v>
      </c>
      <c r="I240" s="9">
        <v>616338</v>
      </c>
      <c r="J240" s="9">
        <v>0</v>
      </c>
      <c r="K240" s="9">
        <v>208322</v>
      </c>
      <c r="L240" s="9">
        <v>6163</v>
      </c>
      <c r="M240" s="9">
        <v>3864</v>
      </c>
      <c r="N240" s="46">
        <v>1.98</v>
      </c>
      <c r="O240" s="46">
        <v>0</v>
      </c>
      <c r="P240" s="46">
        <v>1.98</v>
      </c>
      <c r="Q240" s="9"/>
      <c r="R240" s="49"/>
      <c r="S240" s="49"/>
      <c r="T240" s="49"/>
      <c r="U240" s="49"/>
      <c r="V240" s="49">
        <v>0</v>
      </c>
      <c r="W240" s="49"/>
      <c r="X240" s="9">
        <f t="shared" si="905"/>
        <v>0</v>
      </c>
      <c r="Y240" s="9"/>
      <c r="Z240" s="9"/>
      <c r="AA240" s="9"/>
      <c r="AB240" s="9">
        <f t="shared" si="906"/>
        <v>0</v>
      </c>
      <c r="AC240" s="9">
        <f t="shared" si="907"/>
        <v>0</v>
      </c>
      <c r="AD240" s="9">
        <f t="shared" si="908"/>
        <v>0</v>
      </c>
      <c r="AE240" s="9">
        <f t="shared" si="909"/>
        <v>0</v>
      </c>
      <c r="AF240" s="49"/>
      <c r="AG240" s="49"/>
      <c r="AH240" s="49"/>
      <c r="AI240" s="9">
        <f t="shared" si="910"/>
        <v>0</v>
      </c>
      <c r="AJ240" s="46"/>
      <c r="AK240" s="46"/>
      <c r="AL240" s="46"/>
      <c r="AM240" s="46"/>
      <c r="AN240" s="46"/>
      <c r="AO240" s="46"/>
      <c r="AP240" s="46"/>
      <c r="AQ240" s="46">
        <v>0</v>
      </c>
      <c r="AR240" s="46"/>
      <c r="AS240" s="46">
        <f t="shared" si="911"/>
        <v>0</v>
      </c>
      <c r="AT240" s="46">
        <f t="shared" si="912"/>
        <v>0</v>
      </c>
      <c r="AU240" s="46">
        <f t="shared" si="913"/>
        <v>0</v>
      </c>
      <c r="AV240" s="9">
        <f t="shared" si="914"/>
        <v>834687</v>
      </c>
      <c r="AW240" s="9">
        <f t="shared" si="915"/>
        <v>616338</v>
      </c>
      <c r="AX240" s="9">
        <f t="shared" si="916"/>
        <v>0</v>
      </c>
      <c r="AY240" s="9">
        <f t="shared" si="917"/>
        <v>208322</v>
      </c>
      <c r="AZ240" s="9">
        <f t="shared" si="918"/>
        <v>6163</v>
      </c>
      <c r="BA240" s="9">
        <f t="shared" si="919"/>
        <v>3864</v>
      </c>
      <c r="BB240" s="46">
        <f t="shared" si="920"/>
        <v>1.98</v>
      </c>
      <c r="BC240" s="46">
        <f t="shared" si="921"/>
        <v>0</v>
      </c>
      <c r="BD240" s="46">
        <f t="shared" si="922"/>
        <v>1.98</v>
      </c>
    </row>
    <row r="241" spans="1:57" x14ac:dyDescent="0.25">
      <c r="A241" s="29">
        <v>1471</v>
      </c>
      <c r="B241" s="30">
        <v>600028836</v>
      </c>
      <c r="C241" s="31"/>
      <c r="D241" s="32" t="s">
        <v>187</v>
      </c>
      <c r="E241" s="30"/>
      <c r="F241" s="30"/>
      <c r="G241" s="31"/>
      <c r="H241" s="50">
        <v>22563367</v>
      </c>
      <c r="I241" s="50">
        <v>16578369</v>
      </c>
      <c r="J241" s="50">
        <v>70500</v>
      </c>
      <c r="K241" s="50">
        <v>5627317</v>
      </c>
      <c r="L241" s="50">
        <v>165783</v>
      </c>
      <c r="M241" s="50">
        <v>121398</v>
      </c>
      <c r="N241" s="51">
        <v>33.58</v>
      </c>
      <c r="O241" s="51">
        <v>19.84</v>
      </c>
      <c r="P241" s="51">
        <v>13.740000000000002</v>
      </c>
      <c r="Q241" s="50">
        <f t="shared" ref="Q241:BD241" si="923">SUM(Q238:Q240)</f>
        <v>0</v>
      </c>
      <c r="R241" s="50">
        <f t="shared" si="923"/>
        <v>0</v>
      </c>
      <c r="S241" s="50">
        <f t="shared" si="923"/>
        <v>0</v>
      </c>
      <c r="T241" s="50">
        <f t="shared" si="923"/>
        <v>0</v>
      </c>
      <c r="U241" s="50">
        <f t="shared" si="923"/>
        <v>0</v>
      </c>
      <c r="V241" s="50">
        <f t="shared" si="923"/>
        <v>0</v>
      </c>
      <c r="W241" s="50">
        <f t="shared" si="923"/>
        <v>0</v>
      </c>
      <c r="X241" s="50">
        <f t="shared" si="923"/>
        <v>0</v>
      </c>
      <c r="Y241" s="50">
        <f t="shared" si="923"/>
        <v>0</v>
      </c>
      <c r="Z241" s="50">
        <f t="shared" si="923"/>
        <v>0</v>
      </c>
      <c r="AA241" s="50">
        <f t="shared" si="923"/>
        <v>0</v>
      </c>
      <c r="AB241" s="50">
        <f t="shared" si="923"/>
        <v>0</v>
      </c>
      <c r="AC241" s="50">
        <f t="shared" si="923"/>
        <v>0</v>
      </c>
      <c r="AD241" s="50">
        <f t="shared" si="923"/>
        <v>0</v>
      </c>
      <c r="AE241" s="50">
        <f t="shared" si="923"/>
        <v>0</v>
      </c>
      <c r="AF241" s="50">
        <f t="shared" si="923"/>
        <v>0</v>
      </c>
      <c r="AG241" s="50">
        <f t="shared" si="923"/>
        <v>0</v>
      </c>
      <c r="AH241" s="50">
        <f t="shared" si="923"/>
        <v>0</v>
      </c>
      <c r="AI241" s="50">
        <f t="shared" si="923"/>
        <v>0</v>
      </c>
      <c r="AJ241" s="51">
        <f t="shared" si="923"/>
        <v>0</v>
      </c>
      <c r="AK241" s="51">
        <f t="shared" si="923"/>
        <v>0</v>
      </c>
      <c r="AL241" s="51">
        <f t="shared" si="923"/>
        <v>0</v>
      </c>
      <c r="AM241" s="51">
        <f t="shared" si="923"/>
        <v>0</v>
      </c>
      <c r="AN241" s="51">
        <f t="shared" si="923"/>
        <v>0</v>
      </c>
      <c r="AO241" s="51">
        <f t="shared" si="923"/>
        <v>0</v>
      </c>
      <c r="AP241" s="51">
        <f t="shared" si="923"/>
        <v>0</v>
      </c>
      <c r="AQ241" s="51">
        <f t="shared" si="923"/>
        <v>0</v>
      </c>
      <c r="AR241" s="51">
        <f t="shared" si="923"/>
        <v>0</v>
      </c>
      <c r="AS241" s="51">
        <f t="shared" si="923"/>
        <v>0</v>
      </c>
      <c r="AT241" s="51">
        <f t="shared" si="923"/>
        <v>0</v>
      </c>
      <c r="AU241" s="51">
        <f t="shared" si="923"/>
        <v>0</v>
      </c>
      <c r="AV241" s="50">
        <f t="shared" si="923"/>
        <v>22563367</v>
      </c>
      <c r="AW241" s="50">
        <f t="shared" si="923"/>
        <v>16578369</v>
      </c>
      <c r="AX241" s="50">
        <f t="shared" si="923"/>
        <v>70500</v>
      </c>
      <c r="AY241" s="50">
        <f t="shared" si="923"/>
        <v>5627317</v>
      </c>
      <c r="AZ241" s="50">
        <f t="shared" si="923"/>
        <v>165783</v>
      </c>
      <c r="BA241" s="50">
        <f t="shared" si="923"/>
        <v>121398</v>
      </c>
      <c r="BB241" s="51">
        <f t="shared" si="923"/>
        <v>33.58</v>
      </c>
      <c r="BC241" s="51">
        <f t="shared" si="923"/>
        <v>19.84</v>
      </c>
      <c r="BD241" s="51">
        <f t="shared" si="923"/>
        <v>13.740000000000002</v>
      </c>
      <c r="BE241" s="42">
        <f>AV241-H241</f>
        <v>0</v>
      </c>
    </row>
    <row r="242" spans="1:57" x14ac:dyDescent="0.25">
      <c r="A242" s="25">
        <v>1472</v>
      </c>
      <c r="B242" s="6">
        <v>610400681</v>
      </c>
      <c r="C242" s="26">
        <v>70226458</v>
      </c>
      <c r="D242" s="27" t="s">
        <v>98</v>
      </c>
      <c r="E242" s="6">
        <v>3133</v>
      </c>
      <c r="F242" s="6" t="s">
        <v>64</v>
      </c>
      <c r="G242" s="26" t="s">
        <v>94</v>
      </c>
      <c r="H242" s="9">
        <v>18089785</v>
      </c>
      <c r="I242" s="9">
        <v>13332531</v>
      </c>
      <c r="J242" s="9">
        <v>0</v>
      </c>
      <c r="K242" s="9">
        <v>4506395</v>
      </c>
      <c r="L242" s="9">
        <v>133325</v>
      </c>
      <c r="M242" s="9">
        <v>117534</v>
      </c>
      <c r="N242" s="46">
        <v>31.6</v>
      </c>
      <c r="O242" s="46">
        <v>19.84</v>
      </c>
      <c r="P242" s="46">
        <v>11.760000000000002</v>
      </c>
      <c r="Q242" s="9"/>
      <c r="R242" s="57"/>
      <c r="S242" s="57"/>
      <c r="T242" s="57"/>
      <c r="U242" s="57"/>
      <c r="V242" s="57"/>
      <c r="W242" s="57"/>
      <c r="X242" s="9">
        <f t="shared" ref="X242:X244" si="924">SUM(Q242:W242)</f>
        <v>0</v>
      </c>
      <c r="Y242" s="9"/>
      <c r="Z242" s="9"/>
      <c r="AA242" s="9"/>
      <c r="AB242" s="9">
        <f t="shared" ref="AB242:AB244" si="925">SUM(Y242:AA242)</f>
        <v>0</v>
      </c>
      <c r="AC242" s="9">
        <f t="shared" ref="AC242:AC244" si="926">X242+AB242</f>
        <v>0</v>
      </c>
      <c r="AD242" s="9">
        <f t="shared" ref="AD242:AD244" si="927">ROUND((X242+Y242+Z242)*33.8%,0)</f>
        <v>0</v>
      </c>
      <c r="AE242" s="9">
        <f t="shared" ref="AE242:AE244" si="928">ROUND(X242*1%,0)</f>
        <v>0</v>
      </c>
      <c r="AF242" s="57"/>
      <c r="AG242" s="57"/>
      <c r="AH242" s="57"/>
      <c r="AI242" s="9">
        <f t="shared" ref="AI242:AI244" si="929">AF242+AG242+AH242</f>
        <v>0</v>
      </c>
      <c r="AJ242" s="46"/>
      <c r="AK242" s="46"/>
      <c r="AL242" s="46"/>
      <c r="AM242" s="46"/>
      <c r="AN242" s="46"/>
      <c r="AO242" s="46"/>
      <c r="AP242" s="46"/>
      <c r="AQ242" s="46"/>
      <c r="AR242" s="46"/>
      <c r="AS242" s="46">
        <f t="shared" ref="AS242:AS244" si="930">AJ242+AL242+AM242+AP242+AR242+AN242</f>
        <v>0</v>
      </c>
      <c r="AT242" s="46">
        <f t="shared" ref="AT242:AT244" si="931">AK242+AQ242+AO242</f>
        <v>0</v>
      </c>
      <c r="AU242" s="46">
        <f t="shared" ref="AU242:AU244" si="932">AS242+AT242</f>
        <v>0</v>
      </c>
      <c r="AV242" s="9">
        <f t="shared" ref="AV242:AV244" si="933">AW242+AX242+AY242+AZ242+BA242</f>
        <v>18089785</v>
      </c>
      <c r="AW242" s="9">
        <f t="shared" ref="AW242:AW244" si="934">I242+X242</f>
        <v>13332531</v>
      </c>
      <c r="AX242" s="9">
        <f t="shared" ref="AX242:AX244" si="935">J242+AB242</f>
        <v>0</v>
      </c>
      <c r="AY242" s="9">
        <f t="shared" ref="AY242:AY244" si="936">K242+AD242</f>
        <v>4506395</v>
      </c>
      <c r="AZ242" s="9">
        <f t="shared" ref="AZ242:AZ244" si="937">L242+AE242</f>
        <v>133325</v>
      </c>
      <c r="BA242" s="9">
        <f t="shared" ref="BA242:BA244" si="938">M242+AI242</f>
        <v>117534</v>
      </c>
      <c r="BB242" s="46">
        <f t="shared" ref="BB242:BB244" si="939">BC242+BD242</f>
        <v>31.6</v>
      </c>
      <c r="BC242" s="46">
        <f t="shared" ref="BC242:BC244" si="940">O242+AS242</f>
        <v>19.84</v>
      </c>
      <c r="BD242" s="46">
        <f t="shared" ref="BD242:BD244" si="941">P242+AT242</f>
        <v>11.760000000000002</v>
      </c>
    </row>
    <row r="243" spans="1:57" x14ac:dyDescent="0.25">
      <c r="A243" s="5">
        <v>1472</v>
      </c>
      <c r="B243" s="2">
        <v>610400681</v>
      </c>
      <c r="C243" s="7">
        <v>70226458</v>
      </c>
      <c r="D243" s="8" t="s">
        <v>98</v>
      </c>
      <c r="E243" s="19">
        <v>3133</v>
      </c>
      <c r="F243" s="19" t="s">
        <v>108</v>
      </c>
      <c r="G243" s="19" t="s">
        <v>94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46">
        <v>0</v>
      </c>
      <c r="O243" s="46">
        <v>0</v>
      </c>
      <c r="P243" s="46">
        <v>0</v>
      </c>
      <c r="Q243" s="9"/>
      <c r="R243" s="49"/>
      <c r="S243" s="49"/>
      <c r="T243" s="49"/>
      <c r="U243" s="49"/>
      <c r="V243" s="49"/>
      <c r="W243" s="49"/>
      <c r="X243" s="9">
        <f t="shared" si="924"/>
        <v>0</v>
      </c>
      <c r="Y243" s="9"/>
      <c r="Z243" s="9"/>
      <c r="AA243" s="9"/>
      <c r="AB243" s="9">
        <f t="shared" si="925"/>
        <v>0</v>
      </c>
      <c r="AC243" s="9">
        <f t="shared" si="926"/>
        <v>0</v>
      </c>
      <c r="AD243" s="9">
        <f t="shared" si="927"/>
        <v>0</v>
      </c>
      <c r="AE243" s="9">
        <f t="shared" si="928"/>
        <v>0</v>
      </c>
      <c r="AF243" s="49"/>
      <c r="AG243" s="49"/>
      <c r="AH243" s="49"/>
      <c r="AI243" s="9">
        <f t="shared" si="929"/>
        <v>0</v>
      </c>
      <c r="AJ243" s="46"/>
      <c r="AK243" s="46"/>
      <c r="AL243" s="46"/>
      <c r="AM243" s="46"/>
      <c r="AN243" s="46"/>
      <c r="AO243" s="46"/>
      <c r="AP243" s="46"/>
      <c r="AQ243" s="46"/>
      <c r="AR243" s="46"/>
      <c r="AS243" s="46">
        <f t="shared" si="930"/>
        <v>0</v>
      </c>
      <c r="AT243" s="46">
        <f t="shared" si="931"/>
        <v>0</v>
      </c>
      <c r="AU243" s="46">
        <f t="shared" si="932"/>
        <v>0</v>
      </c>
      <c r="AV243" s="9">
        <f t="shared" si="933"/>
        <v>0</v>
      </c>
      <c r="AW243" s="9">
        <f t="shared" si="934"/>
        <v>0</v>
      </c>
      <c r="AX243" s="9">
        <f t="shared" si="935"/>
        <v>0</v>
      </c>
      <c r="AY243" s="9">
        <f t="shared" si="936"/>
        <v>0</v>
      </c>
      <c r="AZ243" s="9">
        <f t="shared" si="937"/>
        <v>0</v>
      </c>
      <c r="BA243" s="9">
        <f t="shared" si="938"/>
        <v>0</v>
      </c>
      <c r="BB243" s="46">
        <f t="shared" si="939"/>
        <v>0</v>
      </c>
      <c r="BC243" s="46">
        <f t="shared" si="940"/>
        <v>0</v>
      </c>
      <c r="BD243" s="46">
        <f t="shared" si="941"/>
        <v>0</v>
      </c>
    </row>
    <row r="244" spans="1:57" x14ac:dyDescent="0.25">
      <c r="A244" s="5">
        <v>1472</v>
      </c>
      <c r="B244" s="2">
        <v>610400681</v>
      </c>
      <c r="C244" s="7">
        <v>70226458</v>
      </c>
      <c r="D244" s="8" t="s">
        <v>98</v>
      </c>
      <c r="E244" s="2">
        <v>3141</v>
      </c>
      <c r="F244" s="2" t="s">
        <v>20</v>
      </c>
      <c r="G244" s="7" t="s">
        <v>94</v>
      </c>
      <c r="H244" s="9">
        <v>455437</v>
      </c>
      <c r="I244" s="9">
        <v>336361</v>
      </c>
      <c r="J244" s="9">
        <v>0</v>
      </c>
      <c r="K244" s="9">
        <v>113690</v>
      </c>
      <c r="L244" s="9">
        <v>3364</v>
      </c>
      <c r="M244" s="9">
        <v>2022</v>
      </c>
      <c r="N244" s="46">
        <v>1.08</v>
      </c>
      <c r="O244" s="46">
        <v>0</v>
      </c>
      <c r="P244" s="46">
        <v>1.08</v>
      </c>
      <c r="Q244" s="9"/>
      <c r="R244" s="49"/>
      <c r="S244" s="49"/>
      <c r="T244" s="49"/>
      <c r="U244" s="49"/>
      <c r="V244" s="49">
        <v>0</v>
      </c>
      <c r="W244" s="49"/>
      <c r="X244" s="9">
        <f t="shared" si="924"/>
        <v>0</v>
      </c>
      <c r="Y244" s="9"/>
      <c r="Z244" s="9"/>
      <c r="AA244" s="9"/>
      <c r="AB244" s="9">
        <f t="shared" si="925"/>
        <v>0</v>
      </c>
      <c r="AC244" s="9">
        <f t="shared" si="926"/>
        <v>0</v>
      </c>
      <c r="AD244" s="9">
        <f t="shared" si="927"/>
        <v>0</v>
      </c>
      <c r="AE244" s="9">
        <f t="shared" si="928"/>
        <v>0</v>
      </c>
      <c r="AF244" s="49"/>
      <c r="AG244" s="49"/>
      <c r="AH244" s="49"/>
      <c r="AI244" s="9">
        <f t="shared" si="929"/>
        <v>0</v>
      </c>
      <c r="AJ244" s="46"/>
      <c r="AK244" s="46"/>
      <c r="AL244" s="46"/>
      <c r="AM244" s="46"/>
      <c r="AN244" s="46"/>
      <c r="AO244" s="46"/>
      <c r="AP244" s="46"/>
      <c r="AQ244" s="46">
        <v>0</v>
      </c>
      <c r="AR244" s="46"/>
      <c r="AS244" s="46">
        <f t="shared" si="930"/>
        <v>0</v>
      </c>
      <c r="AT244" s="46">
        <f t="shared" si="931"/>
        <v>0</v>
      </c>
      <c r="AU244" s="46">
        <f t="shared" si="932"/>
        <v>0</v>
      </c>
      <c r="AV244" s="9">
        <f t="shared" si="933"/>
        <v>455437</v>
      </c>
      <c r="AW244" s="9">
        <f t="shared" si="934"/>
        <v>336361</v>
      </c>
      <c r="AX244" s="9">
        <f t="shared" si="935"/>
        <v>0</v>
      </c>
      <c r="AY244" s="9">
        <f t="shared" si="936"/>
        <v>113690</v>
      </c>
      <c r="AZ244" s="9">
        <f t="shared" si="937"/>
        <v>3364</v>
      </c>
      <c r="BA244" s="9">
        <f t="shared" si="938"/>
        <v>2022</v>
      </c>
      <c r="BB244" s="46">
        <f t="shared" si="939"/>
        <v>1.08</v>
      </c>
      <c r="BC244" s="46">
        <f t="shared" si="940"/>
        <v>0</v>
      </c>
      <c r="BD244" s="46">
        <f t="shared" si="941"/>
        <v>1.08</v>
      </c>
    </row>
    <row r="245" spans="1:57" x14ac:dyDescent="0.25">
      <c r="A245" s="29">
        <v>1472</v>
      </c>
      <c r="B245" s="30">
        <v>610400681</v>
      </c>
      <c r="C245" s="31"/>
      <c r="D245" s="32" t="s">
        <v>188</v>
      </c>
      <c r="E245" s="30"/>
      <c r="F245" s="30"/>
      <c r="G245" s="31"/>
      <c r="H245" s="50">
        <v>18545222</v>
      </c>
      <c r="I245" s="50">
        <v>13668892</v>
      </c>
      <c r="J245" s="50">
        <v>0</v>
      </c>
      <c r="K245" s="50">
        <v>4620085</v>
      </c>
      <c r="L245" s="50">
        <v>136689</v>
      </c>
      <c r="M245" s="50">
        <v>119556</v>
      </c>
      <c r="N245" s="51">
        <v>32.68</v>
      </c>
      <c r="O245" s="51">
        <v>19.84</v>
      </c>
      <c r="P245" s="51">
        <v>12.840000000000002</v>
      </c>
      <c r="Q245" s="50">
        <f t="shared" ref="Q245:BD245" si="942">SUM(Q242:Q244)</f>
        <v>0</v>
      </c>
      <c r="R245" s="50">
        <f t="shared" si="942"/>
        <v>0</v>
      </c>
      <c r="S245" s="50">
        <f t="shared" si="942"/>
        <v>0</v>
      </c>
      <c r="T245" s="50">
        <f t="shared" si="942"/>
        <v>0</v>
      </c>
      <c r="U245" s="50">
        <f t="shared" si="942"/>
        <v>0</v>
      </c>
      <c r="V245" s="50">
        <f t="shared" si="942"/>
        <v>0</v>
      </c>
      <c r="W245" s="50">
        <f t="shared" si="942"/>
        <v>0</v>
      </c>
      <c r="X245" s="50">
        <f t="shared" si="942"/>
        <v>0</v>
      </c>
      <c r="Y245" s="50">
        <f t="shared" si="942"/>
        <v>0</v>
      </c>
      <c r="Z245" s="50">
        <f t="shared" si="942"/>
        <v>0</v>
      </c>
      <c r="AA245" s="50">
        <f t="shared" si="942"/>
        <v>0</v>
      </c>
      <c r="AB245" s="50">
        <f t="shared" si="942"/>
        <v>0</v>
      </c>
      <c r="AC245" s="50">
        <f t="shared" si="942"/>
        <v>0</v>
      </c>
      <c r="AD245" s="50">
        <f t="shared" si="942"/>
        <v>0</v>
      </c>
      <c r="AE245" s="50">
        <f t="shared" si="942"/>
        <v>0</v>
      </c>
      <c r="AF245" s="50">
        <f t="shared" si="942"/>
        <v>0</v>
      </c>
      <c r="AG245" s="50">
        <f t="shared" si="942"/>
        <v>0</v>
      </c>
      <c r="AH245" s="50">
        <f t="shared" si="942"/>
        <v>0</v>
      </c>
      <c r="AI245" s="50">
        <f t="shared" si="942"/>
        <v>0</v>
      </c>
      <c r="AJ245" s="51">
        <f t="shared" si="942"/>
        <v>0</v>
      </c>
      <c r="AK245" s="51">
        <f t="shared" si="942"/>
        <v>0</v>
      </c>
      <c r="AL245" s="51">
        <f t="shared" si="942"/>
        <v>0</v>
      </c>
      <c r="AM245" s="51">
        <f t="shared" si="942"/>
        <v>0</v>
      </c>
      <c r="AN245" s="51">
        <f t="shared" si="942"/>
        <v>0</v>
      </c>
      <c r="AO245" s="51">
        <f t="shared" si="942"/>
        <v>0</v>
      </c>
      <c r="AP245" s="51">
        <f t="shared" si="942"/>
        <v>0</v>
      </c>
      <c r="AQ245" s="51">
        <f t="shared" si="942"/>
        <v>0</v>
      </c>
      <c r="AR245" s="51">
        <f t="shared" si="942"/>
        <v>0</v>
      </c>
      <c r="AS245" s="51">
        <f t="shared" si="942"/>
        <v>0</v>
      </c>
      <c r="AT245" s="51">
        <f t="shared" si="942"/>
        <v>0</v>
      </c>
      <c r="AU245" s="51">
        <f t="shared" si="942"/>
        <v>0</v>
      </c>
      <c r="AV245" s="50">
        <f t="shared" si="942"/>
        <v>18545222</v>
      </c>
      <c r="AW245" s="50">
        <f t="shared" si="942"/>
        <v>13668892</v>
      </c>
      <c r="AX245" s="50">
        <f t="shared" si="942"/>
        <v>0</v>
      </c>
      <c r="AY245" s="50">
        <f t="shared" si="942"/>
        <v>4620085</v>
      </c>
      <c r="AZ245" s="50">
        <f t="shared" si="942"/>
        <v>136689</v>
      </c>
      <c r="BA245" s="50">
        <f t="shared" si="942"/>
        <v>119556</v>
      </c>
      <c r="BB245" s="51">
        <f t="shared" si="942"/>
        <v>32.68</v>
      </c>
      <c r="BC245" s="51">
        <f t="shared" si="942"/>
        <v>19.84</v>
      </c>
      <c r="BD245" s="51">
        <f t="shared" si="942"/>
        <v>12.840000000000002</v>
      </c>
      <c r="BE245" s="42">
        <f>AV245-H245</f>
        <v>0</v>
      </c>
    </row>
    <row r="246" spans="1:57" x14ac:dyDescent="0.25">
      <c r="A246" s="25">
        <v>1473</v>
      </c>
      <c r="B246" s="6">
        <v>600023141</v>
      </c>
      <c r="C246" s="26">
        <v>63778181</v>
      </c>
      <c r="D246" s="27" t="s">
        <v>99</v>
      </c>
      <c r="E246" s="6">
        <v>3133</v>
      </c>
      <c r="F246" s="6" t="s">
        <v>64</v>
      </c>
      <c r="G246" s="26" t="s">
        <v>94</v>
      </c>
      <c r="H246" s="9">
        <v>19154168</v>
      </c>
      <c r="I246" s="9">
        <v>13933941</v>
      </c>
      <c r="J246" s="9">
        <v>200000</v>
      </c>
      <c r="K246" s="9">
        <v>4777272</v>
      </c>
      <c r="L246" s="9">
        <v>139339</v>
      </c>
      <c r="M246" s="9">
        <v>103616</v>
      </c>
      <c r="N246" s="46">
        <v>27.86</v>
      </c>
      <c r="O246" s="46">
        <v>17.489999999999998</v>
      </c>
      <c r="P246" s="46">
        <v>10.370000000000001</v>
      </c>
      <c r="Q246" s="9">
        <f>Z246*-1</f>
        <v>80000</v>
      </c>
      <c r="R246" s="57"/>
      <c r="S246" s="57"/>
      <c r="T246" s="57"/>
      <c r="U246" s="57"/>
      <c r="V246" s="57"/>
      <c r="W246" s="57"/>
      <c r="X246" s="9">
        <f t="shared" ref="X246:X248" si="943">SUM(Q246:W246)</f>
        <v>80000</v>
      </c>
      <c r="Y246" s="9"/>
      <c r="Z246" s="9">
        <f>OON!CL246</f>
        <v>-80000</v>
      </c>
      <c r="AA246" s="9"/>
      <c r="AB246" s="9">
        <f t="shared" ref="AB246:AB248" si="944">SUM(Y246:AA246)</f>
        <v>-80000</v>
      </c>
      <c r="AC246" s="9">
        <f t="shared" ref="AC246:AC248" si="945">X246+AB246</f>
        <v>0</v>
      </c>
      <c r="AD246" s="9">
        <f t="shared" ref="AD246:AD248" si="946">ROUND((X246+Y246+Z246)*33.8%,0)</f>
        <v>0</v>
      </c>
      <c r="AE246" s="9">
        <f t="shared" ref="AE246:AE248" si="947">ROUND(X246*1%,0)</f>
        <v>800</v>
      </c>
      <c r="AF246" s="57"/>
      <c r="AG246" s="57"/>
      <c r="AH246" s="57"/>
      <c r="AI246" s="9">
        <f t="shared" ref="AI246:AI248" si="948">AF246+AG246+AH246</f>
        <v>0</v>
      </c>
      <c r="AJ246" s="46"/>
      <c r="AK246" s="46"/>
      <c r="AL246" s="46"/>
      <c r="AM246" s="46"/>
      <c r="AN246" s="46"/>
      <c r="AO246" s="46"/>
      <c r="AP246" s="46"/>
      <c r="AQ246" s="46"/>
      <c r="AR246" s="46"/>
      <c r="AS246" s="46">
        <f t="shared" ref="AS246:AS248" si="949">AJ246+AL246+AM246+AP246+AR246+AN246</f>
        <v>0</v>
      </c>
      <c r="AT246" s="46">
        <f t="shared" ref="AT246:AT248" si="950">AK246+AQ246+AO246</f>
        <v>0</v>
      </c>
      <c r="AU246" s="46">
        <f t="shared" ref="AU246:AU248" si="951">AS246+AT246</f>
        <v>0</v>
      </c>
      <c r="AV246" s="9">
        <f t="shared" ref="AV246:AV248" si="952">AW246+AX246+AY246+AZ246+BA246</f>
        <v>19154968</v>
      </c>
      <c r="AW246" s="9">
        <f t="shared" ref="AW246:AW248" si="953">I246+X246</f>
        <v>14013941</v>
      </c>
      <c r="AX246" s="9">
        <f t="shared" ref="AX246:AX248" si="954">J246+AB246</f>
        <v>120000</v>
      </c>
      <c r="AY246" s="9">
        <f t="shared" ref="AY246:AY248" si="955">K246+AD246</f>
        <v>4777272</v>
      </c>
      <c r="AZ246" s="9">
        <f t="shared" ref="AZ246:AZ248" si="956">L246+AE246</f>
        <v>140139</v>
      </c>
      <c r="BA246" s="9">
        <f t="shared" ref="BA246:BA248" si="957">M246+AI246</f>
        <v>103616</v>
      </c>
      <c r="BB246" s="46">
        <f t="shared" ref="BB246:BB248" si="958">BC246+BD246</f>
        <v>27.86</v>
      </c>
      <c r="BC246" s="46">
        <f t="shared" ref="BC246:BC248" si="959">O246+AS246</f>
        <v>17.489999999999998</v>
      </c>
      <c r="BD246" s="46">
        <f t="shared" ref="BD246:BD248" si="960">P246+AT246</f>
        <v>10.370000000000001</v>
      </c>
    </row>
    <row r="247" spans="1:57" x14ac:dyDescent="0.25">
      <c r="A247" s="5">
        <v>1473</v>
      </c>
      <c r="B247" s="2">
        <v>600023141</v>
      </c>
      <c r="C247" s="7">
        <v>63778181</v>
      </c>
      <c r="D247" s="8" t="s">
        <v>99</v>
      </c>
      <c r="E247" s="19">
        <v>3133</v>
      </c>
      <c r="F247" s="19" t="s">
        <v>108</v>
      </c>
      <c r="G247" s="19" t="s">
        <v>94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46">
        <v>0</v>
      </c>
      <c r="O247" s="46">
        <v>0</v>
      </c>
      <c r="P247" s="46">
        <v>0</v>
      </c>
      <c r="Q247" s="9"/>
      <c r="R247" s="49"/>
      <c r="S247" s="49"/>
      <c r="T247" s="49"/>
      <c r="U247" s="49"/>
      <c r="V247" s="49"/>
      <c r="W247" s="49"/>
      <c r="X247" s="9">
        <f t="shared" si="943"/>
        <v>0</v>
      </c>
      <c r="Y247" s="9"/>
      <c r="Z247" s="9"/>
      <c r="AA247" s="9"/>
      <c r="AB247" s="9">
        <f t="shared" si="944"/>
        <v>0</v>
      </c>
      <c r="AC247" s="9">
        <f t="shared" si="945"/>
        <v>0</v>
      </c>
      <c r="AD247" s="9">
        <f t="shared" si="946"/>
        <v>0</v>
      </c>
      <c r="AE247" s="9">
        <f t="shared" si="947"/>
        <v>0</v>
      </c>
      <c r="AF247" s="49"/>
      <c r="AG247" s="49"/>
      <c r="AH247" s="49"/>
      <c r="AI247" s="9">
        <f t="shared" si="948"/>
        <v>0</v>
      </c>
      <c r="AJ247" s="46"/>
      <c r="AK247" s="46"/>
      <c r="AL247" s="46"/>
      <c r="AM247" s="46"/>
      <c r="AN247" s="46"/>
      <c r="AO247" s="46"/>
      <c r="AP247" s="46"/>
      <c r="AQ247" s="46"/>
      <c r="AR247" s="46"/>
      <c r="AS247" s="46">
        <f t="shared" si="949"/>
        <v>0</v>
      </c>
      <c r="AT247" s="46">
        <f t="shared" si="950"/>
        <v>0</v>
      </c>
      <c r="AU247" s="46">
        <f t="shared" si="951"/>
        <v>0</v>
      </c>
      <c r="AV247" s="9">
        <f t="shared" si="952"/>
        <v>0</v>
      </c>
      <c r="AW247" s="9">
        <f t="shared" si="953"/>
        <v>0</v>
      </c>
      <c r="AX247" s="9">
        <f t="shared" si="954"/>
        <v>0</v>
      </c>
      <c r="AY247" s="9">
        <f t="shared" si="955"/>
        <v>0</v>
      </c>
      <c r="AZ247" s="9">
        <f t="shared" si="956"/>
        <v>0</v>
      </c>
      <c r="BA247" s="9">
        <f t="shared" si="957"/>
        <v>0</v>
      </c>
      <c r="BB247" s="46">
        <f t="shared" si="958"/>
        <v>0</v>
      </c>
      <c r="BC247" s="46">
        <f t="shared" si="959"/>
        <v>0</v>
      </c>
      <c r="BD247" s="46">
        <f t="shared" si="960"/>
        <v>0</v>
      </c>
    </row>
    <row r="248" spans="1:57" x14ac:dyDescent="0.25">
      <c r="A248" s="5">
        <v>1473</v>
      </c>
      <c r="B248" s="2">
        <v>600023141</v>
      </c>
      <c r="C248" s="7">
        <v>63778181</v>
      </c>
      <c r="D248" s="8" t="s">
        <v>99</v>
      </c>
      <c r="E248" s="2">
        <v>3141</v>
      </c>
      <c r="F248" s="2" t="s">
        <v>20</v>
      </c>
      <c r="G248" s="7" t="s">
        <v>94</v>
      </c>
      <c r="H248" s="9">
        <v>623596</v>
      </c>
      <c r="I248" s="9">
        <v>460631</v>
      </c>
      <c r="J248" s="9">
        <v>0</v>
      </c>
      <c r="K248" s="9">
        <v>155693</v>
      </c>
      <c r="L248" s="9">
        <v>4606</v>
      </c>
      <c r="M248" s="9">
        <v>2666</v>
      </c>
      <c r="N248" s="46">
        <v>1.48</v>
      </c>
      <c r="O248" s="46">
        <v>0</v>
      </c>
      <c r="P248" s="46">
        <v>1.48</v>
      </c>
      <c r="Q248" s="9"/>
      <c r="R248" s="49"/>
      <c r="S248" s="49"/>
      <c r="T248" s="49"/>
      <c r="U248" s="49"/>
      <c r="V248" s="49">
        <v>0</v>
      </c>
      <c r="W248" s="49"/>
      <c r="X248" s="9">
        <f t="shared" si="943"/>
        <v>0</v>
      </c>
      <c r="Y248" s="9"/>
      <c r="Z248" s="9"/>
      <c r="AA248" s="9"/>
      <c r="AB248" s="9">
        <f t="shared" si="944"/>
        <v>0</v>
      </c>
      <c r="AC248" s="9">
        <f t="shared" si="945"/>
        <v>0</v>
      </c>
      <c r="AD248" s="9">
        <f t="shared" si="946"/>
        <v>0</v>
      </c>
      <c r="AE248" s="9">
        <f t="shared" si="947"/>
        <v>0</v>
      </c>
      <c r="AF248" s="49"/>
      <c r="AG248" s="49"/>
      <c r="AH248" s="49"/>
      <c r="AI248" s="9">
        <f t="shared" si="948"/>
        <v>0</v>
      </c>
      <c r="AJ248" s="46"/>
      <c r="AK248" s="46"/>
      <c r="AL248" s="46"/>
      <c r="AM248" s="46"/>
      <c r="AN248" s="46"/>
      <c r="AO248" s="46"/>
      <c r="AP248" s="46"/>
      <c r="AQ248" s="46">
        <v>0</v>
      </c>
      <c r="AR248" s="46"/>
      <c r="AS248" s="46">
        <f t="shared" si="949"/>
        <v>0</v>
      </c>
      <c r="AT248" s="46">
        <f t="shared" si="950"/>
        <v>0</v>
      </c>
      <c r="AU248" s="46">
        <f t="shared" si="951"/>
        <v>0</v>
      </c>
      <c r="AV248" s="9">
        <f t="shared" si="952"/>
        <v>623596</v>
      </c>
      <c r="AW248" s="9">
        <f t="shared" si="953"/>
        <v>460631</v>
      </c>
      <c r="AX248" s="9">
        <f t="shared" si="954"/>
        <v>0</v>
      </c>
      <c r="AY248" s="9">
        <f t="shared" si="955"/>
        <v>155693</v>
      </c>
      <c r="AZ248" s="9">
        <f t="shared" si="956"/>
        <v>4606</v>
      </c>
      <c r="BA248" s="9">
        <f t="shared" si="957"/>
        <v>2666</v>
      </c>
      <c r="BB248" s="46">
        <f t="shared" si="958"/>
        <v>1.48</v>
      </c>
      <c r="BC248" s="46">
        <f t="shared" si="959"/>
        <v>0</v>
      </c>
      <c r="BD248" s="46">
        <f t="shared" si="960"/>
        <v>1.48</v>
      </c>
    </row>
    <row r="249" spans="1:57" x14ac:dyDescent="0.25">
      <c r="A249" s="29">
        <v>1473</v>
      </c>
      <c r="B249" s="30">
        <v>600023141</v>
      </c>
      <c r="C249" s="31"/>
      <c r="D249" s="32" t="s">
        <v>189</v>
      </c>
      <c r="E249" s="30"/>
      <c r="F249" s="30"/>
      <c r="G249" s="31"/>
      <c r="H249" s="50">
        <v>19777764</v>
      </c>
      <c r="I249" s="50">
        <v>14394572</v>
      </c>
      <c r="J249" s="50">
        <v>200000</v>
      </c>
      <c r="K249" s="50">
        <v>4932965</v>
      </c>
      <c r="L249" s="50">
        <v>143945</v>
      </c>
      <c r="M249" s="50">
        <v>106282</v>
      </c>
      <c r="N249" s="51">
        <v>29.34</v>
      </c>
      <c r="O249" s="51">
        <v>17.489999999999998</v>
      </c>
      <c r="P249" s="51">
        <v>11.850000000000001</v>
      </c>
      <c r="Q249" s="50">
        <f t="shared" ref="Q249:BD249" si="961">SUM(Q246:Q248)</f>
        <v>80000</v>
      </c>
      <c r="R249" s="50">
        <f t="shared" si="961"/>
        <v>0</v>
      </c>
      <c r="S249" s="50">
        <f t="shared" si="961"/>
        <v>0</v>
      </c>
      <c r="T249" s="50">
        <f t="shared" si="961"/>
        <v>0</v>
      </c>
      <c r="U249" s="50">
        <f t="shared" si="961"/>
        <v>0</v>
      </c>
      <c r="V249" s="50">
        <f t="shared" si="961"/>
        <v>0</v>
      </c>
      <c r="W249" s="50">
        <f t="shared" si="961"/>
        <v>0</v>
      </c>
      <c r="X249" s="50">
        <f t="shared" si="961"/>
        <v>80000</v>
      </c>
      <c r="Y249" s="50">
        <f t="shared" si="961"/>
        <v>0</v>
      </c>
      <c r="Z249" s="50">
        <f t="shared" si="961"/>
        <v>-80000</v>
      </c>
      <c r="AA249" s="50">
        <f t="shared" si="961"/>
        <v>0</v>
      </c>
      <c r="AB249" s="50">
        <f t="shared" si="961"/>
        <v>-80000</v>
      </c>
      <c r="AC249" s="50">
        <f t="shared" si="961"/>
        <v>0</v>
      </c>
      <c r="AD249" s="50">
        <f t="shared" si="961"/>
        <v>0</v>
      </c>
      <c r="AE249" s="50">
        <f t="shared" si="961"/>
        <v>800</v>
      </c>
      <c r="AF249" s="50">
        <f t="shared" si="961"/>
        <v>0</v>
      </c>
      <c r="AG249" s="50">
        <f t="shared" si="961"/>
        <v>0</v>
      </c>
      <c r="AH249" s="50">
        <f t="shared" si="961"/>
        <v>0</v>
      </c>
      <c r="AI249" s="50">
        <f t="shared" si="961"/>
        <v>0</v>
      </c>
      <c r="AJ249" s="51">
        <f t="shared" si="961"/>
        <v>0</v>
      </c>
      <c r="AK249" s="51">
        <f t="shared" si="961"/>
        <v>0</v>
      </c>
      <c r="AL249" s="51">
        <f t="shared" si="961"/>
        <v>0</v>
      </c>
      <c r="AM249" s="51">
        <f t="shared" si="961"/>
        <v>0</v>
      </c>
      <c r="AN249" s="51">
        <f t="shared" si="961"/>
        <v>0</v>
      </c>
      <c r="AO249" s="51">
        <f t="shared" si="961"/>
        <v>0</v>
      </c>
      <c r="AP249" s="51">
        <f t="shared" si="961"/>
        <v>0</v>
      </c>
      <c r="AQ249" s="51">
        <f t="shared" si="961"/>
        <v>0</v>
      </c>
      <c r="AR249" s="51">
        <f t="shared" si="961"/>
        <v>0</v>
      </c>
      <c r="AS249" s="51">
        <f t="shared" si="961"/>
        <v>0</v>
      </c>
      <c r="AT249" s="51">
        <f t="shared" si="961"/>
        <v>0</v>
      </c>
      <c r="AU249" s="51">
        <f t="shared" si="961"/>
        <v>0</v>
      </c>
      <c r="AV249" s="50">
        <f t="shared" si="961"/>
        <v>19778564</v>
      </c>
      <c r="AW249" s="50">
        <f t="shared" si="961"/>
        <v>14474572</v>
      </c>
      <c r="AX249" s="50">
        <f t="shared" si="961"/>
        <v>120000</v>
      </c>
      <c r="AY249" s="50">
        <f t="shared" si="961"/>
        <v>4932965</v>
      </c>
      <c r="AZ249" s="50">
        <f t="shared" si="961"/>
        <v>144745</v>
      </c>
      <c r="BA249" s="50">
        <f t="shared" si="961"/>
        <v>106282</v>
      </c>
      <c r="BB249" s="51">
        <f t="shared" si="961"/>
        <v>29.34</v>
      </c>
      <c r="BC249" s="51">
        <f t="shared" si="961"/>
        <v>17.489999999999998</v>
      </c>
      <c r="BD249" s="51">
        <f t="shared" si="961"/>
        <v>11.850000000000001</v>
      </c>
      <c r="BE249" s="42">
        <f>AV249-H249</f>
        <v>800</v>
      </c>
    </row>
    <row r="250" spans="1:57" x14ac:dyDescent="0.25">
      <c r="A250" s="25">
        <v>1474</v>
      </c>
      <c r="B250" s="6">
        <v>600029107</v>
      </c>
      <c r="C250" s="26">
        <v>60252774</v>
      </c>
      <c r="D250" s="27" t="s">
        <v>100</v>
      </c>
      <c r="E250" s="6">
        <v>3133</v>
      </c>
      <c r="F250" s="6" t="s">
        <v>64</v>
      </c>
      <c r="G250" s="26" t="s">
        <v>94</v>
      </c>
      <c r="H250" s="9">
        <v>10864294</v>
      </c>
      <c r="I250" s="9">
        <v>7976266</v>
      </c>
      <c r="J250" s="9">
        <v>40000</v>
      </c>
      <c r="K250" s="9">
        <v>2709498</v>
      </c>
      <c r="L250" s="9">
        <v>79763</v>
      </c>
      <c r="M250" s="9">
        <v>58767</v>
      </c>
      <c r="N250" s="46">
        <v>15.8</v>
      </c>
      <c r="O250" s="46">
        <v>9.92</v>
      </c>
      <c r="P250" s="46">
        <v>5.8800000000000008</v>
      </c>
      <c r="Q250" s="9"/>
      <c r="R250" s="57"/>
      <c r="S250" s="57"/>
      <c r="T250" s="57"/>
      <c r="U250" s="57"/>
      <c r="V250" s="57"/>
      <c r="W250" s="57"/>
      <c r="X250" s="9">
        <f t="shared" ref="X250:X252" si="962">SUM(Q250:W250)</f>
        <v>0</v>
      </c>
      <c r="Y250" s="9"/>
      <c r="Z250" s="9"/>
      <c r="AA250" s="9"/>
      <c r="AB250" s="9">
        <f t="shared" ref="AB250:AB252" si="963">SUM(Y250:AA250)</f>
        <v>0</v>
      </c>
      <c r="AC250" s="9">
        <f t="shared" ref="AC250:AC252" si="964">X250+AB250</f>
        <v>0</v>
      </c>
      <c r="AD250" s="9">
        <f t="shared" ref="AD250:AD252" si="965">ROUND((X250+Y250+Z250)*33.8%,0)</f>
        <v>0</v>
      </c>
      <c r="AE250" s="9">
        <f t="shared" ref="AE250:AE252" si="966">ROUND(X250*1%,0)</f>
        <v>0</v>
      </c>
      <c r="AF250" s="57"/>
      <c r="AG250" s="57"/>
      <c r="AH250" s="57"/>
      <c r="AI250" s="9">
        <f t="shared" ref="AI250:AI252" si="967">AF250+AG250+AH250</f>
        <v>0</v>
      </c>
      <c r="AJ250" s="46"/>
      <c r="AK250" s="46"/>
      <c r="AL250" s="46"/>
      <c r="AM250" s="46"/>
      <c r="AN250" s="46"/>
      <c r="AO250" s="46"/>
      <c r="AP250" s="46"/>
      <c r="AQ250" s="46"/>
      <c r="AR250" s="46"/>
      <c r="AS250" s="46">
        <f t="shared" ref="AS250:AS252" si="968">AJ250+AL250+AM250+AP250+AR250+AN250</f>
        <v>0</v>
      </c>
      <c r="AT250" s="46">
        <f t="shared" ref="AT250:AT252" si="969">AK250+AQ250+AO250</f>
        <v>0</v>
      </c>
      <c r="AU250" s="46">
        <f t="shared" ref="AU250:AU252" si="970">AS250+AT250</f>
        <v>0</v>
      </c>
      <c r="AV250" s="9">
        <f t="shared" ref="AV250:AV252" si="971">AW250+AX250+AY250+AZ250+BA250</f>
        <v>10864294</v>
      </c>
      <c r="AW250" s="9">
        <f t="shared" ref="AW250:AW252" si="972">I250+X250</f>
        <v>7976266</v>
      </c>
      <c r="AX250" s="9">
        <f t="shared" ref="AX250:AX252" si="973">J250+AB250</f>
        <v>40000</v>
      </c>
      <c r="AY250" s="9">
        <f t="shared" ref="AY250:AY252" si="974">K250+AD250</f>
        <v>2709498</v>
      </c>
      <c r="AZ250" s="9">
        <f t="shared" ref="AZ250:AZ252" si="975">L250+AE250</f>
        <v>79763</v>
      </c>
      <c r="BA250" s="9">
        <f t="shared" ref="BA250:BA252" si="976">M250+AI250</f>
        <v>58767</v>
      </c>
      <c r="BB250" s="46">
        <f t="shared" ref="BB250:BB252" si="977">BC250+BD250</f>
        <v>15.8</v>
      </c>
      <c r="BC250" s="46">
        <f t="shared" ref="BC250:BC252" si="978">O250+AS250</f>
        <v>9.92</v>
      </c>
      <c r="BD250" s="46">
        <f t="shared" ref="BD250:BD252" si="979">P250+AT250</f>
        <v>5.8800000000000008</v>
      </c>
    </row>
    <row r="251" spans="1:57" x14ac:dyDescent="0.25">
      <c r="A251" s="5">
        <v>1474</v>
      </c>
      <c r="B251" s="2">
        <v>600029107</v>
      </c>
      <c r="C251" s="7">
        <v>60252774</v>
      </c>
      <c r="D251" s="8" t="s">
        <v>100</v>
      </c>
      <c r="E251" s="19">
        <v>3133</v>
      </c>
      <c r="F251" s="19" t="s">
        <v>108</v>
      </c>
      <c r="G251" s="19" t="s">
        <v>94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46">
        <v>0</v>
      </c>
      <c r="O251" s="46">
        <v>0</v>
      </c>
      <c r="P251" s="46">
        <v>0</v>
      </c>
      <c r="Q251" s="9"/>
      <c r="R251" s="49"/>
      <c r="S251" s="49"/>
      <c r="T251" s="49"/>
      <c r="U251" s="49"/>
      <c r="V251" s="49"/>
      <c r="W251" s="49"/>
      <c r="X251" s="9">
        <f t="shared" si="962"/>
        <v>0</v>
      </c>
      <c r="Y251" s="9"/>
      <c r="Z251" s="9"/>
      <c r="AA251" s="9"/>
      <c r="AB251" s="9">
        <f t="shared" si="963"/>
        <v>0</v>
      </c>
      <c r="AC251" s="9">
        <f t="shared" si="964"/>
        <v>0</v>
      </c>
      <c r="AD251" s="9">
        <f t="shared" si="965"/>
        <v>0</v>
      </c>
      <c r="AE251" s="9">
        <f t="shared" si="966"/>
        <v>0</v>
      </c>
      <c r="AF251" s="49"/>
      <c r="AG251" s="49"/>
      <c r="AH251" s="49"/>
      <c r="AI251" s="9">
        <f t="shared" si="967"/>
        <v>0</v>
      </c>
      <c r="AJ251" s="46"/>
      <c r="AK251" s="46"/>
      <c r="AL251" s="46"/>
      <c r="AM251" s="46"/>
      <c r="AN251" s="46"/>
      <c r="AO251" s="46"/>
      <c r="AP251" s="46"/>
      <c r="AQ251" s="46"/>
      <c r="AR251" s="46"/>
      <c r="AS251" s="46">
        <f t="shared" si="968"/>
        <v>0</v>
      </c>
      <c r="AT251" s="46">
        <f t="shared" si="969"/>
        <v>0</v>
      </c>
      <c r="AU251" s="46">
        <f t="shared" si="970"/>
        <v>0</v>
      </c>
      <c r="AV251" s="9">
        <f t="shared" si="971"/>
        <v>0</v>
      </c>
      <c r="AW251" s="9">
        <f t="shared" si="972"/>
        <v>0</v>
      </c>
      <c r="AX251" s="9">
        <f t="shared" si="973"/>
        <v>0</v>
      </c>
      <c r="AY251" s="9">
        <f t="shared" si="974"/>
        <v>0</v>
      </c>
      <c r="AZ251" s="9">
        <f t="shared" si="975"/>
        <v>0</v>
      </c>
      <c r="BA251" s="9">
        <f t="shared" si="976"/>
        <v>0</v>
      </c>
      <c r="BB251" s="46">
        <f t="shared" si="977"/>
        <v>0</v>
      </c>
      <c r="BC251" s="46">
        <f t="shared" si="978"/>
        <v>0</v>
      </c>
      <c r="BD251" s="46">
        <f t="shared" si="979"/>
        <v>0</v>
      </c>
    </row>
    <row r="252" spans="1:57" x14ac:dyDescent="0.25">
      <c r="A252" s="5">
        <v>1474</v>
      </c>
      <c r="B252" s="2">
        <v>600029107</v>
      </c>
      <c r="C252" s="7">
        <v>60252774</v>
      </c>
      <c r="D252" s="8" t="s">
        <v>100</v>
      </c>
      <c r="E252" s="2">
        <v>3141</v>
      </c>
      <c r="F252" s="2" t="s">
        <v>20</v>
      </c>
      <c r="G252" s="7" t="s">
        <v>94</v>
      </c>
      <c r="H252" s="9">
        <v>280474</v>
      </c>
      <c r="I252" s="9">
        <v>93027</v>
      </c>
      <c r="J252" s="9">
        <v>115000</v>
      </c>
      <c r="K252" s="9">
        <v>70313</v>
      </c>
      <c r="L252" s="9">
        <v>930</v>
      </c>
      <c r="M252" s="9">
        <v>1204</v>
      </c>
      <c r="N252" s="46">
        <v>0.6100000000000001</v>
      </c>
      <c r="O252" s="46">
        <v>0</v>
      </c>
      <c r="P252" s="46">
        <v>0.6100000000000001</v>
      </c>
      <c r="Q252" s="9"/>
      <c r="R252" s="49"/>
      <c r="S252" s="49"/>
      <c r="T252" s="49"/>
      <c r="U252" s="49"/>
      <c r="V252" s="49">
        <v>0</v>
      </c>
      <c r="W252" s="49"/>
      <c r="X252" s="9">
        <f t="shared" si="962"/>
        <v>0</v>
      </c>
      <c r="Y252" s="9"/>
      <c r="Z252" s="9"/>
      <c r="AA252" s="9"/>
      <c r="AB252" s="9">
        <f t="shared" si="963"/>
        <v>0</v>
      </c>
      <c r="AC252" s="9">
        <f t="shared" si="964"/>
        <v>0</v>
      </c>
      <c r="AD252" s="9">
        <f t="shared" si="965"/>
        <v>0</v>
      </c>
      <c r="AE252" s="9">
        <f t="shared" si="966"/>
        <v>0</v>
      </c>
      <c r="AF252" s="49"/>
      <c r="AG252" s="49"/>
      <c r="AH252" s="49"/>
      <c r="AI252" s="9">
        <f t="shared" si="967"/>
        <v>0</v>
      </c>
      <c r="AJ252" s="46"/>
      <c r="AK252" s="46"/>
      <c r="AL252" s="46"/>
      <c r="AM252" s="46"/>
      <c r="AN252" s="46"/>
      <c r="AO252" s="46"/>
      <c r="AP252" s="46"/>
      <c r="AQ252" s="46">
        <v>0</v>
      </c>
      <c r="AR252" s="46"/>
      <c r="AS252" s="46">
        <f t="shared" si="968"/>
        <v>0</v>
      </c>
      <c r="AT252" s="46">
        <f t="shared" si="969"/>
        <v>0</v>
      </c>
      <c r="AU252" s="46">
        <f t="shared" si="970"/>
        <v>0</v>
      </c>
      <c r="AV252" s="9">
        <f t="shared" si="971"/>
        <v>280474</v>
      </c>
      <c r="AW252" s="9">
        <f t="shared" si="972"/>
        <v>93027</v>
      </c>
      <c r="AX252" s="9">
        <f t="shared" si="973"/>
        <v>115000</v>
      </c>
      <c r="AY252" s="9">
        <f t="shared" si="974"/>
        <v>70313</v>
      </c>
      <c r="AZ252" s="9">
        <f t="shared" si="975"/>
        <v>930</v>
      </c>
      <c r="BA252" s="9">
        <f t="shared" si="976"/>
        <v>1204</v>
      </c>
      <c r="BB252" s="46">
        <f t="shared" si="977"/>
        <v>0.6100000000000001</v>
      </c>
      <c r="BC252" s="46">
        <f t="shared" si="978"/>
        <v>0</v>
      </c>
      <c r="BD252" s="46">
        <f t="shared" si="979"/>
        <v>0.6100000000000001</v>
      </c>
    </row>
    <row r="253" spans="1:57" x14ac:dyDescent="0.25">
      <c r="A253" s="29">
        <v>1474</v>
      </c>
      <c r="B253" s="30">
        <v>600029107</v>
      </c>
      <c r="C253" s="31"/>
      <c r="D253" s="32" t="s">
        <v>190</v>
      </c>
      <c r="E253" s="30"/>
      <c r="F253" s="30"/>
      <c r="G253" s="31"/>
      <c r="H253" s="50">
        <v>11144768</v>
      </c>
      <c r="I253" s="50">
        <v>8069293</v>
      </c>
      <c r="J253" s="50">
        <v>155000</v>
      </c>
      <c r="K253" s="50">
        <v>2779811</v>
      </c>
      <c r="L253" s="50">
        <v>80693</v>
      </c>
      <c r="M253" s="50">
        <v>59971</v>
      </c>
      <c r="N253" s="51">
        <v>16.41</v>
      </c>
      <c r="O253" s="51">
        <v>9.92</v>
      </c>
      <c r="P253" s="51">
        <v>6.4900000000000011</v>
      </c>
      <c r="Q253" s="50">
        <f t="shared" ref="Q253:BD253" si="980">SUM(Q250:Q252)</f>
        <v>0</v>
      </c>
      <c r="R253" s="50">
        <f t="shared" si="980"/>
        <v>0</v>
      </c>
      <c r="S253" s="50">
        <f t="shared" si="980"/>
        <v>0</v>
      </c>
      <c r="T253" s="50">
        <f t="shared" si="980"/>
        <v>0</v>
      </c>
      <c r="U253" s="50">
        <f t="shared" si="980"/>
        <v>0</v>
      </c>
      <c r="V253" s="50">
        <f t="shared" si="980"/>
        <v>0</v>
      </c>
      <c r="W253" s="50">
        <f t="shared" si="980"/>
        <v>0</v>
      </c>
      <c r="X253" s="50">
        <f t="shared" si="980"/>
        <v>0</v>
      </c>
      <c r="Y253" s="50">
        <f t="shared" si="980"/>
        <v>0</v>
      </c>
      <c r="Z253" s="50">
        <f t="shared" si="980"/>
        <v>0</v>
      </c>
      <c r="AA253" s="50">
        <f t="shared" si="980"/>
        <v>0</v>
      </c>
      <c r="AB253" s="50">
        <f t="shared" si="980"/>
        <v>0</v>
      </c>
      <c r="AC253" s="50">
        <f t="shared" si="980"/>
        <v>0</v>
      </c>
      <c r="AD253" s="50">
        <f t="shared" si="980"/>
        <v>0</v>
      </c>
      <c r="AE253" s="50">
        <f t="shared" si="980"/>
        <v>0</v>
      </c>
      <c r="AF253" s="50">
        <f t="shared" si="980"/>
        <v>0</v>
      </c>
      <c r="AG253" s="50">
        <f t="shared" si="980"/>
        <v>0</v>
      </c>
      <c r="AH253" s="50">
        <f t="shared" si="980"/>
        <v>0</v>
      </c>
      <c r="AI253" s="50">
        <f t="shared" si="980"/>
        <v>0</v>
      </c>
      <c r="AJ253" s="51">
        <f t="shared" si="980"/>
        <v>0</v>
      </c>
      <c r="AK253" s="51">
        <f t="shared" si="980"/>
        <v>0</v>
      </c>
      <c r="AL253" s="51">
        <f t="shared" si="980"/>
        <v>0</v>
      </c>
      <c r="AM253" s="51">
        <f t="shared" si="980"/>
        <v>0</v>
      </c>
      <c r="AN253" s="51">
        <f t="shared" si="980"/>
        <v>0</v>
      </c>
      <c r="AO253" s="51">
        <f t="shared" si="980"/>
        <v>0</v>
      </c>
      <c r="AP253" s="51">
        <f t="shared" si="980"/>
        <v>0</v>
      </c>
      <c r="AQ253" s="51">
        <f t="shared" si="980"/>
        <v>0</v>
      </c>
      <c r="AR253" s="51">
        <f t="shared" si="980"/>
        <v>0</v>
      </c>
      <c r="AS253" s="51">
        <f t="shared" si="980"/>
        <v>0</v>
      </c>
      <c r="AT253" s="51">
        <f t="shared" si="980"/>
        <v>0</v>
      </c>
      <c r="AU253" s="51">
        <f t="shared" si="980"/>
        <v>0</v>
      </c>
      <c r="AV253" s="50">
        <f t="shared" si="980"/>
        <v>11144768</v>
      </c>
      <c r="AW253" s="50">
        <f t="shared" si="980"/>
        <v>8069293</v>
      </c>
      <c r="AX253" s="50">
        <f t="shared" si="980"/>
        <v>155000</v>
      </c>
      <c r="AY253" s="50">
        <f t="shared" si="980"/>
        <v>2779811</v>
      </c>
      <c r="AZ253" s="50">
        <f t="shared" si="980"/>
        <v>80693</v>
      </c>
      <c r="BA253" s="50">
        <f t="shared" si="980"/>
        <v>59971</v>
      </c>
      <c r="BB253" s="51">
        <f t="shared" si="980"/>
        <v>16.41</v>
      </c>
      <c r="BC253" s="51">
        <f t="shared" si="980"/>
        <v>9.92</v>
      </c>
      <c r="BD253" s="51">
        <f t="shared" si="980"/>
        <v>6.4900000000000011</v>
      </c>
      <c r="BE253" s="42">
        <f>AV253-H253</f>
        <v>0</v>
      </c>
    </row>
    <row r="254" spans="1:57" x14ac:dyDescent="0.25">
      <c r="A254" s="25">
        <v>1475</v>
      </c>
      <c r="B254" s="6">
        <v>600029166</v>
      </c>
      <c r="C254" s="26">
        <v>46748105</v>
      </c>
      <c r="D254" s="27" t="s">
        <v>101</v>
      </c>
      <c r="E254" s="6">
        <v>3133</v>
      </c>
      <c r="F254" s="6" t="s">
        <v>64</v>
      </c>
      <c r="G254" s="26" t="s">
        <v>94</v>
      </c>
      <c r="H254" s="9">
        <v>16010176</v>
      </c>
      <c r="I254" s="9">
        <v>11718444</v>
      </c>
      <c r="J254" s="9">
        <v>95000</v>
      </c>
      <c r="K254" s="9">
        <v>3992944</v>
      </c>
      <c r="L254" s="9">
        <v>117184</v>
      </c>
      <c r="M254" s="9">
        <v>86604</v>
      </c>
      <c r="N254" s="46">
        <v>23.28</v>
      </c>
      <c r="O254" s="46">
        <v>14.62</v>
      </c>
      <c r="P254" s="46">
        <v>8.6600000000000019</v>
      </c>
      <c r="Q254" s="9"/>
      <c r="R254" s="57"/>
      <c r="S254" s="57"/>
      <c r="T254" s="57"/>
      <c r="U254" s="57"/>
      <c r="V254" s="57"/>
      <c r="W254" s="57"/>
      <c r="X254" s="9">
        <f t="shared" ref="X254:X255" si="981">SUM(Q254:W254)</f>
        <v>0</v>
      </c>
      <c r="Y254" s="9"/>
      <c r="Z254" s="9"/>
      <c r="AA254" s="9"/>
      <c r="AB254" s="9">
        <f t="shared" ref="AB254:AB255" si="982">SUM(Y254:AA254)</f>
        <v>0</v>
      </c>
      <c r="AC254" s="9">
        <f t="shared" ref="AC254:AC255" si="983">X254+AB254</f>
        <v>0</v>
      </c>
      <c r="AD254" s="9">
        <f t="shared" ref="AD254:AD255" si="984">ROUND((X254+Y254+Z254)*33.8%,0)</f>
        <v>0</v>
      </c>
      <c r="AE254" s="9">
        <f t="shared" ref="AE254:AE255" si="985">ROUND(X254*1%,0)</f>
        <v>0</v>
      </c>
      <c r="AF254" s="57"/>
      <c r="AG254" s="57"/>
      <c r="AH254" s="57"/>
      <c r="AI254" s="9">
        <f t="shared" ref="AI254:AI255" si="986">AF254+AG254+AH254</f>
        <v>0</v>
      </c>
      <c r="AJ254" s="46"/>
      <c r="AK254" s="46"/>
      <c r="AL254" s="46"/>
      <c r="AM254" s="46"/>
      <c r="AN254" s="46"/>
      <c r="AO254" s="46"/>
      <c r="AP254" s="46"/>
      <c r="AQ254" s="46"/>
      <c r="AR254" s="46"/>
      <c r="AS254" s="46">
        <f t="shared" ref="AS254:AS255" si="987">AJ254+AL254+AM254+AP254+AR254+AN254</f>
        <v>0</v>
      </c>
      <c r="AT254" s="46">
        <f t="shared" ref="AT254:AT255" si="988">AK254+AQ254+AO254</f>
        <v>0</v>
      </c>
      <c r="AU254" s="46">
        <f t="shared" ref="AU254:AU255" si="989">AS254+AT254</f>
        <v>0</v>
      </c>
      <c r="AV254" s="9">
        <f t="shared" ref="AV254:AV255" si="990">AW254+AX254+AY254+AZ254+BA254</f>
        <v>16010176</v>
      </c>
      <c r="AW254" s="9">
        <f t="shared" ref="AW254:AW255" si="991">I254+X254</f>
        <v>11718444</v>
      </c>
      <c r="AX254" s="9">
        <f t="shared" ref="AX254:AX255" si="992">J254+AB254</f>
        <v>95000</v>
      </c>
      <c r="AY254" s="9">
        <f t="shared" ref="AY254:AY255" si="993">K254+AD254</f>
        <v>3992944</v>
      </c>
      <c r="AZ254" s="9">
        <f t="shared" ref="AZ254:AZ255" si="994">L254+AE254</f>
        <v>117184</v>
      </c>
      <c r="BA254" s="9">
        <f t="shared" ref="BA254:BA255" si="995">M254+AI254</f>
        <v>86604</v>
      </c>
      <c r="BB254" s="46">
        <f t="shared" ref="BB254:BB255" si="996">BC254+BD254</f>
        <v>23.28</v>
      </c>
      <c r="BC254" s="46">
        <f t="shared" ref="BC254:BC255" si="997">O254+AS254</f>
        <v>14.62</v>
      </c>
      <c r="BD254" s="46">
        <f t="shared" ref="BD254:BD255" si="998">P254+AT254</f>
        <v>8.6600000000000019</v>
      </c>
    </row>
    <row r="255" spans="1:57" x14ac:dyDescent="0.25">
      <c r="A255" s="5">
        <v>1475</v>
      </c>
      <c r="B255" s="2">
        <v>600029166</v>
      </c>
      <c r="C255" s="7">
        <v>46748105</v>
      </c>
      <c r="D255" s="8" t="s">
        <v>101</v>
      </c>
      <c r="E255" s="19">
        <v>3133</v>
      </c>
      <c r="F255" s="19" t="s">
        <v>108</v>
      </c>
      <c r="G255" s="19" t="s">
        <v>94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46">
        <v>0</v>
      </c>
      <c r="O255" s="46">
        <v>0</v>
      </c>
      <c r="P255" s="46">
        <v>0</v>
      </c>
      <c r="Q255" s="9"/>
      <c r="R255" s="49"/>
      <c r="S255" s="49"/>
      <c r="T255" s="49"/>
      <c r="U255" s="49"/>
      <c r="V255" s="49"/>
      <c r="W255" s="49"/>
      <c r="X255" s="9">
        <f t="shared" si="981"/>
        <v>0</v>
      </c>
      <c r="Y255" s="9"/>
      <c r="Z255" s="9"/>
      <c r="AA255" s="9"/>
      <c r="AB255" s="9">
        <f t="shared" si="982"/>
        <v>0</v>
      </c>
      <c r="AC255" s="9">
        <f t="shared" si="983"/>
        <v>0</v>
      </c>
      <c r="AD255" s="9">
        <f t="shared" si="984"/>
        <v>0</v>
      </c>
      <c r="AE255" s="9">
        <f t="shared" si="985"/>
        <v>0</v>
      </c>
      <c r="AF255" s="49"/>
      <c r="AG255" s="49"/>
      <c r="AH255" s="49"/>
      <c r="AI255" s="9">
        <f t="shared" si="986"/>
        <v>0</v>
      </c>
      <c r="AJ255" s="46"/>
      <c r="AK255" s="46"/>
      <c r="AL255" s="46"/>
      <c r="AM255" s="46"/>
      <c r="AN255" s="46"/>
      <c r="AO255" s="46"/>
      <c r="AP255" s="46"/>
      <c r="AQ255" s="46"/>
      <c r="AR255" s="46"/>
      <c r="AS255" s="46">
        <f t="shared" si="987"/>
        <v>0</v>
      </c>
      <c r="AT255" s="46">
        <f t="shared" si="988"/>
        <v>0</v>
      </c>
      <c r="AU255" s="46">
        <f t="shared" si="989"/>
        <v>0</v>
      </c>
      <c r="AV255" s="9">
        <f t="shared" si="990"/>
        <v>0</v>
      </c>
      <c r="AW255" s="9">
        <f t="shared" si="991"/>
        <v>0</v>
      </c>
      <c r="AX255" s="9">
        <f t="shared" si="992"/>
        <v>0</v>
      </c>
      <c r="AY255" s="9">
        <f t="shared" si="993"/>
        <v>0</v>
      </c>
      <c r="AZ255" s="9">
        <f t="shared" si="994"/>
        <v>0</v>
      </c>
      <c r="BA255" s="9">
        <f t="shared" si="995"/>
        <v>0</v>
      </c>
      <c r="BB255" s="46">
        <f t="shared" si="996"/>
        <v>0</v>
      </c>
      <c r="BC255" s="46">
        <f t="shared" si="997"/>
        <v>0</v>
      </c>
      <c r="BD255" s="46">
        <f t="shared" si="998"/>
        <v>0</v>
      </c>
    </row>
    <row r="256" spans="1:57" x14ac:dyDescent="0.25">
      <c r="A256" s="29">
        <v>1475</v>
      </c>
      <c r="B256" s="30">
        <v>600029166</v>
      </c>
      <c r="C256" s="31"/>
      <c r="D256" s="32" t="s">
        <v>191</v>
      </c>
      <c r="E256" s="34"/>
      <c r="F256" s="34"/>
      <c r="G256" s="34"/>
      <c r="H256" s="50">
        <v>16010176</v>
      </c>
      <c r="I256" s="50">
        <v>11718444</v>
      </c>
      <c r="J256" s="50">
        <v>95000</v>
      </c>
      <c r="K256" s="50">
        <v>3992944</v>
      </c>
      <c r="L256" s="50">
        <v>117184</v>
      </c>
      <c r="M256" s="50">
        <v>86604</v>
      </c>
      <c r="N256" s="51">
        <v>23.28</v>
      </c>
      <c r="O256" s="51">
        <v>14.62</v>
      </c>
      <c r="P256" s="51">
        <v>8.6600000000000019</v>
      </c>
      <c r="Q256" s="50">
        <f t="shared" ref="Q256:BD256" si="999">SUM(Q254:Q255)</f>
        <v>0</v>
      </c>
      <c r="R256" s="50">
        <f t="shared" si="999"/>
        <v>0</v>
      </c>
      <c r="S256" s="50">
        <f t="shared" si="999"/>
        <v>0</v>
      </c>
      <c r="T256" s="50">
        <f t="shared" si="999"/>
        <v>0</v>
      </c>
      <c r="U256" s="50">
        <f t="shared" si="999"/>
        <v>0</v>
      </c>
      <c r="V256" s="50">
        <f t="shared" si="999"/>
        <v>0</v>
      </c>
      <c r="W256" s="50">
        <f t="shared" si="999"/>
        <v>0</v>
      </c>
      <c r="X256" s="50">
        <f t="shared" si="999"/>
        <v>0</v>
      </c>
      <c r="Y256" s="50">
        <f t="shared" si="999"/>
        <v>0</v>
      </c>
      <c r="Z256" s="50">
        <f t="shared" si="999"/>
        <v>0</v>
      </c>
      <c r="AA256" s="50">
        <f t="shared" si="999"/>
        <v>0</v>
      </c>
      <c r="AB256" s="50">
        <f t="shared" si="999"/>
        <v>0</v>
      </c>
      <c r="AC256" s="50">
        <f t="shared" si="999"/>
        <v>0</v>
      </c>
      <c r="AD256" s="50">
        <f t="shared" si="999"/>
        <v>0</v>
      </c>
      <c r="AE256" s="50">
        <f t="shared" si="999"/>
        <v>0</v>
      </c>
      <c r="AF256" s="50">
        <f t="shared" si="999"/>
        <v>0</v>
      </c>
      <c r="AG256" s="50">
        <f t="shared" si="999"/>
        <v>0</v>
      </c>
      <c r="AH256" s="50">
        <f t="shared" si="999"/>
        <v>0</v>
      </c>
      <c r="AI256" s="50">
        <f t="shared" si="999"/>
        <v>0</v>
      </c>
      <c r="AJ256" s="51">
        <f t="shared" si="999"/>
        <v>0</v>
      </c>
      <c r="AK256" s="51">
        <f t="shared" si="999"/>
        <v>0</v>
      </c>
      <c r="AL256" s="51">
        <f t="shared" si="999"/>
        <v>0</v>
      </c>
      <c r="AM256" s="51">
        <f t="shared" si="999"/>
        <v>0</v>
      </c>
      <c r="AN256" s="51">
        <f t="shared" si="999"/>
        <v>0</v>
      </c>
      <c r="AO256" s="51">
        <f t="shared" si="999"/>
        <v>0</v>
      </c>
      <c r="AP256" s="51">
        <f t="shared" si="999"/>
        <v>0</v>
      </c>
      <c r="AQ256" s="51">
        <f t="shared" si="999"/>
        <v>0</v>
      </c>
      <c r="AR256" s="51">
        <f t="shared" si="999"/>
        <v>0</v>
      </c>
      <c r="AS256" s="51">
        <f t="shared" si="999"/>
        <v>0</v>
      </c>
      <c r="AT256" s="51">
        <f t="shared" si="999"/>
        <v>0</v>
      </c>
      <c r="AU256" s="51">
        <f t="shared" si="999"/>
        <v>0</v>
      </c>
      <c r="AV256" s="50">
        <f t="shared" si="999"/>
        <v>16010176</v>
      </c>
      <c r="AW256" s="50">
        <f t="shared" si="999"/>
        <v>11718444</v>
      </c>
      <c r="AX256" s="50">
        <f t="shared" si="999"/>
        <v>95000</v>
      </c>
      <c r="AY256" s="50">
        <f t="shared" si="999"/>
        <v>3992944</v>
      </c>
      <c r="AZ256" s="50">
        <f t="shared" si="999"/>
        <v>117184</v>
      </c>
      <c r="BA256" s="50">
        <f t="shared" si="999"/>
        <v>86604</v>
      </c>
      <c r="BB256" s="51">
        <f t="shared" si="999"/>
        <v>23.28</v>
      </c>
      <c r="BC256" s="51">
        <f t="shared" si="999"/>
        <v>14.62</v>
      </c>
      <c r="BD256" s="51">
        <f t="shared" si="999"/>
        <v>8.6600000000000019</v>
      </c>
      <c r="BE256" s="42">
        <f>AV256-H256</f>
        <v>0</v>
      </c>
    </row>
    <row r="257" spans="1:57" x14ac:dyDescent="0.25">
      <c r="A257" s="25">
        <v>1476</v>
      </c>
      <c r="B257" s="6">
        <v>600029808</v>
      </c>
      <c r="C257" s="26">
        <v>855006</v>
      </c>
      <c r="D257" s="27" t="s">
        <v>102</v>
      </c>
      <c r="E257" s="6">
        <v>3133</v>
      </c>
      <c r="F257" s="6" t="s">
        <v>64</v>
      </c>
      <c r="G257" s="26" t="s">
        <v>94</v>
      </c>
      <c r="H257" s="9">
        <v>7852056</v>
      </c>
      <c r="I257" s="9">
        <v>5692213</v>
      </c>
      <c r="J257" s="9">
        <v>102000</v>
      </c>
      <c r="K257" s="9">
        <v>1958444</v>
      </c>
      <c r="L257" s="9">
        <v>56922</v>
      </c>
      <c r="M257" s="9">
        <v>42477</v>
      </c>
      <c r="N257" s="46">
        <v>11.42</v>
      </c>
      <c r="O257" s="46">
        <v>7.17</v>
      </c>
      <c r="P257" s="46">
        <v>4.25</v>
      </c>
      <c r="Q257" s="9">
        <f>Z257*-1</f>
        <v>-188000</v>
      </c>
      <c r="R257" s="57"/>
      <c r="S257" s="57"/>
      <c r="T257" s="57"/>
      <c r="U257" s="57">
        <v>90160</v>
      </c>
      <c r="V257" s="57"/>
      <c r="W257" s="57"/>
      <c r="X257" s="9">
        <f t="shared" ref="X257:X259" si="1000">SUM(Q257:W257)</f>
        <v>-97840</v>
      </c>
      <c r="Y257" s="9"/>
      <c r="Z257" s="9">
        <f>OON!CK257+OON!CL257</f>
        <v>188000</v>
      </c>
      <c r="AA257" s="9"/>
      <c r="AB257" s="9">
        <f t="shared" ref="AB257:AB259" si="1001">SUM(Y257:AA257)</f>
        <v>188000</v>
      </c>
      <c r="AC257" s="9">
        <f t="shared" ref="AC257:AC259" si="1002">X257+AB257</f>
        <v>90160</v>
      </c>
      <c r="AD257" s="9">
        <f t="shared" ref="AD257:AD259" si="1003">ROUND((X257+Y257+Z257)*33.8%,0)</f>
        <v>30474</v>
      </c>
      <c r="AE257" s="9">
        <f t="shared" ref="AE257:AE259" si="1004">ROUND(X257*1%,0)</f>
        <v>-978</v>
      </c>
      <c r="AF257" s="57"/>
      <c r="AG257" s="57"/>
      <c r="AH257" s="57"/>
      <c r="AI257" s="9">
        <f t="shared" ref="AI257:AI259" si="1005">AF257+AG257+AH257</f>
        <v>0</v>
      </c>
      <c r="AJ257" s="46"/>
      <c r="AK257" s="46"/>
      <c r="AL257" s="46"/>
      <c r="AM257" s="46"/>
      <c r="AN257" s="46">
        <v>0.28999999999999998</v>
      </c>
      <c r="AO257" s="46"/>
      <c r="AP257" s="46"/>
      <c r="AQ257" s="46"/>
      <c r="AR257" s="46"/>
      <c r="AS257" s="46">
        <f t="shared" ref="AS257:AS259" si="1006">AJ257+AL257+AM257+AP257+AR257+AN257</f>
        <v>0.28999999999999998</v>
      </c>
      <c r="AT257" s="46">
        <f t="shared" ref="AT257:AT259" si="1007">AK257+AQ257+AO257</f>
        <v>0</v>
      </c>
      <c r="AU257" s="46">
        <f t="shared" ref="AU257:AU259" si="1008">AS257+AT257</f>
        <v>0.28999999999999998</v>
      </c>
      <c r="AV257" s="9">
        <f t="shared" ref="AV257:AV259" si="1009">AW257+AX257+AY257+AZ257+BA257</f>
        <v>7971712</v>
      </c>
      <c r="AW257" s="9">
        <f t="shared" ref="AW257:AW259" si="1010">I257+X257</f>
        <v>5594373</v>
      </c>
      <c r="AX257" s="9">
        <f t="shared" ref="AX257:AX259" si="1011">J257+AB257</f>
        <v>290000</v>
      </c>
      <c r="AY257" s="9">
        <f t="shared" ref="AY257:AY259" si="1012">K257+AD257</f>
        <v>1988918</v>
      </c>
      <c r="AZ257" s="9">
        <f t="shared" ref="AZ257:AZ259" si="1013">L257+AE257</f>
        <v>55944</v>
      </c>
      <c r="BA257" s="9">
        <f t="shared" ref="BA257:BA259" si="1014">M257+AI257</f>
        <v>42477</v>
      </c>
      <c r="BB257" s="46">
        <f t="shared" ref="BB257:BB259" si="1015">BC257+BD257</f>
        <v>11.71</v>
      </c>
      <c r="BC257" s="46">
        <f t="shared" ref="BC257:BC259" si="1016">O257+AS257</f>
        <v>7.46</v>
      </c>
      <c r="BD257" s="46">
        <f t="shared" ref="BD257:BD259" si="1017">P257+AT257</f>
        <v>4.25</v>
      </c>
    </row>
    <row r="258" spans="1:57" x14ac:dyDescent="0.25">
      <c r="A258" s="5">
        <v>1476</v>
      </c>
      <c r="B258" s="2">
        <v>600029808</v>
      </c>
      <c r="C258" s="7">
        <v>855006</v>
      </c>
      <c r="D258" s="8" t="s">
        <v>102</v>
      </c>
      <c r="E258" s="19">
        <v>3133</v>
      </c>
      <c r="F258" s="19" t="s">
        <v>108</v>
      </c>
      <c r="G258" s="19" t="s">
        <v>94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46">
        <v>0</v>
      </c>
      <c r="O258" s="46">
        <v>0</v>
      </c>
      <c r="P258" s="46">
        <v>0</v>
      </c>
      <c r="Q258" s="9"/>
      <c r="R258" s="49"/>
      <c r="S258" s="49"/>
      <c r="T258" s="49"/>
      <c r="U258" s="49"/>
      <c r="V258" s="49"/>
      <c r="W258" s="49"/>
      <c r="X258" s="9">
        <f t="shared" si="1000"/>
        <v>0</v>
      </c>
      <c r="Y258" s="9"/>
      <c r="Z258" s="9"/>
      <c r="AA258" s="9"/>
      <c r="AB258" s="9">
        <f t="shared" si="1001"/>
        <v>0</v>
      </c>
      <c r="AC258" s="9">
        <f t="shared" si="1002"/>
        <v>0</v>
      </c>
      <c r="AD258" s="9">
        <f t="shared" si="1003"/>
        <v>0</v>
      </c>
      <c r="AE258" s="9">
        <f t="shared" si="1004"/>
        <v>0</v>
      </c>
      <c r="AF258" s="49"/>
      <c r="AG258" s="49"/>
      <c r="AH258" s="49"/>
      <c r="AI258" s="9">
        <f t="shared" si="1005"/>
        <v>0</v>
      </c>
      <c r="AJ258" s="46"/>
      <c r="AK258" s="46"/>
      <c r="AL258" s="46"/>
      <c r="AM258" s="46"/>
      <c r="AN258" s="46"/>
      <c r="AO258" s="46"/>
      <c r="AP258" s="46"/>
      <c r="AQ258" s="46"/>
      <c r="AR258" s="46"/>
      <c r="AS258" s="46">
        <f t="shared" si="1006"/>
        <v>0</v>
      </c>
      <c r="AT258" s="46">
        <f t="shared" si="1007"/>
        <v>0</v>
      </c>
      <c r="AU258" s="46">
        <f t="shared" si="1008"/>
        <v>0</v>
      </c>
      <c r="AV258" s="9">
        <f t="shared" si="1009"/>
        <v>0</v>
      </c>
      <c r="AW258" s="9">
        <f t="shared" si="1010"/>
        <v>0</v>
      </c>
      <c r="AX258" s="9">
        <f t="shared" si="1011"/>
        <v>0</v>
      </c>
      <c r="AY258" s="9">
        <f t="shared" si="1012"/>
        <v>0</v>
      </c>
      <c r="AZ258" s="9">
        <f t="shared" si="1013"/>
        <v>0</v>
      </c>
      <c r="BA258" s="9">
        <f t="shared" si="1014"/>
        <v>0</v>
      </c>
      <c r="BB258" s="46">
        <f t="shared" si="1015"/>
        <v>0</v>
      </c>
      <c r="BC258" s="46">
        <f t="shared" si="1016"/>
        <v>0</v>
      </c>
      <c r="BD258" s="46">
        <f t="shared" si="1017"/>
        <v>0</v>
      </c>
    </row>
    <row r="259" spans="1:57" x14ac:dyDescent="0.25">
      <c r="A259" s="5">
        <v>1476</v>
      </c>
      <c r="B259" s="2">
        <v>600029808</v>
      </c>
      <c r="C259" s="7">
        <v>855006</v>
      </c>
      <c r="D259" s="8" t="s">
        <v>102</v>
      </c>
      <c r="E259" s="2">
        <v>3141</v>
      </c>
      <c r="F259" s="2" t="s">
        <v>20</v>
      </c>
      <c r="G259" s="7" t="s">
        <v>94</v>
      </c>
      <c r="H259" s="9">
        <v>301740</v>
      </c>
      <c r="I259" s="9">
        <v>222886</v>
      </c>
      <c r="J259" s="9">
        <v>0</v>
      </c>
      <c r="K259" s="9">
        <v>75335</v>
      </c>
      <c r="L259" s="9">
        <v>2229</v>
      </c>
      <c r="M259" s="9">
        <v>1290</v>
      </c>
      <c r="N259" s="46">
        <v>0.72</v>
      </c>
      <c r="O259" s="46">
        <v>0</v>
      </c>
      <c r="P259" s="46">
        <v>0.72</v>
      </c>
      <c r="Q259" s="9"/>
      <c r="R259" s="49"/>
      <c r="S259" s="49"/>
      <c r="T259" s="49"/>
      <c r="U259" s="49"/>
      <c r="V259" s="49">
        <v>0</v>
      </c>
      <c r="W259" s="49"/>
      <c r="X259" s="9">
        <f t="shared" si="1000"/>
        <v>0</v>
      </c>
      <c r="Y259" s="9"/>
      <c r="Z259" s="9"/>
      <c r="AA259" s="9"/>
      <c r="AB259" s="9">
        <f t="shared" si="1001"/>
        <v>0</v>
      </c>
      <c r="AC259" s="9">
        <f t="shared" si="1002"/>
        <v>0</v>
      </c>
      <c r="AD259" s="9">
        <f t="shared" si="1003"/>
        <v>0</v>
      </c>
      <c r="AE259" s="9">
        <f t="shared" si="1004"/>
        <v>0</v>
      </c>
      <c r="AF259" s="49"/>
      <c r="AG259" s="49"/>
      <c r="AH259" s="49"/>
      <c r="AI259" s="9">
        <f t="shared" si="1005"/>
        <v>0</v>
      </c>
      <c r="AJ259" s="46"/>
      <c r="AK259" s="46"/>
      <c r="AL259" s="46"/>
      <c r="AM259" s="46"/>
      <c r="AN259" s="46"/>
      <c r="AO259" s="46"/>
      <c r="AP259" s="46"/>
      <c r="AQ259" s="46">
        <v>0</v>
      </c>
      <c r="AR259" s="46"/>
      <c r="AS259" s="46">
        <f t="shared" si="1006"/>
        <v>0</v>
      </c>
      <c r="AT259" s="46">
        <f t="shared" si="1007"/>
        <v>0</v>
      </c>
      <c r="AU259" s="46">
        <f t="shared" si="1008"/>
        <v>0</v>
      </c>
      <c r="AV259" s="9">
        <f t="shared" si="1009"/>
        <v>301740</v>
      </c>
      <c r="AW259" s="9">
        <f t="shared" si="1010"/>
        <v>222886</v>
      </c>
      <c r="AX259" s="9">
        <f t="shared" si="1011"/>
        <v>0</v>
      </c>
      <c r="AY259" s="9">
        <f t="shared" si="1012"/>
        <v>75335</v>
      </c>
      <c r="AZ259" s="9">
        <f t="shared" si="1013"/>
        <v>2229</v>
      </c>
      <c r="BA259" s="9">
        <f t="shared" si="1014"/>
        <v>1290</v>
      </c>
      <c r="BB259" s="46">
        <f t="shared" si="1015"/>
        <v>0.72</v>
      </c>
      <c r="BC259" s="46">
        <f t="shared" si="1016"/>
        <v>0</v>
      </c>
      <c r="BD259" s="46">
        <f t="shared" si="1017"/>
        <v>0.72</v>
      </c>
    </row>
    <row r="260" spans="1:57" x14ac:dyDescent="0.25">
      <c r="A260" s="29">
        <v>1476</v>
      </c>
      <c r="B260" s="30">
        <v>600029808</v>
      </c>
      <c r="C260" s="31"/>
      <c r="D260" s="32" t="s">
        <v>192</v>
      </c>
      <c r="E260" s="30"/>
      <c r="F260" s="30"/>
      <c r="G260" s="31"/>
      <c r="H260" s="50">
        <v>8153796</v>
      </c>
      <c r="I260" s="50">
        <v>5915099</v>
      </c>
      <c r="J260" s="50">
        <v>102000</v>
      </c>
      <c r="K260" s="50">
        <v>2033779</v>
      </c>
      <c r="L260" s="50">
        <v>59151</v>
      </c>
      <c r="M260" s="50">
        <v>43767</v>
      </c>
      <c r="N260" s="51">
        <v>12.14</v>
      </c>
      <c r="O260" s="51">
        <v>7.17</v>
      </c>
      <c r="P260" s="51">
        <v>4.97</v>
      </c>
      <c r="Q260" s="50">
        <f t="shared" ref="Q260:BD260" si="1018">SUM(Q257:Q259)</f>
        <v>-188000</v>
      </c>
      <c r="R260" s="50">
        <f t="shared" si="1018"/>
        <v>0</v>
      </c>
      <c r="S260" s="50">
        <f t="shared" si="1018"/>
        <v>0</v>
      </c>
      <c r="T260" s="50">
        <f t="shared" si="1018"/>
        <v>0</v>
      </c>
      <c r="U260" s="50">
        <f t="shared" si="1018"/>
        <v>90160</v>
      </c>
      <c r="V260" s="50">
        <f t="shared" si="1018"/>
        <v>0</v>
      </c>
      <c r="W260" s="50">
        <f t="shared" si="1018"/>
        <v>0</v>
      </c>
      <c r="X260" s="50">
        <f t="shared" si="1018"/>
        <v>-97840</v>
      </c>
      <c r="Y260" s="50">
        <f t="shared" si="1018"/>
        <v>0</v>
      </c>
      <c r="Z260" s="50">
        <f t="shared" si="1018"/>
        <v>188000</v>
      </c>
      <c r="AA260" s="50">
        <f t="shared" si="1018"/>
        <v>0</v>
      </c>
      <c r="AB260" s="50">
        <f t="shared" si="1018"/>
        <v>188000</v>
      </c>
      <c r="AC260" s="50">
        <f t="shared" si="1018"/>
        <v>90160</v>
      </c>
      <c r="AD260" s="50">
        <f t="shared" si="1018"/>
        <v>30474</v>
      </c>
      <c r="AE260" s="50">
        <f t="shared" si="1018"/>
        <v>-978</v>
      </c>
      <c r="AF260" s="50">
        <f t="shared" si="1018"/>
        <v>0</v>
      </c>
      <c r="AG260" s="50">
        <f t="shared" si="1018"/>
        <v>0</v>
      </c>
      <c r="AH260" s="50">
        <f t="shared" si="1018"/>
        <v>0</v>
      </c>
      <c r="AI260" s="50">
        <f t="shared" si="1018"/>
        <v>0</v>
      </c>
      <c r="AJ260" s="51">
        <f t="shared" si="1018"/>
        <v>0</v>
      </c>
      <c r="AK260" s="51">
        <f t="shared" si="1018"/>
        <v>0</v>
      </c>
      <c r="AL260" s="51">
        <f t="shared" si="1018"/>
        <v>0</v>
      </c>
      <c r="AM260" s="51">
        <f t="shared" si="1018"/>
        <v>0</v>
      </c>
      <c r="AN260" s="51">
        <f t="shared" si="1018"/>
        <v>0.28999999999999998</v>
      </c>
      <c r="AO260" s="51">
        <f t="shared" si="1018"/>
        <v>0</v>
      </c>
      <c r="AP260" s="51">
        <f t="shared" si="1018"/>
        <v>0</v>
      </c>
      <c r="AQ260" s="51">
        <f t="shared" si="1018"/>
        <v>0</v>
      </c>
      <c r="AR260" s="51">
        <f t="shared" si="1018"/>
        <v>0</v>
      </c>
      <c r="AS260" s="51">
        <f t="shared" si="1018"/>
        <v>0.28999999999999998</v>
      </c>
      <c r="AT260" s="51">
        <f t="shared" si="1018"/>
        <v>0</v>
      </c>
      <c r="AU260" s="51">
        <f t="shared" si="1018"/>
        <v>0.28999999999999998</v>
      </c>
      <c r="AV260" s="50">
        <f t="shared" si="1018"/>
        <v>8273452</v>
      </c>
      <c r="AW260" s="50">
        <f t="shared" si="1018"/>
        <v>5817259</v>
      </c>
      <c r="AX260" s="50">
        <f t="shared" si="1018"/>
        <v>290000</v>
      </c>
      <c r="AY260" s="50">
        <f t="shared" si="1018"/>
        <v>2064253</v>
      </c>
      <c r="AZ260" s="50">
        <f t="shared" si="1018"/>
        <v>58173</v>
      </c>
      <c r="BA260" s="50">
        <f t="shared" si="1018"/>
        <v>43767</v>
      </c>
      <c r="BB260" s="51">
        <f t="shared" si="1018"/>
        <v>12.430000000000001</v>
      </c>
      <c r="BC260" s="51">
        <f t="shared" si="1018"/>
        <v>7.46</v>
      </c>
      <c r="BD260" s="51">
        <f t="shared" si="1018"/>
        <v>4.97</v>
      </c>
      <c r="BE260" s="42">
        <f>AV260-H260</f>
        <v>119656</v>
      </c>
    </row>
    <row r="261" spans="1:57" x14ac:dyDescent="0.25">
      <c r="A261" s="25">
        <v>1491</v>
      </c>
      <c r="B261" s="6">
        <v>600033392</v>
      </c>
      <c r="C261" s="26">
        <v>70948801</v>
      </c>
      <c r="D261" s="27" t="s">
        <v>103</v>
      </c>
      <c r="E261" s="6">
        <v>3146</v>
      </c>
      <c r="F261" s="6" t="s">
        <v>65</v>
      </c>
      <c r="G261" s="26" t="s">
        <v>94</v>
      </c>
      <c r="H261" s="9">
        <v>10316107</v>
      </c>
      <c r="I261" s="9">
        <v>7424620</v>
      </c>
      <c r="J261" s="9">
        <v>0</v>
      </c>
      <c r="K261" s="9">
        <v>2509522</v>
      </c>
      <c r="L261" s="9">
        <v>74246</v>
      </c>
      <c r="M261" s="9">
        <v>307719</v>
      </c>
      <c r="N261" s="46">
        <v>13.15</v>
      </c>
      <c r="O261" s="46">
        <v>9.4600000000000009</v>
      </c>
      <c r="P261" s="46">
        <v>3.6899999999999995</v>
      </c>
      <c r="Q261" s="9"/>
      <c r="R261" s="57"/>
      <c r="S261" s="57"/>
      <c r="T261" s="57"/>
      <c r="U261" s="57"/>
      <c r="V261" s="57"/>
      <c r="W261" s="57"/>
      <c r="X261" s="9">
        <f t="shared" ref="X261:X262" si="1019">SUM(Q261:W261)</f>
        <v>0</v>
      </c>
      <c r="Y261" s="9"/>
      <c r="Z261" s="9"/>
      <c r="AA261" s="9"/>
      <c r="AB261" s="9">
        <f t="shared" ref="AB261:AB262" si="1020">SUM(Y261:AA261)</f>
        <v>0</v>
      </c>
      <c r="AC261" s="9">
        <f t="shared" ref="AC261:AC262" si="1021">X261+AB261</f>
        <v>0</v>
      </c>
      <c r="AD261" s="9">
        <f t="shared" ref="AD261:AD262" si="1022">ROUND((X261+Y261+Z261)*33.8%,0)</f>
        <v>0</v>
      </c>
      <c r="AE261" s="9">
        <f t="shared" ref="AE261:AE262" si="1023">ROUND(X261*1%,0)</f>
        <v>0</v>
      </c>
      <c r="AF261" s="57"/>
      <c r="AG261" s="57"/>
      <c r="AH261" s="57"/>
      <c r="AI261" s="9">
        <f t="shared" ref="AI261:AI262" si="1024">AF261+AG261+AH261</f>
        <v>0</v>
      </c>
      <c r="AJ261" s="46"/>
      <c r="AK261" s="46"/>
      <c r="AL261" s="46"/>
      <c r="AM261" s="46"/>
      <c r="AN261" s="46"/>
      <c r="AO261" s="46"/>
      <c r="AP261" s="46"/>
      <c r="AQ261" s="46"/>
      <c r="AR261" s="46"/>
      <c r="AS261" s="46">
        <f t="shared" ref="AS261:AS262" si="1025">AJ261+AL261+AM261+AP261+AR261+AN261</f>
        <v>0</v>
      </c>
      <c r="AT261" s="46">
        <f t="shared" ref="AT261:AT262" si="1026">AK261+AQ261+AO261</f>
        <v>0</v>
      </c>
      <c r="AU261" s="46">
        <f t="shared" ref="AU261:AU262" si="1027">AS261+AT261</f>
        <v>0</v>
      </c>
      <c r="AV261" s="9">
        <f t="shared" ref="AV261:AV262" si="1028">AW261+AX261+AY261+AZ261+BA261</f>
        <v>10316107</v>
      </c>
      <c r="AW261" s="9">
        <f t="shared" ref="AW261:AW262" si="1029">I261+X261</f>
        <v>7424620</v>
      </c>
      <c r="AX261" s="9">
        <f t="shared" ref="AX261:AX262" si="1030">J261+AB261</f>
        <v>0</v>
      </c>
      <c r="AY261" s="9">
        <f t="shared" ref="AY261:AY262" si="1031">K261+AD261</f>
        <v>2509522</v>
      </c>
      <c r="AZ261" s="9">
        <f t="shared" ref="AZ261:AZ262" si="1032">L261+AE261</f>
        <v>74246</v>
      </c>
      <c r="BA261" s="9">
        <f t="shared" ref="BA261:BA262" si="1033">M261+AI261</f>
        <v>307719</v>
      </c>
      <c r="BB261" s="46">
        <f t="shared" ref="BB261:BB262" si="1034">BC261+BD261</f>
        <v>13.15</v>
      </c>
      <c r="BC261" s="46">
        <f t="shared" ref="BC261:BC262" si="1035">O261+AS261</f>
        <v>9.4600000000000009</v>
      </c>
      <c r="BD261" s="46">
        <f t="shared" ref="BD261:BD262" si="1036">P261+AT261</f>
        <v>3.6899999999999995</v>
      </c>
    </row>
    <row r="262" spans="1:57" x14ac:dyDescent="0.25">
      <c r="A262" s="5">
        <v>1491</v>
      </c>
      <c r="B262" s="2">
        <v>600033392</v>
      </c>
      <c r="C262" s="7">
        <v>70948801</v>
      </c>
      <c r="D262" s="8" t="s">
        <v>103</v>
      </c>
      <c r="E262" s="19">
        <v>3146</v>
      </c>
      <c r="F262" s="19" t="s">
        <v>108</v>
      </c>
      <c r="G262" s="19" t="s">
        <v>94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46">
        <v>0</v>
      </c>
      <c r="O262" s="46">
        <v>0</v>
      </c>
      <c r="P262" s="46">
        <v>0</v>
      </c>
      <c r="Q262" s="9"/>
      <c r="R262" s="49"/>
      <c r="S262" s="49"/>
      <c r="T262" s="49"/>
      <c r="U262" s="49"/>
      <c r="V262" s="49"/>
      <c r="W262" s="49"/>
      <c r="X262" s="9">
        <f t="shared" si="1019"/>
        <v>0</v>
      </c>
      <c r="Y262" s="9"/>
      <c r="Z262" s="9"/>
      <c r="AA262" s="9"/>
      <c r="AB262" s="9">
        <f t="shared" si="1020"/>
        <v>0</v>
      </c>
      <c r="AC262" s="9">
        <f t="shared" si="1021"/>
        <v>0</v>
      </c>
      <c r="AD262" s="9">
        <f t="shared" si="1022"/>
        <v>0</v>
      </c>
      <c r="AE262" s="9">
        <f t="shared" si="1023"/>
        <v>0</v>
      </c>
      <c r="AF262" s="49"/>
      <c r="AG262" s="49"/>
      <c r="AH262" s="49"/>
      <c r="AI262" s="9">
        <f t="shared" si="1024"/>
        <v>0</v>
      </c>
      <c r="AJ262" s="46"/>
      <c r="AK262" s="46"/>
      <c r="AL262" s="46"/>
      <c r="AM262" s="46"/>
      <c r="AN262" s="46"/>
      <c r="AO262" s="46"/>
      <c r="AP262" s="46"/>
      <c r="AQ262" s="46"/>
      <c r="AR262" s="46"/>
      <c r="AS262" s="46">
        <f t="shared" si="1025"/>
        <v>0</v>
      </c>
      <c r="AT262" s="46">
        <f t="shared" si="1026"/>
        <v>0</v>
      </c>
      <c r="AU262" s="46">
        <f t="shared" si="1027"/>
        <v>0</v>
      </c>
      <c r="AV262" s="9">
        <f t="shared" si="1028"/>
        <v>0</v>
      </c>
      <c r="AW262" s="9">
        <f t="shared" si="1029"/>
        <v>0</v>
      </c>
      <c r="AX262" s="9">
        <f t="shared" si="1030"/>
        <v>0</v>
      </c>
      <c r="AY262" s="9">
        <f t="shared" si="1031"/>
        <v>0</v>
      </c>
      <c r="AZ262" s="9">
        <f t="shared" si="1032"/>
        <v>0</v>
      </c>
      <c r="BA262" s="9">
        <f t="shared" si="1033"/>
        <v>0</v>
      </c>
      <c r="BB262" s="46">
        <f t="shared" si="1034"/>
        <v>0</v>
      </c>
      <c r="BC262" s="46">
        <f t="shared" si="1035"/>
        <v>0</v>
      </c>
      <c r="BD262" s="46">
        <f t="shared" si="1036"/>
        <v>0</v>
      </c>
    </row>
    <row r="263" spans="1:57" x14ac:dyDescent="0.25">
      <c r="A263" s="29">
        <v>1491</v>
      </c>
      <c r="B263" s="30">
        <v>600033392</v>
      </c>
      <c r="C263" s="31"/>
      <c r="D263" s="32" t="s">
        <v>193</v>
      </c>
      <c r="E263" s="34"/>
      <c r="F263" s="34"/>
      <c r="G263" s="34"/>
      <c r="H263" s="50">
        <v>10316107</v>
      </c>
      <c r="I263" s="50">
        <v>7424620</v>
      </c>
      <c r="J263" s="50">
        <v>0</v>
      </c>
      <c r="K263" s="50">
        <v>2509522</v>
      </c>
      <c r="L263" s="50">
        <v>74246</v>
      </c>
      <c r="M263" s="50">
        <v>307719</v>
      </c>
      <c r="N263" s="51">
        <v>13.15</v>
      </c>
      <c r="O263" s="51">
        <v>9.4600000000000009</v>
      </c>
      <c r="P263" s="51">
        <v>3.6899999999999995</v>
      </c>
      <c r="Q263" s="50">
        <f t="shared" ref="Q263:BD263" si="1037">SUM(Q261:Q262)</f>
        <v>0</v>
      </c>
      <c r="R263" s="50">
        <f t="shared" si="1037"/>
        <v>0</v>
      </c>
      <c r="S263" s="50">
        <f t="shared" si="1037"/>
        <v>0</v>
      </c>
      <c r="T263" s="50">
        <f t="shared" si="1037"/>
        <v>0</v>
      </c>
      <c r="U263" s="50">
        <f t="shared" si="1037"/>
        <v>0</v>
      </c>
      <c r="V263" s="50">
        <f t="shared" si="1037"/>
        <v>0</v>
      </c>
      <c r="W263" s="50">
        <f t="shared" si="1037"/>
        <v>0</v>
      </c>
      <c r="X263" s="50">
        <f t="shared" si="1037"/>
        <v>0</v>
      </c>
      <c r="Y263" s="50">
        <f t="shared" si="1037"/>
        <v>0</v>
      </c>
      <c r="Z263" s="50">
        <f t="shared" si="1037"/>
        <v>0</v>
      </c>
      <c r="AA263" s="50">
        <f t="shared" si="1037"/>
        <v>0</v>
      </c>
      <c r="AB263" s="50">
        <f t="shared" si="1037"/>
        <v>0</v>
      </c>
      <c r="AC263" s="50">
        <f t="shared" si="1037"/>
        <v>0</v>
      </c>
      <c r="AD263" s="50">
        <f t="shared" si="1037"/>
        <v>0</v>
      </c>
      <c r="AE263" s="50">
        <f t="shared" si="1037"/>
        <v>0</v>
      </c>
      <c r="AF263" s="50">
        <f t="shared" si="1037"/>
        <v>0</v>
      </c>
      <c r="AG263" s="50">
        <f t="shared" si="1037"/>
        <v>0</v>
      </c>
      <c r="AH263" s="50">
        <f t="shared" si="1037"/>
        <v>0</v>
      </c>
      <c r="AI263" s="50">
        <f t="shared" si="1037"/>
        <v>0</v>
      </c>
      <c r="AJ263" s="51">
        <f t="shared" si="1037"/>
        <v>0</v>
      </c>
      <c r="AK263" s="51">
        <f t="shared" si="1037"/>
        <v>0</v>
      </c>
      <c r="AL263" s="51">
        <f t="shared" si="1037"/>
        <v>0</v>
      </c>
      <c r="AM263" s="51">
        <f t="shared" si="1037"/>
        <v>0</v>
      </c>
      <c r="AN263" s="51">
        <f t="shared" si="1037"/>
        <v>0</v>
      </c>
      <c r="AO263" s="51">
        <f t="shared" si="1037"/>
        <v>0</v>
      </c>
      <c r="AP263" s="51">
        <f t="shared" si="1037"/>
        <v>0</v>
      </c>
      <c r="AQ263" s="51">
        <f t="shared" si="1037"/>
        <v>0</v>
      </c>
      <c r="AR263" s="51">
        <f t="shared" si="1037"/>
        <v>0</v>
      </c>
      <c r="AS263" s="51">
        <f t="shared" si="1037"/>
        <v>0</v>
      </c>
      <c r="AT263" s="51">
        <f t="shared" si="1037"/>
        <v>0</v>
      </c>
      <c r="AU263" s="51">
        <f t="shared" si="1037"/>
        <v>0</v>
      </c>
      <c r="AV263" s="50">
        <f t="shared" si="1037"/>
        <v>10316107</v>
      </c>
      <c r="AW263" s="50">
        <f t="shared" si="1037"/>
        <v>7424620</v>
      </c>
      <c r="AX263" s="50">
        <f t="shared" si="1037"/>
        <v>0</v>
      </c>
      <c r="AY263" s="50">
        <f t="shared" si="1037"/>
        <v>2509522</v>
      </c>
      <c r="AZ263" s="50">
        <f t="shared" si="1037"/>
        <v>74246</v>
      </c>
      <c r="BA263" s="50">
        <f t="shared" si="1037"/>
        <v>307719</v>
      </c>
      <c r="BB263" s="51">
        <f t="shared" si="1037"/>
        <v>13.15</v>
      </c>
      <c r="BC263" s="51">
        <f t="shared" si="1037"/>
        <v>9.4600000000000009</v>
      </c>
      <c r="BD263" s="51">
        <f t="shared" si="1037"/>
        <v>3.6899999999999995</v>
      </c>
      <c r="BE263" s="42">
        <f>AV263-H263</f>
        <v>0</v>
      </c>
    </row>
    <row r="264" spans="1:57" x14ac:dyDescent="0.25">
      <c r="A264" s="25">
        <v>1492</v>
      </c>
      <c r="B264" s="6">
        <v>600033511</v>
      </c>
      <c r="C264" s="26">
        <v>70948798</v>
      </c>
      <c r="D264" s="27" t="s">
        <v>104</v>
      </c>
      <c r="E264" s="6">
        <v>3146</v>
      </c>
      <c r="F264" s="6" t="s">
        <v>65</v>
      </c>
      <c r="G264" s="26" t="s">
        <v>94</v>
      </c>
      <c r="H264" s="9">
        <v>9288449</v>
      </c>
      <c r="I264" s="9">
        <v>6685003</v>
      </c>
      <c r="J264" s="9">
        <v>0</v>
      </c>
      <c r="K264" s="9">
        <v>2259531</v>
      </c>
      <c r="L264" s="9">
        <v>66850</v>
      </c>
      <c r="M264" s="9">
        <v>277065</v>
      </c>
      <c r="N264" s="46">
        <v>11.84</v>
      </c>
      <c r="O264" s="46">
        <v>8.51</v>
      </c>
      <c r="P264" s="46">
        <v>3.33</v>
      </c>
      <c r="Q264" s="9"/>
      <c r="R264" s="57"/>
      <c r="S264" s="57"/>
      <c r="T264" s="57"/>
      <c r="U264" s="57"/>
      <c r="V264" s="57"/>
      <c r="W264" s="57"/>
      <c r="X264" s="9">
        <f t="shared" ref="X264:X265" si="1038">SUM(Q264:W264)</f>
        <v>0</v>
      </c>
      <c r="Y264" s="9"/>
      <c r="Z264" s="9"/>
      <c r="AA264" s="9"/>
      <c r="AB264" s="9">
        <f t="shared" ref="AB264:AB265" si="1039">SUM(Y264:AA264)</f>
        <v>0</v>
      </c>
      <c r="AC264" s="9">
        <f t="shared" ref="AC264:AC265" si="1040">X264+AB264</f>
        <v>0</v>
      </c>
      <c r="AD264" s="9">
        <f t="shared" ref="AD264:AD265" si="1041">ROUND((X264+Y264+Z264)*33.8%,0)</f>
        <v>0</v>
      </c>
      <c r="AE264" s="9">
        <f t="shared" ref="AE264:AE265" si="1042">ROUND(X264*1%,0)</f>
        <v>0</v>
      </c>
      <c r="AF264" s="57"/>
      <c r="AG264" s="57"/>
      <c r="AH264" s="57"/>
      <c r="AI264" s="9">
        <f t="shared" ref="AI264:AI265" si="1043">AF264+AG264+AH264</f>
        <v>0</v>
      </c>
      <c r="AJ264" s="46"/>
      <c r="AK264" s="46"/>
      <c r="AL264" s="46"/>
      <c r="AM264" s="46"/>
      <c r="AN264" s="46"/>
      <c r="AO264" s="46"/>
      <c r="AP264" s="46"/>
      <c r="AQ264" s="46"/>
      <c r="AR264" s="46"/>
      <c r="AS264" s="46">
        <f t="shared" ref="AS264:AS265" si="1044">AJ264+AL264+AM264+AP264+AR264+AN264</f>
        <v>0</v>
      </c>
      <c r="AT264" s="46">
        <f t="shared" ref="AT264:AT265" si="1045">AK264+AQ264+AO264</f>
        <v>0</v>
      </c>
      <c r="AU264" s="46">
        <f t="shared" ref="AU264:AU265" si="1046">AS264+AT264</f>
        <v>0</v>
      </c>
      <c r="AV264" s="9">
        <f t="shared" ref="AV264:AV265" si="1047">AW264+AX264+AY264+AZ264+BA264</f>
        <v>9288449</v>
      </c>
      <c r="AW264" s="9">
        <f t="shared" ref="AW264:AW265" si="1048">I264+X264</f>
        <v>6685003</v>
      </c>
      <c r="AX264" s="9">
        <f t="shared" ref="AX264:AX265" si="1049">J264+AB264</f>
        <v>0</v>
      </c>
      <c r="AY264" s="9">
        <f t="shared" ref="AY264:AY265" si="1050">K264+AD264</f>
        <v>2259531</v>
      </c>
      <c r="AZ264" s="9">
        <f t="shared" ref="AZ264:AZ265" si="1051">L264+AE264</f>
        <v>66850</v>
      </c>
      <c r="BA264" s="9">
        <f t="shared" ref="BA264:BA265" si="1052">M264+AI264</f>
        <v>277065</v>
      </c>
      <c r="BB264" s="46">
        <f t="shared" ref="BB264:BB265" si="1053">BC264+BD264</f>
        <v>11.84</v>
      </c>
      <c r="BC264" s="46">
        <f t="shared" ref="BC264:BC265" si="1054">O264+AS264</f>
        <v>8.51</v>
      </c>
      <c r="BD264" s="46">
        <f t="shared" ref="BD264:BD265" si="1055">P264+AT264</f>
        <v>3.33</v>
      </c>
    </row>
    <row r="265" spans="1:57" x14ac:dyDescent="0.25">
      <c r="A265" s="5">
        <v>1492</v>
      </c>
      <c r="B265" s="2">
        <v>600033511</v>
      </c>
      <c r="C265" s="7">
        <v>70948798</v>
      </c>
      <c r="D265" s="8" t="s">
        <v>104</v>
      </c>
      <c r="E265" s="19">
        <v>3146</v>
      </c>
      <c r="F265" s="19" t="s">
        <v>108</v>
      </c>
      <c r="G265" s="19" t="s">
        <v>94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46">
        <v>0</v>
      </c>
      <c r="O265" s="46">
        <v>0</v>
      </c>
      <c r="P265" s="46">
        <v>0</v>
      </c>
      <c r="Q265" s="9"/>
      <c r="R265" s="49"/>
      <c r="S265" s="49"/>
      <c r="T265" s="49"/>
      <c r="U265" s="49"/>
      <c r="V265" s="49"/>
      <c r="W265" s="49"/>
      <c r="X265" s="9">
        <f t="shared" si="1038"/>
        <v>0</v>
      </c>
      <c r="Y265" s="9"/>
      <c r="Z265" s="9"/>
      <c r="AA265" s="9"/>
      <c r="AB265" s="9">
        <f t="shared" si="1039"/>
        <v>0</v>
      </c>
      <c r="AC265" s="9">
        <f t="shared" si="1040"/>
        <v>0</v>
      </c>
      <c r="AD265" s="9">
        <f t="shared" si="1041"/>
        <v>0</v>
      </c>
      <c r="AE265" s="9">
        <f t="shared" si="1042"/>
        <v>0</v>
      </c>
      <c r="AF265" s="49"/>
      <c r="AG265" s="49"/>
      <c r="AH265" s="49"/>
      <c r="AI265" s="9">
        <f t="shared" si="1043"/>
        <v>0</v>
      </c>
      <c r="AJ265" s="46"/>
      <c r="AK265" s="46"/>
      <c r="AL265" s="46"/>
      <c r="AM265" s="46"/>
      <c r="AN265" s="46"/>
      <c r="AO265" s="46"/>
      <c r="AP265" s="46"/>
      <c r="AQ265" s="46"/>
      <c r="AR265" s="46"/>
      <c r="AS265" s="46">
        <f t="shared" si="1044"/>
        <v>0</v>
      </c>
      <c r="AT265" s="46">
        <f t="shared" si="1045"/>
        <v>0</v>
      </c>
      <c r="AU265" s="46">
        <f t="shared" si="1046"/>
        <v>0</v>
      </c>
      <c r="AV265" s="9">
        <f t="shared" si="1047"/>
        <v>0</v>
      </c>
      <c r="AW265" s="9">
        <f t="shared" si="1048"/>
        <v>0</v>
      </c>
      <c r="AX265" s="9">
        <f t="shared" si="1049"/>
        <v>0</v>
      </c>
      <c r="AY265" s="9">
        <f t="shared" si="1050"/>
        <v>0</v>
      </c>
      <c r="AZ265" s="9">
        <f t="shared" si="1051"/>
        <v>0</v>
      </c>
      <c r="BA265" s="9">
        <f t="shared" si="1052"/>
        <v>0</v>
      </c>
      <c r="BB265" s="46">
        <f t="shared" si="1053"/>
        <v>0</v>
      </c>
      <c r="BC265" s="46">
        <f t="shared" si="1054"/>
        <v>0</v>
      </c>
      <c r="BD265" s="46">
        <f t="shared" si="1055"/>
        <v>0</v>
      </c>
    </row>
    <row r="266" spans="1:57" x14ac:dyDescent="0.25">
      <c r="A266" s="29">
        <v>1492</v>
      </c>
      <c r="B266" s="30">
        <v>600033511</v>
      </c>
      <c r="C266" s="31"/>
      <c r="D266" s="32" t="s">
        <v>194</v>
      </c>
      <c r="E266" s="34"/>
      <c r="F266" s="34"/>
      <c r="G266" s="34"/>
      <c r="H266" s="50">
        <v>9288449</v>
      </c>
      <c r="I266" s="50">
        <v>6685003</v>
      </c>
      <c r="J266" s="50">
        <v>0</v>
      </c>
      <c r="K266" s="50">
        <v>2259531</v>
      </c>
      <c r="L266" s="50">
        <v>66850</v>
      </c>
      <c r="M266" s="50">
        <v>277065</v>
      </c>
      <c r="N266" s="51">
        <v>11.84</v>
      </c>
      <c r="O266" s="51">
        <v>8.51</v>
      </c>
      <c r="P266" s="51">
        <v>3.33</v>
      </c>
      <c r="Q266" s="50">
        <f t="shared" ref="Q266:BD266" si="1056">SUM(Q264:Q265)</f>
        <v>0</v>
      </c>
      <c r="R266" s="50">
        <f t="shared" si="1056"/>
        <v>0</v>
      </c>
      <c r="S266" s="50">
        <f t="shared" si="1056"/>
        <v>0</v>
      </c>
      <c r="T266" s="50">
        <f t="shared" si="1056"/>
        <v>0</v>
      </c>
      <c r="U266" s="50">
        <f t="shared" si="1056"/>
        <v>0</v>
      </c>
      <c r="V266" s="50">
        <f t="shared" si="1056"/>
        <v>0</v>
      </c>
      <c r="W266" s="50">
        <f t="shared" si="1056"/>
        <v>0</v>
      </c>
      <c r="X266" s="50">
        <f t="shared" si="1056"/>
        <v>0</v>
      </c>
      <c r="Y266" s="50">
        <f t="shared" si="1056"/>
        <v>0</v>
      </c>
      <c r="Z266" s="50">
        <f t="shared" si="1056"/>
        <v>0</v>
      </c>
      <c r="AA266" s="50">
        <f t="shared" si="1056"/>
        <v>0</v>
      </c>
      <c r="AB266" s="50">
        <f t="shared" si="1056"/>
        <v>0</v>
      </c>
      <c r="AC266" s="50">
        <f t="shared" si="1056"/>
        <v>0</v>
      </c>
      <c r="AD266" s="50">
        <f t="shared" si="1056"/>
        <v>0</v>
      </c>
      <c r="AE266" s="50">
        <f t="shared" si="1056"/>
        <v>0</v>
      </c>
      <c r="AF266" s="50">
        <f t="shared" si="1056"/>
        <v>0</v>
      </c>
      <c r="AG266" s="50">
        <f t="shared" si="1056"/>
        <v>0</v>
      </c>
      <c r="AH266" s="50">
        <f t="shared" si="1056"/>
        <v>0</v>
      </c>
      <c r="AI266" s="50">
        <f t="shared" si="1056"/>
        <v>0</v>
      </c>
      <c r="AJ266" s="51">
        <f t="shared" si="1056"/>
        <v>0</v>
      </c>
      <c r="AK266" s="51">
        <f t="shared" si="1056"/>
        <v>0</v>
      </c>
      <c r="AL266" s="51">
        <f t="shared" si="1056"/>
        <v>0</v>
      </c>
      <c r="AM266" s="51">
        <f t="shared" si="1056"/>
        <v>0</v>
      </c>
      <c r="AN266" s="51">
        <f t="shared" si="1056"/>
        <v>0</v>
      </c>
      <c r="AO266" s="51">
        <f t="shared" si="1056"/>
        <v>0</v>
      </c>
      <c r="AP266" s="51">
        <f t="shared" si="1056"/>
        <v>0</v>
      </c>
      <c r="AQ266" s="51">
        <f t="shared" si="1056"/>
        <v>0</v>
      </c>
      <c r="AR266" s="51">
        <f t="shared" si="1056"/>
        <v>0</v>
      </c>
      <c r="AS266" s="51">
        <f t="shared" si="1056"/>
        <v>0</v>
      </c>
      <c r="AT266" s="51">
        <f t="shared" si="1056"/>
        <v>0</v>
      </c>
      <c r="AU266" s="51">
        <f t="shared" si="1056"/>
        <v>0</v>
      </c>
      <c r="AV266" s="50">
        <f t="shared" si="1056"/>
        <v>9288449</v>
      </c>
      <c r="AW266" s="50">
        <f t="shared" si="1056"/>
        <v>6685003</v>
      </c>
      <c r="AX266" s="50">
        <f t="shared" si="1056"/>
        <v>0</v>
      </c>
      <c r="AY266" s="50">
        <f t="shared" si="1056"/>
        <v>2259531</v>
      </c>
      <c r="AZ266" s="50">
        <f t="shared" si="1056"/>
        <v>66850</v>
      </c>
      <c r="BA266" s="50">
        <f t="shared" si="1056"/>
        <v>277065</v>
      </c>
      <c r="BB266" s="51">
        <f t="shared" si="1056"/>
        <v>11.84</v>
      </c>
      <c r="BC266" s="51">
        <f t="shared" si="1056"/>
        <v>8.51</v>
      </c>
      <c r="BD266" s="51">
        <f t="shared" si="1056"/>
        <v>3.33</v>
      </c>
      <c r="BE266" s="42">
        <f>AV266-H266</f>
        <v>0</v>
      </c>
    </row>
    <row r="267" spans="1:57" x14ac:dyDescent="0.25">
      <c r="A267" s="25">
        <v>1493</v>
      </c>
      <c r="B267" s="6">
        <v>600033597</v>
      </c>
      <c r="C267" s="26">
        <v>70848211</v>
      </c>
      <c r="D267" s="27" t="s">
        <v>105</v>
      </c>
      <c r="E267" s="6">
        <v>3146</v>
      </c>
      <c r="F267" s="6" t="s">
        <v>65</v>
      </c>
      <c r="G267" s="26" t="s">
        <v>94</v>
      </c>
      <c r="H267" s="9">
        <v>14285043</v>
      </c>
      <c r="I267" s="9">
        <v>10394478</v>
      </c>
      <c r="J267" s="9">
        <v>40000</v>
      </c>
      <c r="K267" s="9">
        <v>3526854</v>
      </c>
      <c r="L267" s="9">
        <v>103945</v>
      </c>
      <c r="M267" s="9">
        <v>219766</v>
      </c>
      <c r="N267" s="46">
        <v>19.97</v>
      </c>
      <c r="O267" s="46">
        <v>14.44</v>
      </c>
      <c r="P267" s="46">
        <v>5.53</v>
      </c>
      <c r="Q267" s="9"/>
      <c r="R267" s="57"/>
      <c r="S267" s="57"/>
      <c r="T267" s="57"/>
      <c r="U267" s="57"/>
      <c r="V267" s="57"/>
      <c r="W267" s="57"/>
      <c r="X267" s="9">
        <f t="shared" ref="X267:X268" si="1057">SUM(Q267:W267)</f>
        <v>0</v>
      </c>
      <c r="Y267" s="9"/>
      <c r="Z267" s="9"/>
      <c r="AA267" s="9"/>
      <c r="AB267" s="9">
        <f t="shared" ref="AB267:AB268" si="1058">SUM(Y267:AA267)</f>
        <v>0</v>
      </c>
      <c r="AC267" s="9">
        <f t="shared" ref="AC267:AC268" si="1059">X267+AB267</f>
        <v>0</v>
      </c>
      <c r="AD267" s="9">
        <f t="shared" ref="AD267:AD268" si="1060">ROUND((X267+Y267+Z267)*33.8%,0)</f>
        <v>0</v>
      </c>
      <c r="AE267" s="9">
        <f t="shared" ref="AE267:AE268" si="1061">ROUND(X267*1%,0)</f>
        <v>0</v>
      </c>
      <c r="AF267" s="57"/>
      <c r="AG267" s="57"/>
      <c r="AH267" s="57"/>
      <c r="AI267" s="9">
        <f t="shared" ref="AI267:AI268" si="1062">AF267+AG267+AH267</f>
        <v>0</v>
      </c>
      <c r="AJ267" s="46"/>
      <c r="AK267" s="46"/>
      <c r="AL267" s="46"/>
      <c r="AM267" s="46"/>
      <c r="AN267" s="46"/>
      <c r="AO267" s="46"/>
      <c r="AP267" s="46"/>
      <c r="AQ267" s="46"/>
      <c r="AR267" s="46"/>
      <c r="AS267" s="46">
        <f t="shared" ref="AS267:AS268" si="1063">AJ267+AL267+AM267+AP267+AR267+AN267</f>
        <v>0</v>
      </c>
      <c r="AT267" s="46">
        <f t="shared" ref="AT267:AT268" si="1064">AK267+AQ267+AO267</f>
        <v>0</v>
      </c>
      <c r="AU267" s="46">
        <f t="shared" ref="AU267:AU268" si="1065">AS267+AT267</f>
        <v>0</v>
      </c>
      <c r="AV267" s="9">
        <f t="shared" ref="AV267:AV268" si="1066">AW267+AX267+AY267+AZ267+BA267</f>
        <v>14285043</v>
      </c>
      <c r="AW267" s="9">
        <f t="shared" ref="AW267:AW268" si="1067">I267+X267</f>
        <v>10394478</v>
      </c>
      <c r="AX267" s="9">
        <f t="shared" ref="AX267:AX268" si="1068">J267+AB267</f>
        <v>40000</v>
      </c>
      <c r="AY267" s="9">
        <f t="shared" ref="AY267:AY268" si="1069">K267+AD267</f>
        <v>3526854</v>
      </c>
      <c r="AZ267" s="9">
        <f t="shared" ref="AZ267:AZ268" si="1070">L267+AE267</f>
        <v>103945</v>
      </c>
      <c r="BA267" s="9">
        <f t="shared" ref="BA267:BA268" si="1071">M267+AI267</f>
        <v>219766</v>
      </c>
      <c r="BB267" s="46">
        <f t="shared" ref="BB267:BB268" si="1072">BC267+BD267</f>
        <v>19.97</v>
      </c>
      <c r="BC267" s="46">
        <f t="shared" ref="BC267:BC268" si="1073">O267+AS267</f>
        <v>14.44</v>
      </c>
      <c r="BD267" s="46">
        <f t="shared" ref="BD267:BD268" si="1074">P267+AT267</f>
        <v>5.53</v>
      </c>
    </row>
    <row r="268" spans="1:57" x14ac:dyDescent="0.25">
      <c r="A268" s="5">
        <v>1493</v>
      </c>
      <c r="B268" s="2">
        <v>600033597</v>
      </c>
      <c r="C268" s="7">
        <v>70848211</v>
      </c>
      <c r="D268" s="8" t="s">
        <v>105</v>
      </c>
      <c r="E268" s="19">
        <v>3146</v>
      </c>
      <c r="F268" s="19" t="s">
        <v>108</v>
      </c>
      <c r="G268" s="19" t="s">
        <v>94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46">
        <v>0</v>
      </c>
      <c r="O268" s="46">
        <v>0</v>
      </c>
      <c r="P268" s="46">
        <v>0</v>
      </c>
      <c r="Q268" s="9"/>
      <c r="R268" s="49"/>
      <c r="S268" s="49"/>
      <c r="T268" s="49"/>
      <c r="U268" s="49"/>
      <c r="V268" s="49"/>
      <c r="W268" s="49"/>
      <c r="X268" s="9">
        <f t="shared" si="1057"/>
        <v>0</v>
      </c>
      <c r="Y268" s="9"/>
      <c r="Z268" s="9"/>
      <c r="AA268" s="9"/>
      <c r="AB268" s="9">
        <f t="shared" si="1058"/>
        <v>0</v>
      </c>
      <c r="AC268" s="9">
        <f t="shared" si="1059"/>
        <v>0</v>
      </c>
      <c r="AD268" s="9">
        <f t="shared" si="1060"/>
        <v>0</v>
      </c>
      <c r="AE268" s="9">
        <f t="shared" si="1061"/>
        <v>0</v>
      </c>
      <c r="AF268" s="49"/>
      <c r="AG268" s="49"/>
      <c r="AH268" s="49"/>
      <c r="AI268" s="9">
        <f t="shared" si="1062"/>
        <v>0</v>
      </c>
      <c r="AJ268" s="46"/>
      <c r="AK268" s="46"/>
      <c r="AL268" s="46"/>
      <c r="AM268" s="46"/>
      <c r="AN268" s="46"/>
      <c r="AO268" s="46"/>
      <c r="AP268" s="46"/>
      <c r="AQ268" s="46"/>
      <c r="AR268" s="46"/>
      <c r="AS268" s="46">
        <f t="shared" si="1063"/>
        <v>0</v>
      </c>
      <c r="AT268" s="46">
        <f t="shared" si="1064"/>
        <v>0</v>
      </c>
      <c r="AU268" s="46">
        <f t="shared" si="1065"/>
        <v>0</v>
      </c>
      <c r="AV268" s="9">
        <f t="shared" si="1066"/>
        <v>0</v>
      </c>
      <c r="AW268" s="9">
        <f t="shared" si="1067"/>
        <v>0</v>
      </c>
      <c r="AX268" s="9">
        <f t="shared" si="1068"/>
        <v>0</v>
      </c>
      <c r="AY268" s="9">
        <f t="shared" si="1069"/>
        <v>0</v>
      </c>
      <c r="AZ268" s="9">
        <f t="shared" si="1070"/>
        <v>0</v>
      </c>
      <c r="BA268" s="9">
        <f t="shared" si="1071"/>
        <v>0</v>
      </c>
      <c r="BB268" s="46">
        <f t="shared" si="1072"/>
        <v>0</v>
      </c>
      <c r="BC268" s="46">
        <f t="shared" si="1073"/>
        <v>0</v>
      </c>
      <c r="BD268" s="46">
        <f t="shared" si="1074"/>
        <v>0</v>
      </c>
    </row>
    <row r="269" spans="1:57" x14ac:dyDescent="0.25">
      <c r="A269" s="29">
        <v>1493</v>
      </c>
      <c r="B269" s="30">
        <v>600033597</v>
      </c>
      <c r="C269" s="31"/>
      <c r="D269" s="32" t="s">
        <v>195</v>
      </c>
      <c r="E269" s="34"/>
      <c r="F269" s="34"/>
      <c r="G269" s="34"/>
      <c r="H269" s="50">
        <v>14285043</v>
      </c>
      <c r="I269" s="50">
        <v>10394478</v>
      </c>
      <c r="J269" s="50">
        <v>40000</v>
      </c>
      <c r="K269" s="50">
        <v>3526854</v>
      </c>
      <c r="L269" s="50">
        <v>103945</v>
      </c>
      <c r="M269" s="50">
        <v>219766</v>
      </c>
      <c r="N269" s="51">
        <v>19.97</v>
      </c>
      <c r="O269" s="51">
        <v>14.44</v>
      </c>
      <c r="P269" s="51">
        <v>5.53</v>
      </c>
      <c r="Q269" s="50">
        <f t="shared" ref="Q269:BD269" si="1075">SUM(Q267:Q268)</f>
        <v>0</v>
      </c>
      <c r="R269" s="50">
        <f t="shared" si="1075"/>
        <v>0</v>
      </c>
      <c r="S269" s="50">
        <f t="shared" si="1075"/>
        <v>0</v>
      </c>
      <c r="T269" s="50">
        <f t="shared" si="1075"/>
        <v>0</v>
      </c>
      <c r="U269" s="50">
        <f t="shared" si="1075"/>
        <v>0</v>
      </c>
      <c r="V269" s="50">
        <f t="shared" si="1075"/>
        <v>0</v>
      </c>
      <c r="W269" s="50">
        <f t="shared" si="1075"/>
        <v>0</v>
      </c>
      <c r="X269" s="50">
        <f t="shared" si="1075"/>
        <v>0</v>
      </c>
      <c r="Y269" s="50">
        <f t="shared" si="1075"/>
        <v>0</v>
      </c>
      <c r="Z269" s="50">
        <f t="shared" si="1075"/>
        <v>0</v>
      </c>
      <c r="AA269" s="50">
        <f t="shared" si="1075"/>
        <v>0</v>
      </c>
      <c r="AB269" s="50">
        <f t="shared" si="1075"/>
        <v>0</v>
      </c>
      <c r="AC269" s="50">
        <f t="shared" si="1075"/>
        <v>0</v>
      </c>
      <c r="AD269" s="50">
        <f t="shared" si="1075"/>
        <v>0</v>
      </c>
      <c r="AE269" s="50">
        <f t="shared" si="1075"/>
        <v>0</v>
      </c>
      <c r="AF269" s="50">
        <f t="shared" si="1075"/>
        <v>0</v>
      </c>
      <c r="AG269" s="50">
        <f t="shared" si="1075"/>
        <v>0</v>
      </c>
      <c r="AH269" s="50">
        <f t="shared" si="1075"/>
        <v>0</v>
      </c>
      <c r="AI269" s="50">
        <f t="shared" si="1075"/>
        <v>0</v>
      </c>
      <c r="AJ269" s="51">
        <f t="shared" si="1075"/>
        <v>0</v>
      </c>
      <c r="AK269" s="51">
        <f t="shared" si="1075"/>
        <v>0</v>
      </c>
      <c r="AL269" s="51">
        <f t="shared" si="1075"/>
        <v>0</v>
      </c>
      <c r="AM269" s="51">
        <f t="shared" si="1075"/>
        <v>0</v>
      </c>
      <c r="AN269" s="51">
        <f t="shared" si="1075"/>
        <v>0</v>
      </c>
      <c r="AO269" s="51">
        <f t="shared" si="1075"/>
        <v>0</v>
      </c>
      <c r="AP269" s="51">
        <f t="shared" si="1075"/>
        <v>0</v>
      </c>
      <c r="AQ269" s="51">
        <f t="shared" si="1075"/>
        <v>0</v>
      </c>
      <c r="AR269" s="51">
        <f t="shared" si="1075"/>
        <v>0</v>
      </c>
      <c r="AS269" s="51">
        <f t="shared" si="1075"/>
        <v>0</v>
      </c>
      <c r="AT269" s="51">
        <f t="shared" si="1075"/>
        <v>0</v>
      </c>
      <c r="AU269" s="51">
        <f t="shared" si="1075"/>
        <v>0</v>
      </c>
      <c r="AV269" s="50">
        <f t="shared" si="1075"/>
        <v>14285043</v>
      </c>
      <c r="AW269" s="50">
        <f t="shared" si="1075"/>
        <v>10394478</v>
      </c>
      <c r="AX269" s="50">
        <f t="shared" si="1075"/>
        <v>40000</v>
      </c>
      <c r="AY269" s="50">
        <f t="shared" si="1075"/>
        <v>3526854</v>
      </c>
      <c r="AZ269" s="50">
        <f t="shared" si="1075"/>
        <v>103945</v>
      </c>
      <c r="BA269" s="50">
        <f t="shared" si="1075"/>
        <v>219766</v>
      </c>
      <c r="BB269" s="51">
        <f t="shared" si="1075"/>
        <v>19.97</v>
      </c>
      <c r="BC269" s="51">
        <f t="shared" si="1075"/>
        <v>14.44</v>
      </c>
      <c r="BD269" s="51">
        <f t="shared" si="1075"/>
        <v>5.53</v>
      </c>
      <c r="BE269" s="42">
        <f>AV269-H269</f>
        <v>0</v>
      </c>
    </row>
    <row r="270" spans="1:57" x14ac:dyDescent="0.25">
      <c r="A270" s="25">
        <v>1494</v>
      </c>
      <c r="B270" s="6">
        <v>600034062</v>
      </c>
      <c r="C270" s="26">
        <v>70948810</v>
      </c>
      <c r="D270" s="27" t="s">
        <v>106</v>
      </c>
      <c r="E270" s="6">
        <v>3146</v>
      </c>
      <c r="F270" s="6" t="s">
        <v>65</v>
      </c>
      <c r="G270" s="26" t="s">
        <v>94</v>
      </c>
      <c r="H270" s="9">
        <v>7651865</v>
      </c>
      <c r="I270" s="9">
        <v>5511535</v>
      </c>
      <c r="J270" s="9">
        <v>5000</v>
      </c>
      <c r="K270" s="9">
        <v>1864589</v>
      </c>
      <c r="L270" s="9">
        <v>55115</v>
      </c>
      <c r="M270" s="9">
        <v>215626</v>
      </c>
      <c r="N270" s="46">
        <v>9.89</v>
      </c>
      <c r="O270" s="46">
        <v>6.76</v>
      </c>
      <c r="P270" s="46">
        <v>3.1300000000000012</v>
      </c>
      <c r="Q270" s="9"/>
      <c r="R270" s="57"/>
      <c r="S270" s="57"/>
      <c r="T270" s="57"/>
      <c r="U270" s="57"/>
      <c r="V270" s="57"/>
      <c r="W270" s="57"/>
      <c r="X270" s="9">
        <f t="shared" ref="X270:X272" si="1076">SUM(Q270:W270)</f>
        <v>0</v>
      </c>
      <c r="Y270" s="9"/>
      <c r="Z270" s="9"/>
      <c r="AA270" s="9"/>
      <c r="AB270" s="9">
        <f t="shared" ref="AB270:AB272" si="1077">SUM(Y270:AA270)</f>
        <v>0</v>
      </c>
      <c r="AC270" s="9">
        <f t="shared" ref="AC270:AC272" si="1078">X270+AB270</f>
        <v>0</v>
      </c>
      <c r="AD270" s="9">
        <f t="shared" ref="AD270:AD272" si="1079">ROUND((X270+Y270+Z270)*33.8%,0)</f>
        <v>0</v>
      </c>
      <c r="AE270" s="9">
        <f t="shared" ref="AE270:AE272" si="1080">ROUND(X270*1%,0)</f>
        <v>0</v>
      </c>
      <c r="AF270" s="57"/>
      <c r="AG270" s="57"/>
      <c r="AH270" s="57"/>
      <c r="AI270" s="9">
        <f t="shared" ref="AI270:AI272" si="1081">AF270+AG270+AH270</f>
        <v>0</v>
      </c>
      <c r="AJ270" s="46"/>
      <c r="AK270" s="46"/>
      <c r="AL270" s="46"/>
      <c r="AM270" s="46"/>
      <c r="AN270" s="46"/>
      <c r="AO270" s="46"/>
      <c r="AP270" s="46"/>
      <c r="AQ270" s="46"/>
      <c r="AR270" s="46"/>
      <c r="AS270" s="46">
        <f t="shared" ref="AS270:AS272" si="1082">AJ270+AL270+AM270+AP270+AR270+AN270</f>
        <v>0</v>
      </c>
      <c r="AT270" s="46">
        <f t="shared" ref="AT270:AT272" si="1083">AK270+AQ270+AO270</f>
        <v>0</v>
      </c>
      <c r="AU270" s="46">
        <f t="shared" ref="AU270:AU272" si="1084">AS270+AT270</f>
        <v>0</v>
      </c>
      <c r="AV270" s="9">
        <f t="shared" ref="AV270:AV272" si="1085">AW270+AX270+AY270+AZ270+BA270</f>
        <v>7651865</v>
      </c>
      <c r="AW270" s="9">
        <f t="shared" ref="AW270:AW272" si="1086">I270+X270</f>
        <v>5511535</v>
      </c>
      <c r="AX270" s="9">
        <f t="shared" ref="AX270:AX272" si="1087">J270+AB270</f>
        <v>5000</v>
      </c>
      <c r="AY270" s="9">
        <f t="shared" ref="AY270:AY272" si="1088">K270+AD270</f>
        <v>1864589</v>
      </c>
      <c r="AZ270" s="9">
        <f t="shared" ref="AZ270:AZ272" si="1089">L270+AE270</f>
        <v>55115</v>
      </c>
      <c r="BA270" s="9">
        <f t="shared" ref="BA270:BA272" si="1090">M270+AI270</f>
        <v>215626</v>
      </c>
      <c r="BB270" s="46">
        <f t="shared" ref="BB270:BB272" si="1091">BC270+BD270</f>
        <v>9.89</v>
      </c>
      <c r="BC270" s="46">
        <f t="shared" ref="BC270:BC272" si="1092">O270+AS270</f>
        <v>6.76</v>
      </c>
      <c r="BD270" s="46">
        <f t="shared" ref="BD270:BD272" si="1093">P270+AT270</f>
        <v>3.1300000000000012</v>
      </c>
    </row>
    <row r="271" spans="1:57" x14ac:dyDescent="0.25">
      <c r="A271" s="5">
        <v>1494</v>
      </c>
      <c r="B271" s="2">
        <v>600034062</v>
      </c>
      <c r="C271" s="7">
        <v>70948810</v>
      </c>
      <c r="D271" s="8" t="s">
        <v>106</v>
      </c>
      <c r="E271" s="2">
        <v>3146</v>
      </c>
      <c r="F271" s="2" t="s">
        <v>56</v>
      </c>
      <c r="G271" s="7" t="s">
        <v>94</v>
      </c>
      <c r="H271" s="9">
        <v>2529564</v>
      </c>
      <c r="I271" s="9">
        <v>1874581</v>
      </c>
      <c r="J271" s="9">
        <v>0</v>
      </c>
      <c r="K271" s="9">
        <v>633608</v>
      </c>
      <c r="L271" s="9">
        <v>18746</v>
      </c>
      <c r="M271" s="9">
        <v>2629</v>
      </c>
      <c r="N271" s="46">
        <v>3.2</v>
      </c>
      <c r="O271" s="46">
        <v>2.73</v>
      </c>
      <c r="P271" s="46">
        <v>0.47</v>
      </c>
      <c r="Q271" s="9"/>
      <c r="R271" s="49"/>
      <c r="S271" s="49"/>
      <c r="T271" s="49"/>
      <c r="U271" s="49"/>
      <c r="V271" s="49"/>
      <c r="W271" s="49"/>
      <c r="X271" s="9">
        <f t="shared" si="1076"/>
        <v>0</v>
      </c>
      <c r="Y271" s="9"/>
      <c r="Z271" s="9"/>
      <c r="AA271" s="9"/>
      <c r="AB271" s="9">
        <f t="shared" si="1077"/>
        <v>0</v>
      </c>
      <c r="AC271" s="9">
        <f t="shared" si="1078"/>
        <v>0</v>
      </c>
      <c r="AD271" s="9">
        <f t="shared" si="1079"/>
        <v>0</v>
      </c>
      <c r="AE271" s="9">
        <f t="shared" si="1080"/>
        <v>0</v>
      </c>
      <c r="AF271" s="49"/>
      <c r="AG271" s="49"/>
      <c r="AH271" s="49"/>
      <c r="AI271" s="9">
        <f t="shared" si="1081"/>
        <v>0</v>
      </c>
      <c r="AJ271" s="46"/>
      <c r="AK271" s="46"/>
      <c r="AL271" s="46"/>
      <c r="AM271" s="46"/>
      <c r="AN271" s="46"/>
      <c r="AO271" s="46"/>
      <c r="AP271" s="46"/>
      <c r="AQ271" s="46"/>
      <c r="AR271" s="46"/>
      <c r="AS271" s="46">
        <f t="shared" si="1082"/>
        <v>0</v>
      </c>
      <c r="AT271" s="46">
        <f t="shared" si="1083"/>
        <v>0</v>
      </c>
      <c r="AU271" s="46">
        <f t="shared" si="1084"/>
        <v>0</v>
      </c>
      <c r="AV271" s="9">
        <f t="shared" si="1085"/>
        <v>2529564</v>
      </c>
      <c r="AW271" s="9">
        <f t="shared" si="1086"/>
        <v>1874581</v>
      </c>
      <c r="AX271" s="9">
        <f t="shared" si="1087"/>
        <v>0</v>
      </c>
      <c r="AY271" s="9">
        <f t="shared" si="1088"/>
        <v>633608</v>
      </c>
      <c r="AZ271" s="9">
        <f t="shared" si="1089"/>
        <v>18746</v>
      </c>
      <c r="BA271" s="9">
        <f t="shared" si="1090"/>
        <v>2629</v>
      </c>
      <c r="BB271" s="46">
        <f t="shared" si="1091"/>
        <v>3.2</v>
      </c>
      <c r="BC271" s="46">
        <f t="shared" si="1092"/>
        <v>2.73</v>
      </c>
      <c r="BD271" s="46">
        <f t="shared" si="1093"/>
        <v>0.47</v>
      </c>
    </row>
    <row r="272" spans="1:57" x14ac:dyDescent="0.25">
      <c r="A272" s="5">
        <v>1494</v>
      </c>
      <c r="B272" s="2">
        <v>600034062</v>
      </c>
      <c r="C272" s="7">
        <v>70948810</v>
      </c>
      <c r="D272" s="8" t="s">
        <v>106</v>
      </c>
      <c r="E272" s="19">
        <v>3146</v>
      </c>
      <c r="F272" s="19" t="s">
        <v>108</v>
      </c>
      <c r="G272" s="19" t="s">
        <v>94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46">
        <v>0</v>
      </c>
      <c r="O272" s="46">
        <v>0</v>
      </c>
      <c r="P272" s="46">
        <v>0</v>
      </c>
      <c r="Q272" s="9"/>
      <c r="R272" s="49"/>
      <c r="S272" s="49"/>
      <c r="T272" s="49"/>
      <c r="U272" s="49"/>
      <c r="V272" s="49"/>
      <c r="W272" s="49"/>
      <c r="X272" s="9">
        <f t="shared" si="1076"/>
        <v>0</v>
      </c>
      <c r="Y272" s="9"/>
      <c r="Z272" s="9"/>
      <c r="AA272" s="9"/>
      <c r="AB272" s="9">
        <f t="shared" si="1077"/>
        <v>0</v>
      </c>
      <c r="AC272" s="9">
        <f t="shared" si="1078"/>
        <v>0</v>
      </c>
      <c r="AD272" s="9">
        <f t="shared" si="1079"/>
        <v>0</v>
      </c>
      <c r="AE272" s="9">
        <f t="shared" si="1080"/>
        <v>0</v>
      </c>
      <c r="AF272" s="49"/>
      <c r="AG272" s="49"/>
      <c r="AH272" s="49"/>
      <c r="AI272" s="9">
        <f t="shared" si="1081"/>
        <v>0</v>
      </c>
      <c r="AJ272" s="46"/>
      <c r="AK272" s="46"/>
      <c r="AL272" s="46"/>
      <c r="AM272" s="46"/>
      <c r="AN272" s="46"/>
      <c r="AO272" s="46"/>
      <c r="AP272" s="46"/>
      <c r="AQ272" s="46"/>
      <c r="AR272" s="46"/>
      <c r="AS272" s="46">
        <f t="shared" si="1082"/>
        <v>0</v>
      </c>
      <c r="AT272" s="46">
        <f t="shared" si="1083"/>
        <v>0</v>
      </c>
      <c r="AU272" s="46">
        <f t="shared" si="1084"/>
        <v>0</v>
      </c>
      <c r="AV272" s="9">
        <f t="shared" si="1085"/>
        <v>0</v>
      </c>
      <c r="AW272" s="9">
        <f t="shared" si="1086"/>
        <v>0</v>
      </c>
      <c r="AX272" s="9">
        <f t="shared" si="1087"/>
        <v>0</v>
      </c>
      <c r="AY272" s="9">
        <f t="shared" si="1088"/>
        <v>0</v>
      </c>
      <c r="AZ272" s="9">
        <f t="shared" si="1089"/>
        <v>0</v>
      </c>
      <c r="BA272" s="9">
        <f t="shared" si="1090"/>
        <v>0</v>
      </c>
      <c r="BB272" s="46">
        <f t="shared" si="1091"/>
        <v>0</v>
      </c>
      <c r="BC272" s="46">
        <f t="shared" si="1092"/>
        <v>0</v>
      </c>
      <c r="BD272" s="46">
        <f t="shared" si="1093"/>
        <v>0</v>
      </c>
    </row>
    <row r="273" spans="1:57" x14ac:dyDescent="0.25">
      <c r="A273" s="29">
        <v>1494</v>
      </c>
      <c r="B273" s="30">
        <v>600034062</v>
      </c>
      <c r="C273" s="31"/>
      <c r="D273" s="32" t="s">
        <v>196</v>
      </c>
      <c r="E273" s="34"/>
      <c r="F273" s="34"/>
      <c r="G273" s="34"/>
      <c r="H273" s="50">
        <v>10181429</v>
      </c>
      <c r="I273" s="50">
        <v>7386116</v>
      </c>
      <c r="J273" s="50">
        <v>5000</v>
      </c>
      <c r="K273" s="50">
        <v>2498197</v>
      </c>
      <c r="L273" s="50">
        <v>73861</v>
      </c>
      <c r="M273" s="50">
        <v>218255</v>
      </c>
      <c r="N273" s="51">
        <v>13.09</v>
      </c>
      <c r="O273" s="51">
        <v>9.49</v>
      </c>
      <c r="P273" s="51">
        <v>3.6000000000000014</v>
      </c>
      <c r="Q273" s="50">
        <f t="shared" ref="Q273:BD273" si="1094">SUM(Q270:Q272)</f>
        <v>0</v>
      </c>
      <c r="R273" s="50">
        <f t="shared" si="1094"/>
        <v>0</v>
      </c>
      <c r="S273" s="50">
        <f t="shared" si="1094"/>
        <v>0</v>
      </c>
      <c r="T273" s="50">
        <f t="shared" si="1094"/>
        <v>0</v>
      </c>
      <c r="U273" s="50">
        <f t="shared" si="1094"/>
        <v>0</v>
      </c>
      <c r="V273" s="50">
        <f t="shared" si="1094"/>
        <v>0</v>
      </c>
      <c r="W273" s="50">
        <f t="shared" si="1094"/>
        <v>0</v>
      </c>
      <c r="X273" s="50">
        <f t="shared" si="1094"/>
        <v>0</v>
      </c>
      <c r="Y273" s="50">
        <f t="shared" si="1094"/>
        <v>0</v>
      </c>
      <c r="Z273" s="50">
        <f t="shared" si="1094"/>
        <v>0</v>
      </c>
      <c r="AA273" s="50">
        <f t="shared" si="1094"/>
        <v>0</v>
      </c>
      <c r="AB273" s="50">
        <f t="shared" si="1094"/>
        <v>0</v>
      </c>
      <c r="AC273" s="50">
        <f t="shared" si="1094"/>
        <v>0</v>
      </c>
      <c r="AD273" s="50">
        <f t="shared" si="1094"/>
        <v>0</v>
      </c>
      <c r="AE273" s="50">
        <f t="shared" si="1094"/>
        <v>0</v>
      </c>
      <c r="AF273" s="50">
        <f t="shared" si="1094"/>
        <v>0</v>
      </c>
      <c r="AG273" s="50">
        <f t="shared" si="1094"/>
        <v>0</v>
      </c>
      <c r="AH273" s="50">
        <f t="shared" si="1094"/>
        <v>0</v>
      </c>
      <c r="AI273" s="50">
        <f t="shared" si="1094"/>
        <v>0</v>
      </c>
      <c r="AJ273" s="51">
        <f t="shared" si="1094"/>
        <v>0</v>
      </c>
      <c r="AK273" s="51">
        <f t="shared" si="1094"/>
        <v>0</v>
      </c>
      <c r="AL273" s="51">
        <f t="shared" si="1094"/>
        <v>0</v>
      </c>
      <c r="AM273" s="51">
        <f t="shared" si="1094"/>
        <v>0</v>
      </c>
      <c r="AN273" s="51">
        <f t="shared" si="1094"/>
        <v>0</v>
      </c>
      <c r="AO273" s="51">
        <f t="shared" si="1094"/>
        <v>0</v>
      </c>
      <c r="AP273" s="51">
        <f t="shared" si="1094"/>
        <v>0</v>
      </c>
      <c r="AQ273" s="51">
        <f t="shared" si="1094"/>
        <v>0</v>
      </c>
      <c r="AR273" s="51">
        <f t="shared" si="1094"/>
        <v>0</v>
      </c>
      <c r="AS273" s="51">
        <f t="shared" si="1094"/>
        <v>0</v>
      </c>
      <c r="AT273" s="51">
        <f t="shared" si="1094"/>
        <v>0</v>
      </c>
      <c r="AU273" s="51">
        <f t="shared" si="1094"/>
        <v>0</v>
      </c>
      <c r="AV273" s="50">
        <f t="shared" si="1094"/>
        <v>10181429</v>
      </c>
      <c r="AW273" s="50">
        <f t="shared" si="1094"/>
        <v>7386116</v>
      </c>
      <c r="AX273" s="50">
        <f t="shared" si="1094"/>
        <v>5000</v>
      </c>
      <c r="AY273" s="50">
        <f t="shared" si="1094"/>
        <v>2498197</v>
      </c>
      <c r="AZ273" s="50">
        <f t="shared" si="1094"/>
        <v>73861</v>
      </c>
      <c r="BA273" s="50">
        <f t="shared" si="1094"/>
        <v>218255</v>
      </c>
      <c r="BB273" s="51">
        <f t="shared" si="1094"/>
        <v>13.09</v>
      </c>
      <c r="BC273" s="51">
        <f t="shared" si="1094"/>
        <v>9.49</v>
      </c>
      <c r="BD273" s="51">
        <f t="shared" si="1094"/>
        <v>3.6000000000000014</v>
      </c>
      <c r="BE273" s="42">
        <f>AV273-H273</f>
        <v>0</v>
      </c>
    </row>
    <row r="274" spans="1:57" x14ac:dyDescent="0.25">
      <c r="A274" s="25">
        <v>1498</v>
      </c>
      <c r="B274" s="6">
        <v>691013861</v>
      </c>
      <c r="C274" s="26">
        <v>8729590</v>
      </c>
      <c r="D274" s="27" t="s">
        <v>107</v>
      </c>
      <c r="E274" s="6">
        <v>3146</v>
      </c>
      <c r="F274" s="6" t="s">
        <v>56</v>
      </c>
      <c r="G274" s="26" t="s">
        <v>94</v>
      </c>
      <c r="H274" s="9">
        <v>9580669</v>
      </c>
      <c r="I274" s="9">
        <v>7099145</v>
      </c>
      <c r="J274" s="9">
        <v>0</v>
      </c>
      <c r="K274" s="9">
        <v>2399511</v>
      </c>
      <c r="L274" s="9">
        <v>70991</v>
      </c>
      <c r="M274" s="9">
        <v>11022</v>
      </c>
      <c r="N274" s="46">
        <v>12.21</v>
      </c>
      <c r="O274" s="46">
        <v>10.210000000000001</v>
      </c>
      <c r="P274" s="46">
        <v>2</v>
      </c>
      <c r="Q274" s="9">
        <f>Z274*-1</f>
        <v>-12000</v>
      </c>
      <c r="R274" s="57"/>
      <c r="S274" s="57"/>
      <c r="T274" s="57"/>
      <c r="U274" s="57">
        <v>71496</v>
      </c>
      <c r="V274" s="57"/>
      <c r="W274" s="57"/>
      <c r="X274" s="9">
        <f t="shared" ref="X274:X277" si="1095">SUM(Q274:W274)</f>
        <v>59496</v>
      </c>
      <c r="Y274" s="9"/>
      <c r="Z274" s="9">
        <f>OON!CL274</f>
        <v>12000</v>
      </c>
      <c r="AA274" s="9"/>
      <c r="AB274" s="9">
        <f t="shared" ref="AB274:AB277" si="1096">SUM(Y274:AA274)</f>
        <v>12000</v>
      </c>
      <c r="AC274" s="9">
        <f t="shared" ref="AC274:AC277" si="1097">X274+AB274</f>
        <v>71496</v>
      </c>
      <c r="AD274" s="9">
        <f t="shared" ref="AD274:AD277" si="1098">ROUND((X274+Y274+Z274)*33.8%,0)</f>
        <v>24166</v>
      </c>
      <c r="AE274" s="9">
        <f t="shared" ref="AE274:AE277" si="1099">ROUND(X274*1%,0)</f>
        <v>595</v>
      </c>
      <c r="AF274" s="57"/>
      <c r="AG274" s="57"/>
      <c r="AH274" s="57"/>
      <c r="AI274" s="9">
        <f t="shared" ref="AI274:AI277" si="1100">AF274+AG274+AH274</f>
        <v>0</v>
      </c>
      <c r="AJ274" s="46"/>
      <c r="AK274" s="46"/>
      <c r="AL274" s="46"/>
      <c r="AM274" s="46"/>
      <c r="AN274" s="46">
        <v>0.15</v>
      </c>
      <c r="AO274" s="46"/>
      <c r="AP274" s="46"/>
      <c r="AQ274" s="46"/>
      <c r="AR274" s="46"/>
      <c r="AS274" s="46">
        <f t="shared" ref="AS274:AS277" si="1101">AJ274+AL274+AM274+AP274+AR274+AN274</f>
        <v>0.15</v>
      </c>
      <c r="AT274" s="46">
        <f t="shared" ref="AT274:AT277" si="1102">AK274+AQ274+AO274</f>
        <v>0</v>
      </c>
      <c r="AU274" s="46">
        <f t="shared" ref="AU274:AU277" si="1103">AS274+AT274</f>
        <v>0.15</v>
      </c>
      <c r="AV274" s="9">
        <f t="shared" ref="AV274:AV277" si="1104">AW274+AX274+AY274+AZ274+BA274</f>
        <v>9676926</v>
      </c>
      <c r="AW274" s="9">
        <f t="shared" ref="AW274:AW277" si="1105">I274+X274</f>
        <v>7158641</v>
      </c>
      <c r="AX274" s="9">
        <f t="shared" ref="AX274:AX277" si="1106">J274+AB274</f>
        <v>12000</v>
      </c>
      <c r="AY274" s="9">
        <f t="shared" ref="AY274:AY277" si="1107">K274+AD274</f>
        <v>2423677</v>
      </c>
      <c r="AZ274" s="9">
        <f t="shared" ref="AZ274:AZ277" si="1108">L274+AE274</f>
        <v>71586</v>
      </c>
      <c r="BA274" s="9">
        <f t="shared" ref="BA274:BA277" si="1109">M274+AI274</f>
        <v>11022</v>
      </c>
      <c r="BB274" s="46">
        <f t="shared" ref="BB274:BB277" si="1110">BC274+BD274</f>
        <v>12.360000000000001</v>
      </c>
      <c r="BC274" s="46">
        <f t="shared" ref="BC274:BC277" si="1111">O274+AS274</f>
        <v>10.360000000000001</v>
      </c>
      <c r="BD274" s="46">
        <f t="shared" ref="BD274:BD277" si="1112">P274+AT274</f>
        <v>2</v>
      </c>
    </row>
    <row r="275" spans="1:57" x14ac:dyDescent="0.25">
      <c r="A275" s="5">
        <v>1498</v>
      </c>
      <c r="B275" s="2">
        <v>691013861</v>
      </c>
      <c r="C275" s="7">
        <v>8729590</v>
      </c>
      <c r="D275" s="8" t="s">
        <v>107</v>
      </c>
      <c r="E275" s="2">
        <v>3146</v>
      </c>
      <c r="F275" s="2" t="s">
        <v>56</v>
      </c>
      <c r="G275" s="7" t="s">
        <v>94</v>
      </c>
      <c r="H275" s="9">
        <v>1023086</v>
      </c>
      <c r="I275" s="9">
        <v>758093</v>
      </c>
      <c r="J275" s="9">
        <v>0</v>
      </c>
      <c r="K275" s="9">
        <v>256235</v>
      </c>
      <c r="L275" s="9">
        <v>7581</v>
      </c>
      <c r="M275" s="9">
        <v>1177</v>
      </c>
      <c r="N275" s="46">
        <v>1.3</v>
      </c>
      <c r="O275" s="46">
        <v>1.0900000000000001</v>
      </c>
      <c r="P275" s="46">
        <v>0.20999999999999996</v>
      </c>
      <c r="Q275" s="9"/>
      <c r="R275" s="49"/>
      <c r="S275" s="49"/>
      <c r="T275" s="49"/>
      <c r="U275" s="49"/>
      <c r="V275" s="49"/>
      <c r="W275" s="49"/>
      <c r="X275" s="9">
        <f t="shared" si="1095"/>
        <v>0</v>
      </c>
      <c r="Y275" s="9"/>
      <c r="Z275" s="9"/>
      <c r="AA275" s="9"/>
      <c r="AB275" s="9">
        <f t="shared" si="1096"/>
        <v>0</v>
      </c>
      <c r="AC275" s="9">
        <f t="shared" si="1097"/>
        <v>0</v>
      </c>
      <c r="AD275" s="9">
        <f t="shared" si="1098"/>
        <v>0</v>
      </c>
      <c r="AE275" s="9">
        <f t="shared" si="1099"/>
        <v>0</v>
      </c>
      <c r="AF275" s="49"/>
      <c r="AG275" s="49"/>
      <c r="AH275" s="49"/>
      <c r="AI275" s="9">
        <f t="shared" si="1100"/>
        <v>0</v>
      </c>
      <c r="AJ275" s="46"/>
      <c r="AK275" s="46"/>
      <c r="AL275" s="46"/>
      <c r="AM275" s="46"/>
      <c r="AN275" s="46"/>
      <c r="AO275" s="46"/>
      <c r="AP275" s="46"/>
      <c r="AQ275" s="46"/>
      <c r="AR275" s="46"/>
      <c r="AS275" s="46">
        <f t="shared" si="1101"/>
        <v>0</v>
      </c>
      <c r="AT275" s="46">
        <f t="shared" si="1102"/>
        <v>0</v>
      </c>
      <c r="AU275" s="46">
        <f t="shared" si="1103"/>
        <v>0</v>
      </c>
      <c r="AV275" s="9">
        <f t="shared" si="1104"/>
        <v>1023086</v>
      </c>
      <c r="AW275" s="9">
        <f t="shared" si="1105"/>
        <v>758093</v>
      </c>
      <c r="AX275" s="9">
        <f t="shared" si="1106"/>
        <v>0</v>
      </c>
      <c r="AY275" s="9">
        <f t="shared" si="1107"/>
        <v>256235</v>
      </c>
      <c r="AZ275" s="9">
        <f t="shared" si="1108"/>
        <v>7581</v>
      </c>
      <c r="BA275" s="9">
        <f t="shared" si="1109"/>
        <v>1177</v>
      </c>
      <c r="BB275" s="46">
        <f t="shared" si="1110"/>
        <v>1.3</v>
      </c>
      <c r="BC275" s="46">
        <f t="shared" si="1111"/>
        <v>1.0900000000000001</v>
      </c>
      <c r="BD275" s="46">
        <f t="shared" si="1112"/>
        <v>0.20999999999999996</v>
      </c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107</v>
      </c>
      <c r="E276" s="2">
        <v>3146</v>
      </c>
      <c r="F276" s="2" t="s">
        <v>56</v>
      </c>
      <c r="G276" s="7" t="s">
        <v>94</v>
      </c>
      <c r="H276" s="9">
        <v>1099578</v>
      </c>
      <c r="I276" s="9">
        <v>814772</v>
      </c>
      <c r="J276" s="9">
        <v>0</v>
      </c>
      <c r="K276" s="9">
        <v>275393</v>
      </c>
      <c r="L276" s="9">
        <v>8148</v>
      </c>
      <c r="M276" s="9">
        <v>1265</v>
      </c>
      <c r="N276" s="46">
        <v>1.4</v>
      </c>
      <c r="O276" s="46">
        <v>1.17</v>
      </c>
      <c r="P276" s="46">
        <v>0.22999999999999998</v>
      </c>
      <c r="Q276" s="9"/>
      <c r="R276" s="49"/>
      <c r="S276" s="49"/>
      <c r="T276" s="49"/>
      <c r="U276" s="49"/>
      <c r="V276" s="49"/>
      <c r="W276" s="49"/>
      <c r="X276" s="9">
        <f t="shared" si="1095"/>
        <v>0</v>
      </c>
      <c r="Y276" s="9"/>
      <c r="Z276" s="9"/>
      <c r="AA276" s="9"/>
      <c r="AB276" s="9">
        <f t="shared" ref="AB276" si="1113">SUM(Y276:AA276)</f>
        <v>0</v>
      </c>
      <c r="AC276" s="9">
        <f t="shared" ref="AC276" si="1114">X276+AB276</f>
        <v>0</v>
      </c>
      <c r="AD276" s="9">
        <f t="shared" ref="AD276" si="1115">ROUND((X276+Y276+Z276)*33.8%,0)</f>
        <v>0</v>
      </c>
      <c r="AE276" s="9">
        <f t="shared" ref="AE276" si="1116">ROUND(X276*1%,0)</f>
        <v>0</v>
      </c>
      <c r="AF276" s="49"/>
      <c r="AG276" s="49"/>
      <c r="AH276" s="49"/>
      <c r="AI276" s="9">
        <f t="shared" si="1100"/>
        <v>0</v>
      </c>
      <c r="AJ276" s="46"/>
      <c r="AK276" s="46"/>
      <c r="AL276" s="46"/>
      <c r="AM276" s="46"/>
      <c r="AN276" s="46"/>
      <c r="AO276" s="46"/>
      <c r="AP276" s="46"/>
      <c r="AQ276" s="46"/>
      <c r="AR276" s="46"/>
      <c r="AS276" s="46">
        <f t="shared" ref="AS276" si="1117">AJ276+AL276+AM276+AP276+AR276+AN276</f>
        <v>0</v>
      </c>
      <c r="AT276" s="46">
        <f t="shared" ref="AT276" si="1118">AK276+AQ276+AO276</f>
        <v>0</v>
      </c>
      <c r="AU276" s="46">
        <f t="shared" ref="AU276" si="1119">AS276+AT276</f>
        <v>0</v>
      </c>
      <c r="AV276" s="9">
        <f t="shared" ref="AV276" si="1120">AW276+AX276+AY276+AZ276+BA276</f>
        <v>1099578</v>
      </c>
      <c r="AW276" s="9">
        <f t="shared" ref="AW276" si="1121">I276+X276</f>
        <v>814772</v>
      </c>
      <c r="AX276" s="9">
        <f t="shared" ref="AX276" si="1122">J276+AB276</f>
        <v>0</v>
      </c>
      <c r="AY276" s="9">
        <f t="shared" ref="AY276" si="1123">K276+AD276</f>
        <v>275393</v>
      </c>
      <c r="AZ276" s="9">
        <f t="shared" ref="AZ276" si="1124">L276+AE276</f>
        <v>8148</v>
      </c>
      <c r="BA276" s="9">
        <f t="shared" ref="BA276" si="1125">M276+AI276</f>
        <v>1265</v>
      </c>
      <c r="BB276" s="46">
        <f t="shared" ref="BB276" si="1126">BC276+BD276</f>
        <v>1.4</v>
      </c>
      <c r="BC276" s="46">
        <f t="shared" ref="BC276" si="1127">O276+AS276</f>
        <v>1.17</v>
      </c>
      <c r="BD276" s="46">
        <f t="shared" ref="BD276" si="1128">P276+AT276</f>
        <v>0.22999999999999998</v>
      </c>
    </row>
    <row r="277" spans="1:57" x14ac:dyDescent="0.25">
      <c r="A277" s="5">
        <v>1498</v>
      </c>
      <c r="B277" s="2">
        <v>691013861</v>
      </c>
      <c r="C277" s="7">
        <v>8729590</v>
      </c>
      <c r="D277" s="8" t="s">
        <v>107</v>
      </c>
      <c r="E277" s="19">
        <v>3146</v>
      </c>
      <c r="F277" s="19" t="s">
        <v>108</v>
      </c>
      <c r="G277" s="19" t="s">
        <v>94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46">
        <v>0</v>
      </c>
      <c r="O277" s="46">
        <v>0</v>
      </c>
      <c r="P277" s="46">
        <v>0</v>
      </c>
      <c r="Q277" s="9"/>
      <c r="R277" s="49"/>
      <c r="S277" s="49"/>
      <c r="T277" s="49"/>
      <c r="U277" s="49"/>
      <c r="V277" s="49"/>
      <c r="W277" s="49"/>
      <c r="X277" s="9">
        <f t="shared" si="1095"/>
        <v>0</v>
      </c>
      <c r="Y277" s="9"/>
      <c r="Z277" s="9"/>
      <c r="AA277" s="9"/>
      <c r="AB277" s="9">
        <f t="shared" si="1096"/>
        <v>0</v>
      </c>
      <c r="AC277" s="9">
        <f t="shared" si="1097"/>
        <v>0</v>
      </c>
      <c r="AD277" s="9">
        <f t="shared" si="1098"/>
        <v>0</v>
      </c>
      <c r="AE277" s="9">
        <f t="shared" si="1099"/>
        <v>0</v>
      </c>
      <c r="AF277" s="49"/>
      <c r="AG277" s="49"/>
      <c r="AH277" s="49"/>
      <c r="AI277" s="9">
        <f t="shared" si="1100"/>
        <v>0</v>
      </c>
      <c r="AJ277" s="46"/>
      <c r="AK277" s="46"/>
      <c r="AL277" s="46"/>
      <c r="AM277" s="46"/>
      <c r="AN277" s="46"/>
      <c r="AO277" s="46"/>
      <c r="AP277" s="46"/>
      <c r="AQ277" s="46"/>
      <c r="AR277" s="46"/>
      <c r="AS277" s="46">
        <f t="shared" si="1101"/>
        <v>0</v>
      </c>
      <c r="AT277" s="46">
        <f t="shared" si="1102"/>
        <v>0</v>
      </c>
      <c r="AU277" s="46">
        <f t="shared" si="1103"/>
        <v>0</v>
      </c>
      <c r="AV277" s="9">
        <f t="shared" si="1104"/>
        <v>0</v>
      </c>
      <c r="AW277" s="9">
        <f t="shared" si="1105"/>
        <v>0</v>
      </c>
      <c r="AX277" s="9">
        <f t="shared" si="1106"/>
        <v>0</v>
      </c>
      <c r="AY277" s="9">
        <f t="shared" si="1107"/>
        <v>0</v>
      </c>
      <c r="AZ277" s="9">
        <f t="shared" si="1108"/>
        <v>0</v>
      </c>
      <c r="BA277" s="9">
        <f t="shared" si="1109"/>
        <v>0</v>
      </c>
      <c r="BB277" s="46">
        <f t="shared" si="1110"/>
        <v>0</v>
      </c>
      <c r="BC277" s="46">
        <f t="shared" si="1111"/>
        <v>0</v>
      </c>
      <c r="BD277" s="46">
        <f t="shared" si="1112"/>
        <v>0</v>
      </c>
    </row>
    <row r="278" spans="1:57" x14ac:dyDescent="0.25">
      <c r="A278" s="29">
        <v>1498</v>
      </c>
      <c r="B278" s="30">
        <v>691013861</v>
      </c>
      <c r="C278" s="31"/>
      <c r="D278" s="32" t="s">
        <v>197</v>
      </c>
      <c r="E278" s="34"/>
      <c r="F278" s="34"/>
      <c r="G278" s="34"/>
      <c r="H278" s="50">
        <v>11703333</v>
      </c>
      <c r="I278" s="50">
        <v>8672010</v>
      </c>
      <c r="J278" s="50">
        <v>0</v>
      </c>
      <c r="K278" s="50">
        <v>2931139</v>
      </c>
      <c r="L278" s="50">
        <v>86720</v>
      </c>
      <c r="M278" s="50">
        <v>13464</v>
      </c>
      <c r="N278" s="51">
        <v>14.910000000000002</v>
      </c>
      <c r="O278" s="51">
        <v>12.47</v>
      </c>
      <c r="P278" s="51">
        <v>2.44</v>
      </c>
      <c r="Q278" s="50">
        <f t="shared" ref="Q278:BD278" si="1129">SUM(Q274:Q277)</f>
        <v>-12000</v>
      </c>
      <c r="R278" s="50">
        <f t="shared" si="1129"/>
        <v>0</v>
      </c>
      <c r="S278" s="50">
        <f t="shared" si="1129"/>
        <v>0</v>
      </c>
      <c r="T278" s="50">
        <f t="shared" si="1129"/>
        <v>0</v>
      </c>
      <c r="U278" s="50">
        <f t="shared" si="1129"/>
        <v>71496</v>
      </c>
      <c r="V278" s="50">
        <f t="shared" si="1129"/>
        <v>0</v>
      </c>
      <c r="W278" s="50">
        <f t="shared" si="1129"/>
        <v>0</v>
      </c>
      <c r="X278" s="50">
        <f t="shared" si="1129"/>
        <v>59496</v>
      </c>
      <c r="Y278" s="50">
        <f t="shared" si="1129"/>
        <v>0</v>
      </c>
      <c r="Z278" s="50">
        <f t="shared" si="1129"/>
        <v>12000</v>
      </c>
      <c r="AA278" s="50">
        <f t="shared" si="1129"/>
        <v>0</v>
      </c>
      <c r="AB278" s="50">
        <f t="shared" si="1129"/>
        <v>12000</v>
      </c>
      <c r="AC278" s="50">
        <f t="shared" si="1129"/>
        <v>71496</v>
      </c>
      <c r="AD278" s="50">
        <f t="shared" si="1129"/>
        <v>24166</v>
      </c>
      <c r="AE278" s="50">
        <f t="shared" si="1129"/>
        <v>595</v>
      </c>
      <c r="AF278" s="50">
        <f t="shared" si="1129"/>
        <v>0</v>
      </c>
      <c r="AG278" s="50">
        <f t="shared" si="1129"/>
        <v>0</v>
      </c>
      <c r="AH278" s="50">
        <f t="shared" si="1129"/>
        <v>0</v>
      </c>
      <c r="AI278" s="50">
        <f t="shared" si="1129"/>
        <v>0</v>
      </c>
      <c r="AJ278" s="51">
        <f t="shared" si="1129"/>
        <v>0</v>
      </c>
      <c r="AK278" s="51">
        <f t="shared" si="1129"/>
        <v>0</v>
      </c>
      <c r="AL278" s="51">
        <f t="shared" si="1129"/>
        <v>0</v>
      </c>
      <c r="AM278" s="51">
        <f t="shared" si="1129"/>
        <v>0</v>
      </c>
      <c r="AN278" s="51">
        <f t="shared" ref="AN278:AO278" si="1130">SUM(AN274:AN277)</f>
        <v>0.15</v>
      </c>
      <c r="AO278" s="51">
        <f t="shared" si="1130"/>
        <v>0</v>
      </c>
      <c r="AP278" s="51">
        <f t="shared" si="1129"/>
        <v>0</v>
      </c>
      <c r="AQ278" s="51">
        <f t="shared" si="1129"/>
        <v>0</v>
      </c>
      <c r="AR278" s="51">
        <f t="shared" si="1129"/>
        <v>0</v>
      </c>
      <c r="AS278" s="51">
        <f t="shared" si="1129"/>
        <v>0.15</v>
      </c>
      <c r="AT278" s="51">
        <f t="shared" si="1129"/>
        <v>0</v>
      </c>
      <c r="AU278" s="51">
        <f t="shared" si="1129"/>
        <v>0.15</v>
      </c>
      <c r="AV278" s="50">
        <f t="shared" si="1129"/>
        <v>11799590</v>
      </c>
      <c r="AW278" s="50">
        <f t="shared" si="1129"/>
        <v>8731506</v>
      </c>
      <c r="AX278" s="50">
        <f t="shared" si="1129"/>
        <v>12000</v>
      </c>
      <c r="AY278" s="50">
        <f t="shared" si="1129"/>
        <v>2955305</v>
      </c>
      <c r="AZ278" s="50">
        <f t="shared" si="1129"/>
        <v>87315</v>
      </c>
      <c r="BA278" s="50">
        <f t="shared" si="1129"/>
        <v>13464</v>
      </c>
      <c r="BB278" s="51">
        <f t="shared" si="1129"/>
        <v>15.060000000000002</v>
      </c>
      <c r="BC278" s="51">
        <f t="shared" si="1129"/>
        <v>12.620000000000001</v>
      </c>
      <c r="BD278" s="51">
        <f t="shared" si="1129"/>
        <v>2.44</v>
      </c>
      <c r="BE278" s="42">
        <f>AV278-H278</f>
        <v>96257</v>
      </c>
    </row>
    <row r="279" spans="1:57" x14ac:dyDescent="0.25">
      <c r="A279" s="29"/>
      <c r="B279" s="30"/>
      <c r="C279" s="31"/>
      <c r="D279" s="32" t="s">
        <v>95</v>
      </c>
      <c r="E279" s="34"/>
      <c r="F279" s="34"/>
      <c r="G279" s="34"/>
      <c r="H279" s="51">
        <v>2127262132</v>
      </c>
      <c r="I279" s="51">
        <v>1548136010</v>
      </c>
      <c r="J279" s="51">
        <v>13611006</v>
      </c>
      <c r="K279" s="51">
        <v>527747131</v>
      </c>
      <c r="L279" s="51">
        <v>15481342</v>
      </c>
      <c r="M279" s="51">
        <v>22286643</v>
      </c>
      <c r="N279" s="51">
        <v>2760.0681000000004</v>
      </c>
      <c r="O279" s="51">
        <v>2084.1997000000001</v>
      </c>
      <c r="P279" s="51">
        <v>675.86840000000018</v>
      </c>
      <c r="Q279" s="51">
        <f t="shared" ref="Q279:BD279" si="1131">Q278+Q273+Q269+Q266+Q263+Q260+Q256+Q253+Q249+Q245+Q241+Q237+Q233+Q226+Q218+Q211+Q204+Q199+Q195+Q186+Q174+Q163+Q157+Q150+Q144+Q138+Q135+Q131+Q128+Q125+Q120+Q115+Q110+Q105+Q100+Q91+Q86+Q81+Q77+Q72+Q66+Q62+Q59+Q54+Q51+Q47+Q44+Q41+Q37+Q34+Q30+Q26+Q23+Q20+Q17+Q14+Q10</f>
        <v>-231574</v>
      </c>
      <c r="R279" s="51">
        <f t="shared" si="1131"/>
        <v>0</v>
      </c>
      <c r="S279" s="51">
        <f t="shared" si="1131"/>
        <v>-32709</v>
      </c>
      <c r="T279" s="51">
        <f t="shared" si="1131"/>
        <v>0</v>
      </c>
      <c r="U279" s="51">
        <f t="shared" si="1131"/>
        <v>87032</v>
      </c>
      <c r="V279" s="51">
        <f t="shared" si="1131"/>
        <v>2182285</v>
      </c>
      <c r="W279" s="51">
        <f t="shared" si="1131"/>
        <v>6882176</v>
      </c>
      <c r="X279" s="51">
        <f t="shared" si="1131"/>
        <v>8887210</v>
      </c>
      <c r="Y279" s="51">
        <f t="shared" si="1131"/>
        <v>0</v>
      </c>
      <c r="Z279" s="51">
        <f t="shared" si="1131"/>
        <v>231574</v>
      </c>
      <c r="AA279" s="51">
        <f t="shared" si="1131"/>
        <v>0</v>
      </c>
      <c r="AB279" s="51">
        <f t="shared" si="1131"/>
        <v>231574</v>
      </c>
      <c r="AC279" s="51">
        <f t="shared" si="1131"/>
        <v>9118784</v>
      </c>
      <c r="AD279" s="51">
        <f t="shared" si="1131"/>
        <v>3082150</v>
      </c>
      <c r="AE279" s="51">
        <f t="shared" si="1131"/>
        <v>88875</v>
      </c>
      <c r="AF279" s="51">
        <f t="shared" si="1131"/>
        <v>11750</v>
      </c>
      <c r="AG279" s="51">
        <f t="shared" si="1131"/>
        <v>0</v>
      </c>
      <c r="AH279" s="51">
        <f t="shared" si="1131"/>
        <v>2387</v>
      </c>
      <c r="AI279" s="51">
        <f t="shared" si="1131"/>
        <v>14137</v>
      </c>
      <c r="AJ279" s="51">
        <f t="shared" si="1131"/>
        <v>0.02</v>
      </c>
      <c r="AK279" s="51">
        <f t="shared" si="1131"/>
        <v>-0.4</v>
      </c>
      <c r="AL279" s="51">
        <f t="shared" si="1131"/>
        <v>0</v>
      </c>
      <c r="AM279" s="51">
        <f t="shared" si="1131"/>
        <v>-0.12000000000000002</v>
      </c>
      <c r="AN279" s="51">
        <f t="shared" si="1131"/>
        <v>0.69</v>
      </c>
      <c r="AO279" s="51">
        <f t="shared" si="1131"/>
        <v>0</v>
      </c>
      <c r="AP279" s="51">
        <f t="shared" si="1131"/>
        <v>1.55</v>
      </c>
      <c r="AQ279" s="51">
        <f t="shared" si="1131"/>
        <v>4.1399999999999997</v>
      </c>
      <c r="AR279" s="51">
        <f t="shared" si="1131"/>
        <v>15.860000000000005</v>
      </c>
      <c r="AS279" s="51">
        <f t="shared" si="1131"/>
        <v>17.999999999999996</v>
      </c>
      <c r="AT279" s="51">
        <f t="shared" si="1131"/>
        <v>3.7399999999999998</v>
      </c>
      <c r="AU279" s="51">
        <f t="shared" si="1131"/>
        <v>21.740000000000009</v>
      </c>
      <c r="AV279" s="51">
        <f t="shared" si="1131"/>
        <v>2139566078</v>
      </c>
      <c r="AW279" s="51">
        <f t="shared" si="1131"/>
        <v>1557023220</v>
      </c>
      <c r="AX279" s="51">
        <f t="shared" si="1131"/>
        <v>13842580</v>
      </c>
      <c r="AY279" s="51">
        <f t="shared" si="1131"/>
        <v>530829281</v>
      </c>
      <c r="AZ279" s="51">
        <f t="shared" si="1131"/>
        <v>15570217</v>
      </c>
      <c r="BA279" s="51">
        <f t="shared" si="1131"/>
        <v>22300780</v>
      </c>
      <c r="BB279" s="51">
        <f t="shared" si="1131"/>
        <v>2781.8081000000002</v>
      </c>
      <c r="BC279" s="51">
        <f t="shared" si="1131"/>
        <v>2102.1996999999997</v>
      </c>
      <c r="BD279" s="51">
        <f t="shared" si="1131"/>
        <v>679.60840000000007</v>
      </c>
    </row>
    <row r="280" spans="1:57" x14ac:dyDescent="0.25">
      <c r="A280" s="3"/>
      <c r="B280" s="3"/>
      <c r="C280" s="3"/>
      <c r="D280" s="3"/>
      <c r="E280" s="18"/>
      <c r="F280" s="3"/>
      <c r="G280" s="3"/>
      <c r="H280" s="58"/>
      <c r="I280" s="3"/>
      <c r="J280" s="48"/>
      <c r="K280" s="3"/>
      <c r="L280" s="3"/>
      <c r="M280" s="3"/>
      <c r="N280" s="58"/>
      <c r="O280" s="58"/>
      <c r="P280" s="58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58">
        <f>H279+AC279+AD279+AE279+AI279</f>
        <v>2139566078</v>
      </c>
      <c r="AW280" s="3"/>
      <c r="AX280" s="48"/>
      <c r="AY280" s="3"/>
      <c r="AZ280" s="3"/>
      <c r="BA280" s="3"/>
      <c r="BB280" s="58"/>
      <c r="BC280" s="58"/>
      <c r="BD280" s="58"/>
    </row>
    <row r="281" spans="1:57" x14ac:dyDescent="0.25">
      <c r="H281" s="96"/>
      <c r="I281" s="96"/>
      <c r="J281" s="96"/>
      <c r="K281" s="96"/>
      <c r="L281" s="96"/>
      <c r="M281" s="96"/>
      <c r="N281" s="96"/>
      <c r="O281" s="96"/>
      <c r="P281" s="96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96"/>
      <c r="AW281" s="96"/>
      <c r="AX281" s="96"/>
      <c r="AY281" s="96"/>
      <c r="AZ281" s="96"/>
      <c r="BA281" s="96"/>
      <c r="BB281" s="96"/>
      <c r="BC281" s="96"/>
      <c r="BD281" s="96"/>
    </row>
    <row r="283" spans="1:57" x14ac:dyDescent="0.25">
      <c r="G283" s="59" t="s">
        <v>11</v>
      </c>
      <c r="H283" s="60">
        <f t="shared" ref="H283:P283" si="1132">SUM(H284:H301)</f>
        <v>2127262132</v>
      </c>
      <c r="I283" s="60">
        <f t="shared" si="1132"/>
        <v>1548136010</v>
      </c>
      <c r="J283" s="60">
        <f t="shared" si="1132"/>
        <v>13611006</v>
      </c>
      <c r="K283" s="60">
        <f t="shared" si="1132"/>
        <v>527747131</v>
      </c>
      <c r="L283" s="60">
        <f t="shared" si="1132"/>
        <v>15481342</v>
      </c>
      <c r="M283" s="60">
        <f t="shared" si="1132"/>
        <v>22286643</v>
      </c>
      <c r="N283" s="60">
        <f t="shared" si="1132"/>
        <v>2760.0681</v>
      </c>
      <c r="O283" s="60">
        <f t="shared" si="1132"/>
        <v>2084.1997000000001</v>
      </c>
      <c r="P283" s="60">
        <f t="shared" si="1132"/>
        <v>675.86839999999984</v>
      </c>
      <c r="Q283" s="60">
        <f t="shared" ref="Q283:BD283" si="1133">SUM(Q284:Q301)</f>
        <v>-231574</v>
      </c>
      <c r="R283" s="60">
        <f t="shared" si="1133"/>
        <v>0</v>
      </c>
      <c r="S283" s="60">
        <f t="shared" si="1133"/>
        <v>-32709</v>
      </c>
      <c r="T283" s="60">
        <f t="shared" si="1133"/>
        <v>0</v>
      </c>
      <c r="U283" s="60">
        <f t="shared" si="1133"/>
        <v>87032</v>
      </c>
      <c r="V283" s="60">
        <f t="shared" si="1133"/>
        <v>2182285</v>
      </c>
      <c r="W283" s="60">
        <f t="shared" si="1133"/>
        <v>6882176</v>
      </c>
      <c r="X283" s="60">
        <f t="shared" si="1133"/>
        <v>8887210</v>
      </c>
      <c r="Y283" s="60">
        <f t="shared" si="1133"/>
        <v>0</v>
      </c>
      <c r="Z283" s="60">
        <f t="shared" si="1133"/>
        <v>231574</v>
      </c>
      <c r="AA283" s="60">
        <f t="shared" si="1133"/>
        <v>0</v>
      </c>
      <c r="AB283" s="60">
        <f t="shared" si="1133"/>
        <v>231574</v>
      </c>
      <c r="AC283" s="60">
        <f t="shared" si="1133"/>
        <v>9118784</v>
      </c>
      <c r="AD283" s="60">
        <f t="shared" si="1133"/>
        <v>3082150</v>
      </c>
      <c r="AE283" s="60">
        <f t="shared" si="1133"/>
        <v>88875</v>
      </c>
      <c r="AF283" s="60">
        <f t="shared" si="1133"/>
        <v>11750</v>
      </c>
      <c r="AG283" s="60">
        <f t="shared" si="1133"/>
        <v>0</v>
      </c>
      <c r="AH283" s="60">
        <f t="shared" si="1133"/>
        <v>2387</v>
      </c>
      <c r="AI283" s="60">
        <f t="shared" si="1133"/>
        <v>14137</v>
      </c>
      <c r="AJ283" s="60">
        <f t="shared" si="1133"/>
        <v>0.02</v>
      </c>
      <c r="AK283" s="60">
        <f t="shared" si="1133"/>
        <v>-0.4</v>
      </c>
      <c r="AL283" s="60">
        <f t="shared" si="1133"/>
        <v>0</v>
      </c>
      <c r="AM283" s="60">
        <f t="shared" si="1133"/>
        <v>-0.12000000000000002</v>
      </c>
      <c r="AN283" s="60">
        <f t="shared" si="1133"/>
        <v>0.69</v>
      </c>
      <c r="AO283" s="60">
        <f t="shared" si="1133"/>
        <v>0</v>
      </c>
      <c r="AP283" s="60">
        <f t="shared" si="1133"/>
        <v>1.5499999999999998</v>
      </c>
      <c r="AQ283" s="60">
        <f t="shared" si="1133"/>
        <v>4.1400000000000006</v>
      </c>
      <c r="AR283" s="60">
        <f t="shared" si="1133"/>
        <v>15.86</v>
      </c>
      <c r="AS283" s="60">
        <f t="shared" si="1133"/>
        <v>18</v>
      </c>
      <c r="AT283" s="60">
        <f t="shared" si="1133"/>
        <v>3.7400000000000007</v>
      </c>
      <c r="AU283" s="60">
        <f t="shared" si="1133"/>
        <v>21.74</v>
      </c>
      <c r="AV283" s="60">
        <f t="shared" si="1133"/>
        <v>2139566078</v>
      </c>
      <c r="AW283" s="60">
        <f t="shared" si="1133"/>
        <v>1557023220</v>
      </c>
      <c r="AX283" s="60">
        <f t="shared" si="1133"/>
        <v>13842580</v>
      </c>
      <c r="AY283" s="60">
        <f t="shared" si="1133"/>
        <v>530829281</v>
      </c>
      <c r="AZ283" s="60">
        <f t="shared" si="1133"/>
        <v>15570217</v>
      </c>
      <c r="BA283" s="60">
        <f t="shared" si="1133"/>
        <v>22300780</v>
      </c>
      <c r="BB283" s="60">
        <f t="shared" si="1133"/>
        <v>2781.8081000000002</v>
      </c>
      <c r="BC283" s="60">
        <f t="shared" si="1133"/>
        <v>2102.1997000000001</v>
      </c>
      <c r="BD283" s="60">
        <f t="shared" si="1133"/>
        <v>679.60839999999985</v>
      </c>
    </row>
    <row r="284" spans="1:57" x14ac:dyDescent="0.25">
      <c r="G284" s="61">
        <v>3111</v>
      </c>
      <c r="H284" s="62">
        <f t="shared" ref="H284:P284" si="1134">SUMIF($E$7:$E$279,"=3111",H$7:H$279)</f>
        <v>1612894</v>
      </c>
      <c r="I284" s="62">
        <f t="shared" si="1134"/>
        <v>1012800</v>
      </c>
      <c r="J284" s="62">
        <f t="shared" si="1134"/>
        <v>180000</v>
      </c>
      <c r="K284" s="62">
        <f t="shared" si="1134"/>
        <v>403166</v>
      </c>
      <c r="L284" s="62">
        <f t="shared" si="1134"/>
        <v>10128</v>
      </c>
      <c r="M284" s="62">
        <f t="shared" si="1134"/>
        <v>6800</v>
      </c>
      <c r="N284" s="62">
        <f t="shared" si="1134"/>
        <v>5.275199999999999</v>
      </c>
      <c r="O284" s="62">
        <f t="shared" si="1134"/>
        <v>5.5551999999999992</v>
      </c>
      <c r="P284" s="62">
        <f t="shared" si="1134"/>
        <v>-0.28000000000000003</v>
      </c>
      <c r="Q284" s="62">
        <f t="shared" ref="Q284:AM284" si="1135">SUMIF($E$7:$E$279,"=3111",Q$7:Q$279)</f>
        <v>180000</v>
      </c>
      <c r="R284" s="62">
        <f t="shared" si="1135"/>
        <v>0</v>
      </c>
      <c r="S284" s="62">
        <f t="shared" si="1135"/>
        <v>0</v>
      </c>
      <c r="T284" s="62">
        <f t="shared" si="1135"/>
        <v>0</v>
      </c>
      <c r="U284" s="62">
        <f t="shared" si="1135"/>
        <v>0</v>
      </c>
      <c r="V284" s="62">
        <f t="shared" si="1135"/>
        <v>0</v>
      </c>
      <c r="W284" s="62">
        <f t="shared" si="1135"/>
        <v>0</v>
      </c>
      <c r="X284" s="62">
        <f t="shared" si="1135"/>
        <v>180000</v>
      </c>
      <c r="Y284" s="62">
        <f t="shared" si="1135"/>
        <v>0</v>
      </c>
      <c r="Z284" s="62">
        <f t="shared" si="1135"/>
        <v>-180000</v>
      </c>
      <c r="AA284" s="62">
        <f t="shared" si="1135"/>
        <v>0</v>
      </c>
      <c r="AB284" s="62">
        <f t="shared" si="1135"/>
        <v>-180000</v>
      </c>
      <c r="AC284" s="62">
        <f t="shared" si="1135"/>
        <v>0</v>
      </c>
      <c r="AD284" s="62">
        <f t="shared" si="1135"/>
        <v>0</v>
      </c>
      <c r="AE284" s="62">
        <f t="shared" si="1135"/>
        <v>1800</v>
      </c>
      <c r="AF284" s="62">
        <f t="shared" si="1135"/>
        <v>0</v>
      </c>
      <c r="AG284" s="62">
        <f t="shared" si="1135"/>
        <v>0</v>
      </c>
      <c r="AH284" s="62">
        <f t="shared" si="1135"/>
        <v>0</v>
      </c>
      <c r="AI284" s="62">
        <f t="shared" si="1135"/>
        <v>0</v>
      </c>
      <c r="AJ284" s="62">
        <f t="shared" si="1135"/>
        <v>0</v>
      </c>
      <c r="AK284" s="62">
        <f t="shared" si="1135"/>
        <v>0.77</v>
      </c>
      <c r="AL284" s="62">
        <f t="shared" si="1135"/>
        <v>0</v>
      </c>
      <c r="AM284" s="62">
        <f t="shared" si="1135"/>
        <v>0</v>
      </c>
      <c r="AN284" s="62">
        <f t="shared" ref="AN284:BD284" si="1136">SUMIF($E$7:$E$279,"=3111",AN$7:AN$279)</f>
        <v>0</v>
      </c>
      <c r="AO284" s="62">
        <f t="shared" si="1136"/>
        <v>0</v>
      </c>
      <c r="AP284" s="62">
        <f t="shared" si="1136"/>
        <v>0</v>
      </c>
      <c r="AQ284" s="62">
        <f t="shared" si="1136"/>
        <v>0</v>
      </c>
      <c r="AR284" s="62">
        <f t="shared" si="1136"/>
        <v>0</v>
      </c>
      <c r="AS284" s="62">
        <f t="shared" si="1136"/>
        <v>0</v>
      </c>
      <c r="AT284" s="62">
        <f t="shared" si="1136"/>
        <v>0.77</v>
      </c>
      <c r="AU284" s="62">
        <f t="shared" si="1136"/>
        <v>0.77</v>
      </c>
      <c r="AV284" s="62">
        <f t="shared" si="1136"/>
        <v>1614694</v>
      </c>
      <c r="AW284" s="62">
        <f t="shared" si="1136"/>
        <v>1192800</v>
      </c>
      <c r="AX284" s="62">
        <f t="shared" si="1136"/>
        <v>0</v>
      </c>
      <c r="AY284" s="62">
        <f t="shared" si="1136"/>
        <v>403166</v>
      </c>
      <c r="AZ284" s="62">
        <f t="shared" si="1136"/>
        <v>11928</v>
      </c>
      <c r="BA284" s="62">
        <f t="shared" si="1136"/>
        <v>6800</v>
      </c>
      <c r="BB284" s="62">
        <f t="shared" si="1136"/>
        <v>6.0451999999999995</v>
      </c>
      <c r="BC284" s="62">
        <f t="shared" si="1136"/>
        <v>5.5551999999999992</v>
      </c>
      <c r="BD284" s="62">
        <f t="shared" si="1136"/>
        <v>0.49</v>
      </c>
    </row>
    <row r="285" spans="1:57" x14ac:dyDescent="0.25">
      <c r="G285" s="61">
        <v>3112</v>
      </c>
      <c r="H285" s="62">
        <f t="shared" ref="H285:P285" si="1137">SUMIF($E$7:$E$279,"=3112",H$7:H$279)</f>
        <v>22846371</v>
      </c>
      <c r="I285" s="62">
        <f t="shared" si="1137"/>
        <v>16891039</v>
      </c>
      <c r="J285" s="62">
        <f t="shared" si="1137"/>
        <v>0</v>
      </c>
      <c r="K285" s="62">
        <f t="shared" si="1137"/>
        <v>5709170</v>
      </c>
      <c r="L285" s="62">
        <f t="shared" si="1137"/>
        <v>168912</v>
      </c>
      <c r="M285" s="62">
        <f t="shared" si="1137"/>
        <v>77250</v>
      </c>
      <c r="N285" s="62">
        <f t="shared" si="1137"/>
        <v>34.357199999999999</v>
      </c>
      <c r="O285" s="62">
        <f t="shared" si="1137"/>
        <v>30.073200000000003</v>
      </c>
      <c r="P285" s="62">
        <f t="shared" si="1137"/>
        <v>4.2839999999999998</v>
      </c>
      <c r="Q285" s="62">
        <f t="shared" ref="Q285:AM285" si="1138">SUMIF($E$7:$E$279,"=3112",Q$7:Q$279)</f>
        <v>0</v>
      </c>
      <c r="R285" s="62">
        <f t="shared" si="1138"/>
        <v>0</v>
      </c>
      <c r="S285" s="62">
        <f t="shared" si="1138"/>
        <v>0</v>
      </c>
      <c r="T285" s="62">
        <f t="shared" si="1138"/>
        <v>0</v>
      </c>
      <c r="U285" s="62">
        <f t="shared" si="1138"/>
        <v>0</v>
      </c>
      <c r="V285" s="62">
        <f t="shared" si="1138"/>
        <v>0</v>
      </c>
      <c r="W285" s="62">
        <f t="shared" si="1138"/>
        <v>0</v>
      </c>
      <c r="X285" s="62">
        <f t="shared" si="1138"/>
        <v>0</v>
      </c>
      <c r="Y285" s="62">
        <f t="shared" si="1138"/>
        <v>0</v>
      </c>
      <c r="Z285" s="62">
        <f t="shared" si="1138"/>
        <v>0</v>
      </c>
      <c r="AA285" s="62">
        <f t="shared" si="1138"/>
        <v>0</v>
      </c>
      <c r="AB285" s="62">
        <f t="shared" si="1138"/>
        <v>0</v>
      </c>
      <c r="AC285" s="62">
        <f t="shared" si="1138"/>
        <v>0</v>
      </c>
      <c r="AD285" s="62">
        <f t="shared" si="1138"/>
        <v>0</v>
      </c>
      <c r="AE285" s="62">
        <f t="shared" si="1138"/>
        <v>0</v>
      </c>
      <c r="AF285" s="62">
        <f t="shared" si="1138"/>
        <v>0</v>
      </c>
      <c r="AG285" s="62">
        <f t="shared" si="1138"/>
        <v>0</v>
      </c>
      <c r="AH285" s="62">
        <f t="shared" si="1138"/>
        <v>0</v>
      </c>
      <c r="AI285" s="62">
        <f t="shared" si="1138"/>
        <v>0</v>
      </c>
      <c r="AJ285" s="62">
        <f t="shared" si="1138"/>
        <v>0</v>
      </c>
      <c r="AK285" s="62">
        <f t="shared" si="1138"/>
        <v>0</v>
      </c>
      <c r="AL285" s="62">
        <f t="shared" si="1138"/>
        <v>0</v>
      </c>
      <c r="AM285" s="62">
        <f t="shared" si="1138"/>
        <v>0</v>
      </c>
      <c r="AN285" s="62">
        <f t="shared" ref="AN285:BD285" si="1139">SUMIF($E$7:$E$279,"=3112",AN$7:AN$279)</f>
        <v>0</v>
      </c>
      <c r="AO285" s="62">
        <f t="shared" si="1139"/>
        <v>0</v>
      </c>
      <c r="AP285" s="62">
        <f t="shared" si="1139"/>
        <v>0</v>
      </c>
      <c r="AQ285" s="62">
        <f t="shared" si="1139"/>
        <v>0</v>
      </c>
      <c r="AR285" s="62">
        <f t="shared" si="1139"/>
        <v>0</v>
      </c>
      <c r="AS285" s="62">
        <f t="shared" si="1139"/>
        <v>0</v>
      </c>
      <c r="AT285" s="62">
        <f t="shared" si="1139"/>
        <v>0</v>
      </c>
      <c r="AU285" s="62">
        <f t="shared" si="1139"/>
        <v>0</v>
      </c>
      <c r="AV285" s="62">
        <f t="shared" si="1139"/>
        <v>22846371</v>
      </c>
      <c r="AW285" s="62">
        <f t="shared" si="1139"/>
        <v>16891039</v>
      </c>
      <c r="AX285" s="62">
        <f t="shared" si="1139"/>
        <v>0</v>
      </c>
      <c r="AY285" s="62">
        <f t="shared" si="1139"/>
        <v>5709170</v>
      </c>
      <c r="AZ285" s="62">
        <f t="shared" si="1139"/>
        <v>168912</v>
      </c>
      <c r="BA285" s="62">
        <f t="shared" si="1139"/>
        <v>77250</v>
      </c>
      <c r="BB285" s="62">
        <f t="shared" si="1139"/>
        <v>34.357199999999999</v>
      </c>
      <c r="BC285" s="62">
        <f t="shared" si="1139"/>
        <v>30.073200000000003</v>
      </c>
      <c r="BD285" s="62">
        <f t="shared" si="1139"/>
        <v>4.2839999999999998</v>
      </c>
    </row>
    <row r="286" spans="1:57" x14ac:dyDescent="0.25">
      <c r="G286" s="61">
        <v>3113</v>
      </c>
      <c r="H286" s="62">
        <f t="shared" ref="H286:P286" si="1140">SUMIF($E$7:$E$279,"=3113",H$7:H$279)</f>
        <v>0</v>
      </c>
      <c r="I286" s="62">
        <f t="shared" si="1140"/>
        <v>0</v>
      </c>
      <c r="J286" s="62">
        <f t="shared" si="1140"/>
        <v>0</v>
      </c>
      <c r="K286" s="62">
        <f t="shared" si="1140"/>
        <v>0</v>
      </c>
      <c r="L286" s="62">
        <f t="shared" si="1140"/>
        <v>0</v>
      </c>
      <c r="M286" s="62">
        <f t="shared" si="1140"/>
        <v>0</v>
      </c>
      <c r="N286" s="62">
        <f t="shared" si="1140"/>
        <v>0</v>
      </c>
      <c r="O286" s="62">
        <f t="shared" si="1140"/>
        <v>0</v>
      </c>
      <c r="P286" s="62">
        <f t="shared" si="1140"/>
        <v>0</v>
      </c>
      <c r="Q286" s="62">
        <f t="shared" ref="Q286:AM286" si="1141">SUMIF($E$7:$E$279,"=3113",Q$7:Q$279)</f>
        <v>0</v>
      </c>
      <c r="R286" s="62">
        <f t="shared" si="1141"/>
        <v>0</v>
      </c>
      <c r="S286" s="62">
        <f t="shared" si="1141"/>
        <v>0</v>
      </c>
      <c r="T286" s="62">
        <f t="shared" si="1141"/>
        <v>0</v>
      </c>
      <c r="U286" s="62">
        <f t="shared" si="1141"/>
        <v>0</v>
      </c>
      <c r="V286" s="62">
        <f t="shared" si="1141"/>
        <v>0</v>
      </c>
      <c r="W286" s="62">
        <f t="shared" si="1141"/>
        <v>0</v>
      </c>
      <c r="X286" s="62">
        <f t="shared" si="1141"/>
        <v>0</v>
      </c>
      <c r="Y286" s="62">
        <f t="shared" si="1141"/>
        <v>0</v>
      </c>
      <c r="Z286" s="62">
        <f t="shared" si="1141"/>
        <v>0</v>
      </c>
      <c r="AA286" s="62">
        <f t="shared" si="1141"/>
        <v>0</v>
      </c>
      <c r="AB286" s="62">
        <f t="shared" si="1141"/>
        <v>0</v>
      </c>
      <c r="AC286" s="62">
        <f t="shared" si="1141"/>
        <v>0</v>
      </c>
      <c r="AD286" s="62">
        <f t="shared" si="1141"/>
        <v>0</v>
      </c>
      <c r="AE286" s="62">
        <f t="shared" si="1141"/>
        <v>0</v>
      </c>
      <c r="AF286" s="62">
        <f t="shared" si="1141"/>
        <v>0</v>
      </c>
      <c r="AG286" s="62">
        <f t="shared" si="1141"/>
        <v>0</v>
      </c>
      <c r="AH286" s="62">
        <f t="shared" si="1141"/>
        <v>0</v>
      </c>
      <c r="AI286" s="62">
        <f t="shared" si="1141"/>
        <v>0</v>
      </c>
      <c r="AJ286" s="62">
        <f t="shared" si="1141"/>
        <v>0</v>
      </c>
      <c r="AK286" s="62">
        <f t="shared" si="1141"/>
        <v>0</v>
      </c>
      <c r="AL286" s="62">
        <f t="shared" si="1141"/>
        <v>0</v>
      </c>
      <c r="AM286" s="62">
        <f t="shared" si="1141"/>
        <v>0</v>
      </c>
      <c r="AN286" s="62">
        <f t="shared" ref="AN286:BD286" si="1142">SUMIF($E$7:$E$279,"=3113",AN$7:AN$279)</f>
        <v>0</v>
      </c>
      <c r="AO286" s="62">
        <f t="shared" si="1142"/>
        <v>0</v>
      </c>
      <c r="AP286" s="62">
        <f t="shared" si="1142"/>
        <v>0</v>
      </c>
      <c r="AQ286" s="62">
        <f t="shared" si="1142"/>
        <v>0</v>
      </c>
      <c r="AR286" s="62">
        <f t="shared" si="1142"/>
        <v>0</v>
      </c>
      <c r="AS286" s="62">
        <f t="shared" si="1142"/>
        <v>0</v>
      </c>
      <c r="AT286" s="62">
        <f t="shared" si="1142"/>
        <v>0</v>
      </c>
      <c r="AU286" s="62">
        <f t="shared" si="1142"/>
        <v>0</v>
      </c>
      <c r="AV286" s="62">
        <f t="shared" si="1142"/>
        <v>0</v>
      </c>
      <c r="AW286" s="62">
        <f t="shared" si="1142"/>
        <v>0</v>
      </c>
      <c r="AX286" s="62">
        <f t="shared" si="1142"/>
        <v>0</v>
      </c>
      <c r="AY286" s="62">
        <f t="shared" si="1142"/>
        <v>0</v>
      </c>
      <c r="AZ286" s="62">
        <f t="shared" si="1142"/>
        <v>0</v>
      </c>
      <c r="BA286" s="62">
        <f t="shared" si="1142"/>
        <v>0</v>
      </c>
      <c r="BB286" s="62">
        <f t="shared" si="1142"/>
        <v>0</v>
      </c>
      <c r="BC286" s="62">
        <f t="shared" si="1142"/>
        <v>0</v>
      </c>
      <c r="BD286" s="62">
        <f t="shared" si="1142"/>
        <v>0</v>
      </c>
    </row>
    <row r="287" spans="1:57" x14ac:dyDescent="0.25">
      <c r="G287" s="61">
        <v>3114</v>
      </c>
      <c r="H287" s="62">
        <f t="shared" ref="H287:P287" si="1143">SUMIF($E$7:$E$279,"=3114",H$7:H$279)</f>
        <v>212408676</v>
      </c>
      <c r="I287" s="62">
        <f t="shared" si="1143"/>
        <v>155408625</v>
      </c>
      <c r="J287" s="62">
        <f t="shared" si="1143"/>
        <v>942433</v>
      </c>
      <c r="K287" s="62">
        <f t="shared" si="1143"/>
        <v>52824543</v>
      </c>
      <c r="L287" s="62">
        <f t="shared" si="1143"/>
        <v>1554085</v>
      </c>
      <c r="M287" s="62">
        <f t="shared" si="1143"/>
        <v>1678990</v>
      </c>
      <c r="N287" s="62">
        <f t="shared" si="1143"/>
        <v>281.33789999999999</v>
      </c>
      <c r="O287" s="62">
        <f t="shared" si="1143"/>
        <v>237.23090000000005</v>
      </c>
      <c r="P287" s="62">
        <f t="shared" si="1143"/>
        <v>44.106999999999999</v>
      </c>
      <c r="Q287" s="62">
        <f t="shared" ref="Q287:AM287" si="1144">SUMIF($E$7:$E$279,"=3114",Q$7:Q$279)</f>
        <v>0</v>
      </c>
      <c r="R287" s="62">
        <f t="shared" si="1144"/>
        <v>0</v>
      </c>
      <c r="S287" s="62">
        <f t="shared" si="1144"/>
        <v>0</v>
      </c>
      <c r="T287" s="62">
        <f t="shared" si="1144"/>
        <v>0</v>
      </c>
      <c r="U287" s="62">
        <f t="shared" si="1144"/>
        <v>0</v>
      </c>
      <c r="V287" s="62">
        <f t="shared" si="1144"/>
        <v>0</v>
      </c>
      <c r="W287" s="62">
        <f t="shared" si="1144"/>
        <v>1083068</v>
      </c>
      <c r="X287" s="62">
        <f t="shared" si="1144"/>
        <v>1083068</v>
      </c>
      <c r="Y287" s="62">
        <f t="shared" si="1144"/>
        <v>0</v>
      </c>
      <c r="Z287" s="62">
        <f t="shared" si="1144"/>
        <v>0</v>
      </c>
      <c r="AA287" s="62">
        <f t="shared" si="1144"/>
        <v>0</v>
      </c>
      <c r="AB287" s="62">
        <f t="shared" si="1144"/>
        <v>0</v>
      </c>
      <c r="AC287" s="62">
        <f t="shared" si="1144"/>
        <v>1083068</v>
      </c>
      <c r="AD287" s="62">
        <f t="shared" si="1144"/>
        <v>366077</v>
      </c>
      <c r="AE287" s="62">
        <f t="shared" si="1144"/>
        <v>10830</v>
      </c>
      <c r="AF287" s="62">
        <f t="shared" si="1144"/>
        <v>8000</v>
      </c>
      <c r="AG287" s="62">
        <f t="shared" si="1144"/>
        <v>0</v>
      </c>
      <c r="AH287" s="62">
        <f t="shared" si="1144"/>
        <v>0</v>
      </c>
      <c r="AI287" s="62">
        <f t="shared" si="1144"/>
        <v>8000</v>
      </c>
      <c r="AJ287" s="62">
        <f t="shared" si="1144"/>
        <v>0</v>
      </c>
      <c r="AK287" s="62">
        <f t="shared" si="1144"/>
        <v>0</v>
      </c>
      <c r="AL287" s="62">
        <f t="shared" si="1144"/>
        <v>0</v>
      </c>
      <c r="AM287" s="62">
        <f t="shared" si="1144"/>
        <v>0</v>
      </c>
      <c r="AN287" s="62">
        <f t="shared" ref="AN287:BD287" si="1145">SUMIF($E$7:$E$279,"=3114",AN$7:AN$279)</f>
        <v>0</v>
      </c>
      <c r="AO287" s="62">
        <f t="shared" si="1145"/>
        <v>0</v>
      </c>
      <c r="AP287" s="62">
        <f t="shared" si="1145"/>
        <v>0</v>
      </c>
      <c r="AQ287" s="62">
        <f t="shared" si="1145"/>
        <v>0</v>
      </c>
      <c r="AR287" s="62">
        <f t="shared" si="1145"/>
        <v>2.8900000000000006</v>
      </c>
      <c r="AS287" s="62">
        <f t="shared" si="1145"/>
        <v>2.8900000000000006</v>
      </c>
      <c r="AT287" s="62">
        <f t="shared" si="1145"/>
        <v>0</v>
      </c>
      <c r="AU287" s="62">
        <f t="shared" si="1145"/>
        <v>2.8900000000000006</v>
      </c>
      <c r="AV287" s="62">
        <f t="shared" si="1145"/>
        <v>213876651</v>
      </c>
      <c r="AW287" s="62">
        <f t="shared" si="1145"/>
        <v>156491693</v>
      </c>
      <c r="AX287" s="62">
        <f t="shared" si="1145"/>
        <v>942433</v>
      </c>
      <c r="AY287" s="62">
        <f t="shared" si="1145"/>
        <v>53190620</v>
      </c>
      <c r="AZ287" s="62">
        <f t="shared" si="1145"/>
        <v>1564915</v>
      </c>
      <c r="BA287" s="62">
        <f t="shared" si="1145"/>
        <v>1686990</v>
      </c>
      <c r="BB287" s="62">
        <f t="shared" si="1145"/>
        <v>284.22789999999998</v>
      </c>
      <c r="BC287" s="62">
        <f t="shared" si="1145"/>
        <v>240.12090000000003</v>
      </c>
      <c r="BD287" s="62">
        <f t="shared" si="1145"/>
        <v>44.106999999999999</v>
      </c>
    </row>
    <row r="288" spans="1:57" x14ac:dyDescent="0.25">
      <c r="G288" s="61">
        <v>3117</v>
      </c>
      <c r="H288" s="62">
        <f t="shared" ref="H288:P288" si="1146">SUMIF($E$7:$E$279,"=3117",H$7:H$279)</f>
        <v>0</v>
      </c>
      <c r="I288" s="62">
        <f t="shared" si="1146"/>
        <v>0</v>
      </c>
      <c r="J288" s="62">
        <f t="shared" si="1146"/>
        <v>0</v>
      </c>
      <c r="K288" s="62">
        <f t="shared" si="1146"/>
        <v>0</v>
      </c>
      <c r="L288" s="62">
        <f t="shared" si="1146"/>
        <v>0</v>
      </c>
      <c r="M288" s="62">
        <f t="shared" si="1146"/>
        <v>0</v>
      </c>
      <c r="N288" s="62">
        <f t="shared" si="1146"/>
        <v>0</v>
      </c>
      <c r="O288" s="62">
        <f t="shared" si="1146"/>
        <v>0</v>
      </c>
      <c r="P288" s="62">
        <f t="shared" si="1146"/>
        <v>0</v>
      </c>
      <c r="Q288" s="62">
        <f t="shared" ref="Q288:AM288" si="1147">SUMIF($E$7:$E$279,"=3117",Q$7:Q$279)</f>
        <v>0</v>
      </c>
      <c r="R288" s="62">
        <f t="shared" si="1147"/>
        <v>0</v>
      </c>
      <c r="S288" s="62">
        <f t="shared" si="1147"/>
        <v>0</v>
      </c>
      <c r="T288" s="62">
        <f t="shared" si="1147"/>
        <v>0</v>
      </c>
      <c r="U288" s="62">
        <f t="shared" si="1147"/>
        <v>0</v>
      </c>
      <c r="V288" s="62">
        <f t="shared" si="1147"/>
        <v>0</v>
      </c>
      <c r="W288" s="62">
        <f t="shared" si="1147"/>
        <v>0</v>
      </c>
      <c r="X288" s="62">
        <f t="shared" si="1147"/>
        <v>0</v>
      </c>
      <c r="Y288" s="62">
        <f t="shared" si="1147"/>
        <v>0</v>
      </c>
      <c r="Z288" s="62">
        <f t="shared" si="1147"/>
        <v>0</v>
      </c>
      <c r="AA288" s="62">
        <f t="shared" si="1147"/>
        <v>0</v>
      </c>
      <c r="AB288" s="62">
        <f t="shared" si="1147"/>
        <v>0</v>
      </c>
      <c r="AC288" s="62">
        <f t="shared" si="1147"/>
        <v>0</v>
      </c>
      <c r="AD288" s="62">
        <f t="shared" si="1147"/>
        <v>0</v>
      </c>
      <c r="AE288" s="62">
        <f t="shared" si="1147"/>
        <v>0</v>
      </c>
      <c r="AF288" s="62">
        <f t="shared" si="1147"/>
        <v>0</v>
      </c>
      <c r="AG288" s="62">
        <f t="shared" si="1147"/>
        <v>0</v>
      </c>
      <c r="AH288" s="62">
        <f t="shared" si="1147"/>
        <v>0</v>
      </c>
      <c r="AI288" s="62">
        <f t="shared" si="1147"/>
        <v>0</v>
      </c>
      <c r="AJ288" s="62">
        <f t="shared" si="1147"/>
        <v>0</v>
      </c>
      <c r="AK288" s="62">
        <f t="shared" si="1147"/>
        <v>0</v>
      </c>
      <c r="AL288" s="62">
        <f t="shared" si="1147"/>
        <v>0</v>
      </c>
      <c r="AM288" s="62">
        <f t="shared" si="1147"/>
        <v>0</v>
      </c>
      <c r="AN288" s="62">
        <f t="shared" ref="AN288:BD288" si="1148">SUMIF($E$7:$E$279,"=3117",AN$7:AN$279)</f>
        <v>0</v>
      </c>
      <c r="AO288" s="62">
        <f t="shared" si="1148"/>
        <v>0</v>
      </c>
      <c r="AP288" s="62">
        <f t="shared" si="1148"/>
        <v>0</v>
      </c>
      <c r="AQ288" s="62">
        <f t="shared" si="1148"/>
        <v>0</v>
      </c>
      <c r="AR288" s="62">
        <f t="shared" si="1148"/>
        <v>0</v>
      </c>
      <c r="AS288" s="62">
        <f t="shared" si="1148"/>
        <v>0</v>
      </c>
      <c r="AT288" s="62">
        <f t="shared" si="1148"/>
        <v>0</v>
      </c>
      <c r="AU288" s="62">
        <f t="shared" si="1148"/>
        <v>0</v>
      </c>
      <c r="AV288" s="62">
        <f t="shared" si="1148"/>
        <v>0</v>
      </c>
      <c r="AW288" s="62">
        <f t="shared" si="1148"/>
        <v>0</v>
      </c>
      <c r="AX288" s="62">
        <f t="shared" si="1148"/>
        <v>0</v>
      </c>
      <c r="AY288" s="62">
        <f t="shared" si="1148"/>
        <v>0</v>
      </c>
      <c r="AZ288" s="62">
        <f t="shared" si="1148"/>
        <v>0</v>
      </c>
      <c r="BA288" s="62">
        <f t="shared" si="1148"/>
        <v>0</v>
      </c>
      <c r="BB288" s="62">
        <f t="shared" si="1148"/>
        <v>0</v>
      </c>
      <c r="BC288" s="62">
        <f t="shared" si="1148"/>
        <v>0</v>
      </c>
      <c r="BD288" s="62">
        <f t="shared" si="1148"/>
        <v>0</v>
      </c>
    </row>
    <row r="289" spans="7:56" x14ac:dyDescent="0.25">
      <c r="G289" s="61">
        <v>3121</v>
      </c>
      <c r="H289" s="62">
        <f t="shared" ref="H289:P289" si="1149">SUMIF($E$6:$E$279,"=3121",H$6:H$279)</f>
        <v>383621792</v>
      </c>
      <c r="I289" s="62">
        <f t="shared" si="1149"/>
        <v>280287558</v>
      </c>
      <c r="J289" s="62">
        <f t="shared" si="1149"/>
        <v>2071905</v>
      </c>
      <c r="K289" s="62">
        <f t="shared" si="1149"/>
        <v>95381226</v>
      </c>
      <c r="L289" s="62">
        <f t="shared" si="1149"/>
        <v>2802873</v>
      </c>
      <c r="M289" s="62">
        <f t="shared" si="1149"/>
        <v>3078230</v>
      </c>
      <c r="N289" s="62">
        <f t="shared" si="1149"/>
        <v>439.62539999999996</v>
      </c>
      <c r="O289" s="62">
        <f t="shared" si="1149"/>
        <v>365.61540000000008</v>
      </c>
      <c r="P289" s="62">
        <f t="shared" si="1149"/>
        <v>74.009999999999991</v>
      </c>
      <c r="Q289" s="62">
        <f t="shared" ref="Q289:AM289" si="1150">SUMIF($E$6:$E$279,"=3121",Q$6:Q$279)</f>
        <v>85000</v>
      </c>
      <c r="R289" s="62">
        <f t="shared" si="1150"/>
        <v>0</v>
      </c>
      <c r="S289" s="62">
        <f t="shared" si="1150"/>
        <v>0</v>
      </c>
      <c r="T289" s="62">
        <f t="shared" si="1150"/>
        <v>0</v>
      </c>
      <c r="U289" s="62">
        <f t="shared" si="1150"/>
        <v>0</v>
      </c>
      <c r="V289" s="62">
        <f t="shared" si="1150"/>
        <v>0</v>
      </c>
      <c r="W289" s="62">
        <f t="shared" si="1150"/>
        <v>0</v>
      </c>
      <c r="X289" s="62">
        <f t="shared" si="1150"/>
        <v>85000</v>
      </c>
      <c r="Y289" s="62">
        <f t="shared" si="1150"/>
        <v>0</v>
      </c>
      <c r="Z289" s="62">
        <f t="shared" si="1150"/>
        <v>-85000</v>
      </c>
      <c r="AA289" s="62">
        <f t="shared" si="1150"/>
        <v>0</v>
      </c>
      <c r="AB289" s="62">
        <f t="shared" si="1150"/>
        <v>-85000</v>
      </c>
      <c r="AC289" s="62">
        <f t="shared" si="1150"/>
        <v>0</v>
      </c>
      <c r="AD289" s="62">
        <f t="shared" si="1150"/>
        <v>0</v>
      </c>
      <c r="AE289" s="62">
        <f t="shared" si="1150"/>
        <v>850</v>
      </c>
      <c r="AF289" s="62">
        <f t="shared" si="1150"/>
        <v>0</v>
      </c>
      <c r="AG289" s="62">
        <f t="shared" si="1150"/>
        <v>0</v>
      </c>
      <c r="AH289" s="62">
        <f t="shared" si="1150"/>
        <v>0</v>
      </c>
      <c r="AI289" s="62">
        <f t="shared" si="1150"/>
        <v>0</v>
      </c>
      <c r="AJ289" s="62">
        <f t="shared" si="1150"/>
        <v>0.02</v>
      </c>
      <c r="AK289" s="62">
        <f t="shared" si="1150"/>
        <v>0.11</v>
      </c>
      <c r="AL289" s="62">
        <f t="shared" si="1150"/>
        <v>0</v>
      </c>
      <c r="AM289" s="62">
        <f t="shared" si="1150"/>
        <v>0</v>
      </c>
      <c r="AN289" s="62">
        <f t="shared" ref="AN289:BD289" si="1151">SUMIF($E$6:$E$279,"=3121",AN$6:AN$279)</f>
        <v>0</v>
      </c>
      <c r="AO289" s="62">
        <f t="shared" si="1151"/>
        <v>0</v>
      </c>
      <c r="AP289" s="62">
        <f t="shared" si="1151"/>
        <v>0</v>
      </c>
      <c r="AQ289" s="62">
        <f t="shared" si="1151"/>
        <v>0</v>
      </c>
      <c r="AR289" s="62">
        <f t="shared" si="1151"/>
        <v>0</v>
      </c>
      <c r="AS289" s="62">
        <f t="shared" si="1151"/>
        <v>0.02</v>
      </c>
      <c r="AT289" s="62">
        <f t="shared" si="1151"/>
        <v>0.11</v>
      </c>
      <c r="AU289" s="62">
        <f t="shared" si="1151"/>
        <v>0.13</v>
      </c>
      <c r="AV289" s="62">
        <f t="shared" si="1151"/>
        <v>383622642</v>
      </c>
      <c r="AW289" s="62">
        <f t="shared" si="1151"/>
        <v>280372558</v>
      </c>
      <c r="AX289" s="62">
        <f t="shared" si="1151"/>
        <v>1986905</v>
      </c>
      <c r="AY289" s="62">
        <f t="shared" si="1151"/>
        <v>95381226</v>
      </c>
      <c r="AZ289" s="62">
        <f t="shared" si="1151"/>
        <v>2803723</v>
      </c>
      <c r="BA289" s="62">
        <f t="shared" si="1151"/>
        <v>3078230</v>
      </c>
      <c r="BB289" s="62">
        <f t="shared" si="1151"/>
        <v>439.75540000000001</v>
      </c>
      <c r="BC289" s="62">
        <f t="shared" si="1151"/>
        <v>365.63540000000006</v>
      </c>
      <c r="BD289" s="62">
        <f t="shared" si="1151"/>
        <v>74.11999999999999</v>
      </c>
    </row>
    <row r="290" spans="7:56" x14ac:dyDescent="0.25">
      <c r="G290" s="61">
        <v>3122</v>
      </c>
      <c r="H290" s="62">
        <f t="shared" ref="H290:P290" si="1152">SUMIF($E$7:$E$279,"=3122",H$7:H$279)</f>
        <v>662157698</v>
      </c>
      <c r="I290" s="62">
        <f t="shared" si="1152"/>
        <v>481608834</v>
      </c>
      <c r="J290" s="62">
        <f t="shared" si="1152"/>
        <v>4149271</v>
      </c>
      <c r="K290" s="62">
        <f t="shared" si="1152"/>
        <v>164158209</v>
      </c>
      <c r="L290" s="62">
        <f t="shared" si="1152"/>
        <v>4816088</v>
      </c>
      <c r="M290" s="62">
        <f t="shared" si="1152"/>
        <v>7425296</v>
      </c>
      <c r="N290" s="62">
        <f t="shared" si="1152"/>
        <v>793.7998</v>
      </c>
      <c r="O290" s="62">
        <f t="shared" si="1152"/>
        <v>634.30359999999996</v>
      </c>
      <c r="P290" s="62">
        <f t="shared" si="1152"/>
        <v>159.49619999999999</v>
      </c>
      <c r="Q290" s="62">
        <f t="shared" ref="Q290:AM290" si="1153">SUMIF($E$7:$E$279,"=3122",Q$7:Q$279)</f>
        <v>-146574</v>
      </c>
      <c r="R290" s="62">
        <f t="shared" si="1153"/>
        <v>0</v>
      </c>
      <c r="S290" s="62">
        <f t="shared" si="1153"/>
        <v>-109698</v>
      </c>
      <c r="T290" s="62">
        <f t="shared" si="1153"/>
        <v>0</v>
      </c>
      <c r="U290" s="62">
        <f t="shared" si="1153"/>
        <v>0</v>
      </c>
      <c r="V290" s="62">
        <f t="shared" si="1153"/>
        <v>0</v>
      </c>
      <c r="W290" s="62">
        <f t="shared" si="1153"/>
        <v>2282728</v>
      </c>
      <c r="X290" s="62">
        <f t="shared" si="1153"/>
        <v>2026456</v>
      </c>
      <c r="Y290" s="62">
        <f t="shared" si="1153"/>
        <v>0</v>
      </c>
      <c r="Z290" s="62">
        <f t="shared" si="1153"/>
        <v>146574</v>
      </c>
      <c r="AA290" s="62">
        <f t="shared" si="1153"/>
        <v>0</v>
      </c>
      <c r="AB290" s="62">
        <f t="shared" si="1153"/>
        <v>146574</v>
      </c>
      <c r="AC290" s="62">
        <f t="shared" si="1153"/>
        <v>2173030</v>
      </c>
      <c r="AD290" s="62">
        <f t="shared" si="1153"/>
        <v>734485</v>
      </c>
      <c r="AE290" s="62">
        <f t="shared" si="1153"/>
        <v>20264</v>
      </c>
      <c r="AF290" s="62">
        <f t="shared" si="1153"/>
        <v>2500</v>
      </c>
      <c r="AG290" s="62">
        <f t="shared" si="1153"/>
        <v>0</v>
      </c>
      <c r="AH290" s="62">
        <f t="shared" si="1153"/>
        <v>0</v>
      </c>
      <c r="AI290" s="62">
        <f t="shared" si="1153"/>
        <v>2500</v>
      </c>
      <c r="AJ290" s="62">
        <f t="shared" si="1153"/>
        <v>0</v>
      </c>
      <c r="AK290" s="62">
        <f t="shared" si="1153"/>
        <v>-0.5</v>
      </c>
      <c r="AL290" s="62">
        <f t="shared" si="1153"/>
        <v>0</v>
      </c>
      <c r="AM290" s="62">
        <f t="shared" si="1153"/>
        <v>-0.33</v>
      </c>
      <c r="AN290" s="62">
        <f t="shared" ref="AN290:BD290" si="1154">SUMIF($E$7:$E$279,"=3122",AN$7:AN$279)</f>
        <v>0</v>
      </c>
      <c r="AO290" s="62">
        <f t="shared" si="1154"/>
        <v>0</v>
      </c>
      <c r="AP290" s="62">
        <f t="shared" si="1154"/>
        <v>0</v>
      </c>
      <c r="AQ290" s="62">
        <f t="shared" si="1154"/>
        <v>0</v>
      </c>
      <c r="AR290" s="62">
        <f t="shared" si="1154"/>
        <v>4.87</v>
      </c>
      <c r="AS290" s="62">
        <f t="shared" si="1154"/>
        <v>4.54</v>
      </c>
      <c r="AT290" s="62">
        <f t="shared" si="1154"/>
        <v>-0.5</v>
      </c>
      <c r="AU290" s="62">
        <f t="shared" si="1154"/>
        <v>4.04</v>
      </c>
      <c r="AV290" s="62">
        <f t="shared" si="1154"/>
        <v>665087977</v>
      </c>
      <c r="AW290" s="62">
        <f t="shared" si="1154"/>
        <v>483635290</v>
      </c>
      <c r="AX290" s="62">
        <f t="shared" si="1154"/>
        <v>4295845</v>
      </c>
      <c r="AY290" s="62">
        <f t="shared" si="1154"/>
        <v>164892694</v>
      </c>
      <c r="AZ290" s="62">
        <f t="shared" si="1154"/>
        <v>4836352</v>
      </c>
      <c r="BA290" s="62">
        <f t="shared" si="1154"/>
        <v>7427796</v>
      </c>
      <c r="BB290" s="62">
        <f t="shared" si="1154"/>
        <v>797.83979999999997</v>
      </c>
      <c r="BC290" s="62">
        <f t="shared" si="1154"/>
        <v>638.84360000000004</v>
      </c>
      <c r="BD290" s="62">
        <f t="shared" si="1154"/>
        <v>158.99619999999999</v>
      </c>
    </row>
    <row r="291" spans="7:56" x14ac:dyDescent="0.25">
      <c r="G291" s="61">
        <v>3123</v>
      </c>
      <c r="H291" s="62">
        <f t="shared" ref="H291:P291" si="1155">SUMIF($E$7:$E$279,"=3123",H$7:H$279)</f>
        <v>451125600</v>
      </c>
      <c r="I291" s="62">
        <f t="shared" si="1155"/>
        <v>326951879</v>
      </c>
      <c r="J291" s="62">
        <f t="shared" si="1155"/>
        <v>2587799</v>
      </c>
      <c r="K291" s="62">
        <f t="shared" si="1155"/>
        <v>111367468</v>
      </c>
      <c r="L291" s="62">
        <f t="shared" si="1155"/>
        <v>3269517</v>
      </c>
      <c r="M291" s="62">
        <f t="shared" si="1155"/>
        <v>6948937</v>
      </c>
      <c r="N291" s="62">
        <f t="shared" si="1155"/>
        <v>585.24700000000007</v>
      </c>
      <c r="O291" s="62">
        <f t="shared" si="1155"/>
        <v>450.61710000000005</v>
      </c>
      <c r="P291" s="62">
        <f t="shared" si="1155"/>
        <v>134.62989999999999</v>
      </c>
      <c r="Q291" s="62">
        <f t="shared" ref="Q291:AM291" si="1156">SUMIF($E$7:$E$279,"=3123",Q$7:Q$279)</f>
        <v>-230000</v>
      </c>
      <c r="R291" s="62">
        <f t="shared" si="1156"/>
        <v>0</v>
      </c>
      <c r="S291" s="62">
        <f t="shared" si="1156"/>
        <v>0</v>
      </c>
      <c r="T291" s="62">
        <f t="shared" si="1156"/>
        <v>0</v>
      </c>
      <c r="U291" s="62">
        <f t="shared" si="1156"/>
        <v>0</v>
      </c>
      <c r="V291" s="62">
        <f t="shared" si="1156"/>
        <v>0</v>
      </c>
      <c r="W291" s="62">
        <f t="shared" si="1156"/>
        <v>2966591</v>
      </c>
      <c r="X291" s="62">
        <f t="shared" si="1156"/>
        <v>2736591</v>
      </c>
      <c r="Y291" s="62">
        <f t="shared" si="1156"/>
        <v>0</v>
      </c>
      <c r="Z291" s="62">
        <f t="shared" si="1156"/>
        <v>230000</v>
      </c>
      <c r="AA291" s="62">
        <f t="shared" si="1156"/>
        <v>0</v>
      </c>
      <c r="AB291" s="62">
        <f t="shared" si="1156"/>
        <v>230000</v>
      </c>
      <c r="AC291" s="62">
        <f t="shared" si="1156"/>
        <v>2966591</v>
      </c>
      <c r="AD291" s="62">
        <f t="shared" si="1156"/>
        <v>1002709</v>
      </c>
      <c r="AE291" s="62">
        <f t="shared" si="1156"/>
        <v>27366</v>
      </c>
      <c r="AF291" s="62">
        <f t="shared" si="1156"/>
        <v>1250</v>
      </c>
      <c r="AG291" s="62">
        <f t="shared" si="1156"/>
        <v>0</v>
      </c>
      <c r="AH291" s="62">
        <f t="shared" si="1156"/>
        <v>0</v>
      </c>
      <c r="AI291" s="62">
        <f t="shared" si="1156"/>
        <v>1250</v>
      </c>
      <c r="AJ291" s="62">
        <f t="shared" si="1156"/>
        <v>0</v>
      </c>
      <c r="AK291" s="62">
        <f t="shared" si="1156"/>
        <v>-0.78</v>
      </c>
      <c r="AL291" s="62">
        <f t="shared" si="1156"/>
        <v>0</v>
      </c>
      <c r="AM291" s="62">
        <f t="shared" si="1156"/>
        <v>0</v>
      </c>
      <c r="AN291" s="62">
        <f t="shared" ref="AN291:BD291" si="1157">SUMIF($E$7:$E$279,"=3123",AN$7:AN$279)</f>
        <v>0</v>
      </c>
      <c r="AO291" s="62">
        <f t="shared" si="1157"/>
        <v>0</v>
      </c>
      <c r="AP291" s="62">
        <f t="shared" si="1157"/>
        <v>0</v>
      </c>
      <c r="AQ291" s="62">
        <f t="shared" si="1157"/>
        <v>0</v>
      </c>
      <c r="AR291" s="62">
        <f t="shared" si="1157"/>
        <v>6.51</v>
      </c>
      <c r="AS291" s="62">
        <f t="shared" si="1157"/>
        <v>6.51</v>
      </c>
      <c r="AT291" s="62">
        <f t="shared" si="1157"/>
        <v>-0.78</v>
      </c>
      <c r="AU291" s="62">
        <f t="shared" si="1157"/>
        <v>5.7299999999999995</v>
      </c>
      <c r="AV291" s="62">
        <f t="shared" si="1157"/>
        <v>455123516</v>
      </c>
      <c r="AW291" s="62">
        <f t="shared" si="1157"/>
        <v>329688470</v>
      </c>
      <c r="AX291" s="62">
        <f t="shared" si="1157"/>
        <v>2817799</v>
      </c>
      <c r="AY291" s="62">
        <f t="shared" si="1157"/>
        <v>112370177</v>
      </c>
      <c r="AZ291" s="62">
        <f t="shared" si="1157"/>
        <v>3296883</v>
      </c>
      <c r="BA291" s="62">
        <f t="shared" si="1157"/>
        <v>6950187</v>
      </c>
      <c r="BB291" s="62">
        <f t="shared" si="1157"/>
        <v>590.97699999999986</v>
      </c>
      <c r="BC291" s="62">
        <f t="shared" si="1157"/>
        <v>457.12710000000004</v>
      </c>
      <c r="BD291" s="62">
        <f t="shared" si="1157"/>
        <v>133.84989999999999</v>
      </c>
    </row>
    <row r="292" spans="7:56" x14ac:dyDescent="0.25">
      <c r="G292" s="61">
        <v>3124</v>
      </c>
      <c r="H292" s="62">
        <f t="shared" ref="H292:P292" si="1158">SUMIF($E$7:$E$279,"=3124",H$7:H$279)</f>
        <v>50260709</v>
      </c>
      <c r="I292" s="62">
        <f t="shared" si="1158"/>
        <v>36626028</v>
      </c>
      <c r="J292" s="62">
        <f t="shared" si="1158"/>
        <v>388000</v>
      </c>
      <c r="K292" s="62">
        <f t="shared" si="1158"/>
        <v>12510742</v>
      </c>
      <c r="L292" s="62">
        <f t="shared" si="1158"/>
        <v>366259</v>
      </c>
      <c r="M292" s="62">
        <f t="shared" si="1158"/>
        <v>369680</v>
      </c>
      <c r="N292" s="62">
        <f t="shared" si="1158"/>
        <v>64.619399999999999</v>
      </c>
      <c r="O292" s="62">
        <f t="shared" si="1158"/>
        <v>52.809399999999997</v>
      </c>
      <c r="P292" s="62">
        <f t="shared" si="1158"/>
        <v>11.809999999999999</v>
      </c>
      <c r="Q292" s="62">
        <f t="shared" ref="Q292:AM292" si="1159">SUMIF($E$7:$E$279,"=3124",Q$7:Q$279)</f>
        <v>0</v>
      </c>
      <c r="R292" s="62">
        <f t="shared" si="1159"/>
        <v>0</v>
      </c>
      <c r="S292" s="62">
        <f t="shared" si="1159"/>
        <v>76989</v>
      </c>
      <c r="T292" s="62">
        <f t="shared" si="1159"/>
        <v>0</v>
      </c>
      <c r="U292" s="62">
        <f t="shared" si="1159"/>
        <v>0</v>
      </c>
      <c r="V292" s="62">
        <f t="shared" si="1159"/>
        <v>0</v>
      </c>
      <c r="W292" s="62">
        <f t="shared" si="1159"/>
        <v>0</v>
      </c>
      <c r="X292" s="62">
        <f t="shared" si="1159"/>
        <v>76989</v>
      </c>
      <c r="Y292" s="62">
        <f t="shared" si="1159"/>
        <v>0</v>
      </c>
      <c r="Z292" s="62">
        <f t="shared" si="1159"/>
        <v>0</v>
      </c>
      <c r="AA292" s="62">
        <f t="shared" si="1159"/>
        <v>0</v>
      </c>
      <c r="AB292" s="62">
        <f t="shared" si="1159"/>
        <v>0</v>
      </c>
      <c r="AC292" s="62">
        <f t="shared" si="1159"/>
        <v>76989</v>
      </c>
      <c r="AD292" s="62">
        <f t="shared" si="1159"/>
        <v>26022</v>
      </c>
      <c r="AE292" s="62">
        <f t="shared" si="1159"/>
        <v>770</v>
      </c>
      <c r="AF292" s="62">
        <f t="shared" si="1159"/>
        <v>0</v>
      </c>
      <c r="AG292" s="62">
        <f t="shared" si="1159"/>
        <v>0</v>
      </c>
      <c r="AH292" s="62">
        <f t="shared" si="1159"/>
        <v>0</v>
      </c>
      <c r="AI292" s="62">
        <f t="shared" si="1159"/>
        <v>0</v>
      </c>
      <c r="AJ292" s="62">
        <f t="shared" si="1159"/>
        <v>0</v>
      </c>
      <c r="AK292" s="62">
        <f t="shared" si="1159"/>
        <v>0</v>
      </c>
      <c r="AL292" s="62">
        <f t="shared" si="1159"/>
        <v>0</v>
      </c>
      <c r="AM292" s="62">
        <f t="shared" si="1159"/>
        <v>0.21</v>
      </c>
      <c r="AN292" s="62">
        <f t="shared" ref="AN292:BD292" si="1160">SUMIF($E$7:$E$279,"=3124",AN$7:AN$279)</f>
        <v>0</v>
      </c>
      <c r="AO292" s="62">
        <f t="shared" si="1160"/>
        <v>0</v>
      </c>
      <c r="AP292" s="62">
        <f t="shared" si="1160"/>
        <v>0</v>
      </c>
      <c r="AQ292" s="62">
        <f t="shared" si="1160"/>
        <v>0</v>
      </c>
      <c r="AR292" s="62">
        <f t="shared" si="1160"/>
        <v>0</v>
      </c>
      <c r="AS292" s="62">
        <f t="shared" si="1160"/>
        <v>0.21</v>
      </c>
      <c r="AT292" s="62">
        <f t="shared" si="1160"/>
        <v>0</v>
      </c>
      <c r="AU292" s="62">
        <f t="shared" si="1160"/>
        <v>0.21</v>
      </c>
      <c r="AV292" s="62">
        <f t="shared" si="1160"/>
        <v>50364490</v>
      </c>
      <c r="AW292" s="62">
        <f t="shared" si="1160"/>
        <v>36703017</v>
      </c>
      <c r="AX292" s="62">
        <f t="shared" si="1160"/>
        <v>388000</v>
      </c>
      <c r="AY292" s="62">
        <f t="shared" si="1160"/>
        <v>12536764</v>
      </c>
      <c r="AZ292" s="62">
        <f t="shared" si="1160"/>
        <v>367029</v>
      </c>
      <c r="BA292" s="62">
        <f t="shared" si="1160"/>
        <v>369680</v>
      </c>
      <c r="BB292" s="62">
        <f t="shared" si="1160"/>
        <v>64.829399999999993</v>
      </c>
      <c r="BC292" s="62">
        <f t="shared" si="1160"/>
        <v>53.019399999999997</v>
      </c>
      <c r="BD292" s="62">
        <f t="shared" si="1160"/>
        <v>11.809999999999999</v>
      </c>
    </row>
    <row r="293" spans="7:56" x14ac:dyDescent="0.25">
      <c r="G293" s="61">
        <v>3133</v>
      </c>
      <c r="H293" s="62">
        <f t="shared" ref="H293:P293" si="1161">SUMIF($E$7:$E$279,"=3133",H$7:H$279)</f>
        <v>104561622</v>
      </c>
      <c r="I293" s="62">
        <f t="shared" si="1161"/>
        <v>76408594</v>
      </c>
      <c r="J293" s="62">
        <f t="shared" si="1161"/>
        <v>730598</v>
      </c>
      <c r="K293" s="62">
        <f t="shared" si="1161"/>
        <v>26073046</v>
      </c>
      <c r="L293" s="62">
        <f t="shared" si="1161"/>
        <v>764085</v>
      </c>
      <c r="M293" s="62">
        <f t="shared" si="1161"/>
        <v>585299</v>
      </c>
      <c r="N293" s="62">
        <f t="shared" si="1161"/>
        <v>157.35999999999999</v>
      </c>
      <c r="O293" s="62">
        <f t="shared" si="1161"/>
        <v>98.8</v>
      </c>
      <c r="P293" s="62">
        <f t="shared" si="1161"/>
        <v>58.560000000000009</v>
      </c>
      <c r="Q293" s="62">
        <f t="shared" ref="Q293:AM293" si="1162">SUMIF($E$7:$E$279,"=3133",Q$7:Q$279)</f>
        <v>-108000</v>
      </c>
      <c r="R293" s="62">
        <f t="shared" si="1162"/>
        <v>0</v>
      </c>
      <c r="S293" s="62">
        <f t="shared" si="1162"/>
        <v>0</v>
      </c>
      <c r="T293" s="62">
        <f t="shared" si="1162"/>
        <v>0</v>
      </c>
      <c r="U293" s="62">
        <f t="shared" si="1162"/>
        <v>90160</v>
      </c>
      <c r="V293" s="62">
        <f t="shared" si="1162"/>
        <v>0</v>
      </c>
      <c r="W293" s="62">
        <f t="shared" si="1162"/>
        <v>0</v>
      </c>
      <c r="X293" s="62">
        <f t="shared" si="1162"/>
        <v>-17840</v>
      </c>
      <c r="Y293" s="62">
        <f t="shared" si="1162"/>
        <v>0</v>
      </c>
      <c r="Z293" s="62">
        <f t="shared" si="1162"/>
        <v>108000</v>
      </c>
      <c r="AA293" s="62">
        <f t="shared" si="1162"/>
        <v>0</v>
      </c>
      <c r="AB293" s="62">
        <f t="shared" si="1162"/>
        <v>108000</v>
      </c>
      <c r="AC293" s="62">
        <f t="shared" si="1162"/>
        <v>90160</v>
      </c>
      <c r="AD293" s="62">
        <f t="shared" si="1162"/>
        <v>30474</v>
      </c>
      <c r="AE293" s="62">
        <f t="shared" si="1162"/>
        <v>-178</v>
      </c>
      <c r="AF293" s="62">
        <f t="shared" si="1162"/>
        <v>0</v>
      </c>
      <c r="AG293" s="62">
        <f t="shared" si="1162"/>
        <v>0</v>
      </c>
      <c r="AH293" s="62">
        <f t="shared" si="1162"/>
        <v>0</v>
      </c>
      <c r="AI293" s="62">
        <f t="shared" si="1162"/>
        <v>0</v>
      </c>
      <c r="AJ293" s="62">
        <f t="shared" si="1162"/>
        <v>0</v>
      </c>
      <c r="AK293" s="62">
        <f t="shared" si="1162"/>
        <v>0</v>
      </c>
      <c r="AL293" s="62">
        <f t="shared" si="1162"/>
        <v>0</v>
      </c>
      <c r="AM293" s="62">
        <f t="shared" si="1162"/>
        <v>0</v>
      </c>
      <c r="AN293" s="62">
        <f t="shared" ref="AN293:BD293" si="1163">SUMIF($E$7:$E$279,"=3133",AN$7:AN$279)</f>
        <v>0.28999999999999998</v>
      </c>
      <c r="AO293" s="62">
        <f t="shared" si="1163"/>
        <v>0</v>
      </c>
      <c r="AP293" s="62">
        <f t="shared" si="1163"/>
        <v>0</v>
      </c>
      <c r="AQ293" s="62">
        <f t="shared" si="1163"/>
        <v>0</v>
      </c>
      <c r="AR293" s="62">
        <f t="shared" si="1163"/>
        <v>0</v>
      </c>
      <c r="AS293" s="62">
        <f t="shared" si="1163"/>
        <v>0.28999999999999998</v>
      </c>
      <c r="AT293" s="62">
        <f t="shared" si="1163"/>
        <v>0</v>
      </c>
      <c r="AU293" s="62">
        <f t="shared" si="1163"/>
        <v>0.28999999999999998</v>
      </c>
      <c r="AV293" s="62">
        <f t="shared" si="1163"/>
        <v>104682078</v>
      </c>
      <c r="AW293" s="62">
        <f t="shared" si="1163"/>
        <v>76390754</v>
      </c>
      <c r="AX293" s="62">
        <f t="shared" si="1163"/>
        <v>838598</v>
      </c>
      <c r="AY293" s="62">
        <f t="shared" si="1163"/>
        <v>26103520</v>
      </c>
      <c r="AZ293" s="62">
        <f t="shared" si="1163"/>
        <v>763907</v>
      </c>
      <c r="BA293" s="62">
        <f t="shared" si="1163"/>
        <v>585299</v>
      </c>
      <c r="BB293" s="62">
        <f t="shared" si="1163"/>
        <v>157.65</v>
      </c>
      <c r="BC293" s="62">
        <f t="shared" si="1163"/>
        <v>99.089999999999989</v>
      </c>
      <c r="BD293" s="62">
        <f t="shared" si="1163"/>
        <v>58.560000000000009</v>
      </c>
    </row>
    <row r="294" spans="7:56" x14ac:dyDescent="0.25">
      <c r="G294" s="61">
        <v>3141</v>
      </c>
      <c r="H294" s="62">
        <f t="shared" ref="H294:P294" si="1164">SUMIF($E$7:$E$279,"=3141",H$7:H$279)</f>
        <v>53669753</v>
      </c>
      <c r="I294" s="62">
        <f t="shared" si="1164"/>
        <v>38867065</v>
      </c>
      <c r="J294" s="62">
        <f t="shared" si="1164"/>
        <v>649000</v>
      </c>
      <c r="K294" s="62">
        <f t="shared" si="1164"/>
        <v>13356427</v>
      </c>
      <c r="L294" s="62">
        <f t="shared" si="1164"/>
        <v>388665</v>
      </c>
      <c r="M294" s="62">
        <f t="shared" si="1164"/>
        <v>408596</v>
      </c>
      <c r="N294" s="62">
        <f t="shared" si="1164"/>
        <v>125.63000000000001</v>
      </c>
      <c r="O294" s="62">
        <f t="shared" si="1164"/>
        <v>0</v>
      </c>
      <c r="P294" s="62">
        <f t="shared" si="1164"/>
        <v>125.63000000000001</v>
      </c>
      <c r="Q294" s="62">
        <f t="shared" ref="Q294:AM294" si="1165">SUMIF($E$7:$E$279,"=3141",Q$7:Q$279)</f>
        <v>0</v>
      </c>
      <c r="R294" s="62">
        <f t="shared" si="1165"/>
        <v>0</v>
      </c>
      <c r="S294" s="62">
        <f t="shared" si="1165"/>
        <v>0</v>
      </c>
      <c r="T294" s="62">
        <f t="shared" si="1165"/>
        <v>0</v>
      </c>
      <c r="U294" s="62">
        <f t="shared" si="1165"/>
        <v>0</v>
      </c>
      <c r="V294" s="62">
        <f t="shared" si="1165"/>
        <v>1131024</v>
      </c>
      <c r="W294" s="62">
        <f t="shared" si="1165"/>
        <v>0</v>
      </c>
      <c r="X294" s="62">
        <f t="shared" si="1165"/>
        <v>1131024</v>
      </c>
      <c r="Y294" s="62">
        <f t="shared" si="1165"/>
        <v>0</v>
      </c>
      <c r="Z294" s="62">
        <f t="shared" si="1165"/>
        <v>0</v>
      </c>
      <c r="AA294" s="62">
        <f t="shared" si="1165"/>
        <v>0</v>
      </c>
      <c r="AB294" s="62">
        <f t="shared" si="1165"/>
        <v>0</v>
      </c>
      <c r="AC294" s="62">
        <f t="shared" si="1165"/>
        <v>1131024</v>
      </c>
      <c r="AD294" s="62">
        <f t="shared" si="1165"/>
        <v>382285</v>
      </c>
      <c r="AE294" s="62">
        <f t="shared" si="1165"/>
        <v>11312</v>
      </c>
      <c r="AF294" s="62">
        <f t="shared" si="1165"/>
        <v>0</v>
      </c>
      <c r="AG294" s="62">
        <f t="shared" si="1165"/>
        <v>0</v>
      </c>
      <c r="AH294" s="62">
        <f t="shared" si="1165"/>
        <v>0</v>
      </c>
      <c r="AI294" s="62">
        <f t="shared" si="1165"/>
        <v>0</v>
      </c>
      <c r="AJ294" s="62">
        <f t="shared" si="1165"/>
        <v>0</v>
      </c>
      <c r="AK294" s="62">
        <f t="shared" si="1165"/>
        <v>0</v>
      </c>
      <c r="AL294" s="62">
        <f t="shared" si="1165"/>
        <v>0</v>
      </c>
      <c r="AM294" s="62">
        <f t="shared" si="1165"/>
        <v>0</v>
      </c>
      <c r="AN294" s="62">
        <f t="shared" ref="AN294:BD294" si="1166">SUMIF($E$7:$E$279,"=3141",AN$7:AN$279)</f>
        <v>0</v>
      </c>
      <c r="AO294" s="62">
        <f t="shared" si="1166"/>
        <v>0</v>
      </c>
      <c r="AP294" s="62">
        <f t="shared" si="1166"/>
        <v>0</v>
      </c>
      <c r="AQ294" s="62">
        <f t="shared" si="1166"/>
        <v>3.6500000000000004</v>
      </c>
      <c r="AR294" s="62">
        <f t="shared" si="1166"/>
        <v>0</v>
      </c>
      <c r="AS294" s="62">
        <f t="shared" si="1166"/>
        <v>0</v>
      </c>
      <c r="AT294" s="62">
        <f t="shared" si="1166"/>
        <v>3.6500000000000004</v>
      </c>
      <c r="AU294" s="62">
        <f t="shared" si="1166"/>
        <v>3.6500000000000004</v>
      </c>
      <c r="AV294" s="62">
        <f t="shared" si="1166"/>
        <v>55194374</v>
      </c>
      <c r="AW294" s="62">
        <f t="shared" si="1166"/>
        <v>39998089</v>
      </c>
      <c r="AX294" s="62">
        <f t="shared" si="1166"/>
        <v>649000</v>
      </c>
      <c r="AY294" s="62">
        <f t="shared" si="1166"/>
        <v>13738712</v>
      </c>
      <c r="AZ294" s="62">
        <f t="shared" si="1166"/>
        <v>399977</v>
      </c>
      <c r="BA294" s="62">
        <f t="shared" si="1166"/>
        <v>408596</v>
      </c>
      <c r="BB294" s="62">
        <f t="shared" si="1166"/>
        <v>129.28000000000006</v>
      </c>
      <c r="BC294" s="62">
        <f t="shared" si="1166"/>
        <v>0</v>
      </c>
      <c r="BD294" s="62">
        <f t="shared" si="1166"/>
        <v>129.28000000000006</v>
      </c>
    </row>
    <row r="295" spans="7:56" x14ac:dyDescent="0.25">
      <c r="G295" s="61">
        <v>3143</v>
      </c>
      <c r="H295" s="62">
        <f t="shared" ref="H295:P295" si="1167">SUMIF($E$7:$E$279,"=3143",H$7:H$279)</f>
        <v>16500712</v>
      </c>
      <c r="I295" s="62">
        <f t="shared" si="1167"/>
        <v>12235497</v>
      </c>
      <c r="J295" s="62">
        <f t="shared" si="1167"/>
        <v>0</v>
      </c>
      <c r="K295" s="62">
        <f t="shared" si="1167"/>
        <v>4135598</v>
      </c>
      <c r="L295" s="62">
        <f t="shared" si="1167"/>
        <v>122354</v>
      </c>
      <c r="M295" s="62">
        <f t="shared" si="1167"/>
        <v>7263</v>
      </c>
      <c r="N295" s="62">
        <f t="shared" si="1167"/>
        <v>28.275700000000008</v>
      </c>
      <c r="O295" s="62">
        <f t="shared" si="1167"/>
        <v>27.715700000000002</v>
      </c>
      <c r="P295" s="62">
        <f t="shared" si="1167"/>
        <v>0.56000000000000005</v>
      </c>
      <c r="Q295" s="62">
        <f t="shared" ref="Q295:AM295" si="1168">SUMIF($E$7:$E$279,"=3143",Q$7:Q$279)</f>
        <v>0</v>
      </c>
      <c r="R295" s="62">
        <f t="shared" si="1168"/>
        <v>0</v>
      </c>
      <c r="S295" s="62">
        <f t="shared" si="1168"/>
        <v>0</v>
      </c>
      <c r="T295" s="62">
        <f t="shared" si="1168"/>
        <v>0</v>
      </c>
      <c r="U295" s="62">
        <f t="shared" si="1168"/>
        <v>0</v>
      </c>
      <c r="V295" s="62">
        <f t="shared" si="1168"/>
        <v>0</v>
      </c>
      <c r="W295" s="62">
        <f t="shared" si="1168"/>
        <v>549789</v>
      </c>
      <c r="X295" s="62">
        <f t="shared" si="1168"/>
        <v>549789</v>
      </c>
      <c r="Y295" s="62">
        <f t="shared" si="1168"/>
        <v>0</v>
      </c>
      <c r="Z295" s="62">
        <f t="shared" si="1168"/>
        <v>0</v>
      </c>
      <c r="AA295" s="62">
        <f t="shared" si="1168"/>
        <v>0</v>
      </c>
      <c r="AB295" s="62">
        <f t="shared" si="1168"/>
        <v>0</v>
      </c>
      <c r="AC295" s="62">
        <f t="shared" si="1168"/>
        <v>549789</v>
      </c>
      <c r="AD295" s="62">
        <f t="shared" si="1168"/>
        <v>185829</v>
      </c>
      <c r="AE295" s="62">
        <f t="shared" si="1168"/>
        <v>5498</v>
      </c>
      <c r="AF295" s="62">
        <f t="shared" si="1168"/>
        <v>0</v>
      </c>
      <c r="AG295" s="62">
        <f t="shared" si="1168"/>
        <v>0</v>
      </c>
      <c r="AH295" s="62">
        <f t="shared" si="1168"/>
        <v>0</v>
      </c>
      <c r="AI295" s="62">
        <f t="shared" si="1168"/>
        <v>0</v>
      </c>
      <c r="AJ295" s="62">
        <f t="shared" si="1168"/>
        <v>0</v>
      </c>
      <c r="AK295" s="62">
        <f t="shared" si="1168"/>
        <v>0</v>
      </c>
      <c r="AL295" s="62">
        <f t="shared" si="1168"/>
        <v>0</v>
      </c>
      <c r="AM295" s="62">
        <f t="shared" si="1168"/>
        <v>0</v>
      </c>
      <c r="AN295" s="62">
        <f t="shared" ref="AN295:BD295" si="1169">SUMIF($E$7:$E$279,"=3143",AN$7:AN$279)</f>
        <v>0</v>
      </c>
      <c r="AO295" s="62">
        <f t="shared" si="1169"/>
        <v>0</v>
      </c>
      <c r="AP295" s="62">
        <f t="shared" si="1169"/>
        <v>0</v>
      </c>
      <c r="AQ295" s="62">
        <f t="shared" si="1169"/>
        <v>0</v>
      </c>
      <c r="AR295" s="62">
        <f t="shared" si="1169"/>
        <v>1.5899999999999999</v>
      </c>
      <c r="AS295" s="62">
        <f t="shared" si="1169"/>
        <v>1.5899999999999999</v>
      </c>
      <c r="AT295" s="62">
        <f t="shared" si="1169"/>
        <v>0</v>
      </c>
      <c r="AU295" s="62">
        <f t="shared" si="1169"/>
        <v>1.5899999999999999</v>
      </c>
      <c r="AV295" s="62">
        <f t="shared" si="1169"/>
        <v>17241828</v>
      </c>
      <c r="AW295" s="62">
        <f t="shared" si="1169"/>
        <v>12785286</v>
      </c>
      <c r="AX295" s="62">
        <f t="shared" si="1169"/>
        <v>0</v>
      </c>
      <c r="AY295" s="62">
        <f t="shared" si="1169"/>
        <v>4321427</v>
      </c>
      <c r="AZ295" s="62">
        <f t="shared" si="1169"/>
        <v>127852</v>
      </c>
      <c r="BA295" s="62">
        <f t="shared" si="1169"/>
        <v>7263</v>
      </c>
      <c r="BB295" s="62">
        <f t="shared" si="1169"/>
        <v>29.865700000000004</v>
      </c>
      <c r="BC295" s="62">
        <f t="shared" si="1169"/>
        <v>29.305699999999998</v>
      </c>
      <c r="BD295" s="62">
        <f t="shared" si="1169"/>
        <v>0.56000000000000005</v>
      </c>
    </row>
    <row r="296" spans="7:56" x14ac:dyDescent="0.25">
      <c r="G296" s="61">
        <v>3145</v>
      </c>
      <c r="H296" s="62">
        <f t="shared" ref="H296:P296" si="1170">SUMIF($E$7:$E$279,"=3145",H$7:H$279)</f>
        <v>7497948</v>
      </c>
      <c r="I296" s="62">
        <f t="shared" si="1170"/>
        <v>5429056</v>
      </c>
      <c r="J296" s="62">
        <f t="shared" si="1170"/>
        <v>80000</v>
      </c>
      <c r="K296" s="62">
        <f t="shared" si="1170"/>
        <v>1862061</v>
      </c>
      <c r="L296" s="62">
        <f t="shared" si="1170"/>
        <v>54291</v>
      </c>
      <c r="M296" s="62">
        <f t="shared" si="1170"/>
        <v>72540</v>
      </c>
      <c r="N296" s="62">
        <f t="shared" si="1170"/>
        <v>13.19</v>
      </c>
      <c r="O296" s="62">
        <f t="shared" si="1170"/>
        <v>8.5599999999999987</v>
      </c>
      <c r="P296" s="62">
        <f t="shared" si="1170"/>
        <v>4.63</v>
      </c>
      <c r="Q296" s="62">
        <f t="shared" ref="Q296:AM296" si="1171">SUMIF($E$7:$E$279,"=3145",Q$7:Q$279)</f>
        <v>0</v>
      </c>
      <c r="R296" s="62">
        <f t="shared" si="1171"/>
        <v>0</v>
      </c>
      <c r="S296" s="62">
        <f t="shared" si="1171"/>
        <v>0</v>
      </c>
      <c r="T296" s="62">
        <f t="shared" si="1171"/>
        <v>0</v>
      </c>
      <c r="U296" s="62">
        <f t="shared" si="1171"/>
        <v>0</v>
      </c>
      <c r="V296" s="62">
        <f t="shared" si="1171"/>
        <v>164801</v>
      </c>
      <c r="W296" s="62">
        <f t="shared" si="1171"/>
        <v>0</v>
      </c>
      <c r="X296" s="62">
        <f t="shared" si="1171"/>
        <v>164801</v>
      </c>
      <c r="Y296" s="62">
        <f t="shared" si="1171"/>
        <v>0</v>
      </c>
      <c r="Z296" s="62">
        <f t="shared" si="1171"/>
        <v>0</v>
      </c>
      <c r="AA296" s="62">
        <f t="shared" si="1171"/>
        <v>0</v>
      </c>
      <c r="AB296" s="62">
        <f t="shared" si="1171"/>
        <v>0</v>
      </c>
      <c r="AC296" s="62">
        <f t="shared" si="1171"/>
        <v>164801</v>
      </c>
      <c r="AD296" s="62">
        <f t="shared" si="1171"/>
        <v>55703</v>
      </c>
      <c r="AE296" s="62">
        <f t="shared" si="1171"/>
        <v>1648</v>
      </c>
      <c r="AF296" s="62">
        <f t="shared" si="1171"/>
        <v>0</v>
      </c>
      <c r="AG296" s="62">
        <f t="shared" si="1171"/>
        <v>0</v>
      </c>
      <c r="AH296" s="62">
        <f t="shared" si="1171"/>
        <v>0</v>
      </c>
      <c r="AI296" s="62">
        <f t="shared" si="1171"/>
        <v>0</v>
      </c>
      <c r="AJ296" s="62">
        <f t="shared" si="1171"/>
        <v>0</v>
      </c>
      <c r="AK296" s="62">
        <f t="shared" si="1171"/>
        <v>0</v>
      </c>
      <c r="AL296" s="62">
        <f t="shared" si="1171"/>
        <v>0</v>
      </c>
      <c r="AM296" s="62">
        <f t="shared" si="1171"/>
        <v>0</v>
      </c>
      <c r="AN296" s="62">
        <f t="shared" ref="AN296:BD296" si="1172">SUMIF($E$7:$E$279,"=3145",AN$7:AN$279)</f>
        <v>0</v>
      </c>
      <c r="AO296" s="62">
        <f t="shared" si="1172"/>
        <v>0</v>
      </c>
      <c r="AP296" s="62">
        <f t="shared" si="1172"/>
        <v>0.3</v>
      </c>
      <c r="AQ296" s="62">
        <f t="shared" si="1172"/>
        <v>0.18</v>
      </c>
      <c r="AR296" s="62">
        <f t="shared" si="1172"/>
        <v>0</v>
      </c>
      <c r="AS296" s="62">
        <f t="shared" si="1172"/>
        <v>0.3</v>
      </c>
      <c r="AT296" s="62">
        <f t="shared" si="1172"/>
        <v>0.18</v>
      </c>
      <c r="AU296" s="62">
        <f t="shared" si="1172"/>
        <v>0.48</v>
      </c>
      <c r="AV296" s="62">
        <f t="shared" si="1172"/>
        <v>7720100</v>
      </c>
      <c r="AW296" s="62">
        <f t="shared" si="1172"/>
        <v>5593857</v>
      </c>
      <c r="AX296" s="62">
        <f t="shared" si="1172"/>
        <v>80000</v>
      </c>
      <c r="AY296" s="62">
        <f t="shared" si="1172"/>
        <v>1917764</v>
      </c>
      <c r="AZ296" s="62">
        <f t="shared" si="1172"/>
        <v>55939</v>
      </c>
      <c r="BA296" s="62">
        <f t="shared" si="1172"/>
        <v>72540</v>
      </c>
      <c r="BB296" s="62">
        <f t="shared" si="1172"/>
        <v>13.669999999999998</v>
      </c>
      <c r="BC296" s="62">
        <f t="shared" si="1172"/>
        <v>8.86</v>
      </c>
      <c r="BD296" s="62">
        <f t="shared" si="1172"/>
        <v>4.8100000000000005</v>
      </c>
    </row>
    <row r="297" spans="7:56" x14ac:dyDescent="0.25">
      <c r="G297" s="61">
        <v>3146</v>
      </c>
      <c r="H297" s="62">
        <f t="shared" ref="H297:P297" si="1173">SUMIF($E$7:$E$279,"=3146",H$7:H$279)</f>
        <v>71731803</v>
      </c>
      <c r="I297" s="62">
        <f t="shared" si="1173"/>
        <v>52309051</v>
      </c>
      <c r="J297" s="62">
        <f t="shared" si="1173"/>
        <v>123000</v>
      </c>
      <c r="K297" s="62">
        <f t="shared" si="1173"/>
        <v>17722035</v>
      </c>
      <c r="L297" s="62">
        <f t="shared" si="1173"/>
        <v>523089</v>
      </c>
      <c r="M297" s="62">
        <f t="shared" si="1173"/>
        <v>1054628</v>
      </c>
      <c r="N297" s="62">
        <f t="shared" si="1173"/>
        <v>93.120000000000019</v>
      </c>
      <c r="O297" s="62">
        <f t="shared" si="1173"/>
        <v>71.349999999999994</v>
      </c>
      <c r="P297" s="62">
        <f t="shared" si="1173"/>
        <v>21.770000000000003</v>
      </c>
      <c r="Q297" s="62">
        <f t="shared" ref="Q297:AM297" si="1174">SUMIF($E$7:$E$279,"=3146",Q$7:Q$279)</f>
        <v>-12000</v>
      </c>
      <c r="R297" s="62">
        <f t="shared" si="1174"/>
        <v>0</v>
      </c>
      <c r="S297" s="62">
        <f t="shared" si="1174"/>
        <v>0</v>
      </c>
      <c r="T297" s="62">
        <f t="shared" si="1174"/>
        <v>0</v>
      </c>
      <c r="U297" s="62">
        <f t="shared" si="1174"/>
        <v>-3128</v>
      </c>
      <c r="V297" s="62">
        <f t="shared" si="1174"/>
        <v>0</v>
      </c>
      <c r="W297" s="62">
        <f t="shared" si="1174"/>
        <v>0</v>
      </c>
      <c r="X297" s="62">
        <f t="shared" si="1174"/>
        <v>-15128</v>
      </c>
      <c r="Y297" s="62">
        <f t="shared" si="1174"/>
        <v>0</v>
      </c>
      <c r="Z297" s="62">
        <f t="shared" si="1174"/>
        <v>12000</v>
      </c>
      <c r="AA297" s="62">
        <f t="shared" si="1174"/>
        <v>0</v>
      </c>
      <c r="AB297" s="62">
        <f t="shared" si="1174"/>
        <v>12000</v>
      </c>
      <c r="AC297" s="62">
        <f t="shared" si="1174"/>
        <v>-3128</v>
      </c>
      <c r="AD297" s="62">
        <f t="shared" si="1174"/>
        <v>-1057</v>
      </c>
      <c r="AE297" s="62">
        <f t="shared" si="1174"/>
        <v>-151</v>
      </c>
      <c r="AF297" s="62">
        <f t="shared" si="1174"/>
        <v>0</v>
      </c>
      <c r="AG297" s="62">
        <f t="shared" si="1174"/>
        <v>0</v>
      </c>
      <c r="AH297" s="62">
        <f t="shared" si="1174"/>
        <v>0</v>
      </c>
      <c r="AI297" s="62">
        <f t="shared" si="1174"/>
        <v>0</v>
      </c>
      <c r="AJ297" s="62">
        <f t="shared" si="1174"/>
        <v>0</v>
      </c>
      <c r="AK297" s="62">
        <f t="shared" si="1174"/>
        <v>0</v>
      </c>
      <c r="AL297" s="62">
        <f t="shared" si="1174"/>
        <v>0</v>
      </c>
      <c r="AM297" s="62">
        <f t="shared" si="1174"/>
        <v>0</v>
      </c>
      <c r="AN297" s="62">
        <f t="shared" ref="AN297:BD297" si="1175">SUMIF($E$7:$E$279,"=3146",AN$7:AN$279)</f>
        <v>0.4</v>
      </c>
      <c r="AO297" s="62">
        <f t="shared" si="1175"/>
        <v>0</v>
      </c>
      <c r="AP297" s="62">
        <f t="shared" si="1175"/>
        <v>0</v>
      </c>
      <c r="AQ297" s="62">
        <f t="shared" si="1175"/>
        <v>0</v>
      </c>
      <c r="AR297" s="62">
        <f t="shared" si="1175"/>
        <v>0</v>
      </c>
      <c r="AS297" s="62">
        <f t="shared" si="1175"/>
        <v>0.4</v>
      </c>
      <c r="AT297" s="62">
        <f t="shared" si="1175"/>
        <v>0</v>
      </c>
      <c r="AU297" s="62">
        <f t="shared" si="1175"/>
        <v>0.4</v>
      </c>
      <c r="AV297" s="62">
        <f t="shared" si="1175"/>
        <v>71727467</v>
      </c>
      <c r="AW297" s="62">
        <f t="shared" si="1175"/>
        <v>52293923</v>
      </c>
      <c r="AX297" s="62">
        <f t="shared" si="1175"/>
        <v>135000</v>
      </c>
      <c r="AY297" s="62">
        <f t="shared" si="1175"/>
        <v>17720978</v>
      </c>
      <c r="AZ297" s="62">
        <f t="shared" si="1175"/>
        <v>522938</v>
      </c>
      <c r="BA297" s="62">
        <f t="shared" si="1175"/>
        <v>1054628</v>
      </c>
      <c r="BB297" s="62">
        <f t="shared" si="1175"/>
        <v>93.52000000000001</v>
      </c>
      <c r="BC297" s="62">
        <f t="shared" si="1175"/>
        <v>71.75</v>
      </c>
      <c r="BD297" s="62">
        <f t="shared" si="1175"/>
        <v>21.770000000000003</v>
      </c>
    </row>
    <row r="298" spans="7:56" x14ac:dyDescent="0.25">
      <c r="G298" s="61">
        <v>3147</v>
      </c>
      <c r="H298" s="62">
        <f t="shared" ref="H298:P298" si="1176">SUMIF($E$7:$E$279,"=3147",H$7:H$279)</f>
        <v>69293368</v>
      </c>
      <c r="I298" s="62">
        <f t="shared" si="1176"/>
        <v>49713041</v>
      </c>
      <c r="J298" s="62">
        <f t="shared" si="1176"/>
        <v>1365350</v>
      </c>
      <c r="K298" s="62">
        <f t="shared" si="1176"/>
        <v>17264499</v>
      </c>
      <c r="L298" s="62">
        <f t="shared" si="1176"/>
        <v>497128</v>
      </c>
      <c r="M298" s="62">
        <f t="shared" si="1176"/>
        <v>453350</v>
      </c>
      <c r="N298" s="62">
        <f t="shared" si="1176"/>
        <v>114.92999999999999</v>
      </c>
      <c r="O298" s="62">
        <f t="shared" si="1176"/>
        <v>80.64</v>
      </c>
      <c r="P298" s="62">
        <f t="shared" si="1176"/>
        <v>34.29</v>
      </c>
      <c r="Q298" s="62">
        <f t="shared" ref="Q298:AM298" si="1177">SUMIF($E$7:$E$279,"=3147",Q$7:Q$279)</f>
        <v>0</v>
      </c>
      <c r="R298" s="62">
        <f t="shared" si="1177"/>
        <v>0</v>
      </c>
      <c r="S298" s="62">
        <f t="shared" si="1177"/>
        <v>0</v>
      </c>
      <c r="T298" s="62">
        <f t="shared" si="1177"/>
        <v>0</v>
      </c>
      <c r="U298" s="62">
        <f t="shared" si="1177"/>
        <v>0</v>
      </c>
      <c r="V298" s="62">
        <f t="shared" si="1177"/>
        <v>264069</v>
      </c>
      <c r="W298" s="62">
        <f t="shared" si="1177"/>
        <v>0</v>
      </c>
      <c r="X298" s="62">
        <f t="shared" si="1177"/>
        <v>264069</v>
      </c>
      <c r="Y298" s="62">
        <f t="shared" si="1177"/>
        <v>0</v>
      </c>
      <c r="Z298" s="62">
        <f t="shared" si="1177"/>
        <v>0</v>
      </c>
      <c r="AA298" s="62">
        <f t="shared" si="1177"/>
        <v>0</v>
      </c>
      <c r="AB298" s="62">
        <f t="shared" si="1177"/>
        <v>0</v>
      </c>
      <c r="AC298" s="62">
        <f t="shared" si="1177"/>
        <v>264069</v>
      </c>
      <c r="AD298" s="62">
        <f t="shared" si="1177"/>
        <v>89255</v>
      </c>
      <c r="AE298" s="62">
        <f t="shared" si="1177"/>
        <v>2642</v>
      </c>
      <c r="AF298" s="62">
        <f t="shared" si="1177"/>
        <v>0</v>
      </c>
      <c r="AG298" s="62">
        <f t="shared" si="1177"/>
        <v>0</v>
      </c>
      <c r="AH298" s="62">
        <f t="shared" si="1177"/>
        <v>0</v>
      </c>
      <c r="AI298" s="62">
        <f t="shared" si="1177"/>
        <v>0</v>
      </c>
      <c r="AJ298" s="62">
        <f t="shared" si="1177"/>
        <v>0</v>
      </c>
      <c r="AK298" s="62">
        <f t="shared" si="1177"/>
        <v>0</v>
      </c>
      <c r="AL298" s="62">
        <f t="shared" si="1177"/>
        <v>0</v>
      </c>
      <c r="AM298" s="62">
        <f t="shared" si="1177"/>
        <v>0</v>
      </c>
      <c r="AN298" s="62">
        <f t="shared" ref="AN298:BD298" si="1178">SUMIF($E$7:$E$279,"=3147",AN$7:AN$279)</f>
        <v>0</v>
      </c>
      <c r="AO298" s="62">
        <f t="shared" si="1178"/>
        <v>0</v>
      </c>
      <c r="AP298" s="62">
        <f t="shared" si="1178"/>
        <v>0.32999999999999996</v>
      </c>
      <c r="AQ298" s="62">
        <f t="shared" si="1178"/>
        <v>0.24000000000000005</v>
      </c>
      <c r="AR298" s="62">
        <f t="shared" si="1178"/>
        <v>0</v>
      </c>
      <c r="AS298" s="62">
        <f t="shared" si="1178"/>
        <v>0.32999999999999996</v>
      </c>
      <c r="AT298" s="62">
        <f t="shared" si="1178"/>
        <v>0.24000000000000005</v>
      </c>
      <c r="AU298" s="62">
        <f t="shared" si="1178"/>
        <v>0.57000000000000017</v>
      </c>
      <c r="AV298" s="62">
        <f t="shared" si="1178"/>
        <v>69649334</v>
      </c>
      <c r="AW298" s="62">
        <f t="shared" si="1178"/>
        <v>49977110</v>
      </c>
      <c r="AX298" s="62">
        <f t="shared" si="1178"/>
        <v>1365350</v>
      </c>
      <c r="AY298" s="62">
        <f t="shared" si="1178"/>
        <v>17353754</v>
      </c>
      <c r="AZ298" s="62">
        <f t="shared" si="1178"/>
        <v>499770</v>
      </c>
      <c r="BA298" s="62">
        <f t="shared" si="1178"/>
        <v>453350</v>
      </c>
      <c r="BB298" s="62">
        <f t="shared" si="1178"/>
        <v>115.5</v>
      </c>
      <c r="BC298" s="62">
        <f t="shared" si="1178"/>
        <v>80.97</v>
      </c>
      <c r="BD298" s="62">
        <f t="shared" si="1178"/>
        <v>34.53</v>
      </c>
    </row>
    <row r="299" spans="7:56" x14ac:dyDescent="0.25">
      <c r="G299" s="61">
        <v>3150</v>
      </c>
      <c r="H299" s="62">
        <f t="shared" ref="H299:P299" si="1179">SUMIF($E$7:$E$279,"=3150",H$7:H$279)</f>
        <v>19973186</v>
      </c>
      <c r="I299" s="62">
        <f t="shared" si="1179"/>
        <v>14386943</v>
      </c>
      <c r="J299" s="62">
        <f t="shared" si="1179"/>
        <v>343650</v>
      </c>
      <c r="K299" s="62">
        <f t="shared" si="1179"/>
        <v>4978941</v>
      </c>
      <c r="L299" s="62">
        <f t="shared" si="1179"/>
        <v>143868</v>
      </c>
      <c r="M299" s="62">
        <f t="shared" si="1179"/>
        <v>119784</v>
      </c>
      <c r="N299" s="62">
        <f t="shared" si="1179"/>
        <v>23.3005</v>
      </c>
      <c r="O299" s="62">
        <f t="shared" si="1179"/>
        <v>20.929200000000002</v>
      </c>
      <c r="P299" s="62">
        <f t="shared" si="1179"/>
        <v>2.3712999999999997</v>
      </c>
      <c r="Q299" s="62">
        <f t="shared" ref="Q299:AM299" si="1180">SUMIF($E$7:$E$279,"=3150",Q$7:Q$279)</f>
        <v>0</v>
      </c>
      <c r="R299" s="62">
        <f t="shared" si="1180"/>
        <v>0</v>
      </c>
      <c r="S299" s="62">
        <f t="shared" si="1180"/>
        <v>0</v>
      </c>
      <c r="T299" s="62">
        <f t="shared" si="1180"/>
        <v>0</v>
      </c>
      <c r="U299" s="62">
        <f t="shared" si="1180"/>
        <v>0</v>
      </c>
      <c r="V299" s="62">
        <f t="shared" si="1180"/>
        <v>622391</v>
      </c>
      <c r="W299" s="62">
        <f t="shared" si="1180"/>
        <v>0</v>
      </c>
      <c r="X299" s="62">
        <f t="shared" si="1180"/>
        <v>622391</v>
      </c>
      <c r="Y299" s="62">
        <f t="shared" si="1180"/>
        <v>0</v>
      </c>
      <c r="Z299" s="62">
        <f t="shared" si="1180"/>
        <v>0</v>
      </c>
      <c r="AA299" s="62">
        <f t="shared" si="1180"/>
        <v>0</v>
      </c>
      <c r="AB299" s="62">
        <f t="shared" si="1180"/>
        <v>0</v>
      </c>
      <c r="AC299" s="62">
        <f t="shared" si="1180"/>
        <v>622391</v>
      </c>
      <c r="AD299" s="62">
        <f t="shared" si="1180"/>
        <v>210368</v>
      </c>
      <c r="AE299" s="62">
        <f t="shared" si="1180"/>
        <v>6224</v>
      </c>
      <c r="AF299" s="62">
        <f t="shared" si="1180"/>
        <v>0</v>
      </c>
      <c r="AG299" s="62">
        <f t="shared" si="1180"/>
        <v>0</v>
      </c>
      <c r="AH299" s="62">
        <f t="shared" si="1180"/>
        <v>2387</v>
      </c>
      <c r="AI299" s="62">
        <f t="shared" si="1180"/>
        <v>2387</v>
      </c>
      <c r="AJ299" s="62">
        <f t="shared" si="1180"/>
        <v>0</v>
      </c>
      <c r="AK299" s="62">
        <f t="shared" si="1180"/>
        <v>0</v>
      </c>
      <c r="AL299" s="62">
        <f t="shared" si="1180"/>
        <v>0</v>
      </c>
      <c r="AM299" s="62">
        <f t="shared" si="1180"/>
        <v>0</v>
      </c>
      <c r="AN299" s="62">
        <f t="shared" ref="AN299:BD299" si="1181">SUMIF($E$7:$E$279,"=3150",AN$7:AN$279)</f>
        <v>0</v>
      </c>
      <c r="AO299" s="62">
        <f t="shared" si="1181"/>
        <v>0</v>
      </c>
      <c r="AP299" s="62">
        <f t="shared" si="1181"/>
        <v>0.92</v>
      </c>
      <c r="AQ299" s="62">
        <f t="shared" si="1181"/>
        <v>7.0000000000000007E-2</v>
      </c>
      <c r="AR299" s="62">
        <f t="shared" si="1181"/>
        <v>0</v>
      </c>
      <c r="AS299" s="62">
        <f t="shared" si="1181"/>
        <v>0.92</v>
      </c>
      <c r="AT299" s="62">
        <f t="shared" si="1181"/>
        <v>7.0000000000000007E-2</v>
      </c>
      <c r="AU299" s="62">
        <f t="shared" si="1181"/>
        <v>0.99</v>
      </c>
      <c r="AV299" s="62">
        <f t="shared" si="1181"/>
        <v>20814556</v>
      </c>
      <c r="AW299" s="62">
        <f t="shared" si="1181"/>
        <v>15009334</v>
      </c>
      <c r="AX299" s="62">
        <f t="shared" si="1181"/>
        <v>343650</v>
      </c>
      <c r="AY299" s="62">
        <f t="shared" si="1181"/>
        <v>5189309</v>
      </c>
      <c r="AZ299" s="62">
        <f t="shared" si="1181"/>
        <v>150092</v>
      </c>
      <c r="BA299" s="62">
        <f t="shared" si="1181"/>
        <v>122171</v>
      </c>
      <c r="BB299" s="62">
        <f t="shared" si="1181"/>
        <v>24.290500000000002</v>
      </c>
      <c r="BC299" s="62">
        <f t="shared" si="1181"/>
        <v>21.8492</v>
      </c>
      <c r="BD299" s="62">
        <f t="shared" si="1181"/>
        <v>2.4413</v>
      </c>
    </row>
    <row r="300" spans="7:56" x14ac:dyDescent="0.25">
      <c r="G300" s="61">
        <v>3231</v>
      </c>
      <c r="H300" s="62">
        <f t="shared" ref="H300:P300" si="1182">SUMIF($E$7:$E$279,"=3231",H$7:H$279)</f>
        <v>0</v>
      </c>
      <c r="I300" s="62">
        <f t="shared" si="1182"/>
        <v>0</v>
      </c>
      <c r="J300" s="62">
        <f t="shared" si="1182"/>
        <v>0</v>
      </c>
      <c r="K300" s="62">
        <f t="shared" si="1182"/>
        <v>0</v>
      </c>
      <c r="L300" s="62">
        <f t="shared" si="1182"/>
        <v>0</v>
      </c>
      <c r="M300" s="62">
        <f t="shared" si="1182"/>
        <v>0</v>
      </c>
      <c r="N300" s="62">
        <f t="shared" si="1182"/>
        <v>0</v>
      </c>
      <c r="O300" s="62">
        <f t="shared" si="1182"/>
        <v>0</v>
      </c>
      <c r="P300" s="62">
        <f t="shared" si="1182"/>
        <v>0</v>
      </c>
      <c r="Q300" s="62">
        <f t="shared" ref="Q300:AM300" si="1183">SUMIF($E$7:$E$279,"=3231",Q$7:Q$279)</f>
        <v>0</v>
      </c>
      <c r="R300" s="62">
        <f t="shared" si="1183"/>
        <v>0</v>
      </c>
      <c r="S300" s="62">
        <f t="shared" si="1183"/>
        <v>0</v>
      </c>
      <c r="T300" s="62">
        <f t="shared" si="1183"/>
        <v>0</v>
      </c>
      <c r="U300" s="62">
        <f t="shared" si="1183"/>
        <v>0</v>
      </c>
      <c r="V300" s="62">
        <f t="shared" si="1183"/>
        <v>0</v>
      </c>
      <c r="W300" s="62">
        <f t="shared" si="1183"/>
        <v>0</v>
      </c>
      <c r="X300" s="62">
        <f t="shared" si="1183"/>
        <v>0</v>
      </c>
      <c r="Y300" s="62">
        <f t="shared" si="1183"/>
        <v>0</v>
      </c>
      <c r="Z300" s="62">
        <f t="shared" si="1183"/>
        <v>0</v>
      </c>
      <c r="AA300" s="62">
        <f t="shared" si="1183"/>
        <v>0</v>
      </c>
      <c r="AB300" s="62">
        <f t="shared" si="1183"/>
        <v>0</v>
      </c>
      <c r="AC300" s="62">
        <f t="shared" si="1183"/>
        <v>0</v>
      </c>
      <c r="AD300" s="62">
        <f t="shared" si="1183"/>
        <v>0</v>
      </c>
      <c r="AE300" s="62">
        <f t="shared" si="1183"/>
        <v>0</v>
      </c>
      <c r="AF300" s="62">
        <f t="shared" si="1183"/>
        <v>0</v>
      </c>
      <c r="AG300" s="62">
        <f t="shared" si="1183"/>
        <v>0</v>
      </c>
      <c r="AH300" s="62">
        <f t="shared" si="1183"/>
        <v>0</v>
      </c>
      <c r="AI300" s="62">
        <f t="shared" si="1183"/>
        <v>0</v>
      </c>
      <c r="AJ300" s="62">
        <f t="shared" si="1183"/>
        <v>0</v>
      </c>
      <c r="AK300" s="62">
        <f t="shared" si="1183"/>
        <v>0</v>
      </c>
      <c r="AL300" s="62">
        <f t="shared" si="1183"/>
        <v>0</v>
      </c>
      <c r="AM300" s="62">
        <f t="shared" si="1183"/>
        <v>0</v>
      </c>
      <c r="AN300" s="62">
        <f t="shared" ref="AN300:BD300" si="1184">SUMIF($E$7:$E$279,"=3231",AN$7:AN$279)</f>
        <v>0</v>
      </c>
      <c r="AO300" s="62">
        <f t="shared" si="1184"/>
        <v>0</v>
      </c>
      <c r="AP300" s="62">
        <f t="shared" si="1184"/>
        <v>0</v>
      </c>
      <c r="AQ300" s="62">
        <f t="shared" si="1184"/>
        <v>0</v>
      </c>
      <c r="AR300" s="62">
        <f t="shared" si="1184"/>
        <v>0</v>
      </c>
      <c r="AS300" s="62">
        <f t="shared" si="1184"/>
        <v>0</v>
      </c>
      <c r="AT300" s="62">
        <f t="shared" si="1184"/>
        <v>0</v>
      </c>
      <c r="AU300" s="62">
        <f t="shared" si="1184"/>
        <v>0</v>
      </c>
      <c r="AV300" s="62">
        <f t="shared" si="1184"/>
        <v>0</v>
      </c>
      <c r="AW300" s="62">
        <f t="shared" si="1184"/>
        <v>0</v>
      </c>
      <c r="AX300" s="62">
        <f t="shared" si="1184"/>
        <v>0</v>
      </c>
      <c r="AY300" s="62">
        <f t="shared" si="1184"/>
        <v>0</v>
      </c>
      <c r="AZ300" s="62">
        <f t="shared" si="1184"/>
        <v>0</v>
      </c>
      <c r="BA300" s="62">
        <f t="shared" si="1184"/>
        <v>0</v>
      </c>
      <c r="BB300" s="62">
        <f t="shared" si="1184"/>
        <v>0</v>
      </c>
      <c r="BC300" s="62">
        <f t="shared" si="1184"/>
        <v>0</v>
      </c>
      <c r="BD300" s="62">
        <f t="shared" si="1184"/>
        <v>0</v>
      </c>
    </row>
    <row r="301" spans="7:56" x14ac:dyDescent="0.25">
      <c r="G301" s="61">
        <v>3233</v>
      </c>
      <c r="H301" s="62">
        <f t="shared" ref="H301:P301" si="1185">SUMIF($E$7:$E$279,"=3233",H$7:H$279)</f>
        <v>0</v>
      </c>
      <c r="I301" s="62">
        <f t="shared" si="1185"/>
        <v>0</v>
      </c>
      <c r="J301" s="62">
        <f t="shared" si="1185"/>
        <v>0</v>
      </c>
      <c r="K301" s="62">
        <f t="shared" si="1185"/>
        <v>0</v>
      </c>
      <c r="L301" s="62">
        <f t="shared" si="1185"/>
        <v>0</v>
      </c>
      <c r="M301" s="62">
        <f t="shared" si="1185"/>
        <v>0</v>
      </c>
      <c r="N301" s="62">
        <f t="shared" si="1185"/>
        <v>0</v>
      </c>
      <c r="O301" s="62">
        <f t="shared" si="1185"/>
        <v>0</v>
      </c>
      <c r="P301" s="62">
        <f t="shared" si="1185"/>
        <v>0</v>
      </c>
      <c r="Q301" s="62">
        <f t="shared" ref="Q301:AM301" si="1186">SUMIF($E$7:$E$279,"=3233",Q$7:Q$279)</f>
        <v>0</v>
      </c>
      <c r="R301" s="62">
        <f t="shared" si="1186"/>
        <v>0</v>
      </c>
      <c r="S301" s="62">
        <f t="shared" si="1186"/>
        <v>0</v>
      </c>
      <c r="T301" s="62">
        <f t="shared" si="1186"/>
        <v>0</v>
      </c>
      <c r="U301" s="62">
        <f t="shared" si="1186"/>
        <v>0</v>
      </c>
      <c r="V301" s="62">
        <f t="shared" si="1186"/>
        <v>0</v>
      </c>
      <c r="W301" s="62">
        <f t="shared" si="1186"/>
        <v>0</v>
      </c>
      <c r="X301" s="62">
        <f t="shared" si="1186"/>
        <v>0</v>
      </c>
      <c r="Y301" s="62">
        <f t="shared" si="1186"/>
        <v>0</v>
      </c>
      <c r="Z301" s="62">
        <f t="shared" si="1186"/>
        <v>0</v>
      </c>
      <c r="AA301" s="62">
        <f t="shared" si="1186"/>
        <v>0</v>
      </c>
      <c r="AB301" s="62">
        <f t="shared" si="1186"/>
        <v>0</v>
      </c>
      <c r="AC301" s="62">
        <f t="shared" si="1186"/>
        <v>0</v>
      </c>
      <c r="AD301" s="62">
        <f t="shared" si="1186"/>
        <v>0</v>
      </c>
      <c r="AE301" s="62">
        <f t="shared" si="1186"/>
        <v>0</v>
      </c>
      <c r="AF301" s="62">
        <f t="shared" si="1186"/>
        <v>0</v>
      </c>
      <c r="AG301" s="62">
        <f t="shared" si="1186"/>
        <v>0</v>
      </c>
      <c r="AH301" s="62">
        <f t="shared" si="1186"/>
        <v>0</v>
      </c>
      <c r="AI301" s="62">
        <f t="shared" si="1186"/>
        <v>0</v>
      </c>
      <c r="AJ301" s="62">
        <f t="shared" si="1186"/>
        <v>0</v>
      </c>
      <c r="AK301" s="62">
        <f t="shared" si="1186"/>
        <v>0</v>
      </c>
      <c r="AL301" s="62">
        <f t="shared" si="1186"/>
        <v>0</v>
      </c>
      <c r="AM301" s="62">
        <f t="shared" si="1186"/>
        <v>0</v>
      </c>
      <c r="AN301" s="62">
        <f t="shared" ref="AN301:BD301" si="1187">SUMIF($E$7:$E$279,"=3233",AN$7:AN$279)</f>
        <v>0</v>
      </c>
      <c r="AO301" s="62">
        <f t="shared" si="1187"/>
        <v>0</v>
      </c>
      <c r="AP301" s="62">
        <f t="shared" si="1187"/>
        <v>0</v>
      </c>
      <c r="AQ301" s="62">
        <f t="shared" si="1187"/>
        <v>0</v>
      </c>
      <c r="AR301" s="62">
        <f t="shared" si="1187"/>
        <v>0</v>
      </c>
      <c r="AS301" s="62">
        <f t="shared" si="1187"/>
        <v>0</v>
      </c>
      <c r="AT301" s="62">
        <f t="shared" si="1187"/>
        <v>0</v>
      </c>
      <c r="AU301" s="62">
        <f t="shared" si="1187"/>
        <v>0</v>
      </c>
      <c r="AV301" s="62">
        <f t="shared" si="1187"/>
        <v>0</v>
      </c>
      <c r="AW301" s="62">
        <f t="shared" si="1187"/>
        <v>0</v>
      </c>
      <c r="AX301" s="62">
        <f t="shared" si="1187"/>
        <v>0</v>
      </c>
      <c r="AY301" s="62">
        <f t="shared" si="1187"/>
        <v>0</v>
      </c>
      <c r="AZ301" s="62">
        <f t="shared" si="1187"/>
        <v>0</v>
      </c>
      <c r="BA301" s="62">
        <f t="shared" si="1187"/>
        <v>0</v>
      </c>
      <c r="BB301" s="62">
        <f t="shared" si="1187"/>
        <v>0</v>
      </c>
      <c r="BC301" s="62">
        <f t="shared" si="1187"/>
        <v>0</v>
      </c>
      <c r="BD301" s="62">
        <f t="shared" si="1187"/>
        <v>0</v>
      </c>
    </row>
  </sheetData>
  <autoFilter ref="A6:BD280" xr:uid="{4A92A127-9E2E-4CB9-BBC1-C874FD25E4FB}"/>
  <mergeCells count="20">
    <mergeCell ref="BB4:BD4"/>
    <mergeCell ref="N4:P4"/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AJ4:AK4"/>
    <mergeCell ref="AS4:AU4"/>
    <mergeCell ref="AV4:AV5"/>
    <mergeCell ref="AW4:BA4"/>
    <mergeCell ref="AN4:AO4"/>
    <mergeCell ref="AP4:AQ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sheetPr>
    <pageSetUpPr fitToPage="1"/>
  </sheetPr>
  <dimension ref="A1:EV282"/>
  <sheetViews>
    <sheetView showGridLines="0" zoomScale="93" zoomScaleNormal="93" workbookViewId="0">
      <pane xSplit="4" ySplit="6" topLeftCell="BX268" activePane="bottomRight" state="frozen"/>
      <selection pane="topRight" activeCell="E1" sqref="E1"/>
      <selection pane="bottomLeft" activeCell="A7" sqref="A7"/>
      <selection pane="bottomRight" activeCell="CG287" sqref="CG287"/>
    </sheetView>
  </sheetViews>
  <sheetFormatPr defaultRowHeight="15" x14ac:dyDescent="0.25"/>
  <cols>
    <col min="1" max="1" width="7" style="3" customWidth="1"/>
    <col min="2" max="2" width="12" style="3" customWidth="1"/>
    <col min="3" max="3" width="10.5703125" style="3" customWidth="1"/>
    <col min="4" max="4" width="42" style="3" customWidth="1"/>
    <col min="5" max="5" width="9.140625" style="18" customWidth="1"/>
    <col min="6" max="7" width="15.7109375" style="3" customWidth="1"/>
    <col min="8" max="8" width="13.5703125" style="3" customWidth="1"/>
    <col min="9" max="9" width="9.140625" style="42" customWidth="1"/>
    <col min="10" max="10" width="9.140625" customWidth="1"/>
    <col min="11" max="11" width="11" style="42" customWidth="1"/>
    <col min="12" max="12" width="10.7109375" style="42" customWidth="1"/>
    <col min="13" max="13" width="10.5703125" style="42" customWidth="1"/>
    <col min="14" max="19" width="9.140625" style="42" customWidth="1"/>
    <col min="20" max="20" width="9.5703125" style="42" customWidth="1"/>
    <col min="21" max="21" width="10.42578125" style="42" customWidth="1"/>
    <col min="22" max="22" width="9.85546875" style="42" customWidth="1"/>
    <col min="23" max="23" width="10.85546875" style="42" customWidth="1"/>
    <col min="24" max="24" width="9.140625" style="42" customWidth="1"/>
    <col min="25" max="25" width="10.85546875" style="42" customWidth="1"/>
    <col min="26" max="26" width="11.85546875" style="52" customWidth="1"/>
    <col min="27" max="27" width="10.7109375" style="52" customWidth="1"/>
    <col min="28" max="28" width="12.28515625" style="52" customWidth="1"/>
    <col min="29" max="29" width="11.7109375" style="52" customWidth="1"/>
    <col min="30" max="31" width="10.7109375" style="52" customWidth="1"/>
    <col min="32" max="32" width="12" style="52" customWidth="1"/>
    <col min="33" max="33" width="12.85546875" style="52" customWidth="1"/>
    <col min="34" max="36" width="10.7109375" style="52" customWidth="1"/>
    <col min="37" max="37" width="13.5703125" style="3" customWidth="1"/>
    <col min="38" max="38" width="12.42578125" style="42" customWidth="1"/>
    <col min="39" max="39" width="9.140625" customWidth="1"/>
    <col min="40" max="40" width="11" style="42" customWidth="1"/>
    <col min="41" max="41" width="10.7109375" style="42" customWidth="1"/>
    <col min="42" max="42" width="10.5703125" style="42" customWidth="1"/>
    <col min="43" max="44" width="9.140625" style="42" customWidth="1"/>
    <col min="45" max="45" width="10.85546875" style="42" customWidth="1"/>
    <col min="46" max="48" width="9.140625" style="42" customWidth="1"/>
    <col min="49" max="49" width="11.85546875" style="82" customWidth="1"/>
    <col min="50" max="51" width="10.42578125" style="82" customWidth="1"/>
    <col min="52" max="52" width="9.140625" style="42" customWidth="1"/>
    <col min="53" max="53" width="10.85546875" style="42" customWidth="1"/>
    <col min="54" max="54" width="11.85546875" style="79" customWidth="1"/>
    <col min="55" max="55" width="10.7109375" style="79" customWidth="1"/>
    <col min="56" max="56" width="12.28515625" style="79" customWidth="1"/>
    <col min="57" max="57" width="13.5703125" style="3" customWidth="1"/>
    <col min="58" max="58" width="9.140625" style="42" customWidth="1"/>
    <col min="59" max="59" width="9.140625" customWidth="1"/>
    <col min="60" max="60" width="11" style="42" customWidth="1"/>
    <col min="61" max="61" width="10.7109375" style="42" customWidth="1"/>
    <col min="62" max="62" width="10.5703125" style="42" customWidth="1"/>
    <col min="63" max="68" width="9.140625" style="42" customWidth="1"/>
    <col min="69" max="69" width="11.7109375" style="82" customWidth="1"/>
    <col min="70" max="71" width="10.42578125" style="82" customWidth="1"/>
    <col min="72" max="72" width="9.140625" style="42" customWidth="1"/>
    <col min="73" max="73" width="10.85546875" style="42" customWidth="1"/>
    <col min="74" max="74" width="11.85546875" style="79" customWidth="1"/>
    <col min="75" max="75" width="10.7109375" style="79" customWidth="1"/>
    <col min="76" max="76" width="12.28515625" style="79" customWidth="1"/>
    <col min="77" max="77" width="13.5703125" style="3" customWidth="1"/>
    <col min="78" max="78" width="9.140625" style="42" customWidth="1"/>
    <col min="79" max="79" width="9.140625" customWidth="1"/>
    <col min="80" max="80" width="11" style="42" customWidth="1"/>
    <col min="81" max="81" width="10.7109375" style="42" customWidth="1"/>
    <col min="82" max="82" width="10.5703125" style="42" customWidth="1"/>
    <col min="83" max="86" width="9.140625" style="42" customWidth="1"/>
    <col min="87" max="87" width="11.140625" style="42" customWidth="1"/>
    <col min="88" max="88" width="11" style="42" customWidth="1"/>
    <col min="89" max="89" width="9.5703125" style="82" customWidth="1"/>
    <col min="90" max="90" width="10.42578125" style="82" customWidth="1"/>
    <col min="91" max="91" width="9.140625" style="42" customWidth="1"/>
    <col min="92" max="92" width="10.85546875" style="42" customWidth="1"/>
    <col min="93" max="93" width="12.7109375" style="79" customWidth="1"/>
    <col min="94" max="94" width="10.7109375" style="79" customWidth="1"/>
    <col min="95" max="95" width="12.28515625" style="79" customWidth="1"/>
    <col min="96" max="96" width="13.5703125" style="3" hidden="1" customWidth="1"/>
    <col min="97" max="97" width="9.140625" style="42" hidden="1" customWidth="1"/>
    <col min="98" max="98" width="9.140625" hidden="1" customWidth="1"/>
    <col min="99" max="99" width="11" style="42" hidden="1" customWidth="1"/>
    <col min="100" max="100" width="10.7109375" style="42" hidden="1" customWidth="1"/>
    <col min="101" max="101" width="10.5703125" style="42" hidden="1" customWidth="1"/>
    <col min="102" max="105" width="9.140625" style="42" hidden="1" customWidth="1"/>
    <col min="106" max="107" width="9.85546875" style="42" hidden="1" customWidth="1"/>
    <col min="108" max="108" width="9.5703125" style="82" hidden="1" customWidth="1"/>
    <col min="109" max="109" width="10.42578125" style="82" hidden="1" customWidth="1"/>
    <col min="110" max="110" width="9.140625" style="42" hidden="1" customWidth="1"/>
    <col min="111" max="111" width="10.85546875" style="42" hidden="1" customWidth="1"/>
    <col min="112" max="112" width="11.85546875" style="79" hidden="1" customWidth="1"/>
    <col min="113" max="113" width="10.7109375" style="79" hidden="1" customWidth="1"/>
    <col min="114" max="114" width="12.28515625" style="79" hidden="1" customWidth="1"/>
    <col min="115" max="115" width="13.5703125" style="3" hidden="1" customWidth="1"/>
    <col min="116" max="116" width="9.140625" style="42" hidden="1" customWidth="1"/>
    <col min="117" max="117" width="9.140625" hidden="1" customWidth="1"/>
    <col min="118" max="118" width="11" style="42" hidden="1" customWidth="1"/>
    <col min="119" max="119" width="10.7109375" style="42" hidden="1" customWidth="1"/>
    <col min="120" max="120" width="10.5703125" style="42" hidden="1" customWidth="1"/>
    <col min="121" max="124" width="9.140625" style="42" hidden="1" customWidth="1"/>
    <col min="125" max="126" width="9.85546875" style="42" hidden="1" customWidth="1"/>
    <col min="127" max="127" width="9.5703125" style="82" hidden="1" customWidth="1"/>
    <col min="128" max="128" width="10.42578125" style="82" hidden="1" customWidth="1"/>
    <col min="129" max="129" width="9.140625" style="42" hidden="1" customWidth="1"/>
    <col min="130" max="130" width="10.85546875" style="42" hidden="1" customWidth="1"/>
    <col min="131" max="131" width="11.85546875" style="79" hidden="1" customWidth="1"/>
    <col min="132" max="132" width="10.7109375" style="79" hidden="1" customWidth="1"/>
    <col min="133" max="133" width="12.28515625" style="79" hidden="1" customWidth="1"/>
    <col min="134" max="134" width="13.5703125" style="3" hidden="1" customWidth="1"/>
    <col min="135" max="135" width="9.140625" style="42" hidden="1" customWidth="1"/>
    <col min="136" max="136" width="9.140625" hidden="1" customWidth="1"/>
    <col min="137" max="137" width="11" style="42" hidden="1" customWidth="1"/>
    <col min="138" max="138" width="10.7109375" style="42" hidden="1" customWidth="1"/>
    <col min="139" max="139" width="10.5703125" style="42" hidden="1" customWidth="1"/>
    <col min="140" max="143" width="9.140625" style="42" hidden="1" customWidth="1"/>
    <col min="144" max="145" width="9.85546875" style="42" hidden="1" customWidth="1"/>
    <col min="146" max="146" width="9.5703125" style="82" hidden="1" customWidth="1"/>
    <col min="147" max="147" width="10.42578125" style="82" hidden="1" customWidth="1"/>
    <col min="148" max="148" width="9.140625" style="42" hidden="1" customWidth="1"/>
    <col min="149" max="149" width="10.85546875" style="42" hidden="1" customWidth="1"/>
    <col min="150" max="150" width="11.85546875" style="79" hidden="1" customWidth="1"/>
    <col min="151" max="151" width="10.7109375" style="79" hidden="1" customWidth="1"/>
    <col min="152" max="152" width="12.28515625" style="79" hidden="1" customWidth="1"/>
  </cols>
  <sheetData>
    <row r="1" spans="1:152" x14ac:dyDescent="0.25">
      <c r="T1" s="52"/>
      <c r="U1" s="52"/>
      <c r="V1" s="52"/>
      <c r="W1" s="52"/>
      <c r="AW1" s="79"/>
      <c r="AX1" s="79"/>
      <c r="AY1" s="79"/>
      <c r="BQ1" s="79"/>
      <c r="BR1" s="79"/>
      <c r="BS1" s="79"/>
      <c r="CK1" s="79"/>
      <c r="CL1" s="79"/>
      <c r="DD1" s="79"/>
      <c r="DE1" s="79"/>
      <c r="DW1" s="79"/>
      <c r="DX1" s="79"/>
      <c r="EP1" s="79"/>
      <c r="EQ1" s="79"/>
    </row>
    <row r="2" spans="1:152" ht="15.75" x14ac:dyDescent="0.25">
      <c r="A2" s="41" t="s">
        <v>216</v>
      </c>
      <c r="B2" s="1"/>
      <c r="C2" s="1"/>
      <c r="D2"/>
      <c r="E2" s="1"/>
      <c r="F2" s="4"/>
      <c r="G2" s="4"/>
      <c r="H2" s="127" t="s">
        <v>217</v>
      </c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68" t="s">
        <v>251</v>
      </c>
      <c r="AG2" s="168"/>
      <c r="AH2" s="168"/>
      <c r="AI2" s="168"/>
      <c r="AJ2" s="168"/>
      <c r="AK2" s="169" t="s">
        <v>263</v>
      </c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71" t="s">
        <v>265</v>
      </c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62" t="s">
        <v>270</v>
      </c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</row>
    <row r="3" spans="1:152" ht="36" customHeight="1" x14ac:dyDescent="0.25">
      <c r="A3" s="1"/>
      <c r="B3" s="1"/>
      <c r="C3" s="1"/>
      <c r="D3"/>
      <c r="E3" s="1"/>
      <c r="F3" s="11"/>
      <c r="G3" s="11"/>
      <c r="H3" s="128" t="s">
        <v>198</v>
      </c>
      <c r="I3" s="129" t="s">
        <v>199</v>
      </c>
      <c r="J3" s="130" t="s">
        <v>200</v>
      </c>
      <c r="K3" s="130"/>
      <c r="L3" s="130"/>
      <c r="M3" s="130"/>
      <c r="N3" s="131" t="s">
        <v>201</v>
      </c>
      <c r="O3" s="132" t="s">
        <v>202</v>
      </c>
      <c r="P3" s="129" t="s">
        <v>203</v>
      </c>
      <c r="Q3" s="133"/>
      <c r="R3" s="133"/>
      <c r="S3" s="132" t="s">
        <v>202</v>
      </c>
      <c r="T3" s="146" t="s">
        <v>239</v>
      </c>
      <c r="U3" s="147"/>
      <c r="V3" s="149" t="s">
        <v>240</v>
      </c>
      <c r="W3" s="150"/>
      <c r="X3" s="136" t="s">
        <v>224</v>
      </c>
      <c r="Y3" s="136"/>
      <c r="Z3" s="137"/>
      <c r="AA3" s="137"/>
      <c r="AB3" s="137"/>
      <c r="AC3" s="151" t="s">
        <v>225</v>
      </c>
      <c r="AD3" s="151"/>
      <c r="AE3" s="152"/>
      <c r="AF3" s="156" t="s">
        <v>252</v>
      </c>
      <c r="AG3" s="157"/>
      <c r="AH3" s="151" t="s">
        <v>254</v>
      </c>
      <c r="AI3" s="151"/>
      <c r="AJ3" s="152"/>
      <c r="AK3" s="128" t="s">
        <v>198</v>
      </c>
      <c r="AL3" s="129" t="s">
        <v>199</v>
      </c>
      <c r="AM3" s="130" t="s">
        <v>200</v>
      </c>
      <c r="AN3" s="130"/>
      <c r="AO3" s="130"/>
      <c r="AP3" s="130"/>
      <c r="AQ3" s="131" t="s">
        <v>201</v>
      </c>
      <c r="AR3" s="132" t="s">
        <v>202</v>
      </c>
      <c r="AS3" s="129" t="s">
        <v>203</v>
      </c>
      <c r="AT3" s="133"/>
      <c r="AU3" s="133"/>
      <c r="AV3" s="132" t="s">
        <v>202</v>
      </c>
      <c r="AW3" s="134" t="s">
        <v>259</v>
      </c>
      <c r="AX3" s="161"/>
      <c r="AY3" s="135"/>
      <c r="AZ3" s="136" t="s">
        <v>260</v>
      </c>
      <c r="BA3" s="136"/>
      <c r="BB3" s="137"/>
      <c r="BC3" s="137"/>
      <c r="BD3" s="137"/>
      <c r="BE3" s="128" t="s">
        <v>198</v>
      </c>
      <c r="BF3" s="129" t="s">
        <v>199</v>
      </c>
      <c r="BG3" s="130" t="s">
        <v>200</v>
      </c>
      <c r="BH3" s="130"/>
      <c r="BI3" s="130"/>
      <c r="BJ3" s="130"/>
      <c r="BK3" s="131" t="s">
        <v>201</v>
      </c>
      <c r="BL3" s="132" t="s">
        <v>202</v>
      </c>
      <c r="BM3" s="129" t="s">
        <v>203</v>
      </c>
      <c r="BN3" s="133"/>
      <c r="BO3" s="133"/>
      <c r="BP3" s="132" t="s">
        <v>202</v>
      </c>
      <c r="BQ3" s="134" t="s">
        <v>238</v>
      </c>
      <c r="BR3" s="161"/>
      <c r="BS3" s="135"/>
      <c r="BT3" s="153" t="s">
        <v>235</v>
      </c>
      <c r="BU3" s="154"/>
      <c r="BV3" s="154"/>
      <c r="BW3" s="154"/>
      <c r="BX3" s="155"/>
      <c r="BY3" s="128" t="s">
        <v>198</v>
      </c>
      <c r="BZ3" s="129" t="s">
        <v>199</v>
      </c>
      <c r="CA3" s="130" t="s">
        <v>200</v>
      </c>
      <c r="CB3" s="130"/>
      <c r="CC3" s="130"/>
      <c r="CD3" s="130"/>
      <c r="CE3" s="131" t="s">
        <v>201</v>
      </c>
      <c r="CF3" s="132" t="s">
        <v>202</v>
      </c>
      <c r="CG3" s="129" t="s">
        <v>203</v>
      </c>
      <c r="CH3" s="133"/>
      <c r="CI3" s="133"/>
      <c r="CJ3" s="132" t="s">
        <v>202</v>
      </c>
      <c r="CK3" s="134" t="s">
        <v>238</v>
      </c>
      <c r="CL3" s="135"/>
      <c r="CM3" s="136" t="s">
        <v>235</v>
      </c>
      <c r="CN3" s="136"/>
      <c r="CO3" s="137"/>
      <c r="CP3" s="137"/>
      <c r="CQ3" s="137"/>
      <c r="CR3" s="128" t="s">
        <v>198</v>
      </c>
      <c r="CS3" s="129" t="s">
        <v>199</v>
      </c>
      <c r="CT3" s="130" t="s">
        <v>200</v>
      </c>
      <c r="CU3" s="130"/>
      <c r="CV3" s="130"/>
      <c r="CW3" s="130"/>
      <c r="CX3" s="131" t="s">
        <v>201</v>
      </c>
      <c r="CY3" s="132" t="s">
        <v>202</v>
      </c>
      <c r="CZ3" s="129" t="s">
        <v>203</v>
      </c>
      <c r="DA3" s="133"/>
      <c r="DB3" s="133"/>
      <c r="DC3" s="132" t="s">
        <v>202</v>
      </c>
      <c r="DD3" s="134" t="s">
        <v>238</v>
      </c>
      <c r="DE3" s="135"/>
      <c r="DF3" s="136" t="s">
        <v>235</v>
      </c>
      <c r="DG3" s="136"/>
      <c r="DH3" s="137"/>
      <c r="DI3" s="137"/>
      <c r="DJ3" s="137"/>
      <c r="DK3" s="128" t="s">
        <v>198</v>
      </c>
      <c r="DL3" s="129" t="s">
        <v>199</v>
      </c>
      <c r="DM3" s="130" t="s">
        <v>200</v>
      </c>
      <c r="DN3" s="130"/>
      <c r="DO3" s="130"/>
      <c r="DP3" s="130"/>
      <c r="DQ3" s="131" t="s">
        <v>201</v>
      </c>
      <c r="DR3" s="132" t="s">
        <v>202</v>
      </c>
      <c r="DS3" s="129" t="s">
        <v>203</v>
      </c>
      <c r="DT3" s="133"/>
      <c r="DU3" s="133"/>
      <c r="DV3" s="132" t="s">
        <v>202</v>
      </c>
      <c r="DW3" s="134" t="s">
        <v>238</v>
      </c>
      <c r="DX3" s="135"/>
      <c r="DY3" s="136" t="s">
        <v>235</v>
      </c>
      <c r="DZ3" s="136"/>
      <c r="EA3" s="137"/>
      <c r="EB3" s="137"/>
      <c r="EC3" s="137"/>
      <c r="ED3" s="128" t="s">
        <v>198</v>
      </c>
      <c r="EE3" s="129" t="s">
        <v>199</v>
      </c>
      <c r="EF3" s="130" t="s">
        <v>200</v>
      </c>
      <c r="EG3" s="130"/>
      <c r="EH3" s="130"/>
      <c r="EI3" s="130"/>
      <c r="EJ3" s="131" t="s">
        <v>201</v>
      </c>
      <c r="EK3" s="132" t="s">
        <v>202</v>
      </c>
      <c r="EL3" s="129" t="s">
        <v>203</v>
      </c>
      <c r="EM3" s="133"/>
      <c r="EN3" s="133"/>
      <c r="EO3" s="132" t="s">
        <v>202</v>
      </c>
      <c r="EP3" s="134" t="s">
        <v>238</v>
      </c>
      <c r="EQ3" s="135"/>
      <c r="ER3" s="136" t="s">
        <v>235</v>
      </c>
      <c r="ES3" s="136"/>
      <c r="ET3" s="137"/>
      <c r="EU3" s="137"/>
      <c r="EV3" s="137"/>
    </row>
    <row r="4" spans="1:152" ht="35.25" customHeight="1" x14ac:dyDescent="0.25">
      <c r="A4"/>
      <c r="B4"/>
      <c r="C4"/>
      <c r="D4"/>
      <c r="E4" s="1"/>
      <c r="F4"/>
      <c r="G4"/>
      <c r="H4" s="128"/>
      <c r="I4" s="129"/>
      <c r="J4" s="131" t="s">
        <v>204</v>
      </c>
      <c r="K4" s="131"/>
      <c r="L4" s="131" t="s">
        <v>205</v>
      </c>
      <c r="M4" s="131"/>
      <c r="N4" s="131"/>
      <c r="O4" s="132"/>
      <c r="P4" s="129"/>
      <c r="Q4" s="138" t="s">
        <v>206</v>
      </c>
      <c r="R4" s="139" t="s">
        <v>207</v>
      </c>
      <c r="S4" s="132"/>
      <c r="T4" s="148" t="s">
        <v>226</v>
      </c>
      <c r="U4" s="148" t="s">
        <v>227</v>
      </c>
      <c r="V4" s="140" t="s">
        <v>221</v>
      </c>
      <c r="W4" s="140" t="s">
        <v>222</v>
      </c>
      <c r="X4" s="141" t="s">
        <v>210</v>
      </c>
      <c r="Y4" s="142"/>
      <c r="Z4" s="158" t="s">
        <v>223</v>
      </c>
      <c r="AA4" s="159"/>
      <c r="AB4" s="160"/>
      <c r="AC4" s="163" t="s">
        <v>228</v>
      </c>
      <c r="AD4" s="164"/>
      <c r="AE4" s="165"/>
      <c r="AF4" s="140" t="s">
        <v>255</v>
      </c>
      <c r="AG4" s="140" t="s">
        <v>256</v>
      </c>
      <c r="AH4" s="158" t="s">
        <v>253</v>
      </c>
      <c r="AI4" s="159"/>
      <c r="AJ4" s="160"/>
      <c r="AK4" s="128"/>
      <c r="AL4" s="129"/>
      <c r="AM4" s="131" t="s">
        <v>204</v>
      </c>
      <c r="AN4" s="131"/>
      <c r="AO4" s="131" t="s">
        <v>205</v>
      </c>
      <c r="AP4" s="131"/>
      <c r="AQ4" s="131"/>
      <c r="AR4" s="132"/>
      <c r="AS4" s="129"/>
      <c r="AT4" s="138" t="s">
        <v>206</v>
      </c>
      <c r="AU4" s="139" t="s">
        <v>207</v>
      </c>
      <c r="AV4" s="132"/>
      <c r="AW4" s="140" t="s">
        <v>208</v>
      </c>
      <c r="AX4" s="140" t="s">
        <v>209</v>
      </c>
      <c r="AY4" s="166" t="s">
        <v>261</v>
      </c>
      <c r="AZ4" s="141" t="s">
        <v>210</v>
      </c>
      <c r="BA4" s="142"/>
      <c r="BB4" s="143" t="s">
        <v>266</v>
      </c>
      <c r="BC4" s="144"/>
      <c r="BD4" s="145"/>
      <c r="BE4" s="128"/>
      <c r="BF4" s="129"/>
      <c r="BG4" s="131" t="s">
        <v>204</v>
      </c>
      <c r="BH4" s="131"/>
      <c r="BI4" s="131" t="s">
        <v>205</v>
      </c>
      <c r="BJ4" s="131"/>
      <c r="BK4" s="131"/>
      <c r="BL4" s="132"/>
      <c r="BM4" s="129"/>
      <c r="BN4" s="138" t="s">
        <v>206</v>
      </c>
      <c r="BO4" s="139" t="s">
        <v>207</v>
      </c>
      <c r="BP4" s="132"/>
      <c r="BQ4" s="140" t="s">
        <v>208</v>
      </c>
      <c r="BR4" s="140" t="s">
        <v>209</v>
      </c>
      <c r="BS4" s="140" t="s">
        <v>261</v>
      </c>
      <c r="BT4" s="141" t="s">
        <v>210</v>
      </c>
      <c r="BU4" s="142"/>
      <c r="BV4" s="143" t="s">
        <v>236</v>
      </c>
      <c r="BW4" s="144"/>
      <c r="BX4" s="145"/>
      <c r="BY4" s="128"/>
      <c r="BZ4" s="129"/>
      <c r="CA4" s="131" t="s">
        <v>204</v>
      </c>
      <c r="CB4" s="131"/>
      <c r="CC4" s="131" t="s">
        <v>205</v>
      </c>
      <c r="CD4" s="131"/>
      <c r="CE4" s="131"/>
      <c r="CF4" s="132"/>
      <c r="CG4" s="129"/>
      <c r="CH4" s="138" t="s">
        <v>206</v>
      </c>
      <c r="CI4" s="139" t="s">
        <v>207</v>
      </c>
      <c r="CJ4" s="132"/>
      <c r="CK4" s="140" t="s">
        <v>208</v>
      </c>
      <c r="CL4" s="140" t="s">
        <v>209</v>
      </c>
      <c r="CM4" s="141" t="s">
        <v>210</v>
      </c>
      <c r="CN4" s="142"/>
      <c r="CO4" s="143" t="s">
        <v>236</v>
      </c>
      <c r="CP4" s="144"/>
      <c r="CQ4" s="145"/>
      <c r="CR4" s="128"/>
      <c r="CS4" s="129"/>
      <c r="CT4" s="131" t="s">
        <v>204</v>
      </c>
      <c r="CU4" s="131"/>
      <c r="CV4" s="131" t="s">
        <v>205</v>
      </c>
      <c r="CW4" s="131"/>
      <c r="CX4" s="131"/>
      <c r="CY4" s="132"/>
      <c r="CZ4" s="129"/>
      <c r="DA4" s="138" t="s">
        <v>206</v>
      </c>
      <c r="DB4" s="139" t="s">
        <v>207</v>
      </c>
      <c r="DC4" s="132"/>
      <c r="DD4" s="140" t="s">
        <v>208</v>
      </c>
      <c r="DE4" s="140" t="s">
        <v>209</v>
      </c>
      <c r="DF4" s="141" t="s">
        <v>210</v>
      </c>
      <c r="DG4" s="142"/>
      <c r="DH4" s="143" t="s">
        <v>236</v>
      </c>
      <c r="DI4" s="144"/>
      <c r="DJ4" s="145"/>
      <c r="DK4" s="128"/>
      <c r="DL4" s="129"/>
      <c r="DM4" s="131" t="s">
        <v>204</v>
      </c>
      <c r="DN4" s="131"/>
      <c r="DO4" s="131" t="s">
        <v>205</v>
      </c>
      <c r="DP4" s="131"/>
      <c r="DQ4" s="131"/>
      <c r="DR4" s="132"/>
      <c r="DS4" s="129"/>
      <c r="DT4" s="138" t="s">
        <v>206</v>
      </c>
      <c r="DU4" s="139" t="s">
        <v>207</v>
      </c>
      <c r="DV4" s="132"/>
      <c r="DW4" s="140" t="s">
        <v>208</v>
      </c>
      <c r="DX4" s="140" t="s">
        <v>209</v>
      </c>
      <c r="DY4" s="141" t="s">
        <v>210</v>
      </c>
      <c r="DZ4" s="142"/>
      <c r="EA4" s="143" t="s">
        <v>236</v>
      </c>
      <c r="EB4" s="144"/>
      <c r="EC4" s="145"/>
      <c r="ED4" s="128"/>
      <c r="EE4" s="129"/>
      <c r="EF4" s="131" t="s">
        <v>204</v>
      </c>
      <c r="EG4" s="131"/>
      <c r="EH4" s="131" t="s">
        <v>205</v>
      </c>
      <c r="EI4" s="131"/>
      <c r="EJ4" s="131"/>
      <c r="EK4" s="132"/>
      <c r="EL4" s="129"/>
      <c r="EM4" s="138" t="s">
        <v>206</v>
      </c>
      <c r="EN4" s="139" t="s">
        <v>207</v>
      </c>
      <c r="EO4" s="132"/>
      <c r="EP4" s="140" t="s">
        <v>208</v>
      </c>
      <c r="EQ4" s="140" t="s">
        <v>209</v>
      </c>
      <c r="ER4" s="141" t="s">
        <v>210</v>
      </c>
      <c r="ES4" s="142"/>
      <c r="ET4" s="143" t="s">
        <v>236</v>
      </c>
      <c r="EU4" s="144"/>
      <c r="EV4" s="145"/>
    </row>
    <row r="5" spans="1:152" ht="56.25" x14ac:dyDescent="0.25">
      <c r="A5" s="13" t="s">
        <v>80</v>
      </c>
      <c r="B5" s="14" t="s">
        <v>81</v>
      </c>
      <c r="C5" s="14" t="s">
        <v>9</v>
      </c>
      <c r="D5" s="13" t="s">
        <v>82</v>
      </c>
      <c r="E5" s="13" t="s">
        <v>78</v>
      </c>
      <c r="F5" s="13" t="s">
        <v>12</v>
      </c>
      <c r="G5" s="13" t="s">
        <v>13</v>
      </c>
      <c r="H5" s="128"/>
      <c r="I5" s="129"/>
      <c r="J5" s="36" t="s">
        <v>243</v>
      </c>
      <c r="K5" s="37" t="s">
        <v>211</v>
      </c>
      <c r="L5" s="35" t="s">
        <v>206</v>
      </c>
      <c r="M5" s="37" t="s">
        <v>212</v>
      </c>
      <c r="N5" s="131"/>
      <c r="O5" s="132"/>
      <c r="P5" s="129"/>
      <c r="Q5" s="138"/>
      <c r="R5" s="139"/>
      <c r="S5" s="132"/>
      <c r="T5" s="148"/>
      <c r="U5" s="148"/>
      <c r="V5" s="140"/>
      <c r="W5" s="140"/>
      <c r="X5" s="43" t="s">
        <v>208</v>
      </c>
      <c r="Y5" s="43" t="s">
        <v>209</v>
      </c>
      <c r="Z5" s="66" t="s">
        <v>208</v>
      </c>
      <c r="AA5" s="66" t="s">
        <v>209</v>
      </c>
      <c r="AB5" s="67" t="s">
        <v>213</v>
      </c>
      <c r="AC5" s="53" t="s">
        <v>208</v>
      </c>
      <c r="AD5" s="53" t="s">
        <v>209</v>
      </c>
      <c r="AE5" s="54" t="s">
        <v>213</v>
      </c>
      <c r="AF5" s="140"/>
      <c r="AG5" s="140"/>
      <c r="AH5" s="66" t="s">
        <v>208</v>
      </c>
      <c r="AI5" s="66" t="s">
        <v>209</v>
      </c>
      <c r="AJ5" s="67" t="s">
        <v>213</v>
      </c>
      <c r="AK5" s="128"/>
      <c r="AL5" s="129"/>
      <c r="AM5" s="36" t="s">
        <v>243</v>
      </c>
      <c r="AN5" s="37" t="s">
        <v>211</v>
      </c>
      <c r="AO5" s="35" t="s">
        <v>206</v>
      </c>
      <c r="AP5" s="37" t="s">
        <v>212</v>
      </c>
      <c r="AQ5" s="131"/>
      <c r="AR5" s="132"/>
      <c r="AS5" s="129"/>
      <c r="AT5" s="138"/>
      <c r="AU5" s="139"/>
      <c r="AV5" s="132"/>
      <c r="AW5" s="140"/>
      <c r="AX5" s="140"/>
      <c r="AY5" s="167"/>
      <c r="AZ5" s="43" t="s">
        <v>208</v>
      </c>
      <c r="BA5" s="43" t="s">
        <v>209</v>
      </c>
      <c r="BB5" s="83" t="s">
        <v>208</v>
      </c>
      <c r="BC5" s="83" t="s">
        <v>209</v>
      </c>
      <c r="BD5" s="84" t="s">
        <v>213</v>
      </c>
      <c r="BE5" s="128"/>
      <c r="BF5" s="129"/>
      <c r="BG5" s="36" t="s">
        <v>243</v>
      </c>
      <c r="BH5" s="37" t="s">
        <v>211</v>
      </c>
      <c r="BI5" s="35" t="s">
        <v>206</v>
      </c>
      <c r="BJ5" s="37" t="s">
        <v>212</v>
      </c>
      <c r="BK5" s="131"/>
      <c r="BL5" s="132"/>
      <c r="BM5" s="129"/>
      <c r="BN5" s="138"/>
      <c r="BO5" s="139"/>
      <c r="BP5" s="132"/>
      <c r="BQ5" s="140"/>
      <c r="BR5" s="140"/>
      <c r="BS5" s="140"/>
      <c r="BT5" s="43" t="s">
        <v>208</v>
      </c>
      <c r="BU5" s="43" t="s">
        <v>209</v>
      </c>
      <c r="BV5" s="83" t="s">
        <v>208</v>
      </c>
      <c r="BW5" s="83" t="s">
        <v>209</v>
      </c>
      <c r="BX5" s="84" t="s">
        <v>213</v>
      </c>
      <c r="BY5" s="128"/>
      <c r="BZ5" s="129"/>
      <c r="CA5" s="36" t="s">
        <v>243</v>
      </c>
      <c r="CB5" s="37" t="s">
        <v>211</v>
      </c>
      <c r="CC5" s="35" t="s">
        <v>206</v>
      </c>
      <c r="CD5" s="37" t="s">
        <v>212</v>
      </c>
      <c r="CE5" s="131"/>
      <c r="CF5" s="132"/>
      <c r="CG5" s="129"/>
      <c r="CH5" s="138"/>
      <c r="CI5" s="139"/>
      <c r="CJ5" s="132"/>
      <c r="CK5" s="140"/>
      <c r="CL5" s="140"/>
      <c r="CM5" s="43" t="s">
        <v>208</v>
      </c>
      <c r="CN5" s="43" t="s">
        <v>209</v>
      </c>
      <c r="CO5" s="83" t="s">
        <v>208</v>
      </c>
      <c r="CP5" s="83" t="s">
        <v>209</v>
      </c>
      <c r="CQ5" s="84" t="s">
        <v>213</v>
      </c>
      <c r="CR5" s="128"/>
      <c r="CS5" s="129"/>
      <c r="CT5" s="36" t="s">
        <v>243</v>
      </c>
      <c r="CU5" s="37" t="s">
        <v>211</v>
      </c>
      <c r="CV5" s="35" t="s">
        <v>206</v>
      </c>
      <c r="CW5" s="37" t="s">
        <v>212</v>
      </c>
      <c r="CX5" s="131"/>
      <c r="CY5" s="132"/>
      <c r="CZ5" s="129"/>
      <c r="DA5" s="138"/>
      <c r="DB5" s="139"/>
      <c r="DC5" s="132"/>
      <c r="DD5" s="140"/>
      <c r="DE5" s="140"/>
      <c r="DF5" s="43" t="s">
        <v>208</v>
      </c>
      <c r="DG5" s="43" t="s">
        <v>209</v>
      </c>
      <c r="DH5" s="83" t="s">
        <v>208</v>
      </c>
      <c r="DI5" s="83" t="s">
        <v>209</v>
      </c>
      <c r="DJ5" s="84" t="s">
        <v>213</v>
      </c>
      <c r="DK5" s="128"/>
      <c r="DL5" s="129"/>
      <c r="DM5" s="36" t="s">
        <v>243</v>
      </c>
      <c r="DN5" s="37" t="s">
        <v>211</v>
      </c>
      <c r="DO5" s="35" t="s">
        <v>206</v>
      </c>
      <c r="DP5" s="37" t="s">
        <v>212</v>
      </c>
      <c r="DQ5" s="131"/>
      <c r="DR5" s="132"/>
      <c r="DS5" s="129"/>
      <c r="DT5" s="138"/>
      <c r="DU5" s="139"/>
      <c r="DV5" s="132"/>
      <c r="DW5" s="140"/>
      <c r="DX5" s="140"/>
      <c r="DY5" s="43" t="s">
        <v>208</v>
      </c>
      <c r="DZ5" s="43" t="s">
        <v>209</v>
      </c>
      <c r="EA5" s="83" t="s">
        <v>208</v>
      </c>
      <c r="EB5" s="83" t="s">
        <v>209</v>
      </c>
      <c r="EC5" s="84" t="s">
        <v>213</v>
      </c>
      <c r="ED5" s="128"/>
      <c r="EE5" s="129"/>
      <c r="EF5" s="36" t="s">
        <v>243</v>
      </c>
      <c r="EG5" s="37" t="s">
        <v>211</v>
      </c>
      <c r="EH5" s="35" t="s">
        <v>206</v>
      </c>
      <c r="EI5" s="37" t="s">
        <v>212</v>
      </c>
      <c r="EJ5" s="131"/>
      <c r="EK5" s="132"/>
      <c r="EL5" s="129"/>
      <c r="EM5" s="138"/>
      <c r="EN5" s="139"/>
      <c r="EO5" s="132"/>
      <c r="EP5" s="140"/>
      <c r="EQ5" s="140"/>
      <c r="ER5" s="43" t="s">
        <v>208</v>
      </c>
      <c r="ES5" s="43" t="s">
        <v>209</v>
      </c>
      <c r="ET5" s="83" t="s">
        <v>208</v>
      </c>
      <c r="EU5" s="83" t="s">
        <v>209</v>
      </c>
      <c r="EV5" s="84" t="s">
        <v>213</v>
      </c>
    </row>
    <row r="6" spans="1:152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88</v>
      </c>
      <c r="H6" s="38" t="s">
        <v>214</v>
      </c>
      <c r="I6" s="39" t="s">
        <v>214</v>
      </c>
      <c r="J6" s="39" t="s">
        <v>214</v>
      </c>
      <c r="K6" s="39" t="s">
        <v>214</v>
      </c>
      <c r="L6" s="39" t="s">
        <v>214</v>
      </c>
      <c r="M6" s="39" t="s">
        <v>214</v>
      </c>
      <c r="N6" s="39" t="s">
        <v>214</v>
      </c>
      <c r="O6" s="39" t="s">
        <v>214</v>
      </c>
      <c r="P6" s="39" t="s">
        <v>214</v>
      </c>
      <c r="Q6" s="39" t="s">
        <v>214</v>
      </c>
      <c r="R6" s="39" t="s">
        <v>214</v>
      </c>
      <c r="S6" s="39" t="s">
        <v>214</v>
      </c>
      <c r="T6" s="63" t="s">
        <v>214</v>
      </c>
      <c r="U6" s="63" t="s">
        <v>214</v>
      </c>
      <c r="V6" s="39"/>
      <c r="W6" s="39"/>
      <c r="X6" s="39" t="s">
        <v>214</v>
      </c>
      <c r="Y6" s="39" t="s">
        <v>214</v>
      </c>
      <c r="Z6" s="68" t="s">
        <v>214</v>
      </c>
      <c r="AA6" s="68" t="s">
        <v>214</v>
      </c>
      <c r="AB6" s="68" t="s">
        <v>214</v>
      </c>
      <c r="AC6" s="55" t="s">
        <v>214</v>
      </c>
      <c r="AD6" s="55" t="s">
        <v>214</v>
      </c>
      <c r="AE6" s="55" t="s">
        <v>214</v>
      </c>
      <c r="AF6" s="39"/>
      <c r="AG6" s="39"/>
      <c r="AH6" s="68" t="s">
        <v>214</v>
      </c>
      <c r="AI6" s="68" t="s">
        <v>214</v>
      </c>
      <c r="AJ6" s="68" t="s">
        <v>214</v>
      </c>
      <c r="AK6" s="38" t="s">
        <v>214</v>
      </c>
      <c r="AL6" s="39" t="s">
        <v>214</v>
      </c>
      <c r="AM6" s="39" t="s">
        <v>214</v>
      </c>
      <c r="AN6" s="39" t="s">
        <v>214</v>
      </c>
      <c r="AO6" s="39" t="s">
        <v>214</v>
      </c>
      <c r="AP6" s="39" t="s">
        <v>214</v>
      </c>
      <c r="AQ6" s="39" t="s">
        <v>214</v>
      </c>
      <c r="AR6" s="39" t="s">
        <v>214</v>
      </c>
      <c r="AS6" s="39" t="s">
        <v>214</v>
      </c>
      <c r="AT6" s="39" t="s">
        <v>214</v>
      </c>
      <c r="AU6" s="39" t="s">
        <v>214</v>
      </c>
      <c r="AV6" s="39" t="s">
        <v>214</v>
      </c>
      <c r="AW6" s="80" t="s">
        <v>214</v>
      </c>
      <c r="AX6" s="80" t="s">
        <v>214</v>
      </c>
      <c r="AY6" s="80" t="s">
        <v>214</v>
      </c>
      <c r="AZ6" s="39" t="s">
        <v>214</v>
      </c>
      <c r="BA6" s="39" t="s">
        <v>214</v>
      </c>
      <c r="BB6" s="85" t="s">
        <v>214</v>
      </c>
      <c r="BC6" s="85" t="s">
        <v>214</v>
      </c>
      <c r="BD6" s="85" t="s">
        <v>214</v>
      </c>
      <c r="BE6" s="38" t="s">
        <v>214</v>
      </c>
      <c r="BF6" s="39" t="s">
        <v>214</v>
      </c>
      <c r="BG6" s="39" t="s">
        <v>214</v>
      </c>
      <c r="BH6" s="39" t="s">
        <v>214</v>
      </c>
      <c r="BI6" s="39" t="s">
        <v>214</v>
      </c>
      <c r="BJ6" s="39" t="s">
        <v>214</v>
      </c>
      <c r="BK6" s="39" t="s">
        <v>214</v>
      </c>
      <c r="BL6" s="39" t="s">
        <v>214</v>
      </c>
      <c r="BM6" s="39" t="s">
        <v>214</v>
      </c>
      <c r="BN6" s="39" t="s">
        <v>214</v>
      </c>
      <c r="BO6" s="39" t="s">
        <v>214</v>
      </c>
      <c r="BP6" s="39" t="s">
        <v>214</v>
      </c>
      <c r="BQ6" s="80" t="s">
        <v>214</v>
      </c>
      <c r="BR6" s="80" t="s">
        <v>214</v>
      </c>
      <c r="BS6" s="80"/>
      <c r="BT6" s="39" t="s">
        <v>214</v>
      </c>
      <c r="BU6" s="39" t="s">
        <v>214</v>
      </c>
      <c r="BV6" s="85" t="s">
        <v>214</v>
      </c>
      <c r="BW6" s="85" t="s">
        <v>214</v>
      </c>
      <c r="BX6" s="85" t="s">
        <v>214</v>
      </c>
      <c r="BY6" s="38" t="s">
        <v>214</v>
      </c>
      <c r="BZ6" s="39" t="s">
        <v>214</v>
      </c>
      <c r="CA6" s="39" t="s">
        <v>214</v>
      </c>
      <c r="CB6" s="39" t="s">
        <v>214</v>
      </c>
      <c r="CC6" s="39" t="s">
        <v>214</v>
      </c>
      <c r="CD6" s="39" t="s">
        <v>214</v>
      </c>
      <c r="CE6" s="39" t="s">
        <v>214</v>
      </c>
      <c r="CF6" s="39" t="s">
        <v>214</v>
      </c>
      <c r="CG6" s="39" t="s">
        <v>214</v>
      </c>
      <c r="CH6" s="39" t="s">
        <v>214</v>
      </c>
      <c r="CI6" s="39" t="s">
        <v>214</v>
      </c>
      <c r="CJ6" s="39" t="s">
        <v>214</v>
      </c>
      <c r="CK6" s="80" t="s">
        <v>214</v>
      </c>
      <c r="CL6" s="80" t="s">
        <v>214</v>
      </c>
      <c r="CM6" s="39" t="s">
        <v>214</v>
      </c>
      <c r="CN6" s="39" t="s">
        <v>214</v>
      </c>
      <c r="CO6" s="85" t="s">
        <v>214</v>
      </c>
      <c r="CP6" s="85" t="s">
        <v>214</v>
      </c>
      <c r="CQ6" s="85" t="s">
        <v>214</v>
      </c>
      <c r="CR6" s="38" t="s">
        <v>214</v>
      </c>
      <c r="CS6" s="39" t="s">
        <v>214</v>
      </c>
      <c r="CT6" s="39" t="s">
        <v>214</v>
      </c>
      <c r="CU6" s="39" t="s">
        <v>214</v>
      </c>
      <c r="CV6" s="39" t="s">
        <v>214</v>
      </c>
      <c r="CW6" s="39" t="s">
        <v>214</v>
      </c>
      <c r="CX6" s="39" t="s">
        <v>214</v>
      </c>
      <c r="CY6" s="39" t="s">
        <v>214</v>
      </c>
      <c r="CZ6" s="39" t="s">
        <v>214</v>
      </c>
      <c r="DA6" s="39" t="s">
        <v>214</v>
      </c>
      <c r="DB6" s="39" t="s">
        <v>214</v>
      </c>
      <c r="DC6" s="39" t="s">
        <v>214</v>
      </c>
      <c r="DD6" s="80" t="s">
        <v>214</v>
      </c>
      <c r="DE6" s="80" t="s">
        <v>214</v>
      </c>
      <c r="DF6" s="39" t="s">
        <v>214</v>
      </c>
      <c r="DG6" s="39" t="s">
        <v>214</v>
      </c>
      <c r="DH6" s="85" t="s">
        <v>214</v>
      </c>
      <c r="DI6" s="85" t="s">
        <v>214</v>
      </c>
      <c r="DJ6" s="85" t="s">
        <v>214</v>
      </c>
      <c r="DK6" s="38" t="s">
        <v>214</v>
      </c>
      <c r="DL6" s="39" t="s">
        <v>214</v>
      </c>
      <c r="DM6" s="39" t="s">
        <v>214</v>
      </c>
      <c r="DN6" s="39" t="s">
        <v>214</v>
      </c>
      <c r="DO6" s="39" t="s">
        <v>214</v>
      </c>
      <c r="DP6" s="39" t="s">
        <v>214</v>
      </c>
      <c r="DQ6" s="39" t="s">
        <v>214</v>
      </c>
      <c r="DR6" s="39" t="s">
        <v>214</v>
      </c>
      <c r="DS6" s="39" t="s">
        <v>214</v>
      </c>
      <c r="DT6" s="39" t="s">
        <v>214</v>
      </c>
      <c r="DU6" s="39" t="s">
        <v>214</v>
      </c>
      <c r="DV6" s="39" t="s">
        <v>214</v>
      </c>
      <c r="DW6" s="80" t="s">
        <v>214</v>
      </c>
      <c r="DX6" s="80" t="s">
        <v>214</v>
      </c>
      <c r="DY6" s="39" t="s">
        <v>214</v>
      </c>
      <c r="DZ6" s="39" t="s">
        <v>214</v>
      </c>
      <c r="EA6" s="85" t="s">
        <v>214</v>
      </c>
      <c r="EB6" s="85" t="s">
        <v>214</v>
      </c>
      <c r="EC6" s="85" t="s">
        <v>214</v>
      </c>
      <c r="ED6" s="38" t="s">
        <v>214</v>
      </c>
      <c r="EE6" s="39" t="s">
        <v>214</v>
      </c>
      <c r="EF6" s="39" t="s">
        <v>214</v>
      </c>
      <c r="EG6" s="39" t="s">
        <v>214</v>
      </c>
      <c r="EH6" s="39" t="s">
        <v>214</v>
      </c>
      <c r="EI6" s="39" t="s">
        <v>214</v>
      </c>
      <c r="EJ6" s="39" t="s">
        <v>214</v>
      </c>
      <c r="EK6" s="39" t="s">
        <v>214</v>
      </c>
      <c r="EL6" s="39" t="s">
        <v>214</v>
      </c>
      <c r="EM6" s="39" t="s">
        <v>214</v>
      </c>
      <c r="EN6" s="39" t="s">
        <v>214</v>
      </c>
      <c r="EO6" s="39" t="s">
        <v>214</v>
      </c>
      <c r="EP6" s="80" t="s">
        <v>214</v>
      </c>
      <c r="EQ6" s="80" t="s">
        <v>214</v>
      </c>
      <c r="ER6" s="39" t="s">
        <v>214</v>
      </c>
      <c r="ES6" s="39" t="s">
        <v>214</v>
      </c>
      <c r="ET6" s="85" t="s">
        <v>214</v>
      </c>
      <c r="EU6" s="85" t="s">
        <v>214</v>
      </c>
      <c r="EV6" s="85" t="s">
        <v>214</v>
      </c>
    </row>
    <row r="7" spans="1:15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40">
        <f>I7+P7</f>
        <v>50000</v>
      </c>
      <c r="I7" s="40">
        <f>K7+L7+M7+N7+O7</f>
        <v>50000</v>
      </c>
      <c r="J7" s="5"/>
      <c r="K7" s="9"/>
      <c r="L7" s="9">
        <v>50000</v>
      </c>
      <c r="M7" s="9"/>
      <c r="N7" s="9"/>
      <c r="O7" s="9"/>
      <c r="P7" s="40">
        <f>Q7+R7+S7</f>
        <v>0</v>
      </c>
      <c r="Q7" s="9"/>
      <c r="R7" s="9"/>
      <c r="S7" s="9"/>
      <c r="T7" s="64">
        <f>(L7+M7+N7)*-1</f>
        <v>-50000</v>
      </c>
      <c r="U7" s="64">
        <f>(Q7+R7)*-1</f>
        <v>0</v>
      </c>
      <c r="V7" s="9">
        <f t="shared" ref="V7:W9" si="0">ROUND(T7*0.65,0)</f>
        <v>-32500</v>
      </c>
      <c r="W7" s="9">
        <f t="shared" si="0"/>
        <v>0</v>
      </c>
      <c r="X7" s="9">
        <v>55392</v>
      </c>
      <c r="Y7" s="9">
        <v>29600</v>
      </c>
      <c r="Z7" s="69">
        <f>IF(T7=0,0,ROUND((T7+L7)/X7/12,2))</f>
        <v>0</v>
      </c>
      <c r="AA7" s="69">
        <f t="shared" ref="AA7" si="1">IF(U7=0,0,ROUND((U7+Q7)/Y7/12,2))</f>
        <v>0</v>
      </c>
      <c r="AB7" s="69">
        <f>Z7+AA7</f>
        <v>0</v>
      </c>
      <c r="AC7" s="69">
        <f>ROUND(Z7*0.65,2)</f>
        <v>0</v>
      </c>
      <c r="AD7" s="69">
        <f>ROUND(AA7*0.65,2)</f>
        <v>0</v>
      </c>
      <c r="AE7" s="46">
        <f>AC7+AD7</f>
        <v>0</v>
      </c>
      <c r="AF7" s="9">
        <f>T7-V7</f>
        <v>-17500</v>
      </c>
      <c r="AG7" s="9">
        <f>U7-W7</f>
        <v>0</v>
      </c>
      <c r="AH7" s="69">
        <f>Z7-AC7</f>
        <v>0</v>
      </c>
      <c r="AI7" s="69">
        <f>AA7-AD7</f>
        <v>0</v>
      </c>
      <c r="AJ7" s="69">
        <f>AH7+AI7</f>
        <v>0</v>
      </c>
      <c r="AK7" s="40">
        <f>AL7+AS7</f>
        <v>83619</v>
      </c>
      <c r="AL7" s="40">
        <f>AN7+AO7+AP7+AQ7+AR7</f>
        <v>22500</v>
      </c>
      <c r="AM7" s="77"/>
      <c r="AN7" s="78"/>
      <c r="AO7" s="78">
        <v>22500</v>
      </c>
      <c r="AP7" s="78"/>
      <c r="AQ7" s="78"/>
      <c r="AR7" s="78"/>
      <c r="AS7" s="76">
        <f>AT7+AU7+AV7</f>
        <v>61119</v>
      </c>
      <c r="AT7" s="78"/>
      <c r="AU7" s="78"/>
      <c r="AV7" s="78">
        <v>61119</v>
      </c>
      <c r="AW7" s="78">
        <f>(AN7+AO7+AP7+AQ7)-(K7+L7+M7+N7)</f>
        <v>-27500</v>
      </c>
      <c r="AX7" s="78">
        <f>(AT7+AU7)-(Q7+R7)</f>
        <v>0</v>
      </c>
      <c r="AY7" s="78">
        <f>AV7+AR7-S7-O7</f>
        <v>61119</v>
      </c>
      <c r="AZ7" s="9">
        <v>55392</v>
      </c>
      <c r="BA7" s="9">
        <v>29600</v>
      </c>
      <c r="BB7" s="86">
        <f>ROUND(((AN7+AP7+AQ7)-(K7+M7+N7))/AZ7/10,2)*-1</f>
        <v>0</v>
      </c>
      <c r="BC7" s="86">
        <f>ROUND((AU7-R7)/BA7/10,2)*-1</f>
        <v>0</v>
      </c>
      <c r="BD7" s="86">
        <f>BB7+BC7</f>
        <v>0</v>
      </c>
      <c r="BE7" s="87">
        <f>BF7+BM7</f>
        <v>83619</v>
      </c>
      <c r="BF7" s="87">
        <f>BH7+BI7+BJ7+BK7+BL7</f>
        <v>22500</v>
      </c>
      <c r="BG7" s="76">
        <f>AM7</f>
        <v>0</v>
      </c>
      <c r="BH7" s="76">
        <f t="shared" ref="BH7:BL7" si="2">AN7</f>
        <v>0</v>
      </c>
      <c r="BI7" s="76">
        <f t="shared" si="2"/>
        <v>22500</v>
      </c>
      <c r="BJ7" s="76">
        <f t="shared" si="2"/>
        <v>0</v>
      </c>
      <c r="BK7" s="76">
        <f t="shared" si="2"/>
        <v>0</v>
      </c>
      <c r="BL7" s="76">
        <f t="shared" si="2"/>
        <v>0</v>
      </c>
      <c r="BM7" s="87">
        <f>BN7+BO7+BP7</f>
        <v>61119</v>
      </c>
      <c r="BN7" s="76">
        <f>AT7</f>
        <v>0</v>
      </c>
      <c r="BO7" s="76">
        <f t="shared" ref="BO7:BP7" si="3">AU7</f>
        <v>0</v>
      </c>
      <c r="BP7" s="76">
        <f t="shared" si="3"/>
        <v>61119</v>
      </c>
      <c r="BQ7" s="81">
        <f>(BH7+BI7+BJ7+BK7)-(K7+L7+M7+N7)</f>
        <v>-27500</v>
      </c>
      <c r="BR7" s="81">
        <f>(BN7+BO7)-(Q7+R7)</f>
        <v>0</v>
      </c>
      <c r="BS7" s="81">
        <f>(BP7+BL7)-(S7+O7)</f>
        <v>61119</v>
      </c>
      <c r="BT7" s="9">
        <v>55392</v>
      </c>
      <c r="BU7" s="9">
        <v>29600</v>
      </c>
      <c r="BV7" s="86">
        <f>ROUND(((BH7+BJ7+BK7)-(K7+M7+N7))/10/BT7,2)*-1</f>
        <v>0</v>
      </c>
      <c r="BW7" s="86">
        <f>ROUND((BO7-R7)/10/BU7,2)*-1</f>
        <v>0</v>
      </c>
      <c r="BX7" s="86">
        <f>BV7+BW7</f>
        <v>0</v>
      </c>
      <c r="BY7" s="87">
        <f>BZ7+CG7</f>
        <v>83619</v>
      </c>
      <c r="BZ7" s="87">
        <f>CB7+CC7+CD7+CE7+CF7</f>
        <v>22500</v>
      </c>
      <c r="CA7" s="81">
        <f>BG7</f>
        <v>0</v>
      </c>
      <c r="CB7" s="81">
        <f t="shared" ref="CB7:CF7" si="4">BH7</f>
        <v>0</v>
      </c>
      <c r="CC7" s="81">
        <f t="shared" si="4"/>
        <v>22500</v>
      </c>
      <c r="CD7" s="81">
        <f t="shared" si="4"/>
        <v>0</v>
      </c>
      <c r="CE7" s="81">
        <f t="shared" si="4"/>
        <v>0</v>
      </c>
      <c r="CF7" s="81">
        <f t="shared" si="4"/>
        <v>0</v>
      </c>
      <c r="CG7" s="87">
        <f>CH7+CI7+CJ7</f>
        <v>61119</v>
      </c>
      <c r="CH7" s="81">
        <f>BN7</f>
        <v>0</v>
      </c>
      <c r="CI7" s="81">
        <f t="shared" ref="CI7:CJ7" si="5">BO7</f>
        <v>0</v>
      </c>
      <c r="CJ7" s="81">
        <f t="shared" si="5"/>
        <v>61119</v>
      </c>
      <c r="CK7" s="81">
        <f>(CC7+CD7+CE7)-(BI7+BJ7+BK7)</f>
        <v>0</v>
      </c>
      <c r="CL7" s="81">
        <f>(CH7+CI7)-(BN7+BO7)</f>
        <v>0</v>
      </c>
      <c r="CM7" s="9">
        <v>55392</v>
      </c>
      <c r="CN7" s="9">
        <v>29600</v>
      </c>
      <c r="CO7" s="90">
        <f>ROUND(((CD7+CE7)-(BJ7+BK7))/CM7/10,2)*-1</f>
        <v>0</v>
      </c>
      <c r="CP7" s="90">
        <f>ROUND((CI7-BO7)/CN7/10,2)*-1</f>
        <v>0</v>
      </c>
      <c r="CQ7" s="90">
        <f>SUM(CO7:CP7)</f>
        <v>0</v>
      </c>
      <c r="CR7" s="87">
        <f>CS7+CZ7</f>
        <v>0</v>
      </c>
      <c r="CS7" s="87">
        <f>CU7+CV7+CW7+CX7+CY7</f>
        <v>0</v>
      </c>
      <c r="CT7" s="88"/>
      <c r="CU7" s="81"/>
      <c r="CV7" s="81"/>
      <c r="CW7" s="81"/>
      <c r="CX7" s="81"/>
      <c r="CY7" s="81"/>
      <c r="CZ7" s="87">
        <f>DA7+DB7+DC7</f>
        <v>0</v>
      </c>
      <c r="DA7" s="81"/>
      <c r="DB7" s="81"/>
      <c r="DC7" s="81"/>
      <c r="DD7" s="81">
        <f>(CV7+CW7+CX7)-(CC7+CD7+CE7)</f>
        <v>-22500</v>
      </c>
      <c r="DE7" s="81">
        <f>(DA7+DB7)-(CH7+CI7)</f>
        <v>0</v>
      </c>
      <c r="DF7" s="9">
        <v>56067</v>
      </c>
      <c r="DG7" s="9">
        <v>27130</v>
      </c>
      <c r="DH7" s="90">
        <f>ROUND(((CW7+CX7)-(CD7+CE7))/DF7/10,2)*-1</f>
        <v>0</v>
      </c>
      <c r="DI7" s="90">
        <f>ROUND(((DB7-CI7)/DG7/10),2)*-1</f>
        <v>0</v>
      </c>
      <c r="DJ7" s="90">
        <f>DH7+DI7</f>
        <v>0</v>
      </c>
      <c r="DK7" s="87">
        <f>DL7+DS7</f>
        <v>0</v>
      </c>
      <c r="DL7" s="87">
        <f>DN7+DO7+DP7+DQ7+DR7</f>
        <v>0</v>
      </c>
      <c r="DM7" s="88"/>
      <c r="DN7" s="81"/>
      <c r="DO7" s="81"/>
      <c r="DP7" s="81"/>
      <c r="DQ7" s="81"/>
      <c r="DR7" s="81"/>
      <c r="DS7" s="87">
        <f>DT7+DU7+DV7</f>
        <v>0</v>
      </c>
      <c r="DT7" s="81"/>
      <c r="DU7" s="81"/>
      <c r="DV7" s="81"/>
      <c r="DW7" s="81">
        <f>(DO7+DP7+DQ7)-(CV7+CW7+CX7)</f>
        <v>0</v>
      </c>
      <c r="DX7" s="81">
        <f>(DT7+DU7)-(DA7+DB7)</f>
        <v>0</v>
      </c>
      <c r="DY7" s="9"/>
      <c r="DZ7" s="9"/>
      <c r="EA7" s="90" t="e">
        <f>ROUND(((DP7+DQ7)-(CW7+CX7))/DY7/10,2)*-1</f>
        <v>#DIV/0!</v>
      </c>
      <c r="EB7" s="90" t="e">
        <f>ROUND(((DU7-DB7)/DZ7/10),2)*-1</f>
        <v>#DIV/0!</v>
      </c>
      <c r="EC7" s="90" t="e">
        <f>EA7+EB7</f>
        <v>#DIV/0!</v>
      </c>
      <c r="ED7" s="87">
        <f>EE7+EL7</f>
        <v>0</v>
      </c>
      <c r="EE7" s="87">
        <f>EG7+EH7+EI7+EJ7+EK7</f>
        <v>0</v>
      </c>
      <c r="EF7" s="88"/>
      <c r="EG7" s="81"/>
      <c r="EH7" s="81"/>
      <c r="EI7" s="81"/>
      <c r="EJ7" s="81"/>
      <c r="EK7" s="81"/>
      <c r="EL7" s="87">
        <f>EM7+EN7+EO7</f>
        <v>0</v>
      </c>
      <c r="EM7" s="81"/>
      <c r="EN7" s="81"/>
      <c r="EO7" s="81"/>
      <c r="EP7" s="81">
        <f>(EH7+EI7+EJ7)-(DO7+DP7+DQ7)</f>
        <v>0</v>
      </c>
      <c r="EQ7" s="81">
        <f>(EM7+EN7)-(DT7+DU7)</f>
        <v>0</v>
      </c>
      <c r="ER7" s="9"/>
      <c r="ES7" s="9"/>
      <c r="ET7" s="90" t="e">
        <f>ROUND(((EI7+EJ7)-(DP7+DQ7))/ER7/10,2)*-1</f>
        <v>#DIV/0!</v>
      </c>
      <c r="EU7" s="90" t="e">
        <f>ROUND(((EN7-DU7)/ES7/10),2)*-1</f>
        <v>#DIV/0!</v>
      </c>
      <c r="EV7" s="90" t="e">
        <f>ET7+EU7</f>
        <v>#DIV/0!</v>
      </c>
    </row>
    <row r="8" spans="1:152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108</v>
      </c>
      <c r="G8" s="19" t="s">
        <v>94</v>
      </c>
      <c r="H8" s="40">
        <f>I8+P8</f>
        <v>0</v>
      </c>
      <c r="I8" s="40">
        <f>K8+L8+M8+N8+O8</f>
        <v>0</v>
      </c>
      <c r="J8" s="5"/>
      <c r="K8" s="9"/>
      <c r="L8" s="9"/>
      <c r="M8" s="9"/>
      <c r="N8" s="9"/>
      <c r="O8" s="9"/>
      <c r="P8" s="40">
        <f>Q8+R8+S8</f>
        <v>0</v>
      </c>
      <c r="Q8" s="9"/>
      <c r="R8" s="9"/>
      <c r="S8" s="9"/>
      <c r="T8" s="64">
        <f>(L8+M8+N8)*-1</f>
        <v>0</v>
      </c>
      <c r="U8" s="64">
        <f>(Q8+R8)*-1</f>
        <v>0</v>
      </c>
      <c r="V8" s="9">
        <f t="shared" si="0"/>
        <v>0</v>
      </c>
      <c r="W8" s="9">
        <f t="shared" si="0"/>
        <v>0</v>
      </c>
      <c r="X8" s="45" t="s">
        <v>218</v>
      </c>
      <c r="Y8" s="45" t="s">
        <v>218</v>
      </c>
      <c r="Z8" s="69">
        <f t="shared" ref="Z8:Z9" si="6">IF(T8=0,0,ROUND((T8+L8)/X8/12,2))</f>
        <v>0</v>
      </c>
      <c r="AA8" s="69">
        <f t="shared" ref="AA8:AA9" si="7">IF(U8=0,0,ROUND((U8+Q8)/Y8/12,2))</f>
        <v>0</v>
      </c>
      <c r="AB8" s="69">
        <f>Z8+AA8</f>
        <v>0</v>
      </c>
      <c r="AC8" s="69">
        <f t="shared" ref="AC8:AC9" si="8">ROUND(Z8*0.65,2)</f>
        <v>0</v>
      </c>
      <c r="AD8" s="69">
        <f t="shared" ref="AD8:AD9" si="9">ROUND(AA8*0.65,2)</f>
        <v>0</v>
      </c>
      <c r="AE8" s="46">
        <f>AC8+AD8</f>
        <v>0</v>
      </c>
      <c r="AF8" s="9">
        <f t="shared" ref="AF8:AF9" si="10">T8-V8</f>
        <v>0</v>
      </c>
      <c r="AG8" s="9">
        <f t="shared" ref="AG8:AG9" si="11">U8-W8</f>
        <v>0</v>
      </c>
      <c r="AH8" s="69">
        <f t="shared" ref="AH8:AH9" si="12">Z8-AC8</f>
        <v>0</v>
      </c>
      <c r="AI8" s="69">
        <f t="shared" ref="AI8:AI9" si="13">AA8-AD8</f>
        <v>0</v>
      </c>
      <c r="AJ8" s="69">
        <f>AH8+AI8</f>
        <v>0</v>
      </c>
      <c r="AK8" s="40">
        <f>AL8+AS8</f>
        <v>0</v>
      </c>
      <c r="AL8" s="40">
        <f>AN8+AO8+AP8+AQ8+AR8</f>
        <v>0</v>
      </c>
      <c r="AM8" s="77"/>
      <c r="AN8" s="78"/>
      <c r="AO8" s="78"/>
      <c r="AP8" s="78"/>
      <c r="AQ8" s="78"/>
      <c r="AR8" s="78"/>
      <c r="AS8" s="76">
        <f>AT8+AU8+AV8</f>
        <v>0</v>
      </c>
      <c r="AT8" s="78"/>
      <c r="AU8" s="78"/>
      <c r="AV8" s="78"/>
      <c r="AW8" s="78">
        <f t="shared" ref="AW8:AW9" si="14">(AN8+AO8+AP8+AQ8)-(K8+L8+M8+N8)</f>
        <v>0</v>
      </c>
      <c r="AX8" s="78">
        <f t="shared" ref="AX8:AX9" si="15">(AT8+AU8)-(Q8+R8)</f>
        <v>0</v>
      </c>
      <c r="AY8" s="78">
        <f t="shared" ref="AY8:AY9" si="16">AV8+AR8-S8-O8</f>
        <v>0</v>
      </c>
      <c r="AZ8" s="45" t="s">
        <v>218</v>
      </c>
      <c r="BA8" s="45" t="s">
        <v>218</v>
      </c>
      <c r="BB8" s="107" t="s">
        <v>218</v>
      </c>
      <c r="BC8" s="107" t="s">
        <v>218</v>
      </c>
      <c r="BD8" s="107" t="s">
        <v>218</v>
      </c>
      <c r="BE8" s="87">
        <f>BF8+BM8</f>
        <v>0</v>
      </c>
      <c r="BF8" s="87">
        <f>BH8+BI8+BJ8+BK8+BL8</f>
        <v>0</v>
      </c>
      <c r="BG8" s="88">
        <f t="shared" ref="BG8:BG9" si="17">J8</f>
        <v>0</v>
      </c>
      <c r="BH8" s="88">
        <f t="shared" ref="BH8:BH9" si="18">K8</f>
        <v>0</v>
      </c>
      <c r="BI8" s="88">
        <f t="shared" ref="BI8:BI9" si="19">L8</f>
        <v>0</v>
      </c>
      <c r="BJ8" s="88">
        <f t="shared" ref="BJ8:BJ9" si="20">M8</f>
        <v>0</v>
      </c>
      <c r="BK8" s="88">
        <f t="shared" ref="BK8:BK9" si="21">N8</f>
        <v>0</v>
      </c>
      <c r="BL8" s="88">
        <f t="shared" ref="BL8:BL9" si="22">O8</f>
        <v>0</v>
      </c>
      <c r="BM8" s="87">
        <f>BN8+BO8+BP8</f>
        <v>0</v>
      </c>
      <c r="BN8" s="81">
        <f t="shared" ref="BN8:BN9" si="23">Q8</f>
        <v>0</v>
      </c>
      <c r="BO8" s="81">
        <f t="shared" ref="BO8:BO9" si="24">R8</f>
        <v>0</v>
      </c>
      <c r="BP8" s="81">
        <f t="shared" ref="BP8:BP9" si="25">S8</f>
        <v>0</v>
      </c>
      <c r="BQ8" s="81">
        <f t="shared" ref="BQ8:BQ9" si="26">(BH8+BI8+BJ8+BK8)-(K8+L8+M8+N8)</f>
        <v>0</v>
      </c>
      <c r="BR8" s="81">
        <f t="shared" ref="BR8:BR9" si="27">(BN8+BO8)-(Q8+R8)</f>
        <v>0</v>
      </c>
      <c r="BS8" s="81">
        <f t="shared" ref="BS8:BS9" si="28">(BP8+BL8)-(S8+O8)</f>
        <v>0</v>
      </c>
      <c r="BT8" s="45" t="s">
        <v>218</v>
      </c>
      <c r="BU8" s="45" t="s">
        <v>218</v>
      </c>
      <c r="BV8" s="86">
        <v>0</v>
      </c>
      <c r="BW8" s="86">
        <v>0</v>
      </c>
      <c r="BX8" s="86">
        <f>BV8+BW8</f>
        <v>0</v>
      </c>
      <c r="BY8" s="87">
        <f t="shared" ref="BY8:BY9" si="29">BZ8+CG8</f>
        <v>0</v>
      </c>
      <c r="BZ8" s="87">
        <f t="shared" ref="BZ8:BZ9" si="30">CB8+CC8+CD8+CE8+CF8</f>
        <v>0</v>
      </c>
      <c r="CA8" s="81">
        <f t="shared" ref="CA8:CA9" si="31">BG8</f>
        <v>0</v>
      </c>
      <c r="CB8" s="81">
        <f t="shared" ref="CB8:CB9" si="32">BH8</f>
        <v>0</v>
      </c>
      <c r="CC8" s="81">
        <f t="shared" ref="CC8:CC9" si="33">BI8</f>
        <v>0</v>
      </c>
      <c r="CD8" s="81">
        <f t="shared" ref="CD8:CD9" si="34">BJ8</f>
        <v>0</v>
      </c>
      <c r="CE8" s="81">
        <f t="shared" ref="CE8:CE9" si="35">BK8</f>
        <v>0</v>
      </c>
      <c r="CF8" s="81">
        <f t="shared" ref="CF8:CF9" si="36">BL8</f>
        <v>0</v>
      </c>
      <c r="CG8" s="87">
        <f t="shared" ref="CG8:CG9" si="37">CH8+CI8+CJ8</f>
        <v>0</v>
      </c>
      <c r="CH8" s="81">
        <f t="shared" ref="CH8:CH9" si="38">BN8</f>
        <v>0</v>
      </c>
      <c r="CI8" s="81">
        <f t="shared" ref="CI8:CI9" si="39">BO8</f>
        <v>0</v>
      </c>
      <c r="CJ8" s="81">
        <f t="shared" ref="CJ8:CJ9" si="40">BP8</f>
        <v>0</v>
      </c>
      <c r="CK8" s="81">
        <f>(CC8+CD8+CE8)-(BI8+BJ8+BK8)</f>
        <v>0</v>
      </c>
      <c r="CL8" s="81">
        <f>(CH8+CI8)-(BN8+BO8)</f>
        <v>0</v>
      </c>
      <c r="CM8" s="45">
        <v>0</v>
      </c>
      <c r="CN8" s="45">
        <v>0</v>
      </c>
      <c r="CO8" s="90"/>
      <c r="CP8" s="90"/>
      <c r="CQ8" s="90">
        <f t="shared" ref="CQ8:CQ9" si="41">SUM(CO8:CP8)</f>
        <v>0</v>
      </c>
      <c r="CR8" s="87">
        <f>CS8+CZ8</f>
        <v>0</v>
      </c>
      <c r="CS8" s="87">
        <f>CU8+CV8+CW8+CX8+CY8</f>
        <v>0</v>
      </c>
      <c r="CT8" s="88"/>
      <c r="CU8" s="81"/>
      <c r="CV8" s="81"/>
      <c r="CW8" s="81"/>
      <c r="CX8" s="81"/>
      <c r="CY8" s="81"/>
      <c r="CZ8" s="87">
        <f>DA8+DB8+DC8</f>
        <v>0</v>
      </c>
      <c r="DA8" s="81"/>
      <c r="DB8" s="81"/>
      <c r="DC8" s="81"/>
      <c r="DD8" s="81">
        <f t="shared" ref="DD8:DD9" si="42">(CV8+CW8+CX8)-(CC8+CD8+CE8)</f>
        <v>0</v>
      </c>
      <c r="DE8" s="81">
        <f t="shared" ref="DE8:DE9" si="43">(DA8+DB8)-(CH8+CI8)</f>
        <v>0</v>
      </c>
      <c r="DF8" s="45" t="s">
        <v>218</v>
      </c>
      <c r="DG8" s="45" t="s">
        <v>218</v>
      </c>
      <c r="DH8" s="90">
        <v>0</v>
      </c>
      <c r="DI8" s="90">
        <v>0</v>
      </c>
      <c r="DJ8" s="90">
        <f>DH8+DI8</f>
        <v>0</v>
      </c>
      <c r="DK8" s="87">
        <f>DL8+DS8</f>
        <v>0</v>
      </c>
      <c r="DL8" s="87">
        <f>DN8+DO8+DP8+DQ8+DR8</f>
        <v>0</v>
      </c>
      <c r="DM8" s="88"/>
      <c r="DN8" s="81"/>
      <c r="DO8" s="81"/>
      <c r="DP8" s="81"/>
      <c r="DQ8" s="81"/>
      <c r="DR8" s="81"/>
      <c r="DS8" s="87">
        <f>DT8+DU8+DV8</f>
        <v>0</v>
      </c>
      <c r="DT8" s="81"/>
      <c r="DU8" s="81"/>
      <c r="DV8" s="81"/>
      <c r="DW8" s="81">
        <f t="shared" ref="DW8:DW9" si="44">(DO8+DP8+DQ8)-(CV8+CW8+CX8)</f>
        <v>0</v>
      </c>
      <c r="DX8" s="81">
        <f t="shared" ref="DX8:DX9" si="45">(DT8+DU8)-(DA8+DB8)</f>
        <v>0</v>
      </c>
      <c r="DY8" s="45" t="s">
        <v>218</v>
      </c>
      <c r="DZ8" s="45" t="s">
        <v>218</v>
      </c>
      <c r="EA8" s="90">
        <v>0</v>
      </c>
      <c r="EB8" s="90">
        <v>0</v>
      </c>
      <c r="EC8" s="90">
        <f>EA8+EB8</f>
        <v>0</v>
      </c>
      <c r="ED8" s="87">
        <f>EE8+EL8</f>
        <v>0</v>
      </c>
      <c r="EE8" s="87">
        <f>EG8+EH8+EI8+EJ8+EK8</f>
        <v>0</v>
      </c>
      <c r="EF8" s="88"/>
      <c r="EG8" s="81"/>
      <c r="EH8" s="81"/>
      <c r="EI8" s="81"/>
      <c r="EJ8" s="81"/>
      <c r="EK8" s="81"/>
      <c r="EL8" s="87">
        <f>EM8+EN8+EO8</f>
        <v>0</v>
      </c>
      <c r="EM8" s="81"/>
      <c r="EN8" s="81"/>
      <c r="EO8" s="81"/>
      <c r="EP8" s="81">
        <f t="shared" ref="EP8:EP9" si="46">(EH8+EI8+EJ8)-(DO8+DP8+DQ8)</f>
        <v>0</v>
      </c>
      <c r="EQ8" s="81">
        <f t="shared" ref="EQ8:EQ9" si="47">(EM8+EN8)-(DT8+DU8)</f>
        <v>0</v>
      </c>
      <c r="ER8" s="45" t="s">
        <v>218</v>
      </c>
      <c r="ES8" s="45" t="s">
        <v>218</v>
      </c>
      <c r="ET8" s="90">
        <v>0</v>
      </c>
      <c r="EU8" s="90">
        <v>0</v>
      </c>
      <c r="EV8" s="90">
        <f>ET8+EU8</f>
        <v>0</v>
      </c>
    </row>
    <row r="9" spans="1:152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94</v>
      </c>
      <c r="H9" s="40">
        <f>I9+P9</f>
        <v>0</v>
      </c>
      <c r="I9" s="40">
        <f>K9+L9+M9+N9+O9</f>
        <v>0</v>
      </c>
      <c r="J9" s="5"/>
      <c r="K9" s="9"/>
      <c r="L9" s="9"/>
      <c r="M9" s="9"/>
      <c r="N9" s="9"/>
      <c r="O9" s="9"/>
      <c r="P9" s="40">
        <f>Q9+R9+S9</f>
        <v>0</v>
      </c>
      <c r="Q9" s="9"/>
      <c r="R9" s="9"/>
      <c r="S9" s="9"/>
      <c r="T9" s="64">
        <f>(L9+M9+N9)*-1</f>
        <v>0</v>
      </c>
      <c r="U9" s="64">
        <f>(Q9+R9)*-1</f>
        <v>0</v>
      </c>
      <c r="V9" s="9">
        <f t="shared" si="0"/>
        <v>0</v>
      </c>
      <c r="W9" s="9">
        <f t="shared" si="0"/>
        <v>0</v>
      </c>
      <c r="X9" s="45" t="s">
        <v>218</v>
      </c>
      <c r="Y9" s="9">
        <v>25931</v>
      </c>
      <c r="Z9" s="69">
        <f t="shared" si="6"/>
        <v>0</v>
      </c>
      <c r="AA9" s="69">
        <f t="shared" si="7"/>
        <v>0</v>
      </c>
      <c r="AB9" s="69">
        <f>Z9+AA9</f>
        <v>0</v>
      </c>
      <c r="AC9" s="69">
        <f t="shared" si="8"/>
        <v>0</v>
      </c>
      <c r="AD9" s="69">
        <f t="shared" si="9"/>
        <v>0</v>
      </c>
      <c r="AE9" s="46">
        <f>AC9+AD9</f>
        <v>0</v>
      </c>
      <c r="AF9" s="9">
        <f t="shared" si="10"/>
        <v>0</v>
      </c>
      <c r="AG9" s="9">
        <f t="shared" si="11"/>
        <v>0</v>
      </c>
      <c r="AH9" s="69">
        <f t="shared" si="12"/>
        <v>0</v>
      </c>
      <c r="AI9" s="69">
        <f t="shared" si="13"/>
        <v>0</v>
      </c>
      <c r="AJ9" s="69">
        <f>AH9+AI9</f>
        <v>0</v>
      </c>
      <c r="AK9" s="40">
        <f>AL9+AS9</f>
        <v>0</v>
      </c>
      <c r="AL9" s="40">
        <f>AN9+AO9+AP9+AQ9+AR9</f>
        <v>0</v>
      </c>
      <c r="AM9" s="77"/>
      <c r="AN9" s="78"/>
      <c r="AO9" s="78"/>
      <c r="AP9" s="78"/>
      <c r="AQ9" s="78"/>
      <c r="AR9" s="78"/>
      <c r="AS9" s="76">
        <f>AT9+AU9+AV9</f>
        <v>0</v>
      </c>
      <c r="AT9" s="78"/>
      <c r="AU9" s="78"/>
      <c r="AV9" s="78"/>
      <c r="AW9" s="78">
        <f t="shared" si="14"/>
        <v>0</v>
      </c>
      <c r="AX9" s="78">
        <f t="shared" si="15"/>
        <v>0</v>
      </c>
      <c r="AY9" s="78">
        <f t="shared" si="16"/>
        <v>0</v>
      </c>
      <c r="AZ9" s="45" t="s">
        <v>218</v>
      </c>
      <c r="BA9" s="9">
        <v>25931</v>
      </c>
      <c r="BB9" s="107" t="s">
        <v>218</v>
      </c>
      <c r="BC9" s="86">
        <f>ROUND(AX9/BA9/10,2)*-1</f>
        <v>0</v>
      </c>
      <c r="BD9" s="86">
        <f>BC9</f>
        <v>0</v>
      </c>
      <c r="BE9" s="87">
        <f>BF9+BM9</f>
        <v>0</v>
      </c>
      <c r="BF9" s="87">
        <f>BH9+BI9+BJ9+BK9+BL9</f>
        <v>0</v>
      </c>
      <c r="BG9" s="88">
        <f t="shared" si="17"/>
        <v>0</v>
      </c>
      <c r="BH9" s="88">
        <f t="shared" si="18"/>
        <v>0</v>
      </c>
      <c r="BI9" s="88">
        <f t="shared" si="19"/>
        <v>0</v>
      </c>
      <c r="BJ9" s="88">
        <f t="shared" si="20"/>
        <v>0</v>
      </c>
      <c r="BK9" s="88">
        <f t="shared" si="21"/>
        <v>0</v>
      </c>
      <c r="BL9" s="88">
        <f t="shared" si="22"/>
        <v>0</v>
      </c>
      <c r="BM9" s="87">
        <f>BN9+BO9+BP9</f>
        <v>0</v>
      </c>
      <c r="BN9" s="81">
        <f t="shared" si="23"/>
        <v>0</v>
      </c>
      <c r="BO9" s="81">
        <f t="shared" si="24"/>
        <v>0</v>
      </c>
      <c r="BP9" s="81">
        <f t="shared" si="25"/>
        <v>0</v>
      </c>
      <c r="BQ9" s="81">
        <f t="shared" si="26"/>
        <v>0</v>
      </c>
      <c r="BR9" s="81">
        <f t="shared" si="27"/>
        <v>0</v>
      </c>
      <c r="BS9" s="81">
        <f t="shared" si="28"/>
        <v>0</v>
      </c>
      <c r="BT9" s="45" t="s">
        <v>218</v>
      </c>
      <c r="BU9" s="9">
        <v>25931</v>
      </c>
      <c r="BV9" s="86">
        <v>0</v>
      </c>
      <c r="BW9" s="86">
        <f t="shared" ref="BW9" si="48">ROUND((BO9-R9)/10/BU9,2)*-1</f>
        <v>0</v>
      </c>
      <c r="BX9" s="86">
        <f>BV9+BW9</f>
        <v>0</v>
      </c>
      <c r="BY9" s="87">
        <f t="shared" si="29"/>
        <v>0</v>
      </c>
      <c r="BZ9" s="87">
        <f t="shared" si="30"/>
        <v>0</v>
      </c>
      <c r="CA9" s="81">
        <f t="shared" si="31"/>
        <v>0</v>
      </c>
      <c r="CB9" s="81">
        <f t="shared" si="32"/>
        <v>0</v>
      </c>
      <c r="CC9" s="81">
        <f t="shared" si="33"/>
        <v>0</v>
      </c>
      <c r="CD9" s="81">
        <f t="shared" si="34"/>
        <v>0</v>
      </c>
      <c r="CE9" s="81">
        <f t="shared" si="35"/>
        <v>0</v>
      </c>
      <c r="CF9" s="81">
        <f t="shared" si="36"/>
        <v>0</v>
      </c>
      <c r="CG9" s="87">
        <f t="shared" si="37"/>
        <v>0</v>
      </c>
      <c r="CH9" s="81">
        <f t="shared" si="38"/>
        <v>0</v>
      </c>
      <c r="CI9" s="81">
        <f t="shared" si="39"/>
        <v>0</v>
      </c>
      <c r="CJ9" s="81">
        <f t="shared" si="40"/>
        <v>0</v>
      </c>
      <c r="CK9" s="81">
        <f>(CC9+CD9+CE9)-(BI9+BJ9+BK9)</f>
        <v>0</v>
      </c>
      <c r="CL9" s="81">
        <f>(CH9+CI9)-(BN9+BO9)</f>
        <v>0</v>
      </c>
      <c r="CM9" s="45">
        <v>0</v>
      </c>
      <c r="CN9" s="9">
        <v>25931</v>
      </c>
      <c r="CO9" s="90"/>
      <c r="CP9" s="90">
        <f>ROUND((CI9-BO9)/CN9/10,2)*-1</f>
        <v>0</v>
      </c>
      <c r="CQ9" s="90">
        <f t="shared" si="41"/>
        <v>0</v>
      </c>
      <c r="CR9" s="87">
        <f>CS9+CZ9</f>
        <v>0</v>
      </c>
      <c r="CS9" s="87">
        <f>CU9+CV9+CW9+CX9+CY9</f>
        <v>0</v>
      </c>
      <c r="CT9" s="88"/>
      <c r="CU9" s="81"/>
      <c r="CV9" s="81"/>
      <c r="CW9" s="81"/>
      <c r="CX9" s="81"/>
      <c r="CY9" s="81"/>
      <c r="CZ9" s="87">
        <f>DA9+DB9+DC9</f>
        <v>0</v>
      </c>
      <c r="DA9" s="81"/>
      <c r="DB9" s="81"/>
      <c r="DC9" s="81"/>
      <c r="DD9" s="81">
        <f t="shared" si="42"/>
        <v>0</v>
      </c>
      <c r="DE9" s="81">
        <f t="shared" si="43"/>
        <v>0</v>
      </c>
      <c r="DF9" s="45" t="s">
        <v>218</v>
      </c>
      <c r="DG9" s="9">
        <v>26460</v>
      </c>
      <c r="DH9" s="90">
        <v>0</v>
      </c>
      <c r="DI9" s="90">
        <f t="shared" ref="DI9" si="49">ROUND(((DB9-CI9)/DG9/10),2)*-1</f>
        <v>0</v>
      </c>
      <c r="DJ9" s="90">
        <f>DH9+DI9</f>
        <v>0</v>
      </c>
      <c r="DK9" s="87">
        <f>DL9+DS9</f>
        <v>0</v>
      </c>
      <c r="DL9" s="87">
        <f>DN9+DO9+DP9+DQ9+DR9</f>
        <v>0</v>
      </c>
      <c r="DM9" s="88"/>
      <c r="DN9" s="81"/>
      <c r="DO9" s="81"/>
      <c r="DP9" s="81"/>
      <c r="DQ9" s="81"/>
      <c r="DR9" s="81"/>
      <c r="DS9" s="87">
        <f>DT9+DU9+DV9</f>
        <v>0</v>
      </c>
      <c r="DT9" s="81"/>
      <c r="DU9" s="81"/>
      <c r="DV9" s="81"/>
      <c r="DW9" s="81">
        <f t="shared" si="44"/>
        <v>0</v>
      </c>
      <c r="DX9" s="81">
        <f t="shared" si="45"/>
        <v>0</v>
      </c>
      <c r="DY9" s="45" t="s">
        <v>218</v>
      </c>
      <c r="DZ9" s="9"/>
      <c r="EA9" s="90">
        <v>0</v>
      </c>
      <c r="EB9" s="90" t="e">
        <f t="shared" ref="EB9" si="50">ROUND(((DU9-DB9)/DZ9/10),2)*-1</f>
        <v>#DIV/0!</v>
      </c>
      <c r="EC9" s="90" t="e">
        <f>EA9+EB9</f>
        <v>#DIV/0!</v>
      </c>
      <c r="ED9" s="87">
        <f>EE9+EL9</f>
        <v>0</v>
      </c>
      <c r="EE9" s="87">
        <f>EG9+EH9+EI9+EJ9+EK9</f>
        <v>0</v>
      </c>
      <c r="EF9" s="88"/>
      <c r="EG9" s="81"/>
      <c r="EH9" s="81"/>
      <c r="EI9" s="81"/>
      <c r="EJ9" s="81"/>
      <c r="EK9" s="81"/>
      <c r="EL9" s="87">
        <f>EM9+EN9+EO9</f>
        <v>0</v>
      </c>
      <c r="EM9" s="81"/>
      <c r="EN9" s="81"/>
      <c r="EO9" s="81"/>
      <c r="EP9" s="81">
        <f t="shared" si="46"/>
        <v>0</v>
      </c>
      <c r="EQ9" s="81">
        <f t="shared" si="47"/>
        <v>0</v>
      </c>
      <c r="ER9" s="45" t="s">
        <v>218</v>
      </c>
      <c r="ES9" s="9"/>
      <c r="ET9" s="90">
        <v>0</v>
      </c>
      <c r="EU9" s="90" t="e">
        <f t="shared" ref="EU9" si="51">ROUND(((EN9-DU9)/ES9/10),2)*-1</f>
        <v>#DIV/0!</v>
      </c>
      <c r="EV9" s="90" t="e">
        <f>ET9+EU9</f>
        <v>#DIV/0!</v>
      </c>
    </row>
    <row r="10" spans="1:152" x14ac:dyDescent="0.25">
      <c r="A10" s="29"/>
      <c r="B10" s="30"/>
      <c r="C10" s="31"/>
      <c r="D10" s="32" t="s">
        <v>142</v>
      </c>
      <c r="E10" s="30"/>
      <c r="F10" s="30"/>
      <c r="G10" s="31"/>
      <c r="H10" s="33">
        <f t="shared" ref="H10:AE10" si="52">SUBTOTAL(9,H7:H9)</f>
        <v>50000</v>
      </c>
      <c r="I10" s="33">
        <f t="shared" si="52"/>
        <v>50000</v>
      </c>
      <c r="J10" s="33">
        <f t="shared" si="52"/>
        <v>0</v>
      </c>
      <c r="K10" s="33">
        <f t="shared" si="52"/>
        <v>0</v>
      </c>
      <c r="L10" s="33">
        <f t="shared" si="52"/>
        <v>50000</v>
      </c>
      <c r="M10" s="33">
        <f t="shared" si="52"/>
        <v>0</v>
      </c>
      <c r="N10" s="33">
        <f t="shared" si="52"/>
        <v>0</v>
      </c>
      <c r="O10" s="33">
        <f t="shared" si="52"/>
        <v>0</v>
      </c>
      <c r="P10" s="33">
        <f t="shared" si="52"/>
        <v>0</v>
      </c>
      <c r="Q10" s="33">
        <f t="shared" si="52"/>
        <v>0</v>
      </c>
      <c r="R10" s="33">
        <f t="shared" si="52"/>
        <v>0</v>
      </c>
      <c r="S10" s="33">
        <f t="shared" si="52"/>
        <v>0</v>
      </c>
      <c r="T10" s="33">
        <f t="shared" si="52"/>
        <v>-50000</v>
      </c>
      <c r="U10" s="33">
        <f t="shared" si="52"/>
        <v>0</v>
      </c>
      <c r="V10" s="33">
        <f t="shared" si="52"/>
        <v>-32500</v>
      </c>
      <c r="W10" s="33">
        <f t="shared" si="52"/>
        <v>0</v>
      </c>
      <c r="X10" s="33">
        <f t="shared" si="52"/>
        <v>55392</v>
      </c>
      <c r="Y10" s="33">
        <f t="shared" si="52"/>
        <v>55531</v>
      </c>
      <c r="Z10" s="47">
        <f t="shared" si="52"/>
        <v>0</v>
      </c>
      <c r="AA10" s="47">
        <f t="shared" si="52"/>
        <v>0</v>
      </c>
      <c r="AB10" s="47">
        <f t="shared" si="52"/>
        <v>0</v>
      </c>
      <c r="AC10" s="47">
        <f t="shared" si="52"/>
        <v>0</v>
      </c>
      <c r="AD10" s="47">
        <f t="shared" si="52"/>
        <v>0</v>
      </c>
      <c r="AE10" s="47">
        <f t="shared" si="52"/>
        <v>0</v>
      </c>
      <c r="AF10" s="33">
        <f t="shared" ref="AF10:AJ10" si="53">SUBTOTAL(9,AF7:AF9)</f>
        <v>-17500</v>
      </c>
      <c r="AG10" s="33">
        <f t="shared" si="53"/>
        <v>0</v>
      </c>
      <c r="AH10" s="47">
        <f t="shared" si="53"/>
        <v>0</v>
      </c>
      <c r="AI10" s="47">
        <f t="shared" si="53"/>
        <v>0</v>
      </c>
      <c r="AJ10" s="47">
        <f t="shared" si="53"/>
        <v>0</v>
      </c>
      <c r="AK10" s="33">
        <f t="shared" ref="AK10:BD10" si="54">SUBTOTAL(9,AK7:AK9)</f>
        <v>83619</v>
      </c>
      <c r="AL10" s="33">
        <f t="shared" si="54"/>
        <v>22500</v>
      </c>
      <c r="AM10" s="33">
        <f t="shared" si="54"/>
        <v>0</v>
      </c>
      <c r="AN10" s="33">
        <f t="shared" si="54"/>
        <v>0</v>
      </c>
      <c r="AO10" s="33">
        <f t="shared" si="54"/>
        <v>22500</v>
      </c>
      <c r="AP10" s="33">
        <f t="shared" si="54"/>
        <v>0</v>
      </c>
      <c r="AQ10" s="33">
        <f t="shared" si="54"/>
        <v>0</v>
      </c>
      <c r="AR10" s="33">
        <f t="shared" si="54"/>
        <v>0</v>
      </c>
      <c r="AS10" s="33">
        <f t="shared" si="54"/>
        <v>61119</v>
      </c>
      <c r="AT10" s="33">
        <f t="shared" si="54"/>
        <v>0</v>
      </c>
      <c r="AU10" s="33">
        <f t="shared" si="54"/>
        <v>0</v>
      </c>
      <c r="AV10" s="33">
        <f t="shared" si="54"/>
        <v>61119</v>
      </c>
      <c r="AW10" s="33">
        <f t="shared" si="54"/>
        <v>-27500</v>
      </c>
      <c r="AX10" s="33">
        <f t="shared" si="54"/>
        <v>0</v>
      </c>
      <c r="AY10" s="33">
        <f t="shared" si="54"/>
        <v>61119</v>
      </c>
      <c r="AZ10" s="33">
        <f t="shared" ref="AZ10:BA10" si="55">SUBTOTAL(9,AZ7:AZ9)</f>
        <v>55392</v>
      </c>
      <c r="BA10" s="33">
        <f t="shared" si="55"/>
        <v>55531</v>
      </c>
      <c r="BB10" s="47">
        <f t="shared" si="54"/>
        <v>0</v>
      </c>
      <c r="BC10" s="47">
        <f t="shared" si="54"/>
        <v>0</v>
      </c>
      <c r="BD10" s="47">
        <f t="shared" si="54"/>
        <v>0</v>
      </c>
      <c r="BE10" s="33">
        <f t="shared" ref="BE10:BX10" si="56">SUBTOTAL(9,BE7:BE9)</f>
        <v>83619</v>
      </c>
      <c r="BF10" s="33">
        <f t="shared" si="56"/>
        <v>22500</v>
      </c>
      <c r="BG10" s="33">
        <f t="shared" si="56"/>
        <v>0</v>
      </c>
      <c r="BH10" s="33">
        <f t="shared" si="56"/>
        <v>0</v>
      </c>
      <c r="BI10" s="33">
        <f t="shared" si="56"/>
        <v>22500</v>
      </c>
      <c r="BJ10" s="33">
        <f t="shared" si="56"/>
        <v>0</v>
      </c>
      <c r="BK10" s="33">
        <f t="shared" si="56"/>
        <v>0</v>
      </c>
      <c r="BL10" s="33">
        <f t="shared" si="56"/>
        <v>0</v>
      </c>
      <c r="BM10" s="33">
        <f t="shared" si="56"/>
        <v>61119</v>
      </c>
      <c r="BN10" s="33">
        <f t="shared" si="56"/>
        <v>0</v>
      </c>
      <c r="BO10" s="33">
        <f t="shared" si="56"/>
        <v>0</v>
      </c>
      <c r="BP10" s="33">
        <f t="shared" si="56"/>
        <v>61119</v>
      </c>
      <c r="BQ10" s="33">
        <f t="shared" si="56"/>
        <v>-27500</v>
      </c>
      <c r="BR10" s="33">
        <f t="shared" si="56"/>
        <v>0</v>
      </c>
      <c r="BS10" s="33">
        <f t="shared" si="56"/>
        <v>61119</v>
      </c>
      <c r="BT10" s="33">
        <f t="shared" si="56"/>
        <v>55392</v>
      </c>
      <c r="BU10" s="33">
        <f t="shared" si="56"/>
        <v>55531</v>
      </c>
      <c r="BV10" s="47">
        <f t="shared" si="56"/>
        <v>0</v>
      </c>
      <c r="BW10" s="47">
        <f t="shared" si="56"/>
        <v>0</v>
      </c>
      <c r="BX10" s="47">
        <f t="shared" si="56"/>
        <v>0</v>
      </c>
      <c r="BY10" s="33">
        <f t="shared" ref="BY10:CQ10" si="57">SUBTOTAL(9,BY7:BY9)</f>
        <v>83619</v>
      </c>
      <c r="BZ10" s="33">
        <f t="shared" si="57"/>
        <v>22500</v>
      </c>
      <c r="CA10" s="33">
        <f t="shared" si="57"/>
        <v>0</v>
      </c>
      <c r="CB10" s="33">
        <f t="shared" si="57"/>
        <v>0</v>
      </c>
      <c r="CC10" s="33">
        <f t="shared" si="57"/>
        <v>22500</v>
      </c>
      <c r="CD10" s="33">
        <f t="shared" si="57"/>
        <v>0</v>
      </c>
      <c r="CE10" s="33">
        <f t="shared" si="57"/>
        <v>0</v>
      </c>
      <c r="CF10" s="33">
        <f t="shared" si="57"/>
        <v>0</v>
      </c>
      <c r="CG10" s="33">
        <f t="shared" si="57"/>
        <v>61119</v>
      </c>
      <c r="CH10" s="33">
        <f t="shared" si="57"/>
        <v>0</v>
      </c>
      <c r="CI10" s="33">
        <f t="shared" si="57"/>
        <v>0</v>
      </c>
      <c r="CJ10" s="33">
        <f t="shared" si="57"/>
        <v>61119</v>
      </c>
      <c r="CK10" s="33">
        <f t="shared" si="57"/>
        <v>0</v>
      </c>
      <c r="CL10" s="33">
        <f t="shared" si="57"/>
        <v>0</v>
      </c>
      <c r="CM10" s="33">
        <f t="shared" si="57"/>
        <v>55392</v>
      </c>
      <c r="CN10" s="33">
        <f t="shared" si="57"/>
        <v>55531</v>
      </c>
      <c r="CO10" s="56">
        <f t="shared" si="57"/>
        <v>0</v>
      </c>
      <c r="CP10" s="56">
        <f t="shared" si="57"/>
        <v>0</v>
      </c>
      <c r="CQ10" s="56">
        <f t="shared" si="57"/>
        <v>0</v>
      </c>
      <c r="CR10" s="33">
        <f t="shared" ref="CR10:DJ10" si="58">SUBTOTAL(9,CR7:CR9)</f>
        <v>0</v>
      </c>
      <c r="CS10" s="33">
        <f t="shared" si="58"/>
        <v>0</v>
      </c>
      <c r="CT10" s="33">
        <f t="shared" si="58"/>
        <v>0</v>
      </c>
      <c r="CU10" s="33">
        <f t="shared" si="58"/>
        <v>0</v>
      </c>
      <c r="CV10" s="33">
        <f t="shared" si="58"/>
        <v>0</v>
      </c>
      <c r="CW10" s="33">
        <f t="shared" si="58"/>
        <v>0</v>
      </c>
      <c r="CX10" s="33">
        <f t="shared" si="58"/>
        <v>0</v>
      </c>
      <c r="CY10" s="33">
        <f t="shared" si="58"/>
        <v>0</v>
      </c>
      <c r="CZ10" s="33">
        <f t="shared" si="58"/>
        <v>0</v>
      </c>
      <c r="DA10" s="33">
        <f t="shared" si="58"/>
        <v>0</v>
      </c>
      <c r="DB10" s="33">
        <f t="shared" si="58"/>
        <v>0</v>
      </c>
      <c r="DC10" s="33">
        <f t="shared" si="58"/>
        <v>0</v>
      </c>
      <c r="DD10" s="33">
        <f t="shared" si="58"/>
        <v>-22500</v>
      </c>
      <c r="DE10" s="33">
        <f t="shared" si="58"/>
        <v>0</v>
      </c>
      <c r="DF10" s="33">
        <f t="shared" si="58"/>
        <v>56067</v>
      </c>
      <c r="DG10" s="33">
        <f t="shared" si="58"/>
        <v>53590</v>
      </c>
      <c r="DH10" s="56">
        <f t="shared" si="58"/>
        <v>0</v>
      </c>
      <c r="DI10" s="56">
        <f t="shared" si="58"/>
        <v>0</v>
      </c>
      <c r="DJ10" s="56">
        <f t="shared" si="58"/>
        <v>0</v>
      </c>
      <c r="DK10" s="33">
        <f t="shared" ref="DK10:EC10" si="59">SUBTOTAL(9,DK7:DK9)</f>
        <v>0</v>
      </c>
      <c r="DL10" s="33">
        <f t="shared" si="59"/>
        <v>0</v>
      </c>
      <c r="DM10" s="33">
        <f t="shared" si="59"/>
        <v>0</v>
      </c>
      <c r="DN10" s="33">
        <f t="shared" si="59"/>
        <v>0</v>
      </c>
      <c r="DO10" s="33">
        <f t="shared" si="59"/>
        <v>0</v>
      </c>
      <c r="DP10" s="33">
        <f t="shared" si="59"/>
        <v>0</v>
      </c>
      <c r="DQ10" s="33">
        <f t="shared" si="59"/>
        <v>0</v>
      </c>
      <c r="DR10" s="33">
        <f t="shared" si="59"/>
        <v>0</v>
      </c>
      <c r="DS10" s="33">
        <f t="shared" si="59"/>
        <v>0</v>
      </c>
      <c r="DT10" s="33">
        <f t="shared" si="59"/>
        <v>0</v>
      </c>
      <c r="DU10" s="33">
        <f t="shared" si="59"/>
        <v>0</v>
      </c>
      <c r="DV10" s="33">
        <f t="shared" si="59"/>
        <v>0</v>
      </c>
      <c r="DW10" s="33">
        <f t="shared" si="59"/>
        <v>0</v>
      </c>
      <c r="DX10" s="33">
        <f t="shared" si="59"/>
        <v>0</v>
      </c>
      <c r="DY10" s="33">
        <f t="shared" si="59"/>
        <v>0</v>
      </c>
      <c r="DZ10" s="33">
        <f t="shared" si="59"/>
        <v>0</v>
      </c>
      <c r="EA10" s="56" t="e">
        <f t="shared" si="59"/>
        <v>#DIV/0!</v>
      </c>
      <c r="EB10" s="56" t="e">
        <f t="shared" si="59"/>
        <v>#DIV/0!</v>
      </c>
      <c r="EC10" s="56" t="e">
        <f t="shared" si="59"/>
        <v>#DIV/0!</v>
      </c>
      <c r="ED10" s="33">
        <f t="shared" ref="ED10:EV10" si="60">SUBTOTAL(9,ED7:ED9)</f>
        <v>0</v>
      </c>
      <c r="EE10" s="33">
        <f t="shared" si="60"/>
        <v>0</v>
      </c>
      <c r="EF10" s="33">
        <f t="shared" si="60"/>
        <v>0</v>
      </c>
      <c r="EG10" s="33">
        <f t="shared" si="60"/>
        <v>0</v>
      </c>
      <c r="EH10" s="33">
        <f t="shared" si="60"/>
        <v>0</v>
      </c>
      <c r="EI10" s="33">
        <f t="shared" si="60"/>
        <v>0</v>
      </c>
      <c r="EJ10" s="33">
        <f t="shared" si="60"/>
        <v>0</v>
      </c>
      <c r="EK10" s="33">
        <f t="shared" si="60"/>
        <v>0</v>
      </c>
      <c r="EL10" s="33">
        <f t="shared" si="60"/>
        <v>0</v>
      </c>
      <c r="EM10" s="33">
        <f t="shared" si="60"/>
        <v>0</v>
      </c>
      <c r="EN10" s="33">
        <f t="shared" si="60"/>
        <v>0</v>
      </c>
      <c r="EO10" s="33">
        <f t="shared" si="60"/>
        <v>0</v>
      </c>
      <c r="EP10" s="33">
        <f t="shared" si="60"/>
        <v>0</v>
      </c>
      <c r="EQ10" s="33">
        <f t="shared" si="60"/>
        <v>0</v>
      </c>
      <c r="ER10" s="33">
        <f t="shared" si="60"/>
        <v>0</v>
      </c>
      <c r="ES10" s="33">
        <f t="shared" si="60"/>
        <v>0</v>
      </c>
      <c r="ET10" s="56" t="e">
        <f t="shared" si="60"/>
        <v>#DIV/0!</v>
      </c>
      <c r="EU10" s="56" t="e">
        <f t="shared" si="60"/>
        <v>#DIV/0!</v>
      </c>
      <c r="EV10" s="56" t="e">
        <f t="shared" si="60"/>
        <v>#DIV/0!</v>
      </c>
    </row>
    <row r="11" spans="1:15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40">
        <f>I11+P11</f>
        <v>25000</v>
      </c>
      <c r="I11" s="40">
        <f>K11+L11+M11+N11+O11</f>
        <v>0</v>
      </c>
      <c r="J11" s="5"/>
      <c r="K11" s="9"/>
      <c r="L11" s="9"/>
      <c r="M11" s="9"/>
      <c r="N11" s="9"/>
      <c r="O11" s="9"/>
      <c r="P11" s="40">
        <f>Q11+R11+S11</f>
        <v>25000</v>
      </c>
      <c r="Q11" s="9">
        <v>25000</v>
      </c>
      <c r="R11" s="9"/>
      <c r="S11" s="9"/>
      <c r="T11" s="64">
        <f>(L11+M11+N11)*-1</f>
        <v>0</v>
      </c>
      <c r="U11" s="64">
        <f>(Q11+R11)*-1</f>
        <v>-25000</v>
      </c>
      <c r="V11" s="9">
        <f t="shared" ref="V11:W13" si="61">ROUND(T11*0.65,0)</f>
        <v>0</v>
      </c>
      <c r="W11" s="9">
        <f t="shared" si="61"/>
        <v>-16250</v>
      </c>
      <c r="X11" s="9">
        <v>55392</v>
      </c>
      <c r="Y11" s="9">
        <v>29600</v>
      </c>
      <c r="Z11" s="69">
        <f t="shared" ref="Z11:Z13" si="62">IF(T11=0,0,ROUND((T11+L11)/X11/12,2))</f>
        <v>0</v>
      </c>
      <c r="AA11" s="69">
        <f t="shared" ref="AA11:AA13" si="63">IF(U11=0,0,ROUND((U11+Q11)/Y11/12,2))</f>
        <v>0</v>
      </c>
      <c r="AB11" s="69">
        <f>Z11+AA11</f>
        <v>0</v>
      </c>
      <c r="AC11" s="69">
        <f t="shared" ref="AC11:AC13" si="64">ROUND(Z11*0.65,2)</f>
        <v>0</v>
      </c>
      <c r="AD11" s="69">
        <f t="shared" ref="AD11:AD13" si="65">ROUND(AA11*0.65,2)</f>
        <v>0</v>
      </c>
      <c r="AE11" s="46">
        <f>AC11+AD11</f>
        <v>0</v>
      </c>
      <c r="AF11" s="9">
        <f t="shared" ref="AF11:AF13" si="66">T11-V11</f>
        <v>0</v>
      </c>
      <c r="AG11" s="9">
        <f t="shared" ref="AG11:AG13" si="67">U11-W11</f>
        <v>-8750</v>
      </c>
      <c r="AH11" s="69">
        <f t="shared" ref="AH11:AH13" si="68">Z11-AC11</f>
        <v>0</v>
      </c>
      <c r="AI11" s="69">
        <f t="shared" ref="AI11:AI13" si="69">AA11-AD11</f>
        <v>0</v>
      </c>
      <c r="AJ11" s="69">
        <f>AH11+AI11</f>
        <v>0</v>
      </c>
      <c r="AK11" s="40">
        <f>AL11+AS11</f>
        <v>0</v>
      </c>
      <c r="AL11" s="40">
        <f>AN11+AO11+AP11+AQ11+AR11</f>
        <v>0</v>
      </c>
      <c r="AM11" s="5"/>
      <c r="AN11" s="9"/>
      <c r="AO11" s="9"/>
      <c r="AP11" s="9"/>
      <c r="AQ11" s="9"/>
      <c r="AR11" s="9"/>
      <c r="AS11" s="40">
        <f>AT11+AU11+AV11</f>
        <v>0</v>
      </c>
      <c r="AT11" s="9"/>
      <c r="AU11" s="9"/>
      <c r="AV11" s="9"/>
      <c r="AW11" s="81"/>
      <c r="AX11" s="81"/>
      <c r="AY11" s="78"/>
      <c r="AZ11" s="9">
        <v>55392</v>
      </c>
      <c r="BA11" s="9">
        <v>29600</v>
      </c>
      <c r="BB11" s="86">
        <f>ROUND(AW11/AZ11/10,2)*-1</f>
        <v>0</v>
      </c>
      <c r="BC11" s="86">
        <f>ROUND(AX11/BA11/10,2)*-1</f>
        <v>0</v>
      </c>
      <c r="BD11" s="86">
        <f>BB11+BC11</f>
        <v>0</v>
      </c>
      <c r="BE11" s="87">
        <f>BF11+BM11</f>
        <v>25000</v>
      </c>
      <c r="BF11" s="87">
        <f>BH11+BI11+BJ11+BK11+BL11</f>
        <v>0</v>
      </c>
      <c r="BG11" s="88">
        <f t="shared" ref="BG11:BG13" si="70">J11</f>
        <v>0</v>
      </c>
      <c r="BH11" s="88">
        <f t="shared" ref="BH11:BH13" si="71">K11</f>
        <v>0</v>
      </c>
      <c r="BI11" s="88">
        <f t="shared" ref="BI11:BI13" si="72">L11</f>
        <v>0</v>
      </c>
      <c r="BJ11" s="88">
        <f t="shared" ref="BJ11:BJ13" si="73">M11</f>
        <v>0</v>
      </c>
      <c r="BK11" s="88">
        <f t="shared" ref="BK11:BK13" si="74">N11</f>
        <v>0</v>
      </c>
      <c r="BL11" s="88">
        <f t="shared" ref="BL11:BL13" si="75">O11</f>
        <v>0</v>
      </c>
      <c r="BM11" s="87">
        <f>BN11+BO11+BP11</f>
        <v>25000</v>
      </c>
      <c r="BN11" s="81">
        <f t="shared" ref="BN11:BN13" si="76">Q11</f>
        <v>25000</v>
      </c>
      <c r="BO11" s="81">
        <f t="shared" ref="BO11:BO13" si="77">R11</f>
        <v>0</v>
      </c>
      <c r="BP11" s="81">
        <f t="shared" ref="BP11:BP13" si="78">S11</f>
        <v>0</v>
      </c>
      <c r="BQ11" s="81">
        <f t="shared" ref="BQ11:BQ13" si="79">(BH11+BI11+BJ11+BK11)-(K11+L11+M11+N11)</f>
        <v>0</v>
      </c>
      <c r="BR11" s="81">
        <f t="shared" ref="BR11:BR13" si="80">(BN11+BO11)-(Q11+R11)</f>
        <v>0</v>
      </c>
      <c r="BS11" s="81">
        <f t="shared" ref="BS11:BS13" si="81">(BP11+BL11)-(S11+O11)</f>
        <v>0</v>
      </c>
      <c r="BT11" s="9">
        <v>55392</v>
      </c>
      <c r="BU11" s="9">
        <v>29600</v>
      </c>
      <c r="BV11" s="86">
        <f t="shared" ref="BV11" si="82">ROUND(((BH11+BJ11+BK11)-(K11+M11+N11))/10/BT11,2)*-1</f>
        <v>0</v>
      </c>
      <c r="BW11" s="86">
        <f t="shared" ref="BW11:BW13" si="83">ROUND((BO11-R11)/10/BU11,2)*-1</f>
        <v>0</v>
      </c>
      <c r="BX11" s="86">
        <f>BV11+BW11</f>
        <v>0</v>
      </c>
      <c r="BY11" s="87">
        <f t="shared" ref="BY11:BY13" si="84">BZ11+CG11</f>
        <v>25000</v>
      </c>
      <c r="BZ11" s="87">
        <f t="shared" ref="BZ11:BZ13" si="85">CB11+CC11+CD11+CE11+CF11</f>
        <v>0</v>
      </c>
      <c r="CA11" s="81">
        <f t="shared" ref="CA11:CA13" si="86">BG11</f>
        <v>0</v>
      </c>
      <c r="CB11" s="81">
        <f t="shared" ref="CB11:CB13" si="87">BH11</f>
        <v>0</v>
      </c>
      <c r="CC11" s="81">
        <f t="shared" ref="CC11:CC13" si="88">BI11</f>
        <v>0</v>
      </c>
      <c r="CD11" s="81">
        <f t="shared" ref="CD11:CD13" si="89">BJ11</f>
        <v>0</v>
      </c>
      <c r="CE11" s="81">
        <f t="shared" ref="CE11:CE13" si="90">BK11</f>
        <v>0</v>
      </c>
      <c r="CF11" s="81">
        <f t="shared" ref="CF11:CF13" si="91">BL11</f>
        <v>0</v>
      </c>
      <c r="CG11" s="87">
        <f t="shared" ref="CG11:CG13" si="92">CH11+CI11+CJ11</f>
        <v>25000</v>
      </c>
      <c r="CH11" s="81">
        <f t="shared" ref="CH11:CH13" si="93">BN11</f>
        <v>25000</v>
      </c>
      <c r="CI11" s="81">
        <f t="shared" ref="CI11:CI13" si="94">BO11</f>
        <v>0</v>
      </c>
      <c r="CJ11" s="81">
        <f t="shared" ref="CJ11:CJ13" si="95">BP11</f>
        <v>0</v>
      </c>
      <c r="CK11" s="81">
        <f>(CC11+CD11+CE11)-(BI11+BJ11+BK11)</f>
        <v>0</v>
      </c>
      <c r="CL11" s="81">
        <f>(CH11+CI11)-(BN11+BO11)</f>
        <v>0</v>
      </c>
      <c r="CM11" s="9">
        <v>55392</v>
      </c>
      <c r="CN11" s="9">
        <v>29600</v>
      </c>
      <c r="CO11" s="90">
        <f>ROUND(((CD11+CE11)-(BJ11+BK11))/CM11/10,2)*-1</f>
        <v>0</v>
      </c>
      <c r="CP11" s="90">
        <f>ROUND((CI11-BO11)/CN11/10,2)*-1</f>
        <v>0</v>
      </c>
      <c r="CQ11" s="90">
        <f t="shared" ref="CQ11:CQ13" si="96">SUM(CO11:CP11)</f>
        <v>0</v>
      </c>
      <c r="CR11" s="87">
        <f>CS11+CZ11</f>
        <v>0</v>
      </c>
      <c r="CS11" s="87">
        <f>CU11+CV11+CW11+CX11+CY11</f>
        <v>0</v>
      </c>
      <c r="CT11" s="88"/>
      <c r="CU11" s="81"/>
      <c r="CV11" s="81"/>
      <c r="CW11" s="81"/>
      <c r="CX11" s="81"/>
      <c r="CY11" s="81"/>
      <c r="CZ11" s="87">
        <f>DA11+DB11+DC11</f>
        <v>0</v>
      </c>
      <c r="DA11" s="81"/>
      <c r="DB11" s="81"/>
      <c r="DC11" s="81"/>
      <c r="DD11" s="81">
        <f t="shared" ref="DD11:DD13" si="97">(CV11+CW11+CX11)-(CC11+CD11+CE11)</f>
        <v>0</v>
      </c>
      <c r="DE11" s="81">
        <f t="shared" ref="DE11:DE13" si="98">(DA11+DB11)-(CH11+CI11)</f>
        <v>-25000</v>
      </c>
      <c r="DF11" s="9">
        <v>56067</v>
      </c>
      <c r="DG11" s="9">
        <v>27130</v>
      </c>
      <c r="DH11" s="90">
        <f t="shared" ref="DH11" si="99">ROUND(((CW11+CX11)-(CD11+CE11))/DF11/10,2)*-1</f>
        <v>0</v>
      </c>
      <c r="DI11" s="90">
        <f t="shared" ref="DI11" si="100">ROUND(((DB11-CI11)/DG11/10),2)*-1</f>
        <v>0</v>
      </c>
      <c r="DJ11" s="90">
        <f>DH11+DI11</f>
        <v>0</v>
      </c>
      <c r="DK11" s="87">
        <f>DL11+DS11</f>
        <v>0</v>
      </c>
      <c r="DL11" s="87">
        <f>DN11+DO11+DP11+DQ11+DR11</f>
        <v>0</v>
      </c>
      <c r="DM11" s="88"/>
      <c r="DN11" s="81"/>
      <c r="DO11" s="81"/>
      <c r="DP11" s="81"/>
      <c r="DQ11" s="81"/>
      <c r="DR11" s="81"/>
      <c r="DS11" s="87">
        <f>DT11+DU11+DV11</f>
        <v>0</v>
      </c>
      <c r="DT11" s="81"/>
      <c r="DU11" s="81"/>
      <c r="DV11" s="81"/>
      <c r="DW11" s="81">
        <f t="shared" ref="DW11:DW13" si="101">(DO11+DP11+DQ11)-(CV11+CW11+CX11)</f>
        <v>0</v>
      </c>
      <c r="DX11" s="81">
        <f t="shared" ref="DX11:DX13" si="102">(DT11+DU11)-(DA11+DB11)</f>
        <v>0</v>
      </c>
      <c r="DY11" s="9"/>
      <c r="DZ11" s="9"/>
      <c r="EA11" s="90" t="e">
        <f t="shared" ref="EA11" si="103">ROUND(((DP11+DQ11)-(CW11+CX11))/DY11/10,2)*-1</f>
        <v>#DIV/0!</v>
      </c>
      <c r="EB11" s="90" t="e">
        <f t="shared" ref="EB11" si="104">ROUND(((DU11-DB11)/DZ11/10),2)*-1</f>
        <v>#DIV/0!</v>
      </c>
      <c r="EC11" s="90" t="e">
        <f>EA11+EB11</f>
        <v>#DIV/0!</v>
      </c>
      <c r="ED11" s="87">
        <f>EE11+EL11</f>
        <v>0</v>
      </c>
      <c r="EE11" s="87">
        <f>EG11+EH11+EI11+EJ11+EK11</f>
        <v>0</v>
      </c>
      <c r="EF11" s="88"/>
      <c r="EG11" s="81"/>
      <c r="EH11" s="81"/>
      <c r="EI11" s="81"/>
      <c r="EJ11" s="81"/>
      <c r="EK11" s="81"/>
      <c r="EL11" s="87">
        <f>EM11+EN11+EO11</f>
        <v>0</v>
      </c>
      <c r="EM11" s="81"/>
      <c r="EN11" s="81"/>
      <c r="EO11" s="81"/>
      <c r="EP11" s="81">
        <f t="shared" ref="EP11:EP13" si="105">(EH11+EI11+EJ11)-(DO11+DP11+DQ11)</f>
        <v>0</v>
      </c>
      <c r="EQ11" s="81">
        <f t="shared" ref="EQ11:EQ13" si="106">(EM11+EN11)-(DT11+DU11)</f>
        <v>0</v>
      </c>
      <c r="ER11" s="9"/>
      <c r="ES11" s="9"/>
      <c r="ET11" s="90" t="e">
        <f t="shared" ref="ET11" si="107">ROUND(((EI11+EJ11)-(DP11+DQ11))/ER11/10,2)*-1</f>
        <v>#DIV/0!</v>
      </c>
      <c r="EU11" s="90" t="e">
        <f t="shared" ref="EU11" si="108">ROUND(((EN11-DU11)/ES11/10),2)*-1</f>
        <v>#DIV/0!</v>
      </c>
      <c r="EV11" s="90" t="e">
        <f>ET11+EU11</f>
        <v>#DIV/0!</v>
      </c>
    </row>
    <row r="12" spans="1:152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108</v>
      </c>
      <c r="G12" s="19" t="s">
        <v>94</v>
      </c>
      <c r="H12" s="40">
        <f>I12+P12</f>
        <v>0</v>
      </c>
      <c r="I12" s="40">
        <f>K12+L12+M12+N12+O12</f>
        <v>0</v>
      </c>
      <c r="J12" s="5"/>
      <c r="K12" s="9"/>
      <c r="L12" s="9"/>
      <c r="M12" s="9"/>
      <c r="N12" s="9"/>
      <c r="O12" s="9"/>
      <c r="P12" s="40">
        <f>Q12+R12+S12</f>
        <v>0</v>
      </c>
      <c r="Q12" s="9"/>
      <c r="R12" s="9"/>
      <c r="S12" s="9"/>
      <c r="T12" s="64">
        <f>(L12+M12+N12)*-1</f>
        <v>0</v>
      </c>
      <c r="U12" s="64">
        <f>(Q12+R12)*-1</f>
        <v>0</v>
      </c>
      <c r="V12" s="9">
        <f t="shared" si="61"/>
        <v>0</v>
      </c>
      <c r="W12" s="9">
        <f t="shared" si="61"/>
        <v>0</v>
      </c>
      <c r="X12" s="45" t="s">
        <v>218</v>
      </c>
      <c r="Y12" s="45" t="s">
        <v>218</v>
      </c>
      <c r="Z12" s="69">
        <f t="shared" si="62"/>
        <v>0</v>
      </c>
      <c r="AA12" s="69">
        <f t="shared" si="63"/>
        <v>0</v>
      </c>
      <c r="AB12" s="69">
        <f>Z12+AA12</f>
        <v>0</v>
      </c>
      <c r="AC12" s="69">
        <f t="shared" si="64"/>
        <v>0</v>
      </c>
      <c r="AD12" s="69">
        <f t="shared" si="65"/>
        <v>0</v>
      </c>
      <c r="AE12" s="46">
        <f>AC12+AD12</f>
        <v>0</v>
      </c>
      <c r="AF12" s="9">
        <f t="shared" si="66"/>
        <v>0</v>
      </c>
      <c r="AG12" s="9">
        <f t="shared" si="67"/>
        <v>0</v>
      </c>
      <c r="AH12" s="69">
        <f t="shared" si="68"/>
        <v>0</v>
      </c>
      <c r="AI12" s="69">
        <f t="shared" si="69"/>
        <v>0</v>
      </c>
      <c r="AJ12" s="69">
        <f>AH12+AI12</f>
        <v>0</v>
      </c>
      <c r="AK12" s="40">
        <f>AL12+AS12</f>
        <v>0</v>
      </c>
      <c r="AL12" s="40">
        <f>AN12+AO12+AP12+AQ12+AR12</f>
        <v>0</v>
      </c>
      <c r="AM12" s="5"/>
      <c r="AN12" s="9"/>
      <c r="AO12" s="9"/>
      <c r="AP12" s="9"/>
      <c r="AQ12" s="9"/>
      <c r="AR12" s="9"/>
      <c r="AS12" s="40">
        <f>AT12+AU12+AV12</f>
        <v>0</v>
      </c>
      <c r="AT12" s="9"/>
      <c r="AU12" s="9"/>
      <c r="AV12" s="9"/>
      <c r="AW12" s="81"/>
      <c r="AX12" s="81"/>
      <c r="AY12" s="78"/>
      <c r="AZ12" s="45" t="s">
        <v>218</v>
      </c>
      <c r="BA12" s="45" t="s">
        <v>218</v>
      </c>
      <c r="BB12" s="107" t="s">
        <v>218</v>
      </c>
      <c r="BC12" s="107" t="s">
        <v>218</v>
      </c>
      <c r="BD12" s="107" t="s">
        <v>218</v>
      </c>
      <c r="BE12" s="87">
        <f>BF12+BM12</f>
        <v>0</v>
      </c>
      <c r="BF12" s="87">
        <f>BH12+BI12+BJ12+BK12+BL12</f>
        <v>0</v>
      </c>
      <c r="BG12" s="88">
        <f t="shared" si="70"/>
        <v>0</v>
      </c>
      <c r="BH12" s="88">
        <f t="shared" si="71"/>
        <v>0</v>
      </c>
      <c r="BI12" s="88">
        <f t="shared" si="72"/>
        <v>0</v>
      </c>
      <c r="BJ12" s="88">
        <f t="shared" si="73"/>
        <v>0</v>
      </c>
      <c r="BK12" s="88">
        <f t="shared" si="74"/>
        <v>0</v>
      </c>
      <c r="BL12" s="88">
        <f t="shared" si="75"/>
        <v>0</v>
      </c>
      <c r="BM12" s="87">
        <f>BN12+BO12+BP12</f>
        <v>0</v>
      </c>
      <c r="BN12" s="81">
        <f t="shared" si="76"/>
        <v>0</v>
      </c>
      <c r="BO12" s="81">
        <f t="shared" si="77"/>
        <v>0</v>
      </c>
      <c r="BP12" s="81">
        <f t="shared" si="78"/>
        <v>0</v>
      </c>
      <c r="BQ12" s="81">
        <f t="shared" si="79"/>
        <v>0</v>
      </c>
      <c r="BR12" s="81">
        <f t="shared" si="80"/>
        <v>0</v>
      </c>
      <c r="BS12" s="81">
        <f t="shared" si="81"/>
        <v>0</v>
      </c>
      <c r="BT12" s="45" t="s">
        <v>218</v>
      </c>
      <c r="BU12" s="45" t="s">
        <v>218</v>
      </c>
      <c r="BV12" s="86">
        <v>0</v>
      </c>
      <c r="BW12" s="86">
        <v>0</v>
      </c>
      <c r="BX12" s="86">
        <f>BV12+BW12</f>
        <v>0</v>
      </c>
      <c r="BY12" s="87">
        <f t="shared" si="84"/>
        <v>0</v>
      </c>
      <c r="BZ12" s="87">
        <f t="shared" si="85"/>
        <v>0</v>
      </c>
      <c r="CA12" s="81">
        <f t="shared" si="86"/>
        <v>0</v>
      </c>
      <c r="CB12" s="81">
        <f t="shared" si="87"/>
        <v>0</v>
      </c>
      <c r="CC12" s="81">
        <f t="shared" si="88"/>
        <v>0</v>
      </c>
      <c r="CD12" s="81">
        <f t="shared" si="89"/>
        <v>0</v>
      </c>
      <c r="CE12" s="81">
        <f t="shared" si="90"/>
        <v>0</v>
      </c>
      <c r="CF12" s="81">
        <f t="shared" si="91"/>
        <v>0</v>
      </c>
      <c r="CG12" s="87">
        <f t="shared" si="92"/>
        <v>0</v>
      </c>
      <c r="CH12" s="81">
        <f t="shared" si="93"/>
        <v>0</v>
      </c>
      <c r="CI12" s="81">
        <f t="shared" si="94"/>
        <v>0</v>
      </c>
      <c r="CJ12" s="81">
        <f t="shared" si="95"/>
        <v>0</v>
      </c>
      <c r="CK12" s="81">
        <f>(CC12+CD12+CE12)-(BI12+BJ12+BK12)</f>
        <v>0</v>
      </c>
      <c r="CL12" s="81">
        <f>(CH12+CI12)-(BN12+BO12)</f>
        <v>0</v>
      </c>
      <c r="CM12" s="45">
        <v>0</v>
      </c>
      <c r="CN12" s="45">
        <v>0</v>
      </c>
      <c r="CO12" s="90"/>
      <c r="CP12" s="90"/>
      <c r="CQ12" s="90">
        <f t="shared" si="96"/>
        <v>0</v>
      </c>
      <c r="CR12" s="87">
        <f>CS12+CZ12</f>
        <v>0</v>
      </c>
      <c r="CS12" s="87">
        <f>CU12+CV12+CW12+CX12+CY12</f>
        <v>0</v>
      </c>
      <c r="CT12" s="88"/>
      <c r="CU12" s="81"/>
      <c r="CV12" s="81"/>
      <c r="CW12" s="81"/>
      <c r="CX12" s="81"/>
      <c r="CY12" s="81"/>
      <c r="CZ12" s="87">
        <f>DA12+DB12+DC12</f>
        <v>0</v>
      </c>
      <c r="DA12" s="81"/>
      <c r="DB12" s="81"/>
      <c r="DC12" s="81"/>
      <c r="DD12" s="81">
        <f t="shared" si="97"/>
        <v>0</v>
      </c>
      <c r="DE12" s="81">
        <f t="shared" si="98"/>
        <v>0</v>
      </c>
      <c r="DF12" s="45" t="s">
        <v>218</v>
      </c>
      <c r="DG12" s="45" t="s">
        <v>218</v>
      </c>
      <c r="DH12" s="90">
        <v>0</v>
      </c>
      <c r="DI12" s="90">
        <v>0</v>
      </c>
      <c r="DJ12" s="90">
        <f>DH12+DI12</f>
        <v>0</v>
      </c>
      <c r="DK12" s="87">
        <f>DL12+DS12</f>
        <v>0</v>
      </c>
      <c r="DL12" s="87">
        <f>DN12+DO12+DP12+DQ12+DR12</f>
        <v>0</v>
      </c>
      <c r="DM12" s="88"/>
      <c r="DN12" s="81"/>
      <c r="DO12" s="81"/>
      <c r="DP12" s="81"/>
      <c r="DQ12" s="81"/>
      <c r="DR12" s="81"/>
      <c r="DS12" s="87">
        <f>DT12+DU12+DV12</f>
        <v>0</v>
      </c>
      <c r="DT12" s="81"/>
      <c r="DU12" s="81"/>
      <c r="DV12" s="81"/>
      <c r="DW12" s="81">
        <f t="shared" si="101"/>
        <v>0</v>
      </c>
      <c r="DX12" s="81">
        <f t="shared" si="102"/>
        <v>0</v>
      </c>
      <c r="DY12" s="45" t="s">
        <v>218</v>
      </c>
      <c r="DZ12" s="45" t="s">
        <v>218</v>
      </c>
      <c r="EA12" s="90">
        <v>0</v>
      </c>
      <c r="EB12" s="90">
        <v>0</v>
      </c>
      <c r="EC12" s="90">
        <f>EA12+EB12</f>
        <v>0</v>
      </c>
      <c r="ED12" s="87">
        <f>EE12+EL12</f>
        <v>0</v>
      </c>
      <c r="EE12" s="87">
        <f>EG12+EH12+EI12+EJ12+EK12</f>
        <v>0</v>
      </c>
      <c r="EF12" s="88"/>
      <c r="EG12" s="81"/>
      <c r="EH12" s="81"/>
      <c r="EI12" s="81"/>
      <c r="EJ12" s="81"/>
      <c r="EK12" s="81"/>
      <c r="EL12" s="87">
        <f>EM12+EN12+EO12</f>
        <v>0</v>
      </c>
      <c r="EM12" s="81"/>
      <c r="EN12" s="81"/>
      <c r="EO12" s="81"/>
      <c r="EP12" s="81">
        <f t="shared" si="105"/>
        <v>0</v>
      </c>
      <c r="EQ12" s="81">
        <f t="shared" si="106"/>
        <v>0</v>
      </c>
      <c r="ER12" s="45" t="s">
        <v>218</v>
      </c>
      <c r="ES12" s="45" t="s">
        <v>218</v>
      </c>
      <c r="ET12" s="90">
        <v>0</v>
      </c>
      <c r="EU12" s="90">
        <v>0</v>
      </c>
      <c r="EV12" s="90">
        <f>ET12+EU12</f>
        <v>0</v>
      </c>
    </row>
    <row r="13" spans="1:15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94</v>
      </c>
      <c r="H13" s="40">
        <f>I13+P13</f>
        <v>0</v>
      </c>
      <c r="I13" s="40">
        <f>K13+L13+M13+N13+O13</f>
        <v>0</v>
      </c>
      <c r="J13" s="5"/>
      <c r="K13" s="9"/>
      <c r="L13" s="9"/>
      <c r="M13" s="9"/>
      <c r="N13" s="9"/>
      <c r="O13" s="9"/>
      <c r="P13" s="40">
        <f>Q13+R13+S13</f>
        <v>0</v>
      </c>
      <c r="Q13" s="9"/>
      <c r="R13" s="9"/>
      <c r="S13" s="9"/>
      <c r="T13" s="64">
        <f>(L13+M13+N13)*-1</f>
        <v>0</v>
      </c>
      <c r="U13" s="64">
        <f>(Q13+R13)*-1</f>
        <v>0</v>
      </c>
      <c r="V13" s="9">
        <f t="shared" si="61"/>
        <v>0</v>
      </c>
      <c r="W13" s="9">
        <f t="shared" si="61"/>
        <v>0</v>
      </c>
      <c r="X13" s="45" t="s">
        <v>218</v>
      </c>
      <c r="Y13" s="9">
        <v>25931</v>
      </c>
      <c r="Z13" s="69">
        <f t="shared" si="62"/>
        <v>0</v>
      </c>
      <c r="AA13" s="69">
        <f t="shared" si="63"/>
        <v>0</v>
      </c>
      <c r="AB13" s="69">
        <f>Z13+AA13</f>
        <v>0</v>
      </c>
      <c r="AC13" s="69">
        <f t="shared" si="64"/>
        <v>0</v>
      </c>
      <c r="AD13" s="69">
        <f t="shared" si="65"/>
        <v>0</v>
      </c>
      <c r="AE13" s="46">
        <f>AC13+AD13</f>
        <v>0</v>
      </c>
      <c r="AF13" s="9">
        <f t="shared" si="66"/>
        <v>0</v>
      </c>
      <c r="AG13" s="9">
        <f t="shared" si="67"/>
        <v>0</v>
      </c>
      <c r="AH13" s="69">
        <f t="shared" si="68"/>
        <v>0</v>
      </c>
      <c r="AI13" s="69">
        <f t="shared" si="69"/>
        <v>0</v>
      </c>
      <c r="AJ13" s="69">
        <f>AH13+AI13</f>
        <v>0</v>
      </c>
      <c r="AK13" s="40">
        <f>AL13+AS13</f>
        <v>0</v>
      </c>
      <c r="AL13" s="40">
        <f>AN13+AO13+AP13+AQ13+AR13</f>
        <v>0</v>
      </c>
      <c r="AM13" s="5"/>
      <c r="AN13" s="9"/>
      <c r="AO13" s="9"/>
      <c r="AP13" s="9"/>
      <c r="AQ13" s="9"/>
      <c r="AR13" s="9"/>
      <c r="AS13" s="40">
        <f>AT13+AU13+AV13</f>
        <v>0</v>
      </c>
      <c r="AT13" s="9"/>
      <c r="AU13" s="9"/>
      <c r="AV13" s="9"/>
      <c r="AW13" s="81"/>
      <c r="AX13" s="81"/>
      <c r="AY13" s="78"/>
      <c r="AZ13" s="45" t="s">
        <v>218</v>
      </c>
      <c r="BA13" s="9">
        <v>25931</v>
      </c>
      <c r="BB13" s="107" t="s">
        <v>218</v>
      </c>
      <c r="BC13" s="86">
        <f>ROUND(AX13/BA13/10,2)*-1</f>
        <v>0</v>
      </c>
      <c r="BD13" s="86">
        <f>BC13</f>
        <v>0</v>
      </c>
      <c r="BE13" s="87">
        <f>BF13+BM13</f>
        <v>0</v>
      </c>
      <c r="BF13" s="87">
        <f>BH13+BI13+BJ13+BK13+BL13</f>
        <v>0</v>
      </c>
      <c r="BG13" s="88">
        <f t="shared" si="70"/>
        <v>0</v>
      </c>
      <c r="BH13" s="88">
        <f t="shared" si="71"/>
        <v>0</v>
      </c>
      <c r="BI13" s="88">
        <f t="shared" si="72"/>
        <v>0</v>
      </c>
      <c r="BJ13" s="88">
        <f t="shared" si="73"/>
        <v>0</v>
      </c>
      <c r="BK13" s="88">
        <f t="shared" si="74"/>
        <v>0</v>
      </c>
      <c r="BL13" s="88">
        <f t="shared" si="75"/>
        <v>0</v>
      </c>
      <c r="BM13" s="87">
        <f>BN13+BO13+BP13</f>
        <v>0</v>
      </c>
      <c r="BN13" s="81">
        <f t="shared" si="76"/>
        <v>0</v>
      </c>
      <c r="BO13" s="81">
        <f t="shared" si="77"/>
        <v>0</v>
      </c>
      <c r="BP13" s="81">
        <f t="shared" si="78"/>
        <v>0</v>
      </c>
      <c r="BQ13" s="81">
        <f t="shared" si="79"/>
        <v>0</v>
      </c>
      <c r="BR13" s="81">
        <f t="shared" si="80"/>
        <v>0</v>
      </c>
      <c r="BS13" s="81">
        <f t="shared" si="81"/>
        <v>0</v>
      </c>
      <c r="BT13" s="45" t="s">
        <v>218</v>
      </c>
      <c r="BU13" s="9">
        <v>25931</v>
      </c>
      <c r="BV13" s="86">
        <v>0</v>
      </c>
      <c r="BW13" s="86">
        <f t="shared" si="83"/>
        <v>0</v>
      </c>
      <c r="BX13" s="86">
        <f>BV13+BW13</f>
        <v>0</v>
      </c>
      <c r="BY13" s="87">
        <f t="shared" si="84"/>
        <v>0</v>
      </c>
      <c r="BZ13" s="87">
        <f t="shared" si="85"/>
        <v>0</v>
      </c>
      <c r="CA13" s="81">
        <f t="shared" si="86"/>
        <v>0</v>
      </c>
      <c r="CB13" s="81">
        <f t="shared" si="87"/>
        <v>0</v>
      </c>
      <c r="CC13" s="81">
        <f t="shared" si="88"/>
        <v>0</v>
      </c>
      <c r="CD13" s="81">
        <f t="shared" si="89"/>
        <v>0</v>
      </c>
      <c r="CE13" s="81">
        <f t="shared" si="90"/>
        <v>0</v>
      </c>
      <c r="CF13" s="81">
        <f t="shared" si="91"/>
        <v>0</v>
      </c>
      <c r="CG13" s="87">
        <f t="shared" si="92"/>
        <v>0</v>
      </c>
      <c r="CH13" s="81">
        <f t="shared" si="93"/>
        <v>0</v>
      </c>
      <c r="CI13" s="81">
        <f t="shared" si="94"/>
        <v>0</v>
      </c>
      <c r="CJ13" s="81">
        <f t="shared" si="95"/>
        <v>0</v>
      </c>
      <c r="CK13" s="81">
        <f>(CC13+CD13+CE13)-(BI13+BJ13+BK13)</f>
        <v>0</v>
      </c>
      <c r="CL13" s="81">
        <f>(CH13+CI13)-(BN13+BO13)</f>
        <v>0</v>
      </c>
      <c r="CM13" s="45">
        <v>0</v>
      </c>
      <c r="CN13" s="9">
        <v>25931</v>
      </c>
      <c r="CO13" s="90"/>
      <c r="CP13" s="90">
        <f>ROUND((CI13-BO13)/CN13/10,2)*-1</f>
        <v>0</v>
      </c>
      <c r="CQ13" s="90">
        <f t="shared" si="96"/>
        <v>0</v>
      </c>
      <c r="CR13" s="87">
        <f>CS13+CZ13</f>
        <v>0</v>
      </c>
      <c r="CS13" s="87">
        <f>CU13+CV13+CW13+CX13+CY13</f>
        <v>0</v>
      </c>
      <c r="CT13" s="88"/>
      <c r="CU13" s="81"/>
      <c r="CV13" s="81"/>
      <c r="CW13" s="81"/>
      <c r="CX13" s="81"/>
      <c r="CY13" s="81"/>
      <c r="CZ13" s="87">
        <f>DA13+DB13+DC13</f>
        <v>0</v>
      </c>
      <c r="DA13" s="81"/>
      <c r="DB13" s="81"/>
      <c r="DC13" s="81"/>
      <c r="DD13" s="81">
        <f t="shared" si="97"/>
        <v>0</v>
      </c>
      <c r="DE13" s="81">
        <f t="shared" si="98"/>
        <v>0</v>
      </c>
      <c r="DF13" s="45" t="s">
        <v>218</v>
      </c>
      <c r="DG13" s="9">
        <v>26460</v>
      </c>
      <c r="DH13" s="90">
        <v>0</v>
      </c>
      <c r="DI13" s="90">
        <f t="shared" ref="DI13" si="109">ROUND(((DB13-CI13)/DG13/10),2)*-1</f>
        <v>0</v>
      </c>
      <c r="DJ13" s="90">
        <f>DH13+DI13</f>
        <v>0</v>
      </c>
      <c r="DK13" s="87">
        <f>DL13+DS13</f>
        <v>0</v>
      </c>
      <c r="DL13" s="87">
        <f>DN13+DO13+DP13+DQ13+DR13</f>
        <v>0</v>
      </c>
      <c r="DM13" s="88"/>
      <c r="DN13" s="81"/>
      <c r="DO13" s="81"/>
      <c r="DP13" s="81"/>
      <c r="DQ13" s="81"/>
      <c r="DR13" s="81"/>
      <c r="DS13" s="87">
        <f>DT13+DU13+DV13</f>
        <v>0</v>
      </c>
      <c r="DT13" s="81"/>
      <c r="DU13" s="81"/>
      <c r="DV13" s="81"/>
      <c r="DW13" s="81">
        <f t="shared" si="101"/>
        <v>0</v>
      </c>
      <c r="DX13" s="81">
        <f t="shared" si="102"/>
        <v>0</v>
      </c>
      <c r="DY13" s="45" t="s">
        <v>218</v>
      </c>
      <c r="DZ13" s="9"/>
      <c r="EA13" s="90">
        <v>0</v>
      </c>
      <c r="EB13" s="90" t="e">
        <f t="shared" ref="EB13" si="110">ROUND(((DU13-DB13)/DZ13/10),2)*-1</f>
        <v>#DIV/0!</v>
      </c>
      <c r="EC13" s="90" t="e">
        <f>EA13+EB13</f>
        <v>#DIV/0!</v>
      </c>
      <c r="ED13" s="87">
        <f>EE13+EL13</f>
        <v>0</v>
      </c>
      <c r="EE13" s="87">
        <f>EG13+EH13+EI13+EJ13+EK13</f>
        <v>0</v>
      </c>
      <c r="EF13" s="88"/>
      <c r="EG13" s="81"/>
      <c r="EH13" s="81"/>
      <c r="EI13" s="81"/>
      <c r="EJ13" s="81"/>
      <c r="EK13" s="81"/>
      <c r="EL13" s="87">
        <f>EM13+EN13+EO13</f>
        <v>0</v>
      </c>
      <c r="EM13" s="81"/>
      <c r="EN13" s="81"/>
      <c r="EO13" s="81"/>
      <c r="EP13" s="81">
        <f t="shared" si="105"/>
        <v>0</v>
      </c>
      <c r="EQ13" s="81">
        <f t="shared" si="106"/>
        <v>0</v>
      </c>
      <c r="ER13" s="45" t="s">
        <v>218</v>
      </c>
      <c r="ES13" s="9"/>
      <c r="ET13" s="90">
        <v>0</v>
      </c>
      <c r="EU13" s="90" t="e">
        <f t="shared" ref="EU13" si="111">ROUND(((EN13-DU13)/ES13/10),2)*-1</f>
        <v>#DIV/0!</v>
      </c>
      <c r="EV13" s="90" t="e">
        <f>ET13+EU13</f>
        <v>#DIV/0!</v>
      </c>
    </row>
    <row r="14" spans="1:152" x14ac:dyDescent="0.25">
      <c r="A14" s="29"/>
      <c r="B14" s="30"/>
      <c r="C14" s="31"/>
      <c r="D14" s="32" t="s">
        <v>143</v>
      </c>
      <c r="E14" s="30"/>
      <c r="F14" s="30"/>
      <c r="G14" s="31"/>
      <c r="H14" s="33">
        <f t="shared" ref="H14:AE14" si="112">SUBTOTAL(9,H11:H13)</f>
        <v>25000</v>
      </c>
      <c r="I14" s="33">
        <f t="shared" si="112"/>
        <v>0</v>
      </c>
      <c r="J14" s="33">
        <f t="shared" si="112"/>
        <v>0</v>
      </c>
      <c r="K14" s="33">
        <f t="shared" si="112"/>
        <v>0</v>
      </c>
      <c r="L14" s="33">
        <f t="shared" si="112"/>
        <v>0</v>
      </c>
      <c r="M14" s="33">
        <f t="shared" si="112"/>
        <v>0</v>
      </c>
      <c r="N14" s="33">
        <f t="shared" si="112"/>
        <v>0</v>
      </c>
      <c r="O14" s="33">
        <f t="shared" si="112"/>
        <v>0</v>
      </c>
      <c r="P14" s="33">
        <f t="shared" si="112"/>
        <v>25000</v>
      </c>
      <c r="Q14" s="33">
        <f t="shared" si="112"/>
        <v>25000</v>
      </c>
      <c r="R14" s="33">
        <f t="shared" si="112"/>
        <v>0</v>
      </c>
      <c r="S14" s="33">
        <f t="shared" si="112"/>
        <v>0</v>
      </c>
      <c r="T14" s="33">
        <f t="shared" si="112"/>
        <v>0</v>
      </c>
      <c r="U14" s="33">
        <f t="shared" si="112"/>
        <v>-25000</v>
      </c>
      <c r="V14" s="33">
        <f t="shared" si="112"/>
        <v>0</v>
      </c>
      <c r="W14" s="33">
        <f t="shared" si="112"/>
        <v>-16250</v>
      </c>
      <c r="X14" s="33">
        <f t="shared" si="112"/>
        <v>55392</v>
      </c>
      <c r="Y14" s="33">
        <f t="shared" si="112"/>
        <v>55531</v>
      </c>
      <c r="Z14" s="47">
        <f t="shared" si="112"/>
        <v>0</v>
      </c>
      <c r="AA14" s="47">
        <f t="shared" si="112"/>
        <v>0</v>
      </c>
      <c r="AB14" s="47">
        <f t="shared" si="112"/>
        <v>0</v>
      </c>
      <c r="AC14" s="47">
        <f t="shared" si="112"/>
        <v>0</v>
      </c>
      <c r="AD14" s="47">
        <f t="shared" si="112"/>
        <v>0</v>
      </c>
      <c r="AE14" s="47">
        <f t="shared" si="112"/>
        <v>0</v>
      </c>
      <c r="AF14" s="33">
        <f t="shared" ref="AF14:AJ14" si="113">SUBTOTAL(9,AF11:AF13)</f>
        <v>0</v>
      </c>
      <c r="AG14" s="33">
        <f t="shared" si="113"/>
        <v>-8750</v>
      </c>
      <c r="AH14" s="47">
        <f t="shared" si="113"/>
        <v>0</v>
      </c>
      <c r="AI14" s="47">
        <f t="shared" si="113"/>
        <v>0</v>
      </c>
      <c r="AJ14" s="47">
        <f t="shared" si="113"/>
        <v>0</v>
      </c>
      <c r="AK14" s="33">
        <f t="shared" ref="AK14:BD14" si="114">SUBTOTAL(9,AK11:AK13)</f>
        <v>0</v>
      </c>
      <c r="AL14" s="33">
        <f t="shared" si="114"/>
        <v>0</v>
      </c>
      <c r="AM14" s="33">
        <f t="shared" si="114"/>
        <v>0</v>
      </c>
      <c r="AN14" s="33">
        <f t="shared" si="114"/>
        <v>0</v>
      </c>
      <c r="AO14" s="33">
        <f t="shared" si="114"/>
        <v>0</v>
      </c>
      <c r="AP14" s="33">
        <f t="shared" si="114"/>
        <v>0</v>
      </c>
      <c r="AQ14" s="33">
        <f t="shared" si="114"/>
        <v>0</v>
      </c>
      <c r="AR14" s="33">
        <f t="shared" si="114"/>
        <v>0</v>
      </c>
      <c r="AS14" s="33">
        <f t="shared" si="114"/>
        <v>0</v>
      </c>
      <c r="AT14" s="33">
        <f t="shared" si="114"/>
        <v>0</v>
      </c>
      <c r="AU14" s="33">
        <f t="shared" si="114"/>
        <v>0</v>
      </c>
      <c r="AV14" s="33">
        <f t="shared" si="114"/>
        <v>0</v>
      </c>
      <c r="AW14" s="33">
        <f t="shared" si="114"/>
        <v>0</v>
      </c>
      <c r="AX14" s="33">
        <f t="shared" si="114"/>
        <v>0</v>
      </c>
      <c r="AY14" s="33">
        <f t="shared" si="114"/>
        <v>0</v>
      </c>
      <c r="AZ14" s="33">
        <f t="shared" ref="AZ14:BA14" si="115">SUBTOTAL(9,AZ11:AZ13)</f>
        <v>55392</v>
      </c>
      <c r="BA14" s="33">
        <f t="shared" si="115"/>
        <v>55531</v>
      </c>
      <c r="BB14" s="47">
        <f t="shared" si="114"/>
        <v>0</v>
      </c>
      <c r="BC14" s="47">
        <f t="shared" si="114"/>
        <v>0</v>
      </c>
      <c r="BD14" s="47">
        <f t="shared" si="114"/>
        <v>0</v>
      </c>
      <c r="BE14" s="33">
        <f t="shared" ref="BE14:BX14" si="116">SUBTOTAL(9,BE11:BE13)</f>
        <v>25000</v>
      </c>
      <c r="BF14" s="33">
        <f t="shared" si="116"/>
        <v>0</v>
      </c>
      <c r="BG14" s="33">
        <f t="shared" si="116"/>
        <v>0</v>
      </c>
      <c r="BH14" s="33">
        <f t="shared" si="116"/>
        <v>0</v>
      </c>
      <c r="BI14" s="33">
        <f t="shared" si="116"/>
        <v>0</v>
      </c>
      <c r="BJ14" s="33">
        <f t="shared" si="116"/>
        <v>0</v>
      </c>
      <c r="BK14" s="33">
        <f t="shared" si="116"/>
        <v>0</v>
      </c>
      <c r="BL14" s="33">
        <f t="shared" si="116"/>
        <v>0</v>
      </c>
      <c r="BM14" s="33">
        <f t="shared" si="116"/>
        <v>25000</v>
      </c>
      <c r="BN14" s="33">
        <f t="shared" si="116"/>
        <v>25000</v>
      </c>
      <c r="BO14" s="33">
        <f t="shared" si="116"/>
        <v>0</v>
      </c>
      <c r="BP14" s="33">
        <f t="shared" si="116"/>
        <v>0</v>
      </c>
      <c r="BQ14" s="33">
        <f t="shared" si="116"/>
        <v>0</v>
      </c>
      <c r="BR14" s="33">
        <f t="shared" si="116"/>
        <v>0</v>
      </c>
      <c r="BS14" s="33">
        <f t="shared" si="116"/>
        <v>0</v>
      </c>
      <c r="BT14" s="33">
        <f t="shared" si="116"/>
        <v>55392</v>
      </c>
      <c r="BU14" s="33">
        <f t="shared" si="116"/>
        <v>55531</v>
      </c>
      <c r="BV14" s="47">
        <f t="shared" si="116"/>
        <v>0</v>
      </c>
      <c r="BW14" s="47">
        <f t="shared" si="116"/>
        <v>0</v>
      </c>
      <c r="BX14" s="47">
        <f t="shared" si="116"/>
        <v>0</v>
      </c>
      <c r="BY14" s="33">
        <f t="shared" ref="BY14:CQ14" si="117">SUBTOTAL(9,BY11:BY13)</f>
        <v>25000</v>
      </c>
      <c r="BZ14" s="33">
        <f t="shared" si="117"/>
        <v>0</v>
      </c>
      <c r="CA14" s="33">
        <f t="shared" si="117"/>
        <v>0</v>
      </c>
      <c r="CB14" s="33">
        <f t="shared" si="117"/>
        <v>0</v>
      </c>
      <c r="CC14" s="33">
        <f t="shared" si="117"/>
        <v>0</v>
      </c>
      <c r="CD14" s="33">
        <f t="shared" si="117"/>
        <v>0</v>
      </c>
      <c r="CE14" s="33">
        <f t="shared" si="117"/>
        <v>0</v>
      </c>
      <c r="CF14" s="33">
        <f t="shared" si="117"/>
        <v>0</v>
      </c>
      <c r="CG14" s="33">
        <f t="shared" si="117"/>
        <v>25000</v>
      </c>
      <c r="CH14" s="33">
        <f t="shared" si="117"/>
        <v>25000</v>
      </c>
      <c r="CI14" s="33">
        <f t="shared" si="117"/>
        <v>0</v>
      </c>
      <c r="CJ14" s="33">
        <f t="shared" si="117"/>
        <v>0</v>
      </c>
      <c r="CK14" s="33">
        <f t="shared" si="117"/>
        <v>0</v>
      </c>
      <c r="CL14" s="33">
        <f t="shared" si="117"/>
        <v>0</v>
      </c>
      <c r="CM14" s="33">
        <f t="shared" si="117"/>
        <v>55392</v>
      </c>
      <c r="CN14" s="33">
        <f t="shared" si="117"/>
        <v>55531</v>
      </c>
      <c r="CO14" s="56">
        <f t="shared" si="117"/>
        <v>0</v>
      </c>
      <c r="CP14" s="56">
        <f t="shared" si="117"/>
        <v>0</v>
      </c>
      <c r="CQ14" s="56">
        <f t="shared" si="117"/>
        <v>0</v>
      </c>
      <c r="CR14" s="33">
        <f t="shared" ref="CR14:DJ14" si="118">SUBTOTAL(9,CR11:CR13)</f>
        <v>0</v>
      </c>
      <c r="CS14" s="33">
        <f t="shared" si="118"/>
        <v>0</v>
      </c>
      <c r="CT14" s="33">
        <f t="shared" si="118"/>
        <v>0</v>
      </c>
      <c r="CU14" s="33">
        <f t="shared" si="118"/>
        <v>0</v>
      </c>
      <c r="CV14" s="33">
        <f t="shared" si="118"/>
        <v>0</v>
      </c>
      <c r="CW14" s="33">
        <f t="shared" si="118"/>
        <v>0</v>
      </c>
      <c r="CX14" s="33">
        <f t="shared" si="118"/>
        <v>0</v>
      </c>
      <c r="CY14" s="33">
        <f t="shared" si="118"/>
        <v>0</v>
      </c>
      <c r="CZ14" s="33">
        <f t="shared" si="118"/>
        <v>0</v>
      </c>
      <c r="DA14" s="33">
        <f t="shared" si="118"/>
        <v>0</v>
      </c>
      <c r="DB14" s="33">
        <f t="shared" si="118"/>
        <v>0</v>
      </c>
      <c r="DC14" s="33">
        <f t="shared" si="118"/>
        <v>0</v>
      </c>
      <c r="DD14" s="33">
        <f t="shared" si="118"/>
        <v>0</v>
      </c>
      <c r="DE14" s="33">
        <f t="shared" si="118"/>
        <v>-25000</v>
      </c>
      <c r="DF14" s="33">
        <f t="shared" si="118"/>
        <v>56067</v>
      </c>
      <c r="DG14" s="33">
        <f t="shared" si="118"/>
        <v>53590</v>
      </c>
      <c r="DH14" s="56">
        <f t="shared" si="118"/>
        <v>0</v>
      </c>
      <c r="DI14" s="56">
        <f t="shared" si="118"/>
        <v>0</v>
      </c>
      <c r="DJ14" s="56">
        <f t="shared" si="118"/>
        <v>0</v>
      </c>
      <c r="DK14" s="33">
        <f t="shared" ref="DK14:EC14" si="119">SUBTOTAL(9,DK11:DK13)</f>
        <v>0</v>
      </c>
      <c r="DL14" s="33">
        <f t="shared" si="119"/>
        <v>0</v>
      </c>
      <c r="DM14" s="33">
        <f t="shared" si="119"/>
        <v>0</v>
      </c>
      <c r="DN14" s="33">
        <f t="shared" si="119"/>
        <v>0</v>
      </c>
      <c r="DO14" s="33">
        <f t="shared" si="119"/>
        <v>0</v>
      </c>
      <c r="DP14" s="33">
        <f t="shared" si="119"/>
        <v>0</v>
      </c>
      <c r="DQ14" s="33">
        <f t="shared" si="119"/>
        <v>0</v>
      </c>
      <c r="DR14" s="33">
        <f t="shared" si="119"/>
        <v>0</v>
      </c>
      <c r="DS14" s="33">
        <f t="shared" si="119"/>
        <v>0</v>
      </c>
      <c r="DT14" s="33">
        <f t="shared" si="119"/>
        <v>0</v>
      </c>
      <c r="DU14" s="33">
        <f t="shared" si="119"/>
        <v>0</v>
      </c>
      <c r="DV14" s="33">
        <f t="shared" si="119"/>
        <v>0</v>
      </c>
      <c r="DW14" s="33">
        <f t="shared" si="119"/>
        <v>0</v>
      </c>
      <c r="DX14" s="33">
        <f t="shared" si="119"/>
        <v>0</v>
      </c>
      <c r="DY14" s="33">
        <f t="shared" si="119"/>
        <v>0</v>
      </c>
      <c r="DZ14" s="33">
        <f t="shared" si="119"/>
        <v>0</v>
      </c>
      <c r="EA14" s="56" t="e">
        <f t="shared" si="119"/>
        <v>#DIV/0!</v>
      </c>
      <c r="EB14" s="56" t="e">
        <f t="shared" si="119"/>
        <v>#DIV/0!</v>
      </c>
      <c r="EC14" s="56" t="e">
        <f t="shared" si="119"/>
        <v>#DIV/0!</v>
      </c>
      <c r="ED14" s="33">
        <f t="shared" ref="ED14:EV14" si="120">SUBTOTAL(9,ED11:ED13)</f>
        <v>0</v>
      </c>
      <c r="EE14" s="33">
        <f t="shared" si="120"/>
        <v>0</v>
      </c>
      <c r="EF14" s="33">
        <f t="shared" si="120"/>
        <v>0</v>
      </c>
      <c r="EG14" s="33">
        <f t="shared" si="120"/>
        <v>0</v>
      </c>
      <c r="EH14" s="33">
        <f t="shared" si="120"/>
        <v>0</v>
      </c>
      <c r="EI14" s="33">
        <f t="shared" si="120"/>
        <v>0</v>
      </c>
      <c r="EJ14" s="33">
        <f t="shared" si="120"/>
        <v>0</v>
      </c>
      <c r="EK14" s="33">
        <f t="shared" si="120"/>
        <v>0</v>
      </c>
      <c r="EL14" s="33">
        <f t="shared" si="120"/>
        <v>0</v>
      </c>
      <c r="EM14" s="33">
        <f t="shared" si="120"/>
        <v>0</v>
      </c>
      <c r="EN14" s="33">
        <f t="shared" si="120"/>
        <v>0</v>
      </c>
      <c r="EO14" s="33">
        <f t="shared" si="120"/>
        <v>0</v>
      </c>
      <c r="EP14" s="33">
        <f t="shared" si="120"/>
        <v>0</v>
      </c>
      <c r="EQ14" s="33">
        <f t="shared" si="120"/>
        <v>0</v>
      </c>
      <c r="ER14" s="33">
        <f t="shared" si="120"/>
        <v>0</v>
      </c>
      <c r="ES14" s="33">
        <f t="shared" si="120"/>
        <v>0</v>
      </c>
      <c r="ET14" s="56" t="e">
        <f t="shared" si="120"/>
        <v>#DIV/0!</v>
      </c>
      <c r="EU14" s="56" t="e">
        <f t="shared" si="120"/>
        <v>#DIV/0!</v>
      </c>
      <c r="EV14" s="56" t="e">
        <f t="shared" si="120"/>
        <v>#DIV/0!</v>
      </c>
    </row>
    <row r="15" spans="1:15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40">
        <f>I15+P15</f>
        <v>182040</v>
      </c>
      <c r="I15" s="40">
        <f>K15+L15+M15+N15+O15</f>
        <v>0</v>
      </c>
      <c r="J15" s="5"/>
      <c r="K15" s="9"/>
      <c r="L15" s="9"/>
      <c r="M15" s="9"/>
      <c r="N15" s="9"/>
      <c r="O15" s="9"/>
      <c r="P15" s="40">
        <f>Q15+R15+S15</f>
        <v>182040</v>
      </c>
      <c r="Q15" s="9"/>
      <c r="R15" s="9">
        <v>182040</v>
      </c>
      <c r="S15" s="9"/>
      <c r="T15" s="64">
        <f>(L15+M15+N15)*-1</f>
        <v>0</v>
      </c>
      <c r="U15" s="64">
        <f>(Q15+R15)*-1</f>
        <v>-182040</v>
      </c>
      <c r="V15" s="9">
        <f>ROUND(T15*0.65,0)</f>
        <v>0</v>
      </c>
      <c r="W15" s="9">
        <f>ROUND(U15*0.65,0)</f>
        <v>-118326</v>
      </c>
      <c r="X15" s="9">
        <v>55392</v>
      </c>
      <c r="Y15" s="9">
        <v>29600</v>
      </c>
      <c r="Z15" s="69">
        <f t="shared" ref="Z15:Z16" si="121">IF(T15=0,0,ROUND((T15+L15)/X15/12,2))</f>
        <v>0</v>
      </c>
      <c r="AA15" s="69">
        <f t="shared" ref="AA15:AA16" si="122">IF(U15=0,0,ROUND((U15+Q15)/Y15/12,2))</f>
        <v>-0.51</v>
      </c>
      <c r="AB15" s="69">
        <f>Z15+AA15</f>
        <v>-0.51</v>
      </c>
      <c r="AC15" s="69">
        <f t="shared" ref="AC15:AC16" si="123">ROUND(Z15*0.65,2)</f>
        <v>0</v>
      </c>
      <c r="AD15" s="69">
        <f t="shared" ref="AD15:AD16" si="124">ROUND(AA15*0.65,2)</f>
        <v>-0.33</v>
      </c>
      <c r="AE15" s="46">
        <f>AC15+AD15</f>
        <v>-0.33</v>
      </c>
      <c r="AF15" s="9">
        <f t="shared" ref="AF15:AF16" si="125">T15-V15</f>
        <v>0</v>
      </c>
      <c r="AG15" s="9">
        <f t="shared" ref="AG15:AG16" si="126">U15-W15</f>
        <v>-63714</v>
      </c>
      <c r="AH15" s="69">
        <f t="shared" ref="AH15:AH16" si="127">Z15-AC15</f>
        <v>0</v>
      </c>
      <c r="AI15" s="69">
        <f t="shared" ref="AI15:AI16" si="128">AA15-AD15</f>
        <v>-0.18</v>
      </c>
      <c r="AJ15" s="69">
        <f>AH15+AI15</f>
        <v>-0.18</v>
      </c>
      <c r="AK15" s="40">
        <f>AL15+AS15</f>
        <v>372806</v>
      </c>
      <c r="AL15" s="40">
        <f>AN15+AO15+AP15+AQ15+AR15</f>
        <v>40000</v>
      </c>
      <c r="AM15" s="77"/>
      <c r="AN15" s="78"/>
      <c r="AO15" s="78">
        <v>40000</v>
      </c>
      <c r="AP15" s="78"/>
      <c r="AQ15" s="78"/>
      <c r="AR15" s="78"/>
      <c r="AS15" s="76">
        <f>AT15+AU15+AV15</f>
        <v>332806</v>
      </c>
      <c r="AT15" s="78"/>
      <c r="AU15" s="78">
        <v>227440</v>
      </c>
      <c r="AV15" s="78">
        <v>105366</v>
      </c>
      <c r="AW15" s="78">
        <f>(AN15+AO15+AP15+AQ15)-(K15+L15+M15+N15)</f>
        <v>40000</v>
      </c>
      <c r="AX15" s="78">
        <f>(AT15+AU15)-(Q15+R15)</f>
        <v>45400</v>
      </c>
      <c r="AY15" s="78">
        <f t="shared" ref="AY15:AY16" si="129">AV15+AR15-S15-O15</f>
        <v>105366</v>
      </c>
      <c r="AZ15" s="9">
        <v>55392</v>
      </c>
      <c r="BA15" s="9">
        <v>29600</v>
      </c>
      <c r="BB15" s="86">
        <f>ROUND(((AN15+AP15+AQ15)-(K15+M15+N15))/AZ15/10,2)*-1</f>
        <v>0</v>
      </c>
      <c r="BC15" s="86">
        <f>ROUND((AU15-R15)/BA15/10,2)*-1</f>
        <v>-0.15</v>
      </c>
      <c r="BD15" s="86">
        <f>BB15+BC15</f>
        <v>-0.15</v>
      </c>
      <c r="BE15" s="87">
        <f>BF15+BM15</f>
        <v>372806</v>
      </c>
      <c r="BF15" s="87">
        <f>BH15+BI15+BJ15+BK15+BL15</f>
        <v>40000</v>
      </c>
      <c r="BG15" s="76">
        <f>AM15</f>
        <v>0</v>
      </c>
      <c r="BH15" s="76">
        <f t="shared" ref="BH15" si="130">AN15</f>
        <v>0</v>
      </c>
      <c r="BI15" s="76">
        <f t="shared" ref="BI15" si="131">AO15</f>
        <v>40000</v>
      </c>
      <c r="BJ15" s="76">
        <f t="shared" ref="BJ15" si="132">AP15</f>
        <v>0</v>
      </c>
      <c r="BK15" s="76">
        <f t="shared" ref="BK15" si="133">AQ15</f>
        <v>0</v>
      </c>
      <c r="BL15" s="76">
        <f t="shared" ref="BL15" si="134">AR15</f>
        <v>0</v>
      </c>
      <c r="BM15" s="87">
        <f>BN15+BO15+BP15</f>
        <v>332806</v>
      </c>
      <c r="BN15" s="76">
        <f>AT15</f>
        <v>0</v>
      </c>
      <c r="BO15" s="76">
        <f t="shared" ref="BO15" si="135">AU15</f>
        <v>227440</v>
      </c>
      <c r="BP15" s="76">
        <f t="shared" ref="BP15" si="136">AV15</f>
        <v>105366</v>
      </c>
      <c r="BQ15" s="81">
        <f t="shared" ref="BQ15:BQ16" si="137">(BH15+BI15+BJ15+BK15)-(K15+L15+M15+N15)</f>
        <v>40000</v>
      </c>
      <c r="BR15" s="81">
        <f t="shared" ref="BR15:BR16" si="138">(BN15+BO15)-(Q15+R15)</f>
        <v>45400</v>
      </c>
      <c r="BS15" s="81">
        <f t="shared" ref="BS15:BS16" si="139">(BP15+BL15)-(S15+O15)</f>
        <v>105366</v>
      </c>
      <c r="BT15" s="9">
        <v>55392</v>
      </c>
      <c r="BU15" s="9">
        <v>29600</v>
      </c>
      <c r="BV15" s="86">
        <f t="shared" ref="BV15" si="140">ROUND(((BH15+BJ15+BK15)-(K15+M15+N15))/10/BT15,2)*-1</f>
        <v>0</v>
      </c>
      <c r="BW15" s="86">
        <f t="shared" ref="BW15" si="141">ROUND((BO15-R15)/10/BU15,2)*-1</f>
        <v>-0.15</v>
      </c>
      <c r="BX15" s="86">
        <f>BV15+BW15</f>
        <v>-0.15</v>
      </c>
      <c r="BY15" s="87">
        <f t="shared" ref="BY15:BY16" si="142">BZ15+CG15</f>
        <v>372806</v>
      </c>
      <c r="BZ15" s="87">
        <f t="shared" ref="BZ15:BZ16" si="143">CB15+CC15+CD15+CE15+CF15</f>
        <v>40000</v>
      </c>
      <c r="CA15" s="81">
        <f t="shared" ref="CA15:CA16" si="144">BG15</f>
        <v>0</v>
      </c>
      <c r="CB15" s="81">
        <f t="shared" ref="CB15:CB16" si="145">BH15</f>
        <v>0</v>
      </c>
      <c r="CC15" s="81">
        <f t="shared" ref="CC15:CC16" si="146">BI15</f>
        <v>40000</v>
      </c>
      <c r="CD15" s="81">
        <f t="shared" ref="CD15:CD16" si="147">BJ15</f>
        <v>0</v>
      </c>
      <c r="CE15" s="81">
        <f t="shared" ref="CE15:CE16" si="148">BK15</f>
        <v>0</v>
      </c>
      <c r="CF15" s="81">
        <f t="shared" ref="CF15:CF16" si="149">BL15</f>
        <v>0</v>
      </c>
      <c r="CG15" s="87">
        <f t="shared" ref="CG15:CG16" si="150">CH15+CI15+CJ15</f>
        <v>332806</v>
      </c>
      <c r="CH15" s="81">
        <f t="shared" ref="CH15:CH16" si="151">BN15</f>
        <v>0</v>
      </c>
      <c r="CI15" s="81">
        <f t="shared" ref="CI15:CI16" si="152">BO15</f>
        <v>227440</v>
      </c>
      <c r="CJ15" s="81">
        <f t="shared" ref="CJ15:CJ16" si="153">BP15</f>
        <v>105366</v>
      </c>
      <c r="CK15" s="81">
        <f>(CC15+CD15+CE15)-(BI15+BJ15+BK15)</f>
        <v>0</v>
      </c>
      <c r="CL15" s="81">
        <f>(CH15+CI15)-(BN15+BO15)</f>
        <v>0</v>
      </c>
      <c r="CM15" s="9">
        <v>55392</v>
      </c>
      <c r="CN15" s="9">
        <v>29600</v>
      </c>
      <c r="CO15" s="90">
        <f>ROUND(((CD15+CE15)-(BJ15+BK15))/CM15/10,2)*-1</f>
        <v>0</v>
      </c>
      <c r="CP15" s="90">
        <f>ROUND((CI15-BO15)/CN15/10,2)*-1</f>
        <v>0</v>
      </c>
      <c r="CQ15" s="90">
        <f t="shared" ref="CQ15:CQ16" si="154">SUM(CO15:CP15)</f>
        <v>0</v>
      </c>
      <c r="CR15" s="87">
        <f>CS15+CZ15</f>
        <v>208586</v>
      </c>
      <c r="CS15" s="87">
        <f>CU15+CV15+CW15+CX15+CY15</f>
        <v>0</v>
      </c>
      <c r="CT15" s="88"/>
      <c r="CU15" s="81"/>
      <c r="CV15" s="81"/>
      <c r="CW15" s="81"/>
      <c r="CX15" s="81"/>
      <c r="CY15" s="81"/>
      <c r="CZ15" s="87">
        <v>208586</v>
      </c>
      <c r="DA15" s="81"/>
      <c r="DB15" s="81"/>
      <c r="DC15" s="81"/>
      <c r="DD15" s="81">
        <f t="shared" ref="DD15:DD16" si="155">(CV15+CW15+CX15)-(CC15+CD15+CE15)</f>
        <v>-40000</v>
      </c>
      <c r="DE15" s="81">
        <f t="shared" ref="DE15:DE16" si="156">(DA15+DB15)-(CH15+CI15)</f>
        <v>-227440</v>
      </c>
      <c r="DF15" s="9">
        <v>56067</v>
      </c>
      <c r="DG15" s="9">
        <v>27130</v>
      </c>
      <c r="DH15" s="90">
        <f t="shared" ref="DH15" si="157">ROUND(((CW15+CX15)-(CD15+CE15))/DF15/10,2)*-1</f>
        <v>0</v>
      </c>
      <c r="DI15" s="90">
        <f t="shared" ref="DI15" si="158">ROUND(((DB15-CI15)/DG15/10),2)*-1</f>
        <v>0.84</v>
      </c>
      <c r="DJ15" s="90">
        <f>DH15+DI15</f>
        <v>0.84</v>
      </c>
      <c r="DK15" s="87">
        <f>DL15+DS15</f>
        <v>0</v>
      </c>
      <c r="DL15" s="87">
        <f>DN15+DO15+DP15+DQ15+DR15</f>
        <v>0</v>
      </c>
      <c r="DM15" s="88"/>
      <c r="DN15" s="81"/>
      <c r="DO15" s="81"/>
      <c r="DP15" s="81"/>
      <c r="DQ15" s="81"/>
      <c r="DR15" s="81"/>
      <c r="DS15" s="87">
        <f t="shared" ref="DS15:DS16" si="159">DT15+DU15+DV15</f>
        <v>0</v>
      </c>
      <c r="DT15" s="81"/>
      <c r="DU15" s="81"/>
      <c r="DV15" s="81"/>
      <c r="DW15" s="81">
        <f t="shared" ref="DW15:DW16" si="160">(DO15+DP15+DQ15)-(CV15+CW15+CX15)</f>
        <v>0</v>
      </c>
      <c r="DX15" s="81">
        <f t="shared" ref="DX15:DX16" si="161">(DT15+DU15)-(DA15+DB15)</f>
        <v>0</v>
      </c>
      <c r="DY15" s="9"/>
      <c r="DZ15" s="9"/>
      <c r="EA15" s="90" t="e">
        <f t="shared" ref="EA15" si="162">ROUND(((DP15+DQ15)-(CW15+CX15))/DY15/10,2)*-1</f>
        <v>#DIV/0!</v>
      </c>
      <c r="EB15" s="90" t="e">
        <f t="shared" ref="EB15" si="163">ROUND(((DU15-DB15)/DZ15/10),2)*-1</f>
        <v>#DIV/0!</v>
      </c>
      <c r="EC15" s="90" t="e">
        <f>EA15+EB15</f>
        <v>#DIV/0!</v>
      </c>
      <c r="ED15" s="87">
        <f>EE15+EL15</f>
        <v>0</v>
      </c>
      <c r="EE15" s="87">
        <f>EG15+EH15+EI15+EJ15+EK15</f>
        <v>0</v>
      </c>
      <c r="EF15" s="88"/>
      <c r="EG15" s="81"/>
      <c r="EH15" s="81"/>
      <c r="EI15" s="81"/>
      <c r="EJ15" s="81"/>
      <c r="EK15" s="81"/>
      <c r="EL15" s="87">
        <f t="shared" ref="EL15:EL16" si="164">EM15+EN15+EO15</f>
        <v>0</v>
      </c>
      <c r="EM15" s="81"/>
      <c r="EN15" s="81"/>
      <c r="EO15" s="81"/>
      <c r="EP15" s="81">
        <f t="shared" ref="EP15:EP16" si="165">(EH15+EI15+EJ15)-(DO15+DP15+DQ15)</f>
        <v>0</v>
      </c>
      <c r="EQ15" s="81">
        <f t="shared" ref="EQ15:EQ16" si="166">(EM15+EN15)-(DT15+DU15)</f>
        <v>0</v>
      </c>
      <c r="ER15" s="9"/>
      <c r="ES15" s="9"/>
      <c r="ET15" s="90" t="e">
        <f t="shared" ref="ET15" si="167">ROUND(((EI15+EJ15)-(DP15+DQ15))/ER15/10,2)*-1</f>
        <v>#DIV/0!</v>
      </c>
      <c r="EU15" s="90" t="e">
        <f t="shared" ref="EU15" si="168">ROUND(((EN15-DU15)/ES15/10),2)*-1</f>
        <v>#DIV/0!</v>
      </c>
      <c r="EV15" s="90" t="e">
        <f>ET15+EU15</f>
        <v>#DIV/0!</v>
      </c>
    </row>
    <row r="16" spans="1:15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108</v>
      </c>
      <c r="G16" s="19" t="s">
        <v>94</v>
      </c>
      <c r="H16" s="40">
        <f>I16+P16</f>
        <v>0</v>
      </c>
      <c r="I16" s="40">
        <f>K16+L16+M16+N16+O16</f>
        <v>0</v>
      </c>
      <c r="J16" s="5"/>
      <c r="K16" s="9"/>
      <c r="L16" s="9"/>
      <c r="M16" s="9"/>
      <c r="N16" s="9"/>
      <c r="O16" s="9"/>
      <c r="P16" s="40">
        <f>Q16+R16+S16</f>
        <v>0</v>
      </c>
      <c r="Q16" s="9"/>
      <c r="R16" s="9"/>
      <c r="S16" s="9"/>
      <c r="T16" s="64">
        <f>(L16+M16+N16)*-1</f>
        <v>0</v>
      </c>
      <c r="U16" s="64">
        <f>(Q16+R16)*-1</f>
        <v>0</v>
      </c>
      <c r="V16" s="9">
        <f>ROUND(T16*0.65,0)</f>
        <v>0</v>
      </c>
      <c r="W16" s="9">
        <f>ROUND(U16*0.65,0)</f>
        <v>0</v>
      </c>
      <c r="X16" s="45" t="s">
        <v>218</v>
      </c>
      <c r="Y16" s="45" t="s">
        <v>218</v>
      </c>
      <c r="Z16" s="69">
        <f t="shared" si="121"/>
        <v>0</v>
      </c>
      <c r="AA16" s="69">
        <f t="shared" si="122"/>
        <v>0</v>
      </c>
      <c r="AB16" s="69">
        <f>Z16+AA16</f>
        <v>0</v>
      </c>
      <c r="AC16" s="69">
        <f t="shared" si="123"/>
        <v>0</v>
      </c>
      <c r="AD16" s="69">
        <f t="shared" si="124"/>
        <v>0</v>
      </c>
      <c r="AE16" s="46">
        <f>AC16+AD16</f>
        <v>0</v>
      </c>
      <c r="AF16" s="9">
        <f t="shared" si="125"/>
        <v>0</v>
      </c>
      <c r="AG16" s="9">
        <f t="shared" si="126"/>
        <v>0</v>
      </c>
      <c r="AH16" s="69">
        <f t="shared" si="127"/>
        <v>0</v>
      </c>
      <c r="AI16" s="69">
        <f t="shared" si="128"/>
        <v>0</v>
      </c>
      <c r="AJ16" s="69">
        <f>AH16+AI16</f>
        <v>0</v>
      </c>
      <c r="AK16" s="40">
        <f>AL16+AS16</f>
        <v>0</v>
      </c>
      <c r="AL16" s="40">
        <f>AN16+AO16+AP16+AQ16+AR16</f>
        <v>0</v>
      </c>
      <c r="AM16" s="77"/>
      <c r="AN16" s="78"/>
      <c r="AO16" s="78"/>
      <c r="AP16" s="78"/>
      <c r="AQ16" s="78"/>
      <c r="AR16" s="78"/>
      <c r="AS16" s="76">
        <f>AT16+AU16+AV16</f>
        <v>0</v>
      </c>
      <c r="AT16" s="78"/>
      <c r="AU16" s="78"/>
      <c r="AV16" s="78"/>
      <c r="AW16" s="78">
        <f>(AN16+AO16+AP16+AQ16)-(K16+L16+M16+N16)</f>
        <v>0</v>
      </c>
      <c r="AX16" s="78">
        <f>(AT16+AU16)-(Q16+R16)</f>
        <v>0</v>
      </c>
      <c r="AY16" s="78">
        <f t="shared" si="129"/>
        <v>0</v>
      </c>
      <c r="AZ16" s="45" t="s">
        <v>218</v>
      </c>
      <c r="BA16" s="45" t="s">
        <v>218</v>
      </c>
      <c r="BB16" s="107" t="s">
        <v>218</v>
      </c>
      <c r="BC16" s="107" t="s">
        <v>218</v>
      </c>
      <c r="BD16" s="107" t="s">
        <v>218</v>
      </c>
      <c r="BE16" s="87">
        <f>BF16+BM16</f>
        <v>0</v>
      </c>
      <c r="BF16" s="87">
        <f>BH16+BI16+BJ16+BK16+BL16</f>
        <v>0</v>
      </c>
      <c r="BG16" s="88">
        <f t="shared" ref="BG16" si="169">J16</f>
        <v>0</v>
      </c>
      <c r="BH16" s="88">
        <f t="shared" ref="BH16" si="170">K16</f>
        <v>0</v>
      </c>
      <c r="BI16" s="88">
        <f t="shared" ref="BI16" si="171">L16</f>
        <v>0</v>
      </c>
      <c r="BJ16" s="88">
        <f t="shared" ref="BJ16" si="172">M16</f>
        <v>0</v>
      </c>
      <c r="BK16" s="88">
        <f t="shared" ref="BK16" si="173">N16</f>
        <v>0</v>
      </c>
      <c r="BL16" s="88">
        <f t="shared" ref="BL16" si="174">O16</f>
        <v>0</v>
      </c>
      <c r="BM16" s="87">
        <f>BN16+BO16+BP16</f>
        <v>0</v>
      </c>
      <c r="BN16" s="81">
        <f t="shared" ref="BN16" si="175">Q16</f>
        <v>0</v>
      </c>
      <c r="BO16" s="81">
        <f t="shared" ref="BO16" si="176">R16</f>
        <v>0</v>
      </c>
      <c r="BP16" s="81">
        <f t="shared" ref="BP16" si="177">S16</f>
        <v>0</v>
      </c>
      <c r="BQ16" s="81">
        <f t="shared" si="137"/>
        <v>0</v>
      </c>
      <c r="BR16" s="81">
        <f t="shared" si="138"/>
        <v>0</v>
      </c>
      <c r="BS16" s="81">
        <f t="shared" si="139"/>
        <v>0</v>
      </c>
      <c r="BT16" s="45" t="s">
        <v>218</v>
      </c>
      <c r="BU16" s="45" t="s">
        <v>218</v>
      </c>
      <c r="BV16" s="86">
        <v>0</v>
      </c>
      <c r="BW16" s="86">
        <v>0</v>
      </c>
      <c r="BX16" s="86">
        <f>BV16+BW16</f>
        <v>0</v>
      </c>
      <c r="BY16" s="87">
        <f t="shared" si="142"/>
        <v>0</v>
      </c>
      <c r="BZ16" s="87">
        <f t="shared" si="143"/>
        <v>0</v>
      </c>
      <c r="CA16" s="81">
        <f t="shared" si="144"/>
        <v>0</v>
      </c>
      <c r="CB16" s="81">
        <f t="shared" si="145"/>
        <v>0</v>
      </c>
      <c r="CC16" s="81">
        <f t="shared" si="146"/>
        <v>0</v>
      </c>
      <c r="CD16" s="81">
        <f t="shared" si="147"/>
        <v>0</v>
      </c>
      <c r="CE16" s="81">
        <f t="shared" si="148"/>
        <v>0</v>
      </c>
      <c r="CF16" s="81">
        <f t="shared" si="149"/>
        <v>0</v>
      </c>
      <c r="CG16" s="87">
        <f t="shared" si="150"/>
        <v>0</v>
      </c>
      <c r="CH16" s="81">
        <f t="shared" si="151"/>
        <v>0</v>
      </c>
      <c r="CI16" s="81">
        <f t="shared" si="152"/>
        <v>0</v>
      </c>
      <c r="CJ16" s="81">
        <f t="shared" si="153"/>
        <v>0</v>
      </c>
      <c r="CK16" s="81">
        <f>(CC16+CD16+CE16)-(BI16+BJ16+BK16)</f>
        <v>0</v>
      </c>
      <c r="CL16" s="81">
        <f>(CH16+CI16)-(BN16+BO16)</f>
        <v>0</v>
      </c>
      <c r="CM16" s="45">
        <v>0</v>
      </c>
      <c r="CN16" s="45">
        <v>0</v>
      </c>
      <c r="CO16" s="90"/>
      <c r="CP16" s="90"/>
      <c r="CQ16" s="90">
        <f t="shared" si="154"/>
        <v>0</v>
      </c>
      <c r="CR16" s="87">
        <f>CS16+CZ16</f>
        <v>0</v>
      </c>
      <c r="CS16" s="87">
        <f>CU16+CV16+CW16+CX16+CY16</f>
        <v>0</v>
      </c>
      <c r="CT16" s="88"/>
      <c r="CU16" s="81"/>
      <c r="CV16" s="81"/>
      <c r="CW16" s="81"/>
      <c r="CX16" s="81"/>
      <c r="CY16" s="81"/>
      <c r="CZ16" s="87">
        <v>0</v>
      </c>
      <c r="DA16" s="81"/>
      <c r="DB16" s="81"/>
      <c r="DC16" s="81"/>
      <c r="DD16" s="81">
        <f t="shared" si="155"/>
        <v>0</v>
      </c>
      <c r="DE16" s="81">
        <f t="shared" si="156"/>
        <v>0</v>
      </c>
      <c r="DF16" s="45" t="s">
        <v>218</v>
      </c>
      <c r="DG16" s="45" t="s">
        <v>218</v>
      </c>
      <c r="DH16" s="90">
        <v>0</v>
      </c>
      <c r="DI16" s="90">
        <v>0</v>
      </c>
      <c r="DJ16" s="90">
        <f>DH16+DI16</f>
        <v>0</v>
      </c>
      <c r="DK16" s="87">
        <f>DL16+DS16</f>
        <v>0</v>
      </c>
      <c r="DL16" s="87">
        <f>DN16+DO16+DP16+DQ16+DR16</f>
        <v>0</v>
      </c>
      <c r="DM16" s="88"/>
      <c r="DN16" s="81"/>
      <c r="DO16" s="81"/>
      <c r="DP16" s="81"/>
      <c r="DQ16" s="81"/>
      <c r="DR16" s="81"/>
      <c r="DS16" s="87">
        <f t="shared" si="159"/>
        <v>0</v>
      </c>
      <c r="DT16" s="81"/>
      <c r="DU16" s="81"/>
      <c r="DV16" s="81"/>
      <c r="DW16" s="81">
        <f t="shared" si="160"/>
        <v>0</v>
      </c>
      <c r="DX16" s="81">
        <f t="shared" si="161"/>
        <v>0</v>
      </c>
      <c r="DY16" s="45" t="s">
        <v>218</v>
      </c>
      <c r="DZ16" s="45" t="s">
        <v>218</v>
      </c>
      <c r="EA16" s="90">
        <v>0</v>
      </c>
      <c r="EB16" s="90">
        <v>0</v>
      </c>
      <c r="EC16" s="90">
        <f>EA16+EB16</f>
        <v>0</v>
      </c>
      <c r="ED16" s="87">
        <f>EE16+EL16</f>
        <v>0</v>
      </c>
      <c r="EE16" s="87">
        <f>EG16+EH16+EI16+EJ16+EK16</f>
        <v>0</v>
      </c>
      <c r="EF16" s="88"/>
      <c r="EG16" s="81"/>
      <c r="EH16" s="81"/>
      <c r="EI16" s="81"/>
      <c r="EJ16" s="81"/>
      <c r="EK16" s="81"/>
      <c r="EL16" s="87">
        <f t="shared" si="164"/>
        <v>0</v>
      </c>
      <c r="EM16" s="81"/>
      <c r="EN16" s="81"/>
      <c r="EO16" s="81"/>
      <c r="EP16" s="81">
        <f t="shared" si="165"/>
        <v>0</v>
      </c>
      <c r="EQ16" s="81">
        <f t="shared" si="166"/>
        <v>0</v>
      </c>
      <c r="ER16" s="45" t="s">
        <v>218</v>
      </c>
      <c r="ES16" s="45" t="s">
        <v>218</v>
      </c>
      <c r="ET16" s="90">
        <v>0</v>
      </c>
      <c r="EU16" s="90">
        <v>0</v>
      </c>
      <c r="EV16" s="90">
        <f>ET16+EU16</f>
        <v>0</v>
      </c>
    </row>
    <row r="17" spans="1:152" x14ac:dyDescent="0.25">
      <c r="A17" s="29"/>
      <c r="B17" s="30"/>
      <c r="C17" s="31"/>
      <c r="D17" s="32" t="s">
        <v>144</v>
      </c>
      <c r="E17" s="34"/>
      <c r="F17" s="34"/>
      <c r="G17" s="34"/>
      <c r="H17" s="33">
        <f t="shared" ref="H17:AE17" si="178">SUBTOTAL(9,H15:H16)</f>
        <v>182040</v>
      </c>
      <c r="I17" s="33">
        <f t="shared" si="178"/>
        <v>0</v>
      </c>
      <c r="J17" s="33">
        <f t="shared" si="178"/>
        <v>0</v>
      </c>
      <c r="K17" s="33">
        <f t="shared" si="178"/>
        <v>0</v>
      </c>
      <c r="L17" s="33">
        <f t="shared" si="178"/>
        <v>0</v>
      </c>
      <c r="M17" s="33">
        <f t="shared" si="178"/>
        <v>0</v>
      </c>
      <c r="N17" s="33">
        <f t="shared" si="178"/>
        <v>0</v>
      </c>
      <c r="O17" s="33">
        <f t="shared" si="178"/>
        <v>0</v>
      </c>
      <c r="P17" s="33">
        <f t="shared" si="178"/>
        <v>182040</v>
      </c>
      <c r="Q17" s="33">
        <f t="shared" si="178"/>
        <v>0</v>
      </c>
      <c r="R17" s="33">
        <f t="shared" si="178"/>
        <v>182040</v>
      </c>
      <c r="S17" s="33">
        <f t="shared" si="178"/>
        <v>0</v>
      </c>
      <c r="T17" s="33">
        <f t="shared" si="178"/>
        <v>0</v>
      </c>
      <c r="U17" s="33">
        <f t="shared" si="178"/>
        <v>-182040</v>
      </c>
      <c r="V17" s="33">
        <f t="shared" si="178"/>
        <v>0</v>
      </c>
      <c r="W17" s="33">
        <f t="shared" si="178"/>
        <v>-118326</v>
      </c>
      <c r="X17" s="33">
        <f t="shared" si="178"/>
        <v>55392</v>
      </c>
      <c r="Y17" s="33">
        <f t="shared" si="178"/>
        <v>29600</v>
      </c>
      <c r="Z17" s="47">
        <f t="shared" si="178"/>
        <v>0</v>
      </c>
      <c r="AA17" s="47">
        <f t="shared" si="178"/>
        <v>-0.51</v>
      </c>
      <c r="AB17" s="47">
        <f t="shared" si="178"/>
        <v>-0.51</v>
      </c>
      <c r="AC17" s="47">
        <f t="shared" si="178"/>
        <v>0</v>
      </c>
      <c r="AD17" s="47">
        <f t="shared" si="178"/>
        <v>-0.33</v>
      </c>
      <c r="AE17" s="47">
        <f t="shared" si="178"/>
        <v>-0.33</v>
      </c>
      <c r="AF17" s="33">
        <f t="shared" ref="AF17:AJ17" si="179">SUBTOTAL(9,AF15:AF16)</f>
        <v>0</v>
      </c>
      <c r="AG17" s="33">
        <f t="shared" si="179"/>
        <v>-63714</v>
      </c>
      <c r="AH17" s="47">
        <f t="shared" si="179"/>
        <v>0</v>
      </c>
      <c r="AI17" s="47">
        <f t="shared" si="179"/>
        <v>-0.18</v>
      </c>
      <c r="AJ17" s="47">
        <f t="shared" si="179"/>
        <v>-0.18</v>
      </c>
      <c r="AK17" s="33">
        <f t="shared" ref="AK17:BD17" si="180">SUBTOTAL(9,AK15:AK16)</f>
        <v>372806</v>
      </c>
      <c r="AL17" s="33">
        <f t="shared" si="180"/>
        <v>40000</v>
      </c>
      <c r="AM17" s="33">
        <f t="shared" si="180"/>
        <v>0</v>
      </c>
      <c r="AN17" s="33">
        <f t="shared" si="180"/>
        <v>0</v>
      </c>
      <c r="AO17" s="33">
        <f t="shared" si="180"/>
        <v>40000</v>
      </c>
      <c r="AP17" s="33">
        <f t="shared" si="180"/>
        <v>0</v>
      </c>
      <c r="AQ17" s="33">
        <f t="shared" si="180"/>
        <v>0</v>
      </c>
      <c r="AR17" s="33">
        <f t="shared" si="180"/>
        <v>0</v>
      </c>
      <c r="AS17" s="33">
        <f t="shared" si="180"/>
        <v>332806</v>
      </c>
      <c r="AT17" s="33">
        <f t="shared" si="180"/>
        <v>0</v>
      </c>
      <c r="AU17" s="33">
        <f t="shared" si="180"/>
        <v>227440</v>
      </c>
      <c r="AV17" s="33">
        <f t="shared" si="180"/>
        <v>105366</v>
      </c>
      <c r="AW17" s="33">
        <f t="shared" si="180"/>
        <v>40000</v>
      </c>
      <c r="AX17" s="33">
        <f t="shared" si="180"/>
        <v>45400</v>
      </c>
      <c r="AY17" s="33">
        <f t="shared" si="180"/>
        <v>105366</v>
      </c>
      <c r="AZ17" s="33">
        <f t="shared" ref="AZ17:BA17" si="181">SUBTOTAL(9,AZ15:AZ16)</f>
        <v>55392</v>
      </c>
      <c r="BA17" s="33">
        <f t="shared" si="181"/>
        <v>29600</v>
      </c>
      <c r="BB17" s="47">
        <f t="shared" si="180"/>
        <v>0</v>
      </c>
      <c r="BC17" s="47">
        <f t="shared" si="180"/>
        <v>-0.15</v>
      </c>
      <c r="BD17" s="47">
        <f t="shared" si="180"/>
        <v>-0.15</v>
      </c>
      <c r="BE17" s="33">
        <f t="shared" ref="BE17:BX17" si="182">SUBTOTAL(9,BE15:BE16)</f>
        <v>372806</v>
      </c>
      <c r="BF17" s="33">
        <f t="shared" si="182"/>
        <v>40000</v>
      </c>
      <c r="BG17" s="33">
        <f t="shared" si="182"/>
        <v>0</v>
      </c>
      <c r="BH17" s="33">
        <f t="shared" si="182"/>
        <v>0</v>
      </c>
      <c r="BI17" s="33">
        <f t="shared" si="182"/>
        <v>40000</v>
      </c>
      <c r="BJ17" s="33">
        <f t="shared" si="182"/>
        <v>0</v>
      </c>
      <c r="BK17" s="33">
        <f t="shared" si="182"/>
        <v>0</v>
      </c>
      <c r="BL17" s="33">
        <f t="shared" si="182"/>
        <v>0</v>
      </c>
      <c r="BM17" s="33">
        <f t="shared" si="182"/>
        <v>332806</v>
      </c>
      <c r="BN17" s="33">
        <f t="shared" si="182"/>
        <v>0</v>
      </c>
      <c r="BO17" s="33">
        <f t="shared" si="182"/>
        <v>227440</v>
      </c>
      <c r="BP17" s="33">
        <f t="shared" si="182"/>
        <v>105366</v>
      </c>
      <c r="BQ17" s="33">
        <f t="shared" si="182"/>
        <v>40000</v>
      </c>
      <c r="BR17" s="33">
        <f t="shared" si="182"/>
        <v>45400</v>
      </c>
      <c r="BS17" s="33">
        <f t="shared" si="182"/>
        <v>105366</v>
      </c>
      <c r="BT17" s="33">
        <f t="shared" si="182"/>
        <v>55392</v>
      </c>
      <c r="BU17" s="33">
        <f t="shared" si="182"/>
        <v>29600</v>
      </c>
      <c r="BV17" s="47">
        <f t="shared" si="182"/>
        <v>0</v>
      </c>
      <c r="BW17" s="47">
        <f t="shared" si="182"/>
        <v>-0.15</v>
      </c>
      <c r="BX17" s="47">
        <f t="shared" si="182"/>
        <v>-0.15</v>
      </c>
      <c r="BY17" s="33">
        <f t="shared" ref="BY17:CQ17" si="183">SUBTOTAL(9,BY15:BY16)</f>
        <v>372806</v>
      </c>
      <c r="BZ17" s="33">
        <f t="shared" si="183"/>
        <v>40000</v>
      </c>
      <c r="CA17" s="33">
        <f t="shared" si="183"/>
        <v>0</v>
      </c>
      <c r="CB17" s="33">
        <f t="shared" si="183"/>
        <v>0</v>
      </c>
      <c r="CC17" s="33">
        <f t="shared" si="183"/>
        <v>40000</v>
      </c>
      <c r="CD17" s="33">
        <f t="shared" si="183"/>
        <v>0</v>
      </c>
      <c r="CE17" s="33">
        <f t="shared" si="183"/>
        <v>0</v>
      </c>
      <c r="CF17" s="33">
        <f t="shared" si="183"/>
        <v>0</v>
      </c>
      <c r="CG17" s="33">
        <f t="shared" si="183"/>
        <v>332806</v>
      </c>
      <c r="CH17" s="33">
        <f t="shared" si="183"/>
        <v>0</v>
      </c>
      <c r="CI17" s="33">
        <f t="shared" si="183"/>
        <v>227440</v>
      </c>
      <c r="CJ17" s="33">
        <f t="shared" si="183"/>
        <v>105366</v>
      </c>
      <c r="CK17" s="33">
        <f t="shared" si="183"/>
        <v>0</v>
      </c>
      <c r="CL17" s="33">
        <f t="shared" si="183"/>
        <v>0</v>
      </c>
      <c r="CM17" s="33">
        <f t="shared" si="183"/>
        <v>55392</v>
      </c>
      <c r="CN17" s="33">
        <f t="shared" si="183"/>
        <v>29600</v>
      </c>
      <c r="CO17" s="56">
        <f t="shared" si="183"/>
        <v>0</v>
      </c>
      <c r="CP17" s="56">
        <f t="shared" si="183"/>
        <v>0</v>
      </c>
      <c r="CQ17" s="56">
        <f t="shared" si="183"/>
        <v>0</v>
      </c>
      <c r="CR17" s="33">
        <f t="shared" ref="CR17:DJ17" si="184">SUBTOTAL(9,CR15:CR16)</f>
        <v>208586</v>
      </c>
      <c r="CS17" s="33">
        <f t="shared" si="184"/>
        <v>0</v>
      </c>
      <c r="CT17" s="33">
        <f t="shared" si="184"/>
        <v>0</v>
      </c>
      <c r="CU17" s="33">
        <f t="shared" si="184"/>
        <v>0</v>
      </c>
      <c r="CV17" s="33">
        <f t="shared" si="184"/>
        <v>0</v>
      </c>
      <c r="CW17" s="33">
        <f t="shared" si="184"/>
        <v>0</v>
      </c>
      <c r="CX17" s="33">
        <f t="shared" si="184"/>
        <v>0</v>
      </c>
      <c r="CY17" s="33">
        <f t="shared" si="184"/>
        <v>0</v>
      </c>
      <c r="CZ17" s="33">
        <f t="shared" si="184"/>
        <v>208586</v>
      </c>
      <c r="DA17" s="33">
        <f t="shared" si="184"/>
        <v>0</v>
      </c>
      <c r="DB17" s="33">
        <f t="shared" si="184"/>
        <v>0</v>
      </c>
      <c r="DC17" s="33">
        <f t="shared" si="184"/>
        <v>0</v>
      </c>
      <c r="DD17" s="33">
        <f t="shared" si="184"/>
        <v>-40000</v>
      </c>
      <c r="DE17" s="33">
        <f t="shared" si="184"/>
        <v>-227440</v>
      </c>
      <c r="DF17" s="33">
        <f t="shared" si="184"/>
        <v>56067</v>
      </c>
      <c r="DG17" s="33">
        <f t="shared" si="184"/>
        <v>27130</v>
      </c>
      <c r="DH17" s="56">
        <f t="shared" si="184"/>
        <v>0</v>
      </c>
      <c r="DI17" s="56">
        <f t="shared" si="184"/>
        <v>0.84</v>
      </c>
      <c r="DJ17" s="56">
        <f t="shared" si="184"/>
        <v>0.84</v>
      </c>
      <c r="DK17" s="33">
        <f t="shared" ref="DK17:EC17" si="185">SUBTOTAL(9,DK15:DK16)</f>
        <v>0</v>
      </c>
      <c r="DL17" s="33">
        <f t="shared" si="185"/>
        <v>0</v>
      </c>
      <c r="DM17" s="33">
        <f t="shared" si="185"/>
        <v>0</v>
      </c>
      <c r="DN17" s="33">
        <f t="shared" si="185"/>
        <v>0</v>
      </c>
      <c r="DO17" s="33">
        <f t="shared" si="185"/>
        <v>0</v>
      </c>
      <c r="DP17" s="33">
        <f t="shared" si="185"/>
        <v>0</v>
      </c>
      <c r="DQ17" s="33">
        <f t="shared" si="185"/>
        <v>0</v>
      </c>
      <c r="DR17" s="33">
        <f t="shared" si="185"/>
        <v>0</v>
      </c>
      <c r="DS17" s="33">
        <f t="shared" si="185"/>
        <v>0</v>
      </c>
      <c r="DT17" s="33">
        <f t="shared" si="185"/>
        <v>0</v>
      </c>
      <c r="DU17" s="33">
        <f t="shared" si="185"/>
        <v>0</v>
      </c>
      <c r="DV17" s="33">
        <f t="shared" si="185"/>
        <v>0</v>
      </c>
      <c r="DW17" s="33">
        <f t="shared" si="185"/>
        <v>0</v>
      </c>
      <c r="DX17" s="33">
        <f t="shared" si="185"/>
        <v>0</v>
      </c>
      <c r="DY17" s="33">
        <f t="shared" si="185"/>
        <v>0</v>
      </c>
      <c r="DZ17" s="33">
        <f t="shared" si="185"/>
        <v>0</v>
      </c>
      <c r="EA17" s="56" t="e">
        <f t="shared" si="185"/>
        <v>#DIV/0!</v>
      </c>
      <c r="EB17" s="56" t="e">
        <f t="shared" si="185"/>
        <v>#DIV/0!</v>
      </c>
      <c r="EC17" s="56" t="e">
        <f t="shared" si="185"/>
        <v>#DIV/0!</v>
      </c>
      <c r="ED17" s="33">
        <f t="shared" ref="ED17:EV17" si="186">SUBTOTAL(9,ED15:ED16)</f>
        <v>0</v>
      </c>
      <c r="EE17" s="33">
        <f t="shared" si="186"/>
        <v>0</v>
      </c>
      <c r="EF17" s="33">
        <f t="shared" si="186"/>
        <v>0</v>
      </c>
      <c r="EG17" s="33">
        <f t="shared" si="186"/>
        <v>0</v>
      </c>
      <c r="EH17" s="33">
        <f t="shared" si="186"/>
        <v>0</v>
      </c>
      <c r="EI17" s="33">
        <f t="shared" si="186"/>
        <v>0</v>
      </c>
      <c r="EJ17" s="33">
        <f t="shared" si="186"/>
        <v>0</v>
      </c>
      <c r="EK17" s="33">
        <f t="shared" si="186"/>
        <v>0</v>
      </c>
      <c r="EL17" s="33">
        <f t="shared" si="186"/>
        <v>0</v>
      </c>
      <c r="EM17" s="33">
        <f t="shared" si="186"/>
        <v>0</v>
      </c>
      <c r="EN17" s="33">
        <f t="shared" si="186"/>
        <v>0</v>
      </c>
      <c r="EO17" s="33">
        <f t="shared" si="186"/>
        <v>0</v>
      </c>
      <c r="EP17" s="33">
        <f t="shared" si="186"/>
        <v>0</v>
      </c>
      <c r="EQ17" s="33">
        <f t="shared" si="186"/>
        <v>0</v>
      </c>
      <c r="ER17" s="33">
        <f t="shared" si="186"/>
        <v>0</v>
      </c>
      <c r="ES17" s="33">
        <f t="shared" si="186"/>
        <v>0</v>
      </c>
      <c r="ET17" s="56" t="e">
        <f t="shared" si="186"/>
        <v>#DIV/0!</v>
      </c>
      <c r="EU17" s="56" t="e">
        <f t="shared" si="186"/>
        <v>#DIV/0!</v>
      </c>
      <c r="EV17" s="56" t="e">
        <f t="shared" si="186"/>
        <v>#DIV/0!</v>
      </c>
    </row>
    <row r="18" spans="1:15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40">
        <f>I18+P18</f>
        <v>6000</v>
      </c>
      <c r="I18" s="40">
        <f>K18+L18+M18+N18+O18</f>
        <v>0</v>
      </c>
      <c r="J18" s="5"/>
      <c r="K18" s="9"/>
      <c r="L18" s="9"/>
      <c r="M18" s="9"/>
      <c r="N18" s="9"/>
      <c r="O18" s="9"/>
      <c r="P18" s="40">
        <f>Q18+R18+S18</f>
        <v>6000</v>
      </c>
      <c r="Q18" s="9"/>
      <c r="R18" s="9">
        <v>6000</v>
      </c>
      <c r="S18" s="9"/>
      <c r="T18" s="64">
        <f>(L18+M18+N18)*-1</f>
        <v>0</v>
      </c>
      <c r="U18" s="64">
        <f>(Q18+R18)*-1</f>
        <v>-6000</v>
      </c>
      <c r="V18" s="9">
        <f>ROUND(T18*0.65,0)</f>
        <v>0</v>
      </c>
      <c r="W18" s="9">
        <f>ROUND(U18*0.65,0)</f>
        <v>-3900</v>
      </c>
      <c r="X18" s="9">
        <v>55392</v>
      </c>
      <c r="Y18" s="9">
        <v>29600</v>
      </c>
      <c r="Z18" s="69">
        <f t="shared" ref="Z18:Z19" si="187">IF(T18=0,0,ROUND((T18+L18)/X18/12,2))</f>
        <v>0</v>
      </c>
      <c r="AA18" s="69">
        <f t="shared" ref="AA18:AA19" si="188">IF(U18=0,0,ROUND((U18+Q18)/Y18/12,2))</f>
        <v>-0.02</v>
      </c>
      <c r="AB18" s="69">
        <f>Z18+AA18</f>
        <v>-0.02</v>
      </c>
      <c r="AC18" s="69">
        <f t="shared" ref="AC18:AC19" si="189">ROUND(Z18*0.65,2)</f>
        <v>0</v>
      </c>
      <c r="AD18" s="69">
        <f t="shared" ref="AD18:AD19" si="190">ROUND(AA18*0.65,2)</f>
        <v>-0.01</v>
      </c>
      <c r="AE18" s="46">
        <f>AC18+AD18</f>
        <v>-0.01</v>
      </c>
      <c r="AF18" s="9">
        <f t="shared" ref="AF18:AF19" si="191">T18-V18</f>
        <v>0</v>
      </c>
      <c r="AG18" s="9">
        <f t="shared" ref="AG18:AG19" si="192">U18-W18</f>
        <v>-2100</v>
      </c>
      <c r="AH18" s="69">
        <f t="shared" ref="AH18:AH19" si="193">Z18-AC18</f>
        <v>0</v>
      </c>
      <c r="AI18" s="69">
        <f t="shared" ref="AI18:AI19" si="194">AA18-AD18</f>
        <v>-0.01</v>
      </c>
      <c r="AJ18" s="69">
        <f>AH18+AI18</f>
        <v>-0.01</v>
      </c>
      <c r="AK18" s="76">
        <f>AL18+AS18</f>
        <v>0</v>
      </c>
      <c r="AL18" s="76">
        <f>AN18+AO18+AP18+AQ18+AR18</f>
        <v>0</v>
      </c>
      <c r="AM18" s="77"/>
      <c r="AN18" s="78"/>
      <c r="AO18" s="78"/>
      <c r="AP18" s="78"/>
      <c r="AQ18" s="78"/>
      <c r="AR18" s="78"/>
      <c r="AS18" s="76">
        <f>AT18+AU18+AV18</f>
        <v>0</v>
      </c>
      <c r="AT18" s="78"/>
      <c r="AU18" s="78"/>
      <c r="AV18" s="78"/>
      <c r="AW18" s="81"/>
      <c r="AX18" s="81"/>
      <c r="AY18" s="78"/>
      <c r="AZ18" s="9">
        <v>55392</v>
      </c>
      <c r="BA18" s="9">
        <v>29600</v>
      </c>
      <c r="BB18" s="86">
        <f>ROUND(AW18/AZ18/10,2)*-1</f>
        <v>0</v>
      </c>
      <c r="BC18" s="86">
        <f>ROUND(AX18/BA18/10,2)*-1</f>
        <v>0</v>
      </c>
      <c r="BD18" s="86">
        <f>BB18+BC18</f>
        <v>0</v>
      </c>
      <c r="BE18" s="87">
        <f>BF18+BM18</f>
        <v>6000</v>
      </c>
      <c r="BF18" s="87">
        <f>BH18+BI18+BJ18+BK18+BL18</f>
        <v>0</v>
      </c>
      <c r="BG18" s="88">
        <f t="shared" ref="BG18:BG19" si="195">J18</f>
        <v>0</v>
      </c>
      <c r="BH18" s="88">
        <f t="shared" ref="BH18:BH19" si="196">K18</f>
        <v>0</v>
      </c>
      <c r="BI18" s="88">
        <f t="shared" ref="BI18:BI19" si="197">L18</f>
        <v>0</v>
      </c>
      <c r="BJ18" s="88">
        <f t="shared" ref="BJ18:BJ19" si="198">M18</f>
        <v>0</v>
      </c>
      <c r="BK18" s="88">
        <f t="shared" ref="BK18:BK19" si="199">N18</f>
        <v>0</v>
      </c>
      <c r="BL18" s="88">
        <f t="shared" ref="BL18:BL19" si="200">O18</f>
        <v>0</v>
      </c>
      <c r="BM18" s="87">
        <f>BN18+BO18+BP18</f>
        <v>6000</v>
      </c>
      <c r="BN18" s="81">
        <f t="shared" ref="BN18:BN19" si="201">Q18</f>
        <v>0</v>
      </c>
      <c r="BO18" s="81">
        <f t="shared" ref="BO18:BO19" si="202">R18</f>
        <v>6000</v>
      </c>
      <c r="BP18" s="81">
        <f t="shared" ref="BP18:BP19" si="203">S18</f>
        <v>0</v>
      </c>
      <c r="BQ18" s="81">
        <f t="shared" ref="BQ18:BQ19" si="204">(BH18+BI18+BJ18+BK18)-(K18+L18+M18+N18)</f>
        <v>0</v>
      </c>
      <c r="BR18" s="81">
        <f t="shared" ref="BR18:BR19" si="205">(BN18+BO18)-(Q18+R18)</f>
        <v>0</v>
      </c>
      <c r="BS18" s="81">
        <f t="shared" ref="BS18:BS19" si="206">(BP18+BL18)-(S18+O18)</f>
        <v>0</v>
      </c>
      <c r="BT18" s="9">
        <v>55392</v>
      </c>
      <c r="BU18" s="9">
        <v>29600</v>
      </c>
      <c r="BV18" s="86">
        <f t="shared" ref="BV18" si="207">ROUND(((BH18+BJ18+BK18)-(K18+M18+N18))/10/BT18,2)*-1</f>
        <v>0</v>
      </c>
      <c r="BW18" s="86">
        <f t="shared" ref="BW18" si="208">ROUND((BO18-R18)/10/BU18,2)*-1</f>
        <v>0</v>
      </c>
      <c r="BX18" s="86">
        <f>BV18+BW18</f>
        <v>0</v>
      </c>
      <c r="BY18" s="87">
        <f t="shared" ref="BY18:BY19" si="209">BZ18+CG18</f>
        <v>6000</v>
      </c>
      <c r="BZ18" s="87">
        <f t="shared" ref="BZ18:BZ19" si="210">CB18+CC18+CD18+CE18+CF18</f>
        <v>0</v>
      </c>
      <c r="CA18" s="81">
        <f t="shared" ref="CA18:CA19" si="211">BG18</f>
        <v>0</v>
      </c>
      <c r="CB18" s="81">
        <f t="shared" ref="CB18:CB19" si="212">BH18</f>
        <v>0</v>
      </c>
      <c r="CC18" s="81">
        <f t="shared" ref="CC18:CC19" si="213">BI18</f>
        <v>0</v>
      </c>
      <c r="CD18" s="81">
        <f t="shared" ref="CD18:CD19" si="214">BJ18</f>
        <v>0</v>
      </c>
      <c r="CE18" s="81">
        <f t="shared" ref="CE18:CE19" si="215">BK18</f>
        <v>0</v>
      </c>
      <c r="CF18" s="81">
        <f t="shared" ref="CF18:CF19" si="216">BL18</f>
        <v>0</v>
      </c>
      <c r="CG18" s="87">
        <f t="shared" ref="CG18:CG19" si="217">CH18+CI18+CJ18</f>
        <v>6000</v>
      </c>
      <c r="CH18" s="81">
        <f t="shared" ref="CH18:CH19" si="218">BN18</f>
        <v>0</v>
      </c>
      <c r="CI18" s="81">
        <f t="shared" ref="CI18:CI19" si="219">BO18</f>
        <v>6000</v>
      </c>
      <c r="CJ18" s="81">
        <f t="shared" ref="CJ18:CJ19" si="220">BP18</f>
        <v>0</v>
      </c>
      <c r="CK18" s="81">
        <f>(CC18+CD18+CE18)-(BI18+BJ18+BK18)</f>
        <v>0</v>
      </c>
      <c r="CL18" s="81">
        <f>(CH18+CI18)-(BN18+BO18)</f>
        <v>0</v>
      </c>
      <c r="CM18" s="9">
        <v>55392</v>
      </c>
      <c r="CN18" s="9">
        <v>29600</v>
      </c>
      <c r="CO18" s="90">
        <f>ROUND(((CD18+CE18)-(BJ18+BK18))/CM18/10,2)*-1</f>
        <v>0</v>
      </c>
      <c r="CP18" s="90">
        <f>ROUND((CI18-BO18)/CN18/10,2)*-1</f>
        <v>0</v>
      </c>
      <c r="CQ18" s="90">
        <f t="shared" ref="CQ18:CQ19" si="221">SUM(CO18:CP18)</f>
        <v>0</v>
      </c>
      <c r="CR18" s="87">
        <f>CS18+CZ18</f>
        <v>0</v>
      </c>
      <c r="CS18" s="87">
        <f>CU18+CV18+CW18+CX18+CY18</f>
        <v>0</v>
      </c>
      <c r="CT18" s="88"/>
      <c r="CU18" s="81"/>
      <c r="CV18" s="81"/>
      <c r="CW18" s="81"/>
      <c r="CX18" s="81"/>
      <c r="CY18" s="81"/>
      <c r="CZ18" s="87">
        <f>DA18+DB18+DC18</f>
        <v>0</v>
      </c>
      <c r="DA18" s="81"/>
      <c r="DB18" s="81"/>
      <c r="DC18" s="81"/>
      <c r="DD18" s="81">
        <f t="shared" ref="DD18:DD19" si="222">(CV18+CW18+CX18)-(CC18+CD18+CE18)</f>
        <v>0</v>
      </c>
      <c r="DE18" s="81">
        <f t="shared" ref="DE18:DE19" si="223">(DA18+DB18)-(CH18+CI18)</f>
        <v>-6000</v>
      </c>
      <c r="DF18" s="9">
        <v>56067</v>
      </c>
      <c r="DG18" s="9">
        <v>27130</v>
      </c>
      <c r="DH18" s="90">
        <f t="shared" ref="DH18" si="224">ROUND(((CW18+CX18)-(CD18+CE18))/DF18/10,2)*-1</f>
        <v>0</v>
      </c>
      <c r="DI18" s="90">
        <f t="shared" ref="DI18" si="225">ROUND(((DB18-CI18)/DG18/10),2)*-1</f>
        <v>0.02</v>
      </c>
      <c r="DJ18" s="90">
        <f>DH18+DI18</f>
        <v>0.02</v>
      </c>
      <c r="DK18" s="87">
        <f>DL18+DS18</f>
        <v>0</v>
      </c>
      <c r="DL18" s="87">
        <f>DN18+DO18+DP18+DQ18+DR18</f>
        <v>0</v>
      </c>
      <c r="DM18" s="88"/>
      <c r="DN18" s="81"/>
      <c r="DO18" s="81"/>
      <c r="DP18" s="81"/>
      <c r="DQ18" s="81"/>
      <c r="DR18" s="81"/>
      <c r="DS18" s="87">
        <f t="shared" ref="DS18:DS19" si="226">DT18+DU18+DV18</f>
        <v>0</v>
      </c>
      <c r="DT18" s="81"/>
      <c r="DU18" s="81"/>
      <c r="DV18" s="81"/>
      <c r="DW18" s="81">
        <f t="shared" ref="DW18:DW19" si="227">(DO18+DP18+DQ18)-(CV18+CW18+CX18)</f>
        <v>0</v>
      </c>
      <c r="DX18" s="81">
        <f t="shared" ref="DX18:DX19" si="228">(DT18+DU18)-(DA18+DB18)</f>
        <v>0</v>
      </c>
      <c r="DY18" s="9"/>
      <c r="DZ18" s="9"/>
      <c r="EA18" s="90" t="e">
        <f t="shared" ref="EA18" si="229">ROUND(((DP18+DQ18)-(CW18+CX18))/DY18/10,2)*-1</f>
        <v>#DIV/0!</v>
      </c>
      <c r="EB18" s="90" t="e">
        <f t="shared" ref="EB18" si="230">ROUND(((DU18-DB18)/DZ18/10),2)*-1</f>
        <v>#DIV/0!</v>
      </c>
      <c r="EC18" s="90" t="e">
        <f>EA18+EB18</f>
        <v>#DIV/0!</v>
      </c>
      <c r="ED18" s="87">
        <f>EE18+EL18</f>
        <v>0</v>
      </c>
      <c r="EE18" s="87">
        <f>EG18+EH18+EI18+EJ18+EK18</f>
        <v>0</v>
      </c>
      <c r="EF18" s="88"/>
      <c r="EG18" s="81"/>
      <c r="EH18" s="81"/>
      <c r="EI18" s="81"/>
      <c r="EJ18" s="81"/>
      <c r="EK18" s="81"/>
      <c r="EL18" s="87">
        <f t="shared" ref="EL18:EL19" si="231">EM18+EN18+EO18</f>
        <v>0</v>
      </c>
      <c r="EM18" s="81"/>
      <c r="EN18" s="81"/>
      <c r="EO18" s="81"/>
      <c r="EP18" s="81">
        <f t="shared" ref="EP18:EP19" si="232">(EH18+EI18+EJ18)-(DO18+DP18+DQ18)</f>
        <v>0</v>
      </c>
      <c r="EQ18" s="81">
        <f t="shared" ref="EQ18:EQ19" si="233">(EM18+EN18)-(DT18+DU18)</f>
        <v>0</v>
      </c>
      <c r="ER18" s="9"/>
      <c r="ES18" s="9"/>
      <c r="ET18" s="90" t="e">
        <f t="shared" ref="ET18" si="234">ROUND(((EI18+EJ18)-(DP18+DQ18))/ER18/10,2)*-1</f>
        <v>#DIV/0!</v>
      </c>
      <c r="EU18" s="90" t="e">
        <f t="shared" ref="EU18" si="235">ROUND(((EN18-DU18)/ES18/10),2)*-1</f>
        <v>#DIV/0!</v>
      </c>
      <c r="EV18" s="90" t="e">
        <f>ET18+EU18</f>
        <v>#DIV/0!</v>
      </c>
    </row>
    <row r="19" spans="1:15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108</v>
      </c>
      <c r="G19" s="19" t="s">
        <v>94</v>
      </c>
      <c r="H19" s="40">
        <f>I19+P19</f>
        <v>0</v>
      </c>
      <c r="I19" s="40">
        <f>K19+L19+M19+N19+O19</f>
        <v>0</v>
      </c>
      <c r="J19" s="5"/>
      <c r="K19" s="9"/>
      <c r="L19" s="9"/>
      <c r="M19" s="9"/>
      <c r="N19" s="9"/>
      <c r="O19" s="9"/>
      <c r="P19" s="40">
        <f>Q19+R19+S19</f>
        <v>0</v>
      </c>
      <c r="Q19" s="9"/>
      <c r="R19" s="9"/>
      <c r="S19" s="9"/>
      <c r="T19" s="64">
        <f>(L19+M19+N19)*-1</f>
        <v>0</v>
      </c>
      <c r="U19" s="64">
        <f>(Q19+R19)*-1</f>
        <v>0</v>
      </c>
      <c r="V19" s="9">
        <f>ROUND(T19*0.65,0)</f>
        <v>0</v>
      </c>
      <c r="W19" s="9">
        <f>ROUND(U19*0.65,0)</f>
        <v>0</v>
      </c>
      <c r="X19" s="45" t="s">
        <v>218</v>
      </c>
      <c r="Y19" s="45" t="s">
        <v>218</v>
      </c>
      <c r="Z19" s="69">
        <f t="shared" si="187"/>
        <v>0</v>
      </c>
      <c r="AA19" s="69">
        <f t="shared" si="188"/>
        <v>0</v>
      </c>
      <c r="AB19" s="69">
        <f>Z19+AA19</f>
        <v>0</v>
      </c>
      <c r="AC19" s="69">
        <f t="shared" si="189"/>
        <v>0</v>
      </c>
      <c r="AD19" s="69">
        <f t="shared" si="190"/>
        <v>0</v>
      </c>
      <c r="AE19" s="46">
        <f>AC19+AD19</f>
        <v>0</v>
      </c>
      <c r="AF19" s="9">
        <f t="shared" si="191"/>
        <v>0</v>
      </c>
      <c r="AG19" s="9">
        <f t="shared" si="192"/>
        <v>0</v>
      </c>
      <c r="AH19" s="69">
        <f t="shared" si="193"/>
        <v>0</v>
      </c>
      <c r="AI19" s="69">
        <f t="shared" si="194"/>
        <v>0</v>
      </c>
      <c r="AJ19" s="69">
        <f>AH19+AI19</f>
        <v>0</v>
      </c>
      <c r="AK19" s="76">
        <f>AL19+AS19</f>
        <v>0</v>
      </c>
      <c r="AL19" s="76">
        <f>AN19+AO19+AP19+AQ19+AR19</f>
        <v>0</v>
      </c>
      <c r="AM19" s="77"/>
      <c r="AN19" s="78"/>
      <c r="AO19" s="78"/>
      <c r="AP19" s="78"/>
      <c r="AQ19" s="78"/>
      <c r="AR19" s="78"/>
      <c r="AS19" s="76">
        <f>AT19+AU19+AV19</f>
        <v>0</v>
      </c>
      <c r="AT19" s="78"/>
      <c r="AU19" s="78"/>
      <c r="AV19" s="78"/>
      <c r="AW19" s="81"/>
      <c r="AX19" s="81"/>
      <c r="AY19" s="78"/>
      <c r="AZ19" s="45" t="s">
        <v>218</v>
      </c>
      <c r="BA19" s="45" t="s">
        <v>218</v>
      </c>
      <c r="BB19" s="107" t="s">
        <v>218</v>
      </c>
      <c r="BC19" s="107" t="s">
        <v>218</v>
      </c>
      <c r="BD19" s="107" t="s">
        <v>218</v>
      </c>
      <c r="BE19" s="87">
        <f>BF19+BM19</f>
        <v>0</v>
      </c>
      <c r="BF19" s="87">
        <f>BH19+BI19+BJ19+BK19+BL19</f>
        <v>0</v>
      </c>
      <c r="BG19" s="88">
        <f t="shared" si="195"/>
        <v>0</v>
      </c>
      <c r="BH19" s="88">
        <f t="shared" si="196"/>
        <v>0</v>
      </c>
      <c r="BI19" s="88">
        <f t="shared" si="197"/>
        <v>0</v>
      </c>
      <c r="BJ19" s="88">
        <f t="shared" si="198"/>
        <v>0</v>
      </c>
      <c r="BK19" s="88">
        <f t="shared" si="199"/>
        <v>0</v>
      </c>
      <c r="BL19" s="88">
        <f t="shared" si="200"/>
        <v>0</v>
      </c>
      <c r="BM19" s="87">
        <f>BN19+BO19+BP19</f>
        <v>0</v>
      </c>
      <c r="BN19" s="81">
        <f t="shared" si="201"/>
        <v>0</v>
      </c>
      <c r="BO19" s="81">
        <f t="shared" si="202"/>
        <v>0</v>
      </c>
      <c r="BP19" s="81">
        <f t="shared" si="203"/>
        <v>0</v>
      </c>
      <c r="BQ19" s="81">
        <f t="shared" si="204"/>
        <v>0</v>
      </c>
      <c r="BR19" s="81">
        <f t="shared" si="205"/>
        <v>0</v>
      </c>
      <c r="BS19" s="81">
        <f t="shared" si="206"/>
        <v>0</v>
      </c>
      <c r="BT19" s="45" t="s">
        <v>218</v>
      </c>
      <c r="BU19" s="45" t="s">
        <v>218</v>
      </c>
      <c r="BV19" s="86">
        <v>0</v>
      </c>
      <c r="BW19" s="86">
        <v>0</v>
      </c>
      <c r="BX19" s="86">
        <f>BV19+BW19</f>
        <v>0</v>
      </c>
      <c r="BY19" s="87">
        <f t="shared" si="209"/>
        <v>0</v>
      </c>
      <c r="BZ19" s="87">
        <f t="shared" si="210"/>
        <v>0</v>
      </c>
      <c r="CA19" s="81">
        <f t="shared" si="211"/>
        <v>0</v>
      </c>
      <c r="CB19" s="81">
        <f t="shared" si="212"/>
        <v>0</v>
      </c>
      <c r="CC19" s="81">
        <f t="shared" si="213"/>
        <v>0</v>
      </c>
      <c r="CD19" s="81">
        <f t="shared" si="214"/>
        <v>0</v>
      </c>
      <c r="CE19" s="81">
        <f t="shared" si="215"/>
        <v>0</v>
      </c>
      <c r="CF19" s="81">
        <f t="shared" si="216"/>
        <v>0</v>
      </c>
      <c r="CG19" s="87">
        <f t="shared" si="217"/>
        <v>0</v>
      </c>
      <c r="CH19" s="81">
        <f t="shared" si="218"/>
        <v>0</v>
      </c>
      <c r="CI19" s="81">
        <f t="shared" si="219"/>
        <v>0</v>
      </c>
      <c r="CJ19" s="81">
        <f t="shared" si="220"/>
        <v>0</v>
      </c>
      <c r="CK19" s="81">
        <f>(CC19+CD19+CE19)-(BI19+BJ19+BK19)</f>
        <v>0</v>
      </c>
      <c r="CL19" s="81">
        <f>(CH19+CI19)-(BN19+BO19)</f>
        <v>0</v>
      </c>
      <c r="CM19" s="45">
        <v>0</v>
      </c>
      <c r="CN19" s="45">
        <v>0</v>
      </c>
      <c r="CO19" s="90"/>
      <c r="CP19" s="90"/>
      <c r="CQ19" s="90">
        <f t="shared" si="221"/>
        <v>0</v>
      </c>
      <c r="CR19" s="87">
        <f>CS19+CZ19</f>
        <v>0</v>
      </c>
      <c r="CS19" s="87">
        <f>CU19+CV19+CW19+CX19+CY19</f>
        <v>0</v>
      </c>
      <c r="CT19" s="88"/>
      <c r="CU19" s="81"/>
      <c r="CV19" s="81"/>
      <c r="CW19" s="81"/>
      <c r="CX19" s="81"/>
      <c r="CY19" s="81"/>
      <c r="CZ19" s="87">
        <f>DA19+DB19+DC19</f>
        <v>0</v>
      </c>
      <c r="DA19" s="81"/>
      <c r="DB19" s="81"/>
      <c r="DC19" s="81"/>
      <c r="DD19" s="81">
        <f t="shared" si="222"/>
        <v>0</v>
      </c>
      <c r="DE19" s="81">
        <f t="shared" si="223"/>
        <v>0</v>
      </c>
      <c r="DF19" s="45" t="s">
        <v>218</v>
      </c>
      <c r="DG19" s="45" t="s">
        <v>218</v>
      </c>
      <c r="DH19" s="90">
        <v>0</v>
      </c>
      <c r="DI19" s="90">
        <v>0</v>
      </c>
      <c r="DJ19" s="90">
        <f>DH19+DI19</f>
        <v>0</v>
      </c>
      <c r="DK19" s="87">
        <f>DL19+DS19</f>
        <v>0</v>
      </c>
      <c r="DL19" s="87">
        <f>DN19+DO19+DP19+DQ19+DR19</f>
        <v>0</v>
      </c>
      <c r="DM19" s="88"/>
      <c r="DN19" s="81"/>
      <c r="DO19" s="81"/>
      <c r="DP19" s="81"/>
      <c r="DQ19" s="81"/>
      <c r="DR19" s="81"/>
      <c r="DS19" s="87">
        <f t="shared" si="226"/>
        <v>0</v>
      </c>
      <c r="DT19" s="81"/>
      <c r="DU19" s="81"/>
      <c r="DV19" s="81"/>
      <c r="DW19" s="81">
        <f t="shared" si="227"/>
        <v>0</v>
      </c>
      <c r="DX19" s="81">
        <f t="shared" si="228"/>
        <v>0</v>
      </c>
      <c r="DY19" s="45" t="s">
        <v>218</v>
      </c>
      <c r="DZ19" s="45" t="s">
        <v>218</v>
      </c>
      <c r="EA19" s="90">
        <v>0</v>
      </c>
      <c r="EB19" s="90">
        <v>0</v>
      </c>
      <c r="EC19" s="90">
        <f>EA19+EB19</f>
        <v>0</v>
      </c>
      <c r="ED19" s="87">
        <f>EE19+EL19</f>
        <v>0</v>
      </c>
      <c r="EE19" s="87">
        <f>EG19+EH19+EI19+EJ19+EK19</f>
        <v>0</v>
      </c>
      <c r="EF19" s="88"/>
      <c r="EG19" s="81"/>
      <c r="EH19" s="81"/>
      <c r="EI19" s="81"/>
      <c r="EJ19" s="81"/>
      <c r="EK19" s="81"/>
      <c r="EL19" s="87">
        <f t="shared" si="231"/>
        <v>0</v>
      </c>
      <c r="EM19" s="81"/>
      <c r="EN19" s="81"/>
      <c r="EO19" s="81"/>
      <c r="EP19" s="81">
        <f t="shared" si="232"/>
        <v>0</v>
      </c>
      <c r="EQ19" s="81">
        <f t="shared" si="233"/>
        <v>0</v>
      </c>
      <c r="ER19" s="45" t="s">
        <v>218</v>
      </c>
      <c r="ES19" s="45" t="s">
        <v>218</v>
      </c>
      <c r="ET19" s="90">
        <v>0</v>
      </c>
      <c r="EU19" s="90">
        <v>0</v>
      </c>
      <c r="EV19" s="90">
        <f>ET19+EU19</f>
        <v>0</v>
      </c>
    </row>
    <row r="20" spans="1:152" x14ac:dyDescent="0.25">
      <c r="A20" s="29"/>
      <c r="B20" s="30"/>
      <c r="C20" s="31"/>
      <c r="D20" s="32" t="s">
        <v>145</v>
      </c>
      <c r="E20" s="34"/>
      <c r="F20" s="34"/>
      <c r="G20" s="34"/>
      <c r="H20" s="33">
        <f t="shared" ref="H20:AE20" si="236">SUBTOTAL(9,H18:H19)</f>
        <v>6000</v>
      </c>
      <c r="I20" s="33">
        <f t="shared" si="236"/>
        <v>0</v>
      </c>
      <c r="J20" s="33">
        <f t="shared" si="236"/>
        <v>0</v>
      </c>
      <c r="K20" s="33">
        <f t="shared" si="236"/>
        <v>0</v>
      </c>
      <c r="L20" s="33">
        <f t="shared" si="236"/>
        <v>0</v>
      </c>
      <c r="M20" s="33">
        <f t="shared" si="236"/>
        <v>0</v>
      </c>
      <c r="N20" s="33">
        <f t="shared" si="236"/>
        <v>0</v>
      </c>
      <c r="O20" s="33">
        <f t="shared" si="236"/>
        <v>0</v>
      </c>
      <c r="P20" s="33">
        <f t="shared" si="236"/>
        <v>6000</v>
      </c>
      <c r="Q20" s="33">
        <f t="shared" si="236"/>
        <v>0</v>
      </c>
      <c r="R20" s="33">
        <f t="shared" si="236"/>
        <v>6000</v>
      </c>
      <c r="S20" s="33">
        <f t="shared" si="236"/>
        <v>0</v>
      </c>
      <c r="T20" s="33">
        <f t="shared" si="236"/>
        <v>0</v>
      </c>
      <c r="U20" s="33">
        <f t="shared" si="236"/>
        <v>-6000</v>
      </c>
      <c r="V20" s="33">
        <f t="shared" si="236"/>
        <v>0</v>
      </c>
      <c r="W20" s="33">
        <f t="shared" si="236"/>
        <v>-3900</v>
      </c>
      <c r="X20" s="33">
        <f t="shared" si="236"/>
        <v>55392</v>
      </c>
      <c r="Y20" s="33">
        <f t="shared" si="236"/>
        <v>29600</v>
      </c>
      <c r="Z20" s="47">
        <f t="shared" si="236"/>
        <v>0</v>
      </c>
      <c r="AA20" s="47">
        <f t="shared" si="236"/>
        <v>-0.02</v>
      </c>
      <c r="AB20" s="47">
        <f t="shared" si="236"/>
        <v>-0.02</v>
      </c>
      <c r="AC20" s="47">
        <f t="shared" si="236"/>
        <v>0</v>
      </c>
      <c r="AD20" s="47">
        <f t="shared" si="236"/>
        <v>-0.01</v>
      </c>
      <c r="AE20" s="47">
        <f t="shared" si="236"/>
        <v>-0.01</v>
      </c>
      <c r="AF20" s="33">
        <f t="shared" ref="AF20:AJ20" si="237">SUBTOTAL(9,AF18:AF19)</f>
        <v>0</v>
      </c>
      <c r="AG20" s="33">
        <f t="shared" si="237"/>
        <v>-2100</v>
      </c>
      <c r="AH20" s="47">
        <f t="shared" si="237"/>
        <v>0</v>
      </c>
      <c r="AI20" s="47">
        <f t="shared" si="237"/>
        <v>-0.01</v>
      </c>
      <c r="AJ20" s="47">
        <f t="shared" si="237"/>
        <v>-0.01</v>
      </c>
      <c r="AK20" s="33">
        <f t="shared" ref="AK20:BD20" si="238">SUBTOTAL(9,AK18:AK19)</f>
        <v>0</v>
      </c>
      <c r="AL20" s="33">
        <f t="shared" si="238"/>
        <v>0</v>
      </c>
      <c r="AM20" s="33">
        <f t="shared" si="238"/>
        <v>0</v>
      </c>
      <c r="AN20" s="33">
        <f t="shared" si="238"/>
        <v>0</v>
      </c>
      <c r="AO20" s="33">
        <f t="shared" si="238"/>
        <v>0</v>
      </c>
      <c r="AP20" s="33">
        <f t="shared" si="238"/>
        <v>0</v>
      </c>
      <c r="AQ20" s="33">
        <f t="shared" si="238"/>
        <v>0</v>
      </c>
      <c r="AR20" s="33">
        <f t="shared" si="238"/>
        <v>0</v>
      </c>
      <c r="AS20" s="33">
        <f t="shared" si="238"/>
        <v>0</v>
      </c>
      <c r="AT20" s="33">
        <f t="shared" si="238"/>
        <v>0</v>
      </c>
      <c r="AU20" s="33">
        <f t="shared" si="238"/>
        <v>0</v>
      </c>
      <c r="AV20" s="33">
        <f t="shared" si="238"/>
        <v>0</v>
      </c>
      <c r="AW20" s="33">
        <f t="shared" si="238"/>
        <v>0</v>
      </c>
      <c r="AX20" s="33">
        <f t="shared" si="238"/>
        <v>0</v>
      </c>
      <c r="AY20" s="33">
        <f t="shared" si="238"/>
        <v>0</v>
      </c>
      <c r="AZ20" s="33">
        <f t="shared" ref="AZ20:BA20" si="239">SUBTOTAL(9,AZ18:AZ19)</f>
        <v>55392</v>
      </c>
      <c r="BA20" s="33">
        <f t="shared" si="239"/>
        <v>29600</v>
      </c>
      <c r="BB20" s="47">
        <f t="shared" si="238"/>
        <v>0</v>
      </c>
      <c r="BC20" s="47">
        <f t="shared" si="238"/>
        <v>0</v>
      </c>
      <c r="BD20" s="47">
        <f t="shared" si="238"/>
        <v>0</v>
      </c>
      <c r="BE20" s="33">
        <f t="shared" ref="BE20:BX20" si="240">SUBTOTAL(9,BE18:BE19)</f>
        <v>6000</v>
      </c>
      <c r="BF20" s="33">
        <f t="shared" si="240"/>
        <v>0</v>
      </c>
      <c r="BG20" s="33">
        <f t="shared" si="240"/>
        <v>0</v>
      </c>
      <c r="BH20" s="33">
        <f t="shared" si="240"/>
        <v>0</v>
      </c>
      <c r="BI20" s="33">
        <f t="shared" si="240"/>
        <v>0</v>
      </c>
      <c r="BJ20" s="33">
        <f t="shared" si="240"/>
        <v>0</v>
      </c>
      <c r="BK20" s="33">
        <f t="shared" si="240"/>
        <v>0</v>
      </c>
      <c r="BL20" s="33">
        <f t="shared" si="240"/>
        <v>0</v>
      </c>
      <c r="BM20" s="33">
        <f t="shared" si="240"/>
        <v>6000</v>
      </c>
      <c r="BN20" s="33">
        <f t="shared" si="240"/>
        <v>0</v>
      </c>
      <c r="BO20" s="33">
        <f t="shared" si="240"/>
        <v>6000</v>
      </c>
      <c r="BP20" s="33">
        <f t="shared" si="240"/>
        <v>0</v>
      </c>
      <c r="BQ20" s="33">
        <f t="shared" si="240"/>
        <v>0</v>
      </c>
      <c r="BR20" s="33">
        <f t="shared" si="240"/>
        <v>0</v>
      </c>
      <c r="BS20" s="33">
        <f t="shared" si="240"/>
        <v>0</v>
      </c>
      <c r="BT20" s="33">
        <f t="shared" si="240"/>
        <v>55392</v>
      </c>
      <c r="BU20" s="33">
        <f t="shared" si="240"/>
        <v>29600</v>
      </c>
      <c r="BV20" s="47">
        <f t="shared" si="240"/>
        <v>0</v>
      </c>
      <c r="BW20" s="47">
        <f t="shared" si="240"/>
        <v>0</v>
      </c>
      <c r="BX20" s="47">
        <f t="shared" si="240"/>
        <v>0</v>
      </c>
      <c r="BY20" s="33">
        <f t="shared" ref="BY20:CQ20" si="241">SUBTOTAL(9,BY18:BY19)</f>
        <v>6000</v>
      </c>
      <c r="BZ20" s="33">
        <f t="shared" si="241"/>
        <v>0</v>
      </c>
      <c r="CA20" s="33">
        <f t="shared" si="241"/>
        <v>0</v>
      </c>
      <c r="CB20" s="33">
        <f t="shared" si="241"/>
        <v>0</v>
      </c>
      <c r="CC20" s="33">
        <f t="shared" si="241"/>
        <v>0</v>
      </c>
      <c r="CD20" s="33">
        <f t="shared" si="241"/>
        <v>0</v>
      </c>
      <c r="CE20" s="33">
        <f t="shared" si="241"/>
        <v>0</v>
      </c>
      <c r="CF20" s="33">
        <f t="shared" si="241"/>
        <v>0</v>
      </c>
      <c r="CG20" s="33">
        <f t="shared" si="241"/>
        <v>6000</v>
      </c>
      <c r="CH20" s="33">
        <f t="shared" si="241"/>
        <v>0</v>
      </c>
      <c r="CI20" s="33">
        <f t="shared" si="241"/>
        <v>6000</v>
      </c>
      <c r="CJ20" s="33">
        <f t="shared" si="241"/>
        <v>0</v>
      </c>
      <c r="CK20" s="33">
        <f t="shared" si="241"/>
        <v>0</v>
      </c>
      <c r="CL20" s="33">
        <f t="shared" si="241"/>
        <v>0</v>
      </c>
      <c r="CM20" s="33">
        <f t="shared" si="241"/>
        <v>55392</v>
      </c>
      <c r="CN20" s="33">
        <f t="shared" si="241"/>
        <v>29600</v>
      </c>
      <c r="CO20" s="56">
        <f t="shared" si="241"/>
        <v>0</v>
      </c>
      <c r="CP20" s="56">
        <f t="shared" si="241"/>
        <v>0</v>
      </c>
      <c r="CQ20" s="56">
        <f t="shared" si="241"/>
        <v>0</v>
      </c>
      <c r="CR20" s="33">
        <f t="shared" ref="CR20:DJ20" si="242">SUBTOTAL(9,CR18:CR19)</f>
        <v>0</v>
      </c>
      <c r="CS20" s="33">
        <f t="shared" si="242"/>
        <v>0</v>
      </c>
      <c r="CT20" s="33">
        <f t="shared" si="242"/>
        <v>0</v>
      </c>
      <c r="CU20" s="33">
        <f t="shared" si="242"/>
        <v>0</v>
      </c>
      <c r="CV20" s="33">
        <f t="shared" si="242"/>
        <v>0</v>
      </c>
      <c r="CW20" s="33">
        <f t="shared" si="242"/>
        <v>0</v>
      </c>
      <c r="CX20" s="33">
        <f t="shared" si="242"/>
        <v>0</v>
      </c>
      <c r="CY20" s="33">
        <f t="shared" si="242"/>
        <v>0</v>
      </c>
      <c r="CZ20" s="33">
        <f t="shared" si="242"/>
        <v>0</v>
      </c>
      <c r="DA20" s="33">
        <f t="shared" si="242"/>
        <v>0</v>
      </c>
      <c r="DB20" s="33">
        <f t="shared" si="242"/>
        <v>0</v>
      </c>
      <c r="DC20" s="33">
        <f t="shared" si="242"/>
        <v>0</v>
      </c>
      <c r="DD20" s="33">
        <f t="shared" si="242"/>
        <v>0</v>
      </c>
      <c r="DE20" s="33">
        <f t="shared" si="242"/>
        <v>-6000</v>
      </c>
      <c r="DF20" s="33">
        <f t="shared" si="242"/>
        <v>56067</v>
      </c>
      <c r="DG20" s="33">
        <f t="shared" si="242"/>
        <v>27130</v>
      </c>
      <c r="DH20" s="56">
        <f t="shared" si="242"/>
        <v>0</v>
      </c>
      <c r="DI20" s="56">
        <f t="shared" si="242"/>
        <v>0.02</v>
      </c>
      <c r="DJ20" s="56">
        <f t="shared" si="242"/>
        <v>0.02</v>
      </c>
      <c r="DK20" s="33">
        <f t="shared" ref="DK20:EC20" si="243">SUBTOTAL(9,DK18:DK19)</f>
        <v>0</v>
      </c>
      <c r="DL20" s="33">
        <f t="shared" si="243"/>
        <v>0</v>
      </c>
      <c r="DM20" s="33">
        <f t="shared" si="243"/>
        <v>0</v>
      </c>
      <c r="DN20" s="33">
        <f t="shared" si="243"/>
        <v>0</v>
      </c>
      <c r="DO20" s="33">
        <f t="shared" si="243"/>
        <v>0</v>
      </c>
      <c r="DP20" s="33">
        <f t="shared" si="243"/>
        <v>0</v>
      </c>
      <c r="DQ20" s="33">
        <f t="shared" si="243"/>
        <v>0</v>
      </c>
      <c r="DR20" s="33">
        <f t="shared" si="243"/>
        <v>0</v>
      </c>
      <c r="DS20" s="33">
        <f t="shared" si="243"/>
        <v>0</v>
      </c>
      <c r="DT20" s="33">
        <f t="shared" si="243"/>
        <v>0</v>
      </c>
      <c r="DU20" s="33">
        <f t="shared" si="243"/>
        <v>0</v>
      </c>
      <c r="DV20" s="33">
        <f t="shared" si="243"/>
        <v>0</v>
      </c>
      <c r="DW20" s="33">
        <f t="shared" si="243"/>
        <v>0</v>
      </c>
      <c r="DX20" s="33">
        <f t="shared" si="243"/>
        <v>0</v>
      </c>
      <c r="DY20" s="33">
        <f t="shared" si="243"/>
        <v>0</v>
      </c>
      <c r="DZ20" s="33">
        <f t="shared" si="243"/>
        <v>0</v>
      </c>
      <c r="EA20" s="56" t="e">
        <f t="shared" si="243"/>
        <v>#DIV/0!</v>
      </c>
      <c r="EB20" s="56" t="e">
        <f t="shared" si="243"/>
        <v>#DIV/0!</v>
      </c>
      <c r="EC20" s="56" t="e">
        <f t="shared" si="243"/>
        <v>#DIV/0!</v>
      </c>
      <c r="ED20" s="33">
        <f t="shared" ref="ED20:EV20" si="244">SUBTOTAL(9,ED18:ED19)</f>
        <v>0</v>
      </c>
      <c r="EE20" s="33">
        <f t="shared" si="244"/>
        <v>0</v>
      </c>
      <c r="EF20" s="33">
        <f t="shared" si="244"/>
        <v>0</v>
      </c>
      <c r="EG20" s="33">
        <f t="shared" si="244"/>
        <v>0</v>
      </c>
      <c r="EH20" s="33">
        <f t="shared" si="244"/>
        <v>0</v>
      </c>
      <c r="EI20" s="33">
        <f t="shared" si="244"/>
        <v>0</v>
      </c>
      <c r="EJ20" s="33">
        <f t="shared" si="244"/>
        <v>0</v>
      </c>
      <c r="EK20" s="33">
        <f t="shared" si="244"/>
        <v>0</v>
      </c>
      <c r="EL20" s="33">
        <f t="shared" si="244"/>
        <v>0</v>
      </c>
      <c r="EM20" s="33">
        <f t="shared" si="244"/>
        <v>0</v>
      </c>
      <c r="EN20" s="33">
        <f t="shared" si="244"/>
        <v>0</v>
      </c>
      <c r="EO20" s="33">
        <f t="shared" si="244"/>
        <v>0</v>
      </c>
      <c r="EP20" s="33">
        <f t="shared" si="244"/>
        <v>0</v>
      </c>
      <c r="EQ20" s="33">
        <f t="shared" si="244"/>
        <v>0</v>
      </c>
      <c r="ER20" s="33">
        <f t="shared" si="244"/>
        <v>0</v>
      </c>
      <c r="ES20" s="33">
        <f t="shared" si="244"/>
        <v>0</v>
      </c>
      <c r="ET20" s="56" t="e">
        <f t="shared" si="244"/>
        <v>#DIV/0!</v>
      </c>
      <c r="EU20" s="56" t="e">
        <f t="shared" si="244"/>
        <v>#DIV/0!</v>
      </c>
      <c r="EV20" s="56" t="e">
        <f t="shared" si="244"/>
        <v>#DIV/0!</v>
      </c>
    </row>
    <row r="21" spans="1:15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40">
        <f>I21+P21</f>
        <v>235000</v>
      </c>
      <c r="I21" s="40">
        <f>K21+L21+M21+N21+O21</f>
        <v>160000</v>
      </c>
      <c r="J21" s="5"/>
      <c r="K21" s="9"/>
      <c r="L21" s="9"/>
      <c r="M21" s="9">
        <v>160000</v>
      </c>
      <c r="N21" s="9"/>
      <c r="O21" s="9"/>
      <c r="P21" s="40">
        <f>Q21+R21+S21</f>
        <v>75000</v>
      </c>
      <c r="Q21" s="9">
        <v>75000</v>
      </c>
      <c r="R21" s="9"/>
      <c r="S21" s="9"/>
      <c r="T21" s="64">
        <f>(L21+M21+N21)*-1</f>
        <v>-160000</v>
      </c>
      <c r="U21" s="64">
        <f>(Q21+R21)*-1</f>
        <v>-75000</v>
      </c>
      <c r="V21" s="9">
        <f>ROUND(T21*0.65,0)</f>
        <v>-104000</v>
      </c>
      <c r="W21" s="9">
        <f>ROUND(U21*0.65,0)</f>
        <v>-48750</v>
      </c>
      <c r="X21" s="9">
        <v>55392</v>
      </c>
      <c r="Y21" s="9">
        <v>29600</v>
      </c>
      <c r="Z21" s="69">
        <f t="shared" ref="Z21:Z22" si="245">IF(T21=0,0,ROUND((T21+L21)/X21/12,2))</f>
        <v>-0.24</v>
      </c>
      <c r="AA21" s="69">
        <f t="shared" ref="AA21:AA22" si="246">IF(U21=0,0,ROUND((U21+Q21)/Y21/12,2))</f>
        <v>0</v>
      </c>
      <c r="AB21" s="69">
        <f>Z21+AA21</f>
        <v>-0.24</v>
      </c>
      <c r="AC21" s="69">
        <f t="shared" ref="AC21:AC22" si="247">ROUND(Z21*0.65,2)</f>
        <v>-0.16</v>
      </c>
      <c r="AD21" s="69">
        <f t="shared" ref="AD21:AD22" si="248">ROUND(AA21*0.65,2)</f>
        <v>0</v>
      </c>
      <c r="AE21" s="46">
        <f>AC21+AD21</f>
        <v>-0.16</v>
      </c>
      <c r="AF21" s="9">
        <f t="shared" ref="AF21:AF22" si="249">T21-V21</f>
        <v>-56000</v>
      </c>
      <c r="AG21" s="9">
        <f t="shared" ref="AG21:AG22" si="250">U21-W21</f>
        <v>-26250</v>
      </c>
      <c r="AH21" s="69">
        <f t="shared" ref="AH21:AH22" si="251">Z21-AC21</f>
        <v>-7.9999999999999988E-2</v>
      </c>
      <c r="AI21" s="69">
        <f t="shared" ref="AI21:AI22" si="252">AA21-AD21</f>
        <v>0</v>
      </c>
      <c r="AJ21" s="69">
        <f>AH21+AI21</f>
        <v>-7.9999999999999988E-2</v>
      </c>
      <c r="AK21" s="40">
        <f>AL21+AS21</f>
        <v>0</v>
      </c>
      <c r="AL21" s="40">
        <f>AN21+AO21+AP21+AQ21+AR21</f>
        <v>0</v>
      </c>
      <c r="AM21" s="5"/>
      <c r="AN21" s="9"/>
      <c r="AO21" s="9"/>
      <c r="AP21" s="9"/>
      <c r="AQ21" s="9"/>
      <c r="AR21" s="9"/>
      <c r="AS21" s="40">
        <f>AT21+AU21+AV21</f>
        <v>0</v>
      </c>
      <c r="AT21" s="9"/>
      <c r="AU21" s="9"/>
      <c r="AV21" s="9"/>
      <c r="AW21" s="81"/>
      <c r="AX21" s="81"/>
      <c r="AY21" s="78"/>
      <c r="AZ21" s="9">
        <v>55392</v>
      </c>
      <c r="BA21" s="9">
        <v>29600</v>
      </c>
      <c r="BB21" s="86">
        <f>ROUND(AW21/AZ21/10,2)*-1</f>
        <v>0</v>
      </c>
      <c r="BC21" s="86">
        <f>ROUND(AX21/BA21/10,2)*-1</f>
        <v>0</v>
      </c>
      <c r="BD21" s="86">
        <f>BB21+BC21</f>
        <v>0</v>
      </c>
      <c r="BE21" s="87">
        <f>BF21+BM21</f>
        <v>235000</v>
      </c>
      <c r="BF21" s="87">
        <f>BH21+BI21+BJ21+BK21+BL21</f>
        <v>160000</v>
      </c>
      <c r="BG21" s="88">
        <f t="shared" ref="BG21:BG22" si="253">J21</f>
        <v>0</v>
      </c>
      <c r="BH21" s="88">
        <f t="shared" ref="BH21:BH22" si="254">K21</f>
        <v>0</v>
      </c>
      <c r="BI21" s="88">
        <f t="shared" ref="BI21:BI22" si="255">L21</f>
        <v>0</v>
      </c>
      <c r="BJ21" s="88">
        <f t="shared" ref="BJ21:BJ22" si="256">M21</f>
        <v>160000</v>
      </c>
      <c r="BK21" s="88">
        <f t="shared" ref="BK21:BK22" si="257">N21</f>
        <v>0</v>
      </c>
      <c r="BL21" s="88">
        <f t="shared" ref="BL21:BL22" si="258">O21</f>
        <v>0</v>
      </c>
      <c r="BM21" s="87">
        <f>BN21+BO21+BP21</f>
        <v>75000</v>
      </c>
      <c r="BN21" s="81">
        <f t="shared" ref="BN21:BN22" si="259">Q21</f>
        <v>75000</v>
      </c>
      <c r="BO21" s="81">
        <f t="shared" ref="BO21:BO22" si="260">R21</f>
        <v>0</v>
      </c>
      <c r="BP21" s="81">
        <f t="shared" ref="BP21:BP22" si="261">S21</f>
        <v>0</v>
      </c>
      <c r="BQ21" s="81">
        <f t="shared" ref="BQ21:BQ22" si="262">(BH21+BI21+BJ21+BK21)-(K21+L21+M21+N21)</f>
        <v>0</v>
      </c>
      <c r="BR21" s="81">
        <f t="shared" ref="BR21:BR22" si="263">(BN21+BO21)-(Q21+R21)</f>
        <v>0</v>
      </c>
      <c r="BS21" s="81">
        <f t="shared" ref="BS21:BS22" si="264">(BP21+BL21)-(S21+O21)</f>
        <v>0</v>
      </c>
      <c r="BT21" s="9">
        <v>55392</v>
      </c>
      <c r="BU21" s="9">
        <v>29600</v>
      </c>
      <c r="BV21" s="86">
        <f t="shared" ref="BV21" si="265">ROUND(((BH21+BJ21+BK21)-(K21+M21+N21))/10/BT21,2)*-1</f>
        <v>0</v>
      </c>
      <c r="BW21" s="86">
        <f t="shared" ref="BW21" si="266">ROUND((BO21-R21)/10/BU21,2)*-1</f>
        <v>0</v>
      </c>
      <c r="BX21" s="86">
        <f>BV21+BW21</f>
        <v>0</v>
      </c>
      <c r="BY21" s="87">
        <f t="shared" ref="BY21:BY22" si="267">BZ21+CG21</f>
        <v>235000</v>
      </c>
      <c r="BZ21" s="87">
        <f t="shared" ref="BZ21:BZ22" si="268">CB21+CC21+CD21+CE21+CF21</f>
        <v>160000</v>
      </c>
      <c r="CA21" s="81">
        <f t="shared" ref="CA21:CA22" si="269">BG21</f>
        <v>0</v>
      </c>
      <c r="CB21" s="81">
        <f t="shared" ref="CB21:CB22" si="270">BH21</f>
        <v>0</v>
      </c>
      <c r="CC21" s="81">
        <f t="shared" ref="CC21:CC22" si="271">BI21</f>
        <v>0</v>
      </c>
      <c r="CD21" s="81">
        <f t="shared" ref="CD21:CD22" si="272">BJ21</f>
        <v>160000</v>
      </c>
      <c r="CE21" s="81">
        <f t="shared" ref="CE21:CE22" si="273">BK21</f>
        <v>0</v>
      </c>
      <c r="CF21" s="81">
        <f t="shared" ref="CF21:CF22" si="274">BL21</f>
        <v>0</v>
      </c>
      <c r="CG21" s="87">
        <f t="shared" ref="CG21:CG22" si="275">CH21+CI21+CJ21</f>
        <v>75000</v>
      </c>
      <c r="CH21" s="81">
        <f t="shared" ref="CH21:CH22" si="276">BN21</f>
        <v>75000</v>
      </c>
      <c r="CI21" s="81">
        <f t="shared" ref="CI21:CI22" si="277">BO21</f>
        <v>0</v>
      </c>
      <c r="CJ21" s="81">
        <f t="shared" ref="CJ21:CJ22" si="278">BP21</f>
        <v>0</v>
      </c>
      <c r="CK21" s="81">
        <f>(CC21+CD21+CE21)-(BI21+BJ21+BK21)</f>
        <v>0</v>
      </c>
      <c r="CL21" s="81">
        <f>(CH21+CI21)-(BN21+BO21)</f>
        <v>0</v>
      </c>
      <c r="CM21" s="9">
        <v>55392</v>
      </c>
      <c r="CN21" s="9">
        <v>29600</v>
      </c>
      <c r="CO21" s="90">
        <f>ROUND(((CD21+CE21)-(BJ21+BK21))/CM21/10,2)*-1</f>
        <v>0</v>
      </c>
      <c r="CP21" s="90">
        <f>ROUND((CI21-BO21)/CN21/10,2)*-1</f>
        <v>0</v>
      </c>
      <c r="CQ21" s="90">
        <f t="shared" ref="CQ21:CQ22" si="279">SUM(CO21:CP21)</f>
        <v>0</v>
      </c>
      <c r="CR21" s="87">
        <f>CS21+CZ21</f>
        <v>0</v>
      </c>
      <c r="CS21" s="87">
        <f>CU21+CV21+CW21+CX21+CY21</f>
        <v>0</v>
      </c>
      <c r="CT21" s="88"/>
      <c r="CU21" s="81"/>
      <c r="CV21" s="81"/>
      <c r="CW21" s="81"/>
      <c r="CX21" s="81"/>
      <c r="CY21" s="81"/>
      <c r="CZ21" s="87">
        <f>DA21+DB21+DC21</f>
        <v>0</v>
      </c>
      <c r="DA21" s="81"/>
      <c r="DB21" s="81"/>
      <c r="DC21" s="81"/>
      <c r="DD21" s="81">
        <f t="shared" ref="DD21:DD22" si="280">(CV21+CW21+CX21)-(CC21+CD21+CE21)</f>
        <v>-160000</v>
      </c>
      <c r="DE21" s="81">
        <f t="shared" ref="DE21:DE22" si="281">(DA21+DB21)-(CH21+CI21)</f>
        <v>-75000</v>
      </c>
      <c r="DF21" s="9">
        <v>56067</v>
      </c>
      <c r="DG21" s="9">
        <v>27130</v>
      </c>
      <c r="DH21" s="90">
        <f t="shared" ref="DH21" si="282">ROUND(((CW21+CX21)-(CD21+CE21))/DF21/10,2)*-1</f>
        <v>0.28999999999999998</v>
      </c>
      <c r="DI21" s="90">
        <f t="shared" ref="DI21" si="283">ROUND(((DB21-CI21)/DG21/10),2)*-1</f>
        <v>0</v>
      </c>
      <c r="DJ21" s="90">
        <f>DH21+DI21</f>
        <v>0.28999999999999998</v>
      </c>
      <c r="DK21" s="87">
        <f>DL21+DS21</f>
        <v>0</v>
      </c>
      <c r="DL21" s="87">
        <f>DN21+DO21+DP21+DQ21+DR21</f>
        <v>0</v>
      </c>
      <c r="DM21" s="88"/>
      <c r="DN21" s="81"/>
      <c r="DO21" s="81"/>
      <c r="DP21" s="81"/>
      <c r="DQ21" s="81"/>
      <c r="DR21" s="81"/>
      <c r="DS21" s="87">
        <f t="shared" ref="DS21:DS22" si="284">DT21+DU21+DV21</f>
        <v>0</v>
      </c>
      <c r="DT21" s="81"/>
      <c r="DU21" s="81"/>
      <c r="DV21" s="81"/>
      <c r="DW21" s="81">
        <f t="shared" ref="DW21:DW22" si="285">(DO21+DP21+DQ21)-(CV21+CW21+CX21)</f>
        <v>0</v>
      </c>
      <c r="DX21" s="81">
        <f t="shared" ref="DX21:DX22" si="286">(DT21+DU21)-(DA21+DB21)</f>
        <v>0</v>
      </c>
      <c r="DY21" s="9"/>
      <c r="DZ21" s="9"/>
      <c r="EA21" s="90" t="e">
        <f t="shared" ref="EA21" si="287">ROUND(((DP21+DQ21)-(CW21+CX21))/DY21/10,2)*-1</f>
        <v>#DIV/0!</v>
      </c>
      <c r="EB21" s="90" t="e">
        <f t="shared" ref="EB21" si="288">ROUND(((DU21-DB21)/DZ21/10),2)*-1</f>
        <v>#DIV/0!</v>
      </c>
      <c r="EC21" s="90" t="e">
        <f>EA21+EB21</f>
        <v>#DIV/0!</v>
      </c>
      <c r="ED21" s="87">
        <f>EE21+EL21</f>
        <v>0</v>
      </c>
      <c r="EE21" s="87">
        <f>EG21+EH21+EI21+EJ21+EK21</f>
        <v>0</v>
      </c>
      <c r="EF21" s="88"/>
      <c r="EG21" s="81"/>
      <c r="EH21" s="81"/>
      <c r="EI21" s="81"/>
      <c r="EJ21" s="81"/>
      <c r="EK21" s="81"/>
      <c r="EL21" s="87">
        <f t="shared" ref="EL21:EL22" si="289">EM21+EN21+EO21</f>
        <v>0</v>
      </c>
      <c r="EM21" s="81"/>
      <c r="EN21" s="81"/>
      <c r="EO21" s="81"/>
      <c r="EP21" s="81">
        <f t="shared" ref="EP21:EP22" si="290">(EH21+EI21+EJ21)-(DO21+DP21+DQ21)</f>
        <v>0</v>
      </c>
      <c r="EQ21" s="81">
        <f t="shared" ref="EQ21:EQ22" si="291">(EM21+EN21)-(DT21+DU21)</f>
        <v>0</v>
      </c>
      <c r="ER21" s="9"/>
      <c r="ES21" s="9"/>
      <c r="ET21" s="90" t="e">
        <f t="shared" ref="ET21" si="292">ROUND(((EI21+EJ21)-(DP21+DQ21))/ER21/10,2)*-1</f>
        <v>#DIV/0!</v>
      </c>
      <c r="EU21" s="90" t="e">
        <f t="shared" ref="EU21" si="293">ROUND(((EN21-DU21)/ES21/10),2)*-1</f>
        <v>#DIV/0!</v>
      </c>
      <c r="EV21" s="90" t="e">
        <f>ET21+EU21</f>
        <v>#DIV/0!</v>
      </c>
    </row>
    <row r="22" spans="1:15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108</v>
      </c>
      <c r="G22" s="19" t="s">
        <v>94</v>
      </c>
      <c r="H22" s="40">
        <f>I22+P22</f>
        <v>0</v>
      </c>
      <c r="I22" s="40">
        <f>K22+L22+M22+N22+O22</f>
        <v>0</v>
      </c>
      <c r="J22" s="5"/>
      <c r="K22" s="9"/>
      <c r="L22" s="9"/>
      <c r="M22" s="9"/>
      <c r="N22" s="9"/>
      <c r="O22" s="9"/>
      <c r="P22" s="40">
        <f>Q22+R22+S22</f>
        <v>0</v>
      </c>
      <c r="Q22" s="9"/>
      <c r="R22" s="9"/>
      <c r="S22" s="9"/>
      <c r="T22" s="64">
        <f>(L22+M22+N22)*-1</f>
        <v>0</v>
      </c>
      <c r="U22" s="64">
        <f>(Q22+R22)*-1</f>
        <v>0</v>
      </c>
      <c r="V22" s="9">
        <f>ROUND(T22*0.65,0)</f>
        <v>0</v>
      </c>
      <c r="W22" s="9">
        <f>ROUND(U22*0.65,0)</f>
        <v>0</v>
      </c>
      <c r="X22" s="45" t="s">
        <v>218</v>
      </c>
      <c r="Y22" s="45" t="s">
        <v>218</v>
      </c>
      <c r="Z22" s="69">
        <f t="shared" si="245"/>
        <v>0</v>
      </c>
      <c r="AA22" s="69">
        <f t="shared" si="246"/>
        <v>0</v>
      </c>
      <c r="AB22" s="69">
        <f>Z22+AA22</f>
        <v>0</v>
      </c>
      <c r="AC22" s="69">
        <f t="shared" si="247"/>
        <v>0</v>
      </c>
      <c r="AD22" s="69">
        <f t="shared" si="248"/>
        <v>0</v>
      </c>
      <c r="AE22" s="46">
        <f>AC22+AD22</f>
        <v>0</v>
      </c>
      <c r="AF22" s="9">
        <f t="shared" si="249"/>
        <v>0</v>
      </c>
      <c r="AG22" s="9">
        <f t="shared" si="250"/>
        <v>0</v>
      </c>
      <c r="AH22" s="69">
        <f t="shared" si="251"/>
        <v>0</v>
      </c>
      <c r="AI22" s="69">
        <f t="shared" si="252"/>
        <v>0</v>
      </c>
      <c r="AJ22" s="69">
        <f>AH22+AI22</f>
        <v>0</v>
      </c>
      <c r="AK22" s="40">
        <f>AL22+AS22</f>
        <v>0</v>
      </c>
      <c r="AL22" s="40">
        <f>AN22+AO22+AP22+AQ22+AR22</f>
        <v>0</v>
      </c>
      <c r="AM22" s="5"/>
      <c r="AN22" s="9"/>
      <c r="AO22" s="9"/>
      <c r="AP22" s="9"/>
      <c r="AQ22" s="9"/>
      <c r="AR22" s="9"/>
      <c r="AS22" s="40">
        <f>AT22+AU22+AV22</f>
        <v>0</v>
      </c>
      <c r="AT22" s="9"/>
      <c r="AU22" s="9"/>
      <c r="AV22" s="9"/>
      <c r="AW22" s="81"/>
      <c r="AX22" s="81"/>
      <c r="AY22" s="78"/>
      <c r="AZ22" s="45" t="s">
        <v>218</v>
      </c>
      <c r="BA22" s="45" t="s">
        <v>218</v>
      </c>
      <c r="BB22" s="107" t="s">
        <v>218</v>
      </c>
      <c r="BC22" s="107" t="s">
        <v>218</v>
      </c>
      <c r="BD22" s="107" t="s">
        <v>218</v>
      </c>
      <c r="BE22" s="87">
        <f>BF22+BM22</f>
        <v>0</v>
      </c>
      <c r="BF22" s="87">
        <f>BH22+BI22+BJ22+BK22+BL22</f>
        <v>0</v>
      </c>
      <c r="BG22" s="88">
        <f t="shared" si="253"/>
        <v>0</v>
      </c>
      <c r="BH22" s="88">
        <f t="shared" si="254"/>
        <v>0</v>
      </c>
      <c r="BI22" s="88">
        <f t="shared" si="255"/>
        <v>0</v>
      </c>
      <c r="BJ22" s="88">
        <f t="shared" si="256"/>
        <v>0</v>
      </c>
      <c r="BK22" s="88">
        <f t="shared" si="257"/>
        <v>0</v>
      </c>
      <c r="BL22" s="88">
        <f t="shared" si="258"/>
        <v>0</v>
      </c>
      <c r="BM22" s="87">
        <f>BN22+BO22+BP22</f>
        <v>0</v>
      </c>
      <c r="BN22" s="81">
        <f t="shared" si="259"/>
        <v>0</v>
      </c>
      <c r="BO22" s="81">
        <f t="shared" si="260"/>
        <v>0</v>
      </c>
      <c r="BP22" s="81">
        <f t="shared" si="261"/>
        <v>0</v>
      </c>
      <c r="BQ22" s="81">
        <f t="shared" si="262"/>
        <v>0</v>
      </c>
      <c r="BR22" s="81">
        <f t="shared" si="263"/>
        <v>0</v>
      </c>
      <c r="BS22" s="81">
        <f t="shared" si="264"/>
        <v>0</v>
      </c>
      <c r="BT22" s="45" t="s">
        <v>218</v>
      </c>
      <c r="BU22" s="45" t="s">
        <v>218</v>
      </c>
      <c r="BV22" s="86">
        <v>0</v>
      </c>
      <c r="BW22" s="86">
        <v>0</v>
      </c>
      <c r="BX22" s="86">
        <f>BV22+BW22</f>
        <v>0</v>
      </c>
      <c r="BY22" s="87">
        <f t="shared" si="267"/>
        <v>0</v>
      </c>
      <c r="BZ22" s="87">
        <f t="shared" si="268"/>
        <v>0</v>
      </c>
      <c r="CA22" s="81">
        <f t="shared" si="269"/>
        <v>0</v>
      </c>
      <c r="CB22" s="81">
        <f t="shared" si="270"/>
        <v>0</v>
      </c>
      <c r="CC22" s="81">
        <f t="shared" si="271"/>
        <v>0</v>
      </c>
      <c r="CD22" s="81">
        <f t="shared" si="272"/>
        <v>0</v>
      </c>
      <c r="CE22" s="81">
        <f t="shared" si="273"/>
        <v>0</v>
      </c>
      <c r="CF22" s="81">
        <f t="shared" si="274"/>
        <v>0</v>
      </c>
      <c r="CG22" s="87">
        <f t="shared" si="275"/>
        <v>0</v>
      </c>
      <c r="CH22" s="81">
        <f t="shared" si="276"/>
        <v>0</v>
      </c>
      <c r="CI22" s="81">
        <f t="shared" si="277"/>
        <v>0</v>
      </c>
      <c r="CJ22" s="81">
        <f t="shared" si="278"/>
        <v>0</v>
      </c>
      <c r="CK22" s="81">
        <f>(CC22+CD22+CE22)-(BI22+BJ22+BK22)</f>
        <v>0</v>
      </c>
      <c r="CL22" s="81">
        <f>(CH22+CI22)-(BN22+BO22)</f>
        <v>0</v>
      </c>
      <c r="CM22" s="45">
        <v>0</v>
      </c>
      <c r="CN22" s="45">
        <v>0</v>
      </c>
      <c r="CO22" s="90"/>
      <c r="CP22" s="90"/>
      <c r="CQ22" s="90">
        <f t="shared" si="279"/>
        <v>0</v>
      </c>
      <c r="CR22" s="87">
        <f>CS22+CZ22</f>
        <v>0</v>
      </c>
      <c r="CS22" s="87">
        <f>CU22+CV22+CW22+CX22+CY22</f>
        <v>0</v>
      </c>
      <c r="CT22" s="88"/>
      <c r="CU22" s="81"/>
      <c r="CV22" s="81"/>
      <c r="CW22" s="81"/>
      <c r="CX22" s="81"/>
      <c r="CY22" s="81"/>
      <c r="CZ22" s="87">
        <f>DA22+DB22+DC22</f>
        <v>0</v>
      </c>
      <c r="DA22" s="81"/>
      <c r="DB22" s="81"/>
      <c r="DC22" s="81"/>
      <c r="DD22" s="81">
        <f t="shared" si="280"/>
        <v>0</v>
      </c>
      <c r="DE22" s="81">
        <f t="shared" si="281"/>
        <v>0</v>
      </c>
      <c r="DF22" s="45" t="s">
        <v>218</v>
      </c>
      <c r="DG22" s="45" t="s">
        <v>218</v>
      </c>
      <c r="DH22" s="90">
        <v>0</v>
      </c>
      <c r="DI22" s="90">
        <v>0</v>
      </c>
      <c r="DJ22" s="90">
        <f>DH22+DI22</f>
        <v>0</v>
      </c>
      <c r="DK22" s="87">
        <f>DL22+DS22</f>
        <v>0</v>
      </c>
      <c r="DL22" s="87">
        <f>DN22+DO22+DP22+DQ22+DR22</f>
        <v>0</v>
      </c>
      <c r="DM22" s="88"/>
      <c r="DN22" s="81"/>
      <c r="DO22" s="81"/>
      <c r="DP22" s="81"/>
      <c r="DQ22" s="81"/>
      <c r="DR22" s="81"/>
      <c r="DS22" s="87">
        <f t="shared" si="284"/>
        <v>0</v>
      </c>
      <c r="DT22" s="81"/>
      <c r="DU22" s="81"/>
      <c r="DV22" s="81"/>
      <c r="DW22" s="81">
        <f t="shared" si="285"/>
        <v>0</v>
      </c>
      <c r="DX22" s="81">
        <f t="shared" si="286"/>
        <v>0</v>
      </c>
      <c r="DY22" s="45" t="s">
        <v>218</v>
      </c>
      <c r="DZ22" s="45" t="s">
        <v>218</v>
      </c>
      <c r="EA22" s="90">
        <v>0</v>
      </c>
      <c r="EB22" s="90">
        <v>0</v>
      </c>
      <c r="EC22" s="90">
        <f>EA22+EB22</f>
        <v>0</v>
      </c>
      <c r="ED22" s="87">
        <f>EE22+EL22</f>
        <v>0</v>
      </c>
      <c r="EE22" s="87">
        <f>EG22+EH22+EI22+EJ22+EK22</f>
        <v>0</v>
      </c>
      <c r="EF22" s="88"/>
      <c r="EG22" s="81"/>
      <c r="EH22" s="81"/>
      <c r="EI22" s="81"/>
      <c r="EJ22" s="81"/>
      <c r="EK22" s="81"/>
      <c r="EL22" s="87">
        <f t="shared" si="289"/>
        <v>0</v>
      </c>
      <c r="EM22" s="81"/>
      <c r="EN22" s="81"/>
      <c r="EO22" s="81"/>
      <c r="EP22" s="81">
        <f t="shared" si="290"/>
        <v>0</v>
      </c>
      <c r="EQ22" s="81">
        <f t="shared" si="291"/>
        <v>0</v>
      </c>
      <c r="ER22" s="45" t="s">
        <v>218</v>
      </c>
      <c r="ES22" s="45" t="s">
        <v>218</v>
      </c>
      <c r="ET22" s="90">
        <v>0</v>
      </c>
      <c r="EU22" s="90">
        <v>0</v>
      </c>
      <c r="EV22" s="90">
        <f>ET22+EU22</f>
        <v>0</v>
      </c>
    </row>
    <row r="23" spans="1:152" x14ac:dyDescent="0.25">
      <c r="A23" s="29"/>
      <c r="B23" s="30"/>
      <c r="C23" s="31"/>
      <c r="D23" s="32" t="s">
        <v>146</v>
      </c>
      <c r="E23" s="34"/>
      <c r="F23" s="34"/>
      <c r="G23" s="34"/>
      <c r="H23" s="33">
        <f t="shared" ref="H23:AE23" si="294">SUBTOTAL(9,H21:H22)</f>
        <v>235000</v>
      </c>
      <c r="I23" s="33">
        <f t="shared" si="294"/>
        <v>160000</v>
      </c>
      <c r="J23" s="33">
        <f t="shared" si="294"/>
        <v>0</v>
      </c>
      <c r="K23" s="33">
        <f t="shared" si="294"/>
        <v>0</v>
      </c>
      <c r="L23" s="33">
        <f t="shared" si="294"/>
        <v>0</v>
      </c>
      <c r="M23" s="33">
        <f t="shared" si="294"/>
        <v>160000</v>
      </c>
      <c r="N23" s="33">
        <f t="shared" si="294"/>
        <v>0</v>
      </c>
      <c r="O23" s="33">
        <f t="shared" si="294"/>
        <v>0</v>
      </c>
      <c r="P23" s="33">
        <f t="shared" si="294"/>
        <v>75000</v>
      </c>
      <c r="Q23" s="33">
        <f t="shared" si="294"/>
        <v>75000</v>
      </c>
      <c r="R23" s="33">
        <f t="shared" si="294"/>
        <v>0</v>
      </c>
      <c r="S23" s="33">
        <f t="shared" si="294"/>
        <v>0</v>
      </c>
      <c r="T23" s="33">
        <f t="shared" si="294"/>
        <v>-160000</v>
      </c>
      <c r="U23" s="33">
        <f t="shared" si="294"/>
        <v>-75000</v>
      </c>
      <c r="V23" s="33">
        <f t="shared" si="294"/>
        <v>-104000</v>
      </c>
      <c r="W23" s="33">
        <f t="shared" si="294"/>
        <v>-48750</v>
      </c>
      <c r="X23" s="33">
        <f t="shared" si="294"/>
        <v>55392</v>
      </c>
      <c r="Y23" s="33">
        <f t="shared" si="294"/>
        <v>29600</v>
      </c>
      <c r="Z23" s="47">
        <f t="shared" si="294"/>
        <v>-0.24</v>
      </c>
      <c r="AA23" s="47">
        <f t="shared" si="294"/>
        <v>0</v>
      </c>
      <c r="AB23" s="47">
        <f t="shared" si="294"/>
        <v>-0.24</v>
      </c>
      <c r="AC23" s="47">
        <f t="shared" si="294"/>
        <v>-0.16</v>
      </c>
      <c r="AD23" s="47">
        <f t="shared" si="294"/>
        <v>0</v>
      </c>
      <c r="AE23" s="47">
        <f t="shared" si="294"/>
        <v>-0.16</v>
      </c>
      <c r="AF23" s="33">
        <f t="shared" ref="AF23:AJ23" si="295">SUBTOTAL(9,AF21:AF22)</f>
        <v>-56000</v>
      </c>
      <c r="AG23" s="33">
        <f t="shared" si="295"/>
        <v>-26250</v>
      </c>
      <c r="AH23" s="47">
        <f t="shared" si="295"/>
        <v>-7.9999999999999988E-2</v>
      </c>
      <c r="AI23" s="47">
        <f t="shared" si="295"/>
        <v>0</v>
      </c>
      <c r="AJ23" s="47">
        <f t="shared" si="295"/>
        <v>-7.9999999999999988E-2</v>
      </c>
      <c r="AK23" s="33">
        <f t="shared" ref="AK23:BD23" si="296">SUBTOTAL(9,AK21:AK22)</f>
        <v>0</v>
      </c>
      <c r="AL23" s="33">
        <f t="shared" si="296"/>
        <v>0</v>
      </c>
      <c r="AM23" s="33">
        <f t="shared" si="296"/>
        <v>0</v>
      </c>
      <c r="AN23" s="33">
        <f t="shared" si="296"/>
        <v>0</v>
      </c>
      <c r="AO23" s="33">
        <f t="shared" si="296"/>
        <v>0</v>
      </c>
      <c r="AP23" s="33">
        <f t="shared" si="296"/>
        <v>0</v>
      </c>
      <c r="AQ23" s="33">
        <f t="shared" si="296"/>
        <v>0</v>
      </c>
      <c r="AR23" s="33">
        <f t="shared" si="296"/>
        <v>0</v>
      </c>
      <c r="AS23" s="33">
        <f t="shared" si="296"/>
        <v>0</v>
      </c>
      <c r="AT23" s="33">
        <f t="shared" si="296"/>
        <v>0</v>
      </c>
      <c r="AU23" s="33">
        <f t="shared" si="296"/>
        <v>0</v>
      </c>
      <c r="AV23" s="33">
        <f t="shared" si="296"/>
        <v>0</v>
      </c>
      <c r="AW23" s="33">
        <f t="shared" si="296"/>
        <v>0</v>
      </c>
      <c r="AX23" s="33">
        <f t="shared" si="296"/>
        <v>0</v>
      </c>
      <c r="AY23" s="33">
        <f t="shared" si="296"/>
        <v>0</v>
      </c>
      <c r="AZ23" s="33">
        <f t="shared" ref="AZ23:BA23" si="297">SUBTOTAL(9,AZ21:AZ22)</f>
        <v>55392</v>
      </c>
      <c r="BA23" s="33">
        <f t="shared" si="297"/>
        <v>29600</v>
      </c>
      <c r="BB23" s="47">
        <f t="shared" si="296"/>
        <v>0</v>
      </c>
      <c r="BC23" s="47">
        <f t="shared" si="296"/>
        <v>0</v>
      </c>
      <c r="BD23" s="47">
        <f t="shared" si="296"/>
        <v>0</v>
      </c>
      <c r="BE23" s="33">
        <f t="shared" ref="BE23:BX23" si="298">SUBTOTAL(9,BE21:BE22)</f>
        <v>235000</v>
      </c>
      <c r="BF23" s="33">
        <f t="shared" si="298"/>
        <v>160000</v>
      </c>
      <c r="BG23" s="33">
        <f t="shared" si="298"/>
        <v>0</v>
      </c>
      <c r="BH23" s="33">
        <f t="shared" si="298"/>
        <v>0</v>
      </c>
      <c r="BI23" s="33">
        <f t="shared" si="298"/>
        <v>0</v>
      </c>
      <c r="BJ23" s="33">
        <f t="shared" si="298"/>
        <v>160000</v>
      </c>
      <c r="BK23" s="33">
        <f t="shared" si="298"/>
        <v>0</v>
      </c>
      <c r="BL23" s="33">
        <f t="shared" si="298"/>
        <v>0</v>
      </c>
      <c r="BM23" s="33">
        <f t="shared" si="298"/>
        <v>75000</v>
      </c>
      <c r="BN23" s="33">
        <f t="shared" si="298"/>
        <v>75000</v>
      </c>
      <c r="BO23" s="33">
        <f t="shared" si="298"/>
        <v>0</v>
      </c>
      <c r="BP23" s="33">
        <f t="shared" si="298"/>
        <v>0</v>
      </c>
      <c r="BQ23" s="33">
        <f t="shared" si="298"/>
        <v>0</v>
      </c>
      <c r="BR23" s="33">
        <f t="shared" si="298"/>
        <v>0</v>
      </c>
      <c r="BS23" s="33">
        <f t="shared" si="298"/>
        <v>0</v>
      </c>
      <c r="BT23" s="33">
        <f t="shared" si="298"/>
        <v>55392</v>
      </c>
      <c r="BU23" s="33">
        <f t="shared" si="298"/>
        <v>29600</v>
      </c>
      <c r="BV23" s="47">
        <f t="shared" si="298"/>
        <v>0</v>
      </c>
      <c r="BW23" s="47">
        <f t="shared" si="298"/>
        <v>0</v>
      </c>
      <c r="BX23" s="47">
        <f t="shared" si="298"/>
        <v>0</v>
      </c>
      <c r="BY23" s="33">
        <f t="shared" ref="BY23:CQ23" si="299">SUBTOTAL(9,BY21:BY22)</f>
        <v>235000</v>
      </c>
      <c r="BZ23" s="33">
        <f t="shared" si="299"/>
        <v>160000</v>
      </c>
      <c r="CA23" s="33">
        <f t="shared" si="299"/>
        <v>0</v>
      </c>
      <c r="CB23" s="33">
        <f t="shared" si="299"/>
        <v>0</v>
      </c>
      <c r="CC23" s="33">
        <f t="shared" si="299"/>
        <v>0</v>
      </c>
      <c r="CD23" s="33">
        <f t="shared" si="299"/>
        <v>160000</v>
      </c>
      <c r="CE23" s="33">
        <f t="shared" si="299"/>
        <v>0</v>
      </c>
      <c r="CF23" s="33">
        <f t="shared" si="299"/>
        <v>0</v>
      </c>
      <c r="CG23" s="33">
        <f t="shared" si="299"/>
        <v>75000</v>
      </c>
      <c r="CH23" s="33">
        <f t="shared" si="299"/>
        <v>75000</v>
      </c>
      <c r="CI23" s="33">
        <f t="shared" si="299"/>
        <v>0</v>
      </c>
      <c r="CJ23" s="33">
        <f t="shared" si="299"/>
        <v>0</v>
      </c>
      <c r="CK23" s="33">
        <f t="shared" si="299"/>
        <v>0</v>
      </c>
      <c r="CL23" s="33">
        <f t="shared" si="299"/>
        <v>0</v>
      </c>
      <c r="CM23" s="33">
        <f t="shared" si="299"/>
        <v>55392</v>
      </c>
      <c r="CN23" s="33">
        <f t="shared" si="299"/>
        <v>29600</v>
      </c>
      <c r="CO23" s="56">
        <f t="shared" si="299"/>
        <v>0</v>
      </c>
      <c r="CP23" s="56">
        <f t="shared" si="299"/>
        <v>0</v>
      </c>
      <c r="CQ23" s="56">
        <f t="shared" si="299"/>
        <v>0</v>
      </c>
      <c r="CR23" s="33">
        <f t="shared" ref="CR23:DJ23" si="300">SUBTOTAL(9,CR21:CR22)</f>
        <v>0</v>
      </c>
      <c r="CS23" s="33">
        <f t="shared" si="300"/>
        <v>0</v>
      </c>
      <c r="CT23" s="33">
        <f t="shared" si="300"/>
        <v>0</v>
      </c>
      <c r="CU23" s="33">
        <f t="shared" si="300"/>
        <v>0</v>
      </c>
      <c r="CV23" s="33">
        <f t="shared" si="300"/>
        <v>0</v>
      </c>
      <c r="CW23" s="33">
        <f t="shared" si="300"/>
        <v>0</v>
      </c>
      <c r="CX23" s="33">
        <f t="shared" si="300"/>
        <v>0</v>
      </c>
      <c r="CY23" s="33">
        <f t="shared" si="300"/>
        <v>0</v>
      </c>
      <c r="CZ23" s="33">
        <f t="shared" si="300"/>
        <v>0</v>
      </c>
      <c r="DA23" s="33">
        <f t="shared" si="300"/>
        <v>0</v>
      </c>
      <c r="DB23" s="33">
        <f t="shared" si="300"/>
        <v>0</v>
      </c>
      <c r="DC23" s="33">
        <f t="shared" si="300"/>
        <v>0</v>
      </c>
      <c r="DD23" s="33">
        <f t="shared" si="300"/>
        <v>-160000</v>
      </c>
      <c r="DE23" s="33">
        <f t="shared" si="300"/>
        <v>-75000</v>
      </c>
      <c r="DF23" s="33">
        <f t="shared" si="300"/>
        <v>56067</v>
      </c>
      <c r="DG23" s="33">
        <f t="shared" si="300"/>
        <v>27130</v>
      </c>
      <c r="DH23" s="56">
        <f t="shared" si="300"/>
        <v>0.28999999999999998</v>
      </c>
      <c r="DI23" s="56">
        <f t="shared" si="300"/>
        <v>0</v>
      </c>
      <c r="DJ23" s="56">
        <f t="shared" si="300"/>
        <v>0.28999999999999998</v>
      </c>
      <c r="DK23" s="33">
        <f t="shared" ref="DK23:EC23" si="301">SUBTOTAL(9,DK21:DK22)</f>
        <v>0</v>
      </c>
      <c r="DL23" s="33">
        <f t="shared" si="301"/>
        <v>0</v>
      </c>
      <c r="DM23" s="33">
        <f t="shared" si="301"/>
        <v>0</v>
      </c>
      <c r="DN23" s="33">
        <f t="shared" si="301"/>
        <v>0</v>
      </c>
      <c r="DO23" s="33">
        <f t="shared" si="301"/>
        <v>0</v>
      </c>
      <c r="DP23" s="33">
        <f t="shared" si="301"/>
        <v>0</v>
      </c>
      <c r="DQ23" s="33">
        <f t="shared" si="301"/>
        <v>0</v>
      </c>
      <c r="DR23" s="33">
        <f t="shared" si="301"/>
        <v>0</v>
      </c>
      <c r="DS23" s="33">
        <f t="shared" si="301"/>
        <v>0</v>
      </c>
      <c r="DT23" s="33">
        <f t="shared" si="301"/>
        <v>0</v>
      </c>
      <c r="DU23" s="33">
        <f t="shared" si="301"/>
        <v>0</v>
      </c>
      <c r="DV23" s="33">
        <f t="shared" si="301"/>
        <v>0</v>
      </c>
      <c r="DW23" s="33">
        <f t="shared" si="301"/>
        <v>0</v>
      </c>
      <c r="DX23" s="33">
        <f t="shared" si="301"/>
        <v>0</v>
      </c>
      <c r="DY23" s="33">
        <f t="shared" si="301"/>
        <v>0</v>
      </c>
      <c r="DZ23" s="33">
        <f t="shared" si="301"/>
        <v>0</v>
      </c>
      <c r="EA23" s="56" t="e">
        <f t="shared" si="301"/>
        <v>#DIV/0!</v>
      </c>
      <c r="EB23" s="56" t="e">
        <f t="shared" si="301"/>
        <v>#DIV/0!</v>
      </c>
      <c r="EC23" s="56" t="e">
        <f t="shared" si="301"/>
        <v>#DIV/0!</v>
      </c>
      <c r="ED23" s="33">
        <f t="shared" ref="ED23:EV23" si="302">SUBTOTAL(9,ED21:ED22)</f>
        <v>0</v>
      </c>
      <c r="EE23" s="33">
        <f t="shared" si="302"/>
        <v>0</v>
      </c>
      <c r="EF23" s="33">
        <f t="shared" si="302"/>
        <v>0</v>
      </c>
      <c r="EG23" s="33">
        <f t="shared" si="302"/>
        <v>0</v>
      </c>
      <c r="EH23" s="33">
        <f t="shared" si="302"/>
        <v>0</v>
      </c>
      <c r="EI23" s="33">
        <f t="shared" si="302"/>
        <v>0</v>
      </c>
      <c r="EJ23" s="33">
        <f t="shared" si="302"/>
        <v>0</v>
      </c>
      <c r="EK23" s="33">
        <f t="shared" si="302"/>
        <v>0</v>
      </c>
      <c r="EL23" s="33">
        <f t="shared" si="302"/>
        <v>0</v>
      </c>
      <c r="EM23" s="33">
        <f t="shared" si="302"/>
        <v>0</v>
      </c>
      <c r="EN23" s="33">
        <f t="shared" si="302"/>
        <v>0</v>
      </c>
      <c r="EO23" s="33">
        <f t="shared" si="302"/>
        <v>0</v>
      </c>
      <c r="EP23" s="33">
        <f t="shared" si="302"/>
        <v>0</v>
      </c>
      <c r="EQ23" s="33">
        <f t="shared" si="302"/>
        <v>0</v>
      </c>
      <c r="ER23" s="33">
        <f t="shared" si="302"/>
        <v>0</v>
      </c>
      <c r="ES23" s="33">
        <f t="shared" si="302"/>
        <v>0</v>
      </c>
      <c r="ET23" s="56" t="e">
        <f t="shared" si="302"/>
        <v>#DIV/0!</v>
      </c>
      <c r="EU23" s="56" t="e">
        <f t="shared" si="302"/>
        <v>#DIV/0!</v>
      </c>
      <c r="EV23" s="56" t="e">
        <f t="shared" si="302"/>
        <v>#DIV/0!</v>
      </c>
    </row>
    <row r="24" spans="1:15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40">
        <f>I24+P24</f>
        <v>30000</v>
      </c>
      <c r="I24" s="40">
        <f>K24+L24+M24+N24+O24</f>
        <v>15000</v>
      </c>
      <c r="J24" s="5"/>
      <c r="K24" s="9"/>
      <c r="L24" s="9"/>
      <c r="M24" s="9">
        <v>15000</v>
      </c>
      <c r="N24" s="9"/>
      <c r="O24" s="9"/>
      <c r="P24" s="40">
        <f>Q24+R24+S24</f>
        <v>15000</v>
      </c>
      <c r="Q24" s="9"/>
      <c r="R24" s="9">
        <v>15000</v>
      </c>
      <c r="S24" s="9"/>
      <c r="T24" s="64">
        <f>(L24+M24+N24)*-1</f>
        <v>-15000</v>
      </c>
      <c r="U24" s="64">
        <f>(Q24+R24)*-1</f>
        <v>-15000</v>
      </c>
      <c r="V24" s="9">
        <f>ROUND(T24*0.65,0)</f>
        <v>-9750</v>
      </c>
      <c r="W24" s="9">
        <f>ROUND(U24*0.65,0)</f>
        <v>-9750</v>
      </c>
      <c r="X24" s="9">
        <v>55392</v>
      </c>
      <c r="Y24" s="9">
        <v>29600</v>
      </c>
      <c r="Z24" s="69">
        <f t="shared" ref="Z24:Z25" si="303">IF(T24=0,0,ROUND((T24+L24)/X24/12,2))</f>
        <v>-0.02</v>
      </c>
      <c r="AA24" s="69">
        <f t="shared" ref="AA24:AA25" si="304">IF(U24=0,0,ROUND((U24+Q24)/Y24/12,2))</f>
        <v>-0.04</v>
      </c>
      <c r="AB24" s="69">
        <f>Z24+AA24</f>
        <v>-0.06</v>
      </c>
      <c r="AC24" s="69">
        <f t="shared" ref="AC24:AC25" si="305">ROUND(Z24*0.65,2)</f>
        <v>-0.01</v>
      </c>
      <c r="AD24" s="69">
        <f t="shared" ref="AD24:AD25" si="306">ROUND(AA24*0.65,2)</f>
        <v>-0.03</v>
      </c>
      <c r="AE24" s="46">
        <f>AC24+AD24</f>
        <v>-0.04</v>
      </c>
      <c r="AF24" s="9">
        <f t="shared" ref="AF24:AF25" si="307">T24-V24</f>
        <v>-5250</v>
      </c>
      <c r="AG24" s="9">
        <f t="shared" ref="AG24:AG25" si="308">U24-W24</f>
        <v>-5250</v>
      </c>
      <c r="AH24" s="69">
        <f t="shared" ref="AH24:AH25" si="309">Z24-AC24</f>
        <v>-0.01</v>
      </c>
      <c r="AI24" s="69">
        <f t="shared" ref="AI24:AI25" si="310">AA24-AD24</f>
        <v>-1.0000000000000002E-2</v>
      </c>
      <c r="AJ24" s="69">
        <f>AH24+AI24</f>
        <v>-2.0000000000000004E-2</v>
      </c>
      <c r="AK24" s="40">
        <f>AL24+AS24</f>
        <v>0</v>
      </c>
      <c r="AL24" s="40">
        <f>AN24+AO24+AP24+AQ24+AR24</f>
        <v>0</v>
      </c>
      <c r="AM24" s="104">
        <v>0</v>
      </c>
      <c r="AN24" s="105">
        <v>0</v>
      </c>
      <c r="AO24" s="105">
        <v>0</v>
      </c>
      <c r="AP24" s="106">
        <v>0</v>
      </c>
      <c r="AQ24" s="105">
        <v>0</v>
      </c>
      <c r="AR24" s="105">
        <v>0</v>
      </c>
      <c r="AS24" s="105">
        <f>AT24+AU24+AV24</f>
        <v>0</v>
      </c>
      <c r="AT24" s="105">
        <v>0</v>
      </c>
      <c r="AU24" s="105">
        <v>0</v>
      </c>
      <c r="AV24" s="105">
        <v>0</v>
      </c>
      <c r="AW24" s="78">
        <f>(AN24+AO24+AP24+AQ24)-(K24+L24+M24+N24)</f>
        <v>-15000</v>
      </c>
      <c r="AX24" s="78">
        <f>(AT24+AU24)-(Q24+R24)</f>
        <v>-15000</v>
      </c>
      <c r="AY24" s="78">
        <f t="shared" ref="AY24:AY25" si="311">AV24+AR24-S24-O24</f>
        <v>0</v>
      </c>
      <c r="AZ24" s="9">
        <v>55392</v>
      </c>
      <c r="BA24" s="9">
        <v>29600</v>
      </c>
      <c r="BB24" s="86">
        <f>ROUND(((AN24+AP24+AQ24)-(K24+M24+N24))/AZ24/10,2)*-1</f>
        <v>0.03</v>
      </c>
      <c r="BC24" s="86">
        <f>ROUND((AU24-R24)/BA24/10,2)*-1</f>
        <v>0.05</v>
      </c>
      <c r="BD24" s="86">
        <f>BB24+BC24</f>
        <v>0.08</v>
      </c>
      <c r="BE24" s="87">
        <f>BF24+BM24</f>
        <v>0</v>
      </c>
      <c r="BF24" s="87">
        <f>BH24+BI24+BJ24+BK24+BL24</f>
        <v>0</v>
      </c>
      <c r="BG24" s="108">
        <f>AM24</f>
        <v>0</v>
      </c>
      <c r="BH24" s="108">
        <f t="shared" ref="BH24:BL24" si="312">AN24</f>
        <v>0</v>
      </c>
      <c r="BI24" s="108">
        <f t="shared" si="312"/>
        <v>0</v>
      </c>
      <c r="BJ24" s="108">
        <f t="shared" si="312"/>
        <v>0</v>
      </c>
      <c r="BK24" s="108">
        <f t="shared" si="312"/>
        <v>0</v>
      </c>
      <c r="BL24" s="108">
        <f t="shared" si="312"/>
        <v>0</v>
      </c>
      <c r="BM24" s="87">
        <f>BN24+BO24+BP24</f>
        <v>0</v>
      </c>
      <c r="BN24" s="76">
        <f>AT24</f>
        <v>0</v>
      </c>
      <c r="BO24" s="76">
        <f t="shared" ref="BO24:BP24" si="313">AU24</f>
        <v>0</v>
      </c>
      <c r="BP24" s="76">
        <f t="shared" si="313"/>
        <v>0</v>
      </c>
      <c r="BQ24" s="81">
        <f t="shared" ref="BQ24:BQ25" si="314">(BH24+BI24+BJ24+BK24)-(K24+L24+M24+N24)</f>
        <v>-15000</v>
      </c>
      <c r="BR24" s="81">
        <f t="shared" ref="BR24:BR25" si="315">(BN24+BO24)-(Q24+R24)</f>
        <v>-15000</v>
      </c>
      <c r="BS24" s="81">
        <f t="shared" ref="BS24:BS25" si="316">(BP24+BL24)-(S24+O24)</f>
        <v>0</v>
      </c>
      <c r="BT24" s="9">
        <v>55392</v>
      </c>
      <c r="BU24" s="9">
        <v>29600</v>
      </c>
      <c r="BV24" s="86">
        <f t="shared" ref="BV24" si="317">ROUND(((BH24+BJ24+BK24)-(K24+M24+N24))/10/BT24,2)*-1</f>
        <v>0.03</v>
      </c>
      <c r="BW24" s="86">
        <f t="shared" ref="BW24" si="318">ROUND((BO24-R24)/10/BU24,2)*-1</f>
        <v>0.05</v>
      </c>
      <c r="BX24" s="86">
        <f>BV24+BW24</f>
        <v>0.08</v>
      </c>
      <c r="BY24" s="87">
        <f t="shared" ref="BY24:BY25" si="319">BZ24+CG24</f>
        <v>0</v>
      </c>
      <c r="BZ24" s="87">
        <f t="shared" ref="BZ24:BZ25" si="320">CB24+CC24+CD24+CE24+CF24</f>
        <v>0</v>
      </c>
      <c r="CA24" s="81">
        <f t="shared" ref="CA24:CA25" si="321">BG24</f>
        <v>0</v>
      </c>
      <c r="CB24" s="81">
        <f t="shared" ref="CB24:CB25" si="322">BH24</f>
        <v>0</v>
      </c>
      <c r="CC24" s="81">
        <f t="shared" ref="CC24:CC25" si="323">BI24</f>
        <v>0</v>
      </c>
      <c r="CD24" s="81">
        <f t="shared" ref="CD24:CD25" si="324">BJ24</f>
        <v>0</v>
      </c>
      <c r="CE24" s="81">
        <f t="shared" ref="CE24:CE25" si="325">BK24</f>
        <v>0</v>
      </c>
      <c r="CF24" s="81">
        <f t="shared" ref="CF24:CF25" si="326">BL24</f>
        <v>0</v>
      </c>
      <c r="CG24" s="87">
        <f t="shared" ref="CG24:CG25" si="327">CH24+CI24+CJ24</f>
        <v>0</v>
      </c>
      <c r="CH24" s="81">
        <f t="shared" ref="CH24:CH25" si="328">BN24</f>
        <v>0</v>
      </c>
      <c r="CI24" s="81">
        <f t="shared" ref="CI24:CI25" si="329">BO24</f>
        <v>0</v>
      </c>
      <c r="CJ24" s="81">
        <f t="shared" ref="CJ24:CJ25" si="330">BP24</f>
        <v>0</v>
      </c>
      <c r="CK24" s="81">
        <f>(CC24+CD24+CE24)-(BI24+BJ24+BK24)</f>
        <v>0</v>
      </c>
      <c r="CL24" s="81">
        <f>(CH24+CI24)-(BN24+BO24)</f>
        <v>0</v>
      </c>
      <c r="CM24" s="9">
        <v>55392</v>
      </c>
      <c r="CN24" s="9">
        <v>29600</v>
      </c>
      <c r="CO24" s="90">
        <f>ROUND(((CD24+CE24)-(BJ24+BK24))/CM24/10,2)*-1</f>
        <v>0</v>
      </c>
      <c r="CP24" s="90">
        <f>ROUND((CI24-BO24)/CN24/10,2)*-1</f>
        <v>0</v>
      </c>
      <c r="CQ24" s="90">
        <f t="shared" ref="CQ24:CQ25" si="331">SUM(CO24:CP24)</f>
        <v>0</v>
      </c>
      <c r="CR24" s="87">
        <f>CS24+CZ24</f>
        <v>134050</v>
      </c>
      <c r="CS24" s="87">
        <f>CU24+CV24+CW24+CX24+CY24</f>
        <v>0</v>
      </c>
      <c r="CT24" s="88"/>
      <c r="CU24" s="81"/>
      <c r="CV24" s="81"/>
      <c r="CW24" s="81"/>
      <c r="CX24" s="81"/>
      <c r="CY24" s="81"/>
      <c r="CZ24" s="87">
        <v>134050</v>
      </c>
      <c r="DA24" s="81"/>
      <c r="DB24" s="81"/>
      <c r="DC24" s="81"/>
      <c r="DD24" s="81">
        <f t="shared" ref="DD24:DD25" si="332">(CV24+CW24+CX24)-(CC24+CD24+CE24)</f>
        <v>0</v>
      </c>
      <c r="DE24" s="81">
        <f t="shared" ref="DE24:DE25" si="333">(DA24+DB24)-(CH24+CI24)</f>
        <v>0</v>
      </c>
      <c r="DF24" s="9">
        <v>56067</v>
      </c>
      <c r="DG24" s="9">
        <v>27130</v>
      </c>
      <c r="DH24" s="90">
        <f t="shared" ref="DH24" si="334">ROUND(((CW24+CX24)-(CD24+CE24))/DF24/10,2)*-1</f>
        <v>0</v>
      </c>
      <c r="DI24" s="90">
        <f t="shared" ref="DI24" si="335">ROUND(((DB24-CI24)/DG24/10),2)*-1</f>
        <v>0</v>
      </c>
      <c r="DJ24" s="90">
        <f>DH24+DI24</f>
        <v>0</v>
      </c>
      <c r="DK24" s="87">
        <f>DL24+DS24</f>
        <v>0</v>
      </c>
      <c r="DL24" s="87">
        <f>DN24+DO24+DP24+DQ24+DR24</f>
        <v>0</v>
      </c>
      <c r="DM24" s="88"/>
      <c r="DN24" s="81"/>
      <c r="DO24" s="81"/>
      <c r="DP24" s="81"/>
      <c r="DQ24" s="81"/>
      <c r="DR24" s="81"/>
      <c r="DS24" s="87">
        <f>DT24+DU24+DV24</f>
        <v>0</v>
      </c>
      <c r="DT24" s="81"/>
      <c r="DU24" s="81"/>
      <c r="DV24" s="81"/>
      <c r="DW24" s="81">
        <f t="shared" ref="DW24:DW25" si="336">(DO24+DP24+DQ24)-(CV24+CW24+CX24)</f>
        <v>0</v>
      </c>
      <c r="DX24" s="81">
        <f t="shared" ref="DX24:DX25" si="337">(DT24+DU24)-(DA24+DB24)</f>
        <v>0</v>
      </c>
      <c r="DY24" s="9"/>
      <c r="DZ24" s="9"/>
      <c r="EA24" s="90" t="e">
        <f t="shared" ref="EA24" si="338">ROUND(((DP24+DQ24)-(CW24+CX24))/DY24/10,2)*-1</f>
        <v>#DIV/0!</v>
      </c>
      <c r="EB24" s="90" t="e">
        <f t="shared" ref="EB24" si="339">ROUND(((DU24-DB24)/DZ24/10),2)*-1</f>
        <v>#DIV/0!</v>
      </c>
      <c r="EC24" s="90" t="e">
        <f>EA24+EB24</f>
        <v>#DIV/0!</v>
      </c>
      <c r="ED24" s="87">
        <f>EE24+EL24</f>
        <v>0</v>
      </c>
      <c r="EE24" s="87">
        <f>EG24+EH24+EI24+EJ24+EK24</f>
        <v>0</v>
      </c>
      <c r="EF24" s="88"/>
      <c r="EG24" s="81"/>
      <c r="EH24" s="81"/>
      <c r="EI24" s="81"/>
      <c r="EJ24" s="81"/>
      <c r="EK24" s="81"/>
      <c r="EL24" s="87">
        <f t="shared" ref="EL24:EL25" si="340">EM24+EN24+EO24</f>
        <v>0</v>
      </c>
      <c r="EM24" s="81"/>
      <c r="EN24" s="81"/>
      <c r="EO24" s="81"/>
      <c r="EP24" s="81">
        <f t="shared" ref="EP24:EP25" si="341">(EH24+EI24+EJ24)-(DO24+DP24+DQ24)</f>
        <v>0</v>
      </c>
      <c r="EQ24" s="81">
        <f t="shared" ref="EQ24:EQ25" si="342">(EM24+EN24)-(DT24+DU24)</f>
        <v>0</v>
      </c>
      <c r="ER24" s="9"/>
      <c r="ES24" s="9"/>
      <c r="ET24" s="90" t="e">
        <f t="shared" ref="ET24" si="343">ROUND(((EI24+EJ24)-(DP24+DQ24))/ER24/10,2)*-1</f>
        <v>#DIV/0!</v>
      </c>
      <c r="EU24" s="90" t="e">
        <f t="shared" ref="EU24" si="344">ROUND(((EN24-DU24)/ES24/10),2)*-1</f>
        <v>#DIV/0!</v>
      </c>
      <c r="EV24" s="90" t="e">
        <f>ET24+EU24</f>
        <v>#DIV/0!</v>
      </c>
    </row>
    <row r="25" spans="1:15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108</v>
      </c>
      <c r="G25" s="19" t="s">
        <v>94</v>
      </c>
      <c r="H25" s="40">
        <f>I25+P25</f>
        <v>0</v>
      </c>
      <c r="I25" s="40">
        <f>K25+L25+M25+N25+O25</f>
        <v>0</v>
      </c>
      <c r="J25" s="5"/>
      <c r="K25" s="9"/>
      <c r="L25" s="9"/>
      <c r="M25" s="9"/>
      <c r="N25" s="9"/>
      <c r="O25" s="9"/>
      <c r="P25" s="40">
        <f>Q25+R25+S25</f>
        <v>0</v>
      </c>
      <c r="Q25" s="9"/>
      <c r="R25" s="9"/>
      <c r="S25" s="9"/>
      <c r="T25" s="64">
        <f>(L25+M25+N25)*-1</f>
        <v>0</v>
      </c>
      <c r="U25" s="64">
        <f>(Q25+R25)*-1</f>
        <v>0</v>
      </c>
      <c r="V25" s="9">
        <f>ROUND(T25*0.65,0)</f>
        <v>0</v>
      </c>
      <c r="W25" s="9">
        <f>ROUND(U25*0.65,0)</f>
        <v>0</v>
      </c>
      <c r="X25" s="45" t="s">
        <v>218</v>
      </c>
      <c r="Y25" s="45" t="s">
        <v>218</v>
      </c>
      <c r="Z25" s="69">
        <f t="shared" si="303"/>
        <v>0</v>
      </c>
      <c r="AA25" s="69">
        <f t="shared" si="304"/>
        <v>0</v>
      </c>
      <c r="AB25" s="69">
        <f>Z25+AA25</f>
        <v>0</v>
      </c>
      <c r="AC25" s="69">
        <f t="shared" si="305"/>
        <v>0</v>
      </c>
      <c r="AD25" s="69">
        <f t="shared" si="306"/>
        <v>0</v>
      </c>
      <c r="AE25" s="46">
        <f>AC25+AD25</f>
        <v>0</v>
      </c>
      <c r="AF25" s="9">
        <f t="shared" si="307"/>
        <v>0</v>
      </c>
      <c r="AG25" s="9">
        <f t="shared" si="308"/>
        <v>0</v>
      </c>
      <c r="AH25" s="69">
        <f t="shared" si="309"/>
        <v>0</v>
      </c>
      <c r="AI25" s="69">
        <f t="shared" si="310"/>
        <v>0</v>
      </c>
      <c r="AJ25" s="69">
        <f>AH25+AI25</f>
        <v>0</v>
      </c>
      <c r="AK25" s="40">
        <f>AL25+AS25</f>
        <v>0</v>
      </c>
      <c r="AL25" s="40">
        <f>AN25+AO25+AP25+AQ25+AR25</f>
        <v>0</v>
      </c>
      <c r="AM25" s="104"/>
      <c r="AN25" s="105"/>
      <c r="AO25" s="105"/>
      <c r="AP25" s="105"/>
      <c r="AQ25" s="105"/>
      <c r="AR25" s="105"/>
      <c r="AS25" s="105">
        <f>AT25+AU25+AV25</f>
        <v>0</v>
      </c>
      <c r="AT25" s="105"/>
      <c r="AU25" s="105"/>
      <c r="AV25" s="105"/>
      <c r="AW25" s="78">
        <f>(AN25+AO25+AP25+AQ25)-(K25+L25+M25+N25)</f>
        <v>0</v>
      </c>
      <c r="AX25" s="78">
        <f>(AT25+AU25)-(Q25+R25)</f>
        <v>0</v>
      </c>
      <c r="AY25" s="78">
        <f t="shared" si="311"/>
        <v>0</v>
      </c>
      <c r="AZ25" s="45" t="s">
        <v>218</v>
      </c>
      <c r="BA25" s="45" t="s">
        <v>218</v>
      </c>
      <c r="BB25" s="107" t="s">
        <v>218</v>
      </c>
      <c r="BC25" s="107" t="s">
        <v>218</v>
      </c>
      <c r="BD25" s="107" t="s">
        <v>218</v>
      </c>
      <c r="BE25" s="87">
        <f>BF25+BM25</f>
        <v>0</v>
      </c>
      <c r="BF25" s="87">
        <f>BH25+BI25+BJ25+BK25+BL25</f>
        <v>0</v>
      </c>
      <c r="BG25" s="108">
        <f>AM25</f>
        <v>0</v>
      </c>
      <c r="BH25" s="108">
        <f t="shared" ref="BH25" si="345">AN25</f>
        <v>0</v>
      </c>
      <c r="BI25" s="108">
        <f t="shared" ref="BI25" si="346">AO25</f>
        <v>0</v>
      </c>
      <c r="BJ25" s="108">
        <f t="shared" ref="BJ25" si="347">AP25</f>
        <v>0</v>
      </c>
      <c r="BK25" s="108">
        <f t="shared" ref="BK25" si="348">AQ25</f>
        <v>0</v>
      </c>
      <c r="BL25" s="108">
        <f t="shared" ref="BL25" si="349">AR25</f>
        <v>0</v>
      </c>
      <c r="BM25" s="87">
        <f>BN25+BO25+BP25</f>
        <v>0</v>
      </c>
      <c r="BN25" s="76">
        <f>AT25</f>
        <v>0</v>
      </c>
      <c r="BO25" s="76">
        <f t="shared" ref="BO25" si="350">AU25</f>
        <v>0</v>
      </c>
      <c r="BP25" s="76">
        <f t="shared" ref="BP25" si="351">AV25</f>
        <v>0</v>
      </c>
      <c r="BQ25" s="81">
        <f t="shared" si="314"/>
        <v>0</v>
      </c>
      <c r="BR25" s="81">
        <f t="shared" si="315"/>
        <v>0</v>
      </c>
      <c r="BS25" s="81">
        <f t="shared" si="316"/>
        <v>0</v>
      </c>
      <c r="BT25" s="45" t="s">
        <v>218</v>
      </c>
      <c r="BU25" s="45" t="s">
        <v>218</v>
      </c>
      <c r="BV25" s="86">
        <v>0</v>
      </c>
      <c r="BW25" s="86">
        <v>0</v>
      </c>
      <c r="BX25" s="86">
        <f>BV25+BW25</f>
        <v>0</v>
      </c>
      <c r="BY25" s="87">
        <f t="shared" si="319"/>
        <v>0</v>
      </c>
      <c r="BZ25" s="87">
        <f t="shared" si="320"/>
        <v>0</v>
      </c>
      <c r="CA25" s="81">
        <f t="shared" si="321"/>
        <v>0</v>
      </c>
      <c r="CB25" s="81">
        <f t="shared" si="322"/>
        <v>0</v>
      </c>
      <c r="CC25" s="81">
        <f t="shared" si="323"/>
        <v>0</v>
      </c>
      <c r="CD25" s="81">
        <f t="shared" si="324"/>
        <v>0</v>
      </c>
      <c r="CE25" s="81">
        <f t="shared" si="325"/>
        <v>0</v>
      </c>
      <c r="CF25" s="81">
        <f t="shared" si="326"/>
        <v>0</v>
      </c>
      <c r="CG25" s="87">
        <f t="shared" si="327"/>
        <v>0</v>
      </c>
      <c r="CH25" s="81">
        <f t="shared" si="328"/>
        <v>0</v>
      </c>
      <c r="CI25" s="81">
        <f t="shared" si="329"/>
        <v>0</v>
      </c>
      <c r="CJ25" s="81">
        <f t="shared" si="330"/>
        <v>0</v>
      </c>
      <c r="CK25" s="81">
        <f>(CC25+CD25+CE25)-(BI25+BJ25+BK25)</f>
        <v>0</v>
      </c>
      <c r="CL25" s="81">
        <f>(CH25+CI25)-(BN25+BO25)</f>
        <v>0</v>
      </c>
      <c r="CM25" s="45">
        <v>0</v>
      </c>
      <c r="CN25" s="45">
        <v>0</v>
      </c>
      <c r="CO25" s="90"/>
      <c r="CP25" s="90"/>
      <c r="CQ25" s="90">
        <f t="shared" si="331"/>
        <v>0</v>
      </c>
      <c r="CR25" s="87">
        <f>CS25+CZ25</f>
        <v>0</v>
      </c>
      <c r="CS25" s="87">
        <f>CU25+CV25+CW25+CX25+CY25</f>
        <v>0</v>
      </c>
      <c r="CT25" s="88"/>
      <c r="CU25" s="81"/>
      <c r="CV25" s="81"/>
      <c r="CW25" s="81"/>
      <c r="CX25" s="81"/>
      <c r="CY25" s="81"/>
      <c r="CZ25" s="87">
        <v>0</v>
      </c>
      <c r="DA25" s="81"/>
      <c r="DB25" s="81"/>
      <c r="DC25" s="81"/>
      <c r="DD25" s="81">
        <f t="shared" si="332"/>
        <v>0</v>
      </c>
      <c r="DE25" s="81">
        <f t="shared" si="333"/>
        <v>0</v>
      </c>
      <c r="DF25" s="45" t="s">
        <v>218</v>
      </c>
      <c r="DG25" s="45" t="s">
        <v>218</v>
      </c>
      <c r="DH25" s="90">
        <v>0</v>
      </c>
      <c r="DI25" s="90">
        <v>0</v>
      </c>
      <c r="DJ25" s="90">
        <f>DH25+DI25</f>
        <v>0</v>
      </c>
      <c r="DK25" s="87">
        <f>DL25+DS25</f>
        <v>0</v>
      </c>
      <c r="DL25" s="87">
        <f>DN25+DO25+DP25+DQ25+DR25</f>
        <v>0</v>
      </c>
      <c r="DM25" s="88"/>
      <c r="DN25" s="81"/>
      <c r="DO25" s="81"/>
      <c r="DP25" s="81"/>
      <c r="DQ25" s="81"/>
      <c r="DR25" s="81"/>
      <c r="DS25" s="87">
        <v>0</v>
      </c>
      <c r="DT25" s="81"/>
      <c r="DU25" s="81"/>
      <c r="DV25" s="81"/>
      <c r="DW25" s="81">
        <f t="shared" si="336"/>
        <v>0</v>
      </c>
      <c r="DX25" s="81">
        <f t="shared" si="337"/>
        <v>0</v>
      </c>
      <c r="DY25" s="45" t="s">
        <v>218</v>
      </c>
      <c r="DZ25" s="45" t="s">
        <v>218</v>
      </c>
      <c r="EA25" s="90">
        <v>0</v>
      </c>
      <c r="EB25" s="90">
        <v>0</v>
      </c>
      <c r="EC25" s="90">
        <f>EA25+EB25</f>
        <v>0</v>
      </c>
      <c r="ED25" s="87">
        <f>EE25+EL25</f>
        <v>0</v>
      </c>
      <c r="EE25" s="87">
        <f>EG25+EH25+EI25+EJ25+EK25</f>
        <v>0</v>
      </c>
      <c r="EF25" s="88"/>
      <c r="EG25" s="81"/>
      <c r="EH25" s="81"/>
      <c r="EI25" s="81"/>
      <c r="EJ25" s="81"/>
      <c r="EK25" s="81"/>
      <c r="EL25" s="87">
        <f t="shared" si="340"/>
        <v>0</v>
      </c>
      <c r="EM25" s="81"/>
      <c r="EN25" s="81"/>
      <c r="EO25" s="81"/>
      <c r="EP25" s="81">
        <f t="shared" si="341"/>
        <v>0</v>
      </c>
      <c r="EQ25" s="81">
        <f t="shared" si="342"/>
        <v>0</v>
      </c>
      <c r="ER25" s="45" t="s">
        <v>218</v>
      </c>
      <c r="ES25" s="45" t="s">
        <v>218</v>
      </c>
      <c r="ET25" s="90">
        <v>0</v>
      </c>
      <c r="EU25" s="90">
        <v>0</v>
      </c>
      <c r="EV25" s="90">
        <f>ET25+EU25</f>
        <v>0</v>
      </c>
    </row>
    <row r="26" spans="1:152" x14ac:dyDescent="0.25">
      <c r="A26" s="29"/>
      <c r="B26" s="30"/>
      <c r="C26" s="31"/>
      <c r="D26" s="32" t="s">
        <v>147</v>
      </c>
      <c r="E26" s="34"/>
      <c r="F26" s="34"/>
      <c r="G26" s="34"/>
      <c r="H26" s="33">
        <f t="shared" ref="H26:AE26" si="352">SUBTOTAL(9,H24:H25)</f>
        <v>30000</v>
      </c>
      <c r="I26" s="33">
        <f t="shared" si="352"/>
        <v>15000</v>
      </c>
      <c r="J26" s="33">
        <f t="shared" si="352"/>
        <v>0</v>
      </c>
      <c r="K26" s="33">
        <f t="shared" si="352"/>
        <v>0</v>
      </c>
      <c r="L26" s="33">
        <f t="shared" si="352"/>
        <v>0</v>
      </c>
      <c r="M26" s="33">
        <f t="shared" si="352"/>
        <v>15000</v>
      </c>
      <c r="N26" s="33">
        <f t="shared" si="352"/>
        <v>0</v>
      </c>
      <c r="O26" s="33">
        <f t="shared" si="352"/>
        <v>0</v>
      </c>
      <c r="P26" s="33">
        <f t="shared" si="352"/>
        <v>15000</v>
      </c>
      <c r="Q26" s="33">
        <f t="shared" si="352"/>
        <v>0</v>
      </c>
      <c r="R26" s="33">
        <f t="shared" si="352"/>
        <v>15000</v>
      </c>
      <c r="S26" s="33">
        <f t="shared" si="352"/>
        <v>0</v>
      </c>
      <c r="T26" s="33">
        <f t="shared" si="352"/>
        <v>-15000</v>
      </c>
      <c r="U26" s="33">
        <f t="shared" si="352"/>
        <v>-15000</v>
      </c>
      <c r="V26" s="33">
        <f t="shared" si="352"/>
        <v>-9750</v>
      </c>
      <c r="W26" s="33">
        <f t="shared" si="352"/>
        <v>-9750</v>
      </c>
      <c r="X26" s="33">
        <f t="shared" si="352"/>
        <v>55392</v>
      </c>
      <c r="Y26" s="33">
        <f t="shared" si="352"/>
        <v>29600</v>
      </c>
      <c r="Z26" s="47">
        <f t="shared" si="352"/>
        <v>-0.02</v>
      </c>
      <c r="AA26" s="47">
        <f t="shared" si="352"/>
        <v>-0.04</v>
      </c>
      <c r="AB26" s="47">
        <f t="shared" si="352"/>
        <v>-0.06</v>
      </c>
      <c r="AC26" s="47">
        <f t="shared" si="352"/>
        <v>-0.01</v>
      </c>
      <c r="AD26" s="47">
        <f t="shared" si="352"/>
        <v>-0.03</v>
      </c>
      <c r="AE26" s="47">
        <f t="shared" si="352"/>
        <v>-0.04</v>
      </c>
      <c r="AF26" s="33">
        <f t="shared" ref="AF26:AJ26" si="353">SUBTOTAL(9,AF24:AF25)</f>
        <v>-5250</v>
      </c>
      <c r="AG26" s="33">
        <f t="shared" si="353"/>
        <v>-5250</v>
      </c>
      <c r="AH26" s="47">
        <f t="shared" si="353"/>
        <v>-0.01</v>
      </c>
      <c r="AI26" s="47">
        <f t="shared" si="353"/>
        <v>-1.0000000000000002E-2</v>
      </c>
      <c r="AJ26" s="47">
        <f t="shared" si="353"/>
        <v>-2.0000000000000004E-2</v>
      </c>
      <c r="AK26" s="33">
        <f t="shared" ref="AK26:BD26" si="354">SUBTOTAL(9,AK24:AK25)</f>
        <v>0</v>
      </c>
      <c r="AL26" s="33">
        <f t="shared" si="354"/>
        <v>0</v>
      </c>
      <c r="AM26" s="33">
        <f t="shared" si="354"/>
        <v>0</v>
      </c>
      <c r="AN26" s="33">
        <f t="shared" si="354"/>
        <v>0</v>
      </c>
      <c r="AO26" s="33">
        <f t="shared" si="354"/>
        <v>0</v>
      </c>
      <c r="AP26" s="33">
        <f t="shared" si="354"/>
        <v>0</v>
      </c>
      <c r="AQ26" s="33">
        <f t="shared" si="354"/>
        <v>0</v>
      </c>
      <c r="AR26" s="33">
        <f t="shared" si="354"/>
        <v>0</v>
      </c>
      <c r="AS26" s="33">
        <f t="shared" si="354"/>
        <v>0</v>
      </c>
      <c r="AT26" s="33">
        <f t="shared" si="354"/>
        <v>0</v>
      </c>
      <c r="AU26" s="33">
        <f t="shared" si="354"/>
        <v>0</v>
      </c>
      <c r="AV26" s="33">
        <f t="shared" si="354"/>
        <v>0</v>
      </c>
      <c r="AW26" s="33">
        <f t="shared" si="354"/>
        <v>-15000</v>
      </c>
      <c r="AX26" s="33">
        <f t="shared" si="354"/>
        <v>-15000</v>
      </c>
      <c r="AY26" s="33">
        <f t="shared" si="354"/>
        <v>0</v>
      </c>
      <c r="AZ26" s="33">
        <f t="shared" ref="AZ26:BA26" si="355">SUBTOTAL(9,AZ24:AZ25)</f>
        <v>55392</v>
      </c>
      <c r="BA26" s="33">
        <f t="shared" si="355"/>
        <v>29600</v>
      </c>
      <c r="BB26" s="47">
        <f t="shared" si="354"/>
        <v>0.03</v>
      </c>
      <c r="BC26" s="47">
        <f t="shared" si="354"/>
        <v>0.05</v>
      </c>
      <c r="BD26" s="47">
        <f t="shared" si="354"/>
        <v>0.08</v>
      </c>
      <c r="BE26" s="33">
        <f t="shared" ref="BE26:BX26" si="356">SUBTOTAL(9,BE24:BE25)</f>
        <v>0</v>
      </c>
      <c r="BF26" s="33">
        <f t="shared" si="356"/>
        <v>0</v>
      </c>
      <c r="BG26" s="33">
        <f t="shared" si="356"/>
        <v>0</v>
      </c>
      <c r="BH26" s="33">
        <f t="shared" si="356"/>
        <v>0</v>
      </c>
      <c r="BI26" s="33">
        <f t="shared" si="356"/>
        <v>0</v>
      </c>
      <c r="BJ26" s="33">
        <f t="shared" si="356"/>
        <v>0</v>
      </c>
      <c r="BK26" s="33">
        <f t="shared" si="356"/>
        <v>0</v>
      </c>
      <c r="BL26" s="33">
        <f t="shared" si="356"/>
        <v>0</v>
      </c>
      <c r="BM26" s="33">
        <f t="shared" si="356"/>
        <v>0</v>
      </c>
      <c r="BN26" s="33">
        <f t="shared" si="356"/>
        <v>0</v>
      </c>
      <c r="BO26" s="33">
        <f t="shared" si="356"/>
        <v>0</v>
      </c>
      <c r="BP26" s="33">
        <f t="shared" si="356"/>
        <v>0</v>
      </c>
      <c r="BQ26" s="33">
        <f t="shared" si="356"/>
        <v>-15000</v>
      </c>
      <c r="BR26" s="33">
        <f t="shared" si="356"/>
        <v>-15000</v>
      </c>
      <c r="BS26" s="33">
        <f t="shared" si="356"/>
        <v>0</v>
      </c>
      <c r="BT26" s="33">
        <f t="shared" si="356"/>
        <v>55392</v>
      </c>
      <c r="BU26" s="33">
        <f t="shared" si="356"/>
        <v>29600</v>
      </c>
      <c r="BV26" s="47">
        <f t="shared" si="356"/>
        <v>0.03</v>
      </c>
      <c r="BW26" s="47">
        <f t="shared" si="356"/>
        <v>0.05</v>
      </c>
      <c r="BX26" s="47">
        <f t="shared" si="356"/>
        <v>0.08</v>
      </c>
      <c r="BY26" s="33">
        <f t="shared" ref="BY26:CQ26" si="357">SUBTOTAL(9,BY24:BY25)</f>
        <v>0</v>
      </c>
      <c r="BZ26" s="33">
        <f t="shared" si="357"/>
        <v>0</v>
      </c>
      <c r="CA26" s="33">
        <f t="shared" si="357"/>
        <v>0</v>
      </c>
      <c r="CB26" s="33">
        <f t="shared" si="357"/>
        <v>0</v>
      </c>
      <c r="CC26" s="33">
        <f t="shared" si="357"/>
        <v>0</v>
      </c>
      <c r="CD26" s="33">
        <f t="shared" si="357"/>
        <v>0</v>
      </c>
      <c r="CE26" s="33">
        <f t="shared" si="357"/>
        <v>0</v>
      </c>
      <c r="CF26" s="33">
        <f t="shared" si="357"/>
        <v>0</v>
      </c>
      <c r="CG26" s="33">
        <f t="shared" si="357"/>
        <v>0</v>
      </c>
      <c r="CH26" s="33">
        <f t="shared" si="357"/>
        <v>0</v>
      </c>
      <c r="CI26" s="33">
        <f t="shared" si="357"/>
        <v>0</v>
      </c>
      <c r="CJ26" s="33">
        <f t="shared" si="357"/>
        <v>0</v>
      </c>
      <c r="CK26" s="33">
        <f t="shared" si="357"/>
        <v>0</v>
      </c>
      <c r="CL26" s="33">
        <f t="shared" si="357"/>
        <v>0</v>
      </c>
      <c r="CM26" s="33">
        <f t="shared" si="357"/>
        <v>55392</v>
      </c>
      <c r="CN26" s="33">
        <f t="shared" si="357"/>
        <v>29600</v>
      </c>
      <c r="CO26" s="56">
        <f t="shared" si="357"/>
        <v>0</v>
      </c>
      <c r="CP26" s="56">
        <f t="shared" si="357"/>
        <v>0</v>
      </c>
      <c r="CQ26" s="56">
        <f t="shared" si="357"/>
        <v>0</v>
      </c>
      <c r="CR26" s="33">
        <f t="shared" ref="CR26:DJ26" si="358">SUBTOTAL(9,CR24:CR25)</f>
        <v>134050</v>
      </c>
      <c r="CS26" s="33">
        <f t="shared" si="358"/>
        <v>0</v>
      </c>
      <c r="CT26" s="33">
        <f t="shared" si="358"/>
        <v>0</v>
      </c>
      <c r="CU26" s="33">
        <f t="shared" si="358"/>
        <v>0</v>
      </c>
      <c r="CV26" s="33">
        <f t="shared" si="358"/>
        <v>0</v>
      </c>
      <c r="CW26" s="33">
        <f t="shared" si="358"/>
        <v>0</v>
      </c>
      <c r="CX26" s="33">
        <f t="shared" si="358"/>
        <v>0</v>
      </c>
      <c r="CY26" s="33">
        <f t="shared" si="358"/>
        <v>0</v>
      </c>
      <c r="CZ26" s="33">
        <f t="shared" si="358"/>
        <v>134050</v>
      </c>
      <c r="DA26" s="33">
        <f t="shared" si="358"/>
        <v>0</v>
      </c>
      <c r="DB26" s="33">
        <f t="shared" si="358"/>
        <v>0</v>
      </c>
      <c r="DC26" s="33">
        <f t="shared" si="358"/>
        <v>0</v>
      </c>
      <c r="DD26" s="33">
        <f t="shared" si="358"/>
        <v>0</v>
      </c>
      <c r="DE26" s="33">
        <f t="shared" si="358"/>
        <v>0</v>
      </c>
      <c r="DF26" s="33">
        <f t="shared" si="358"/>
        <v>56067</v>
      </c>
      <c r="DG26" s="33">
        <f t="shared" si="358"/>
        <v>27130</v>
      </c>
      <c r="DH26" s="56">
        <f t="shared" si="358"/>
        <v>0</v>
      </c>
      <c r="DI26" s="56">
        <f t="shared" si="358"/>
        <v>0</v>
      </c>
      <c r="DJ26" s="56">
        <f t="shared" si="358"/>
        <v>0</v>
      </c>
      <c r="DK26" s="33">
        <f t="shared" ref="DK26:EC26" si="359">SUBTOTAL(9,DK24:DK25)</f>
        <v>0</v>
      </c>
      <c r="DL26" s="33">
        <f t="shared" si="359"/>
        <v>0</v>
      </c>
      <c r="DM26" s="33">
        <f t="shared" si="359"/>
        <v>0</v>
      </c>
      <c r="DN26" s="33">
        <f t="shared" si="359"/>
        <v>0</v>
      </c>
      <c r="DO26" s="33">
        <f t="shared" si="359"/>
        <v>0</v>
      </c>
      <c r="DP26" s="33">
        <f t="shared" si="359"/>
        <v>0</v>
      </c>
      <c r="DQ26" s="33">
        <f t="shared" si="359"/>
        <v>0</v>
      </c>
      <c r="DR26" s="33">
        <f t="shared" si="359"/>
        <v>0</v>
      </c>
      <c r="DS26" s="33">
        <f t="shared" si="359"/>
        <v>0</v>
      </c>
      <c r="DT26" s="33">
        <f t="shared" si="359"/>
        <v>0</v>
      </c>
      <c r="DU26" s="33">
        <f t="shared" si="359"/>
        <v>0</v>
      </c>
      <c r="DV26" s="33">
        <f t="shared" si="359"/>
        <v>0</v>
      </c>
      <c r="DW26" s="33">
        <f t="shared" si="359"/>
        <v>0</v>
      </c>
      <c r="DX26" s="33">
        <f t="shared" si="359"/>
        <v>0</v>
      </c>
      <c r="DY26" s="33">
        <f t="shared" si="359"/>
        <v>0</v>
      </c>
      <c r="DZ26" s="33">
        <f t="shared" si="359"/>
        <v>0</v>
      </c>
      <c r="EA26" s="56" t="e">
        <f t="shared" si="359"/>
        <v>#DIV/0!</v>
      </c>
      <c r="EB26" s="56" t="e">
        <f t="shared" si="359"/>
        <v>#DIV/0!</v>
      </c>
      <c r="EC26" s="56" t="e">
        <f t="shared" si="359"/>
        <v>#DIV/0!</v>
      </c>
      <c r="ED26" s="33">
        <f t="shared" ref="ED26:EV26" si="360">SUBTOTAL(9,ED24:ED25)</f>
        <v>0</v>
      </c>
      <c r="EE26" s="33">
        <f t="shared" si="360"/>
        <v>0</v>
      </c>
      <c r="EF26" s="33">
        <f t="shared" si="360"/>
        <v>0</v>
      </c>
      <c r="EG26" s="33">
        <f t="shared" si="360"/>
        <v>0</v>
      </c>
      <c r="EH26" s="33">
        <f t="shared" si="360"/>
        <v>0</v>
      </c>
      <c r="EI26" s="33">
        <f t="shared" si="360"/>
        <v>0</v>
      </c>
      <c r="EJ26" s="33">
        <f t="shared" si="360"/>
        <v>0</v>
      </c>
      <c r="EK26" s="33">
        <f t="shared" si="360"/>
        <v>0</v>
      </c>
      <c r="EL26" s="33">
        <f t="shared" si="360"/>
        <v>0</v>
      </c>
      <c r="EM26" s="33">
        <f t="shared" si="360"/>
        <v>0</v>
      </c>
      <c r="EN26" s="33">
        <f t="shared" si="360"/>
        <v>0</v>
      </c>
      <c r="EO26" s="33">
        <f t="shared" si="360"/>
        <v>0</v>
      </c>
      <c r="EP26" s="33">
        <f t="shared" si="360"/>
        <v>0</v>
      </c>
      <c r="EQ26" s="33">
        <f t="shared" si="360"/>
        <v>0</v>
      </c>
      <c r="ER26" s="33">
        <f t="shared" si="360"/>
        <v>0</v>
      </c>
      <c r="ES26" s="33">
        <f t="shared" si="360"/>
        <v>0</v>
      </c>
      <c r="ET26" s="56" t="e">
        <f t="shared" si="360"/>
        <v>#DIV/0!</v>
      </c>
      <c r="EU26" s="56" t="e">
        <f t="shared" si="360"/>
        <v>#DIV/0!</v>
      </c>
      <c r="EV26" s="56" t="e">
        <f t="shared" si="360"/>
        <v>#DIV/0!</v>
      </c>
    </row>
    <row r="27" spans="1:15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40">
        <f>I27+P27</f>
        <v>20000</v>
      </c>
      <c r="I27" s="40">
        <f>K27+L27+M27+N27+O27</f>
        <v>20000</v>
      </c>
      <c r="J27" s="5"/>
      <c r="K27" s="9"/>
      <c r="L27" s="9"/>
      <c r="M27" s="9">
        <v>20000</v>
      </c>
      <c r="N27" s="9"/>
      <c r="O27" s="9"/>
      <c r="P27" s="40">
        <f>Q27+R27+S27</f>
        <v>0</v>
      </c>
      <c r="Q27" s="9"/>
      <c r="R27" s="9"/>
      <c r="S27" s="9"/>
      <c r="T27" s="64">
        <f>(L27+M27+N27)*-1</f>
        <v>-20000</v>
      </c>
      <c r="U27" s="64">
        <f>(Q27+R27)*-1</f>
        <v>0</v>
      </c>
      <c r="V27" s="9">
        <f t="shared" ref="V27:W29" si="361">ROUND(T27*0.65,0)</f>
        <v>-13000</v>
      </c>
      <c r="W27" s="9">
        <f t="shared" si="361"/>
        <v>0</v>
      </c>
      <c r="X27" s="9">
        <v>55392</v>
      </c>
      <c r="Y27" s="9">
        <v>29600</v>
      </c>
      <c r="Z27" s="69">
        <f t="shared" ref="Z27:Z29" si="362">IF(T27=0,0,ROUND((T27+L27)/X27/12,2))</f>
        <v>-0.03</v>
      </c>
      <c r="AA27" s="69">
        <f t="shared" ref="AA27:AA29" si="363">IF(U27=0,0,ROUND((U27+Q27)/Y27/12,2))</f>
        <v>0</v>
      </c>
      <c r="AB27" s="69">
        <f>Z27+AA27</f>
        <v>-0.03</v>
      </c>
      <c r="AC27" s="69">
        <f t="shared" ref="AC27:AC29" si="364">ROUND(Z27*0.65,2)</f>
        <v>-0.02</v>
      </c>
      <c r="AD27" s="69">
        <f t="shared" ref="AD27:AD29" si="365">ROUND(AA27*0.65,2)</f>
        <v>0</v>
      </c>
      <c r="AE27" s="46">
        <f>AC27+AD27</f>
        <v>-0.02</v>
      </c>
      <c r="AF27" s="9">
        <f t="shared" ref="AF27:AF29" si="366">T27-V27</f>
        <v>-7000</v>
      </c>
      <c r="AG27" s="9">
        <f t="shared" ref="AG27:AG29" si="367">U27-W27</f>
        <v>0</v>
      </c>
      <c r="AH27" s="69">
        <f t="shared" ref="AH27:AH29" si="368">Z27-AC27</f>
        <v>-9.9999999999999985E-3</v>
      </c>
      <c r="AI27" s="69">
        <f t="shared" ref="AI27:AI29" si="369">AA27-AD27</f>
        <v>0</v>
      </c>
      <c r="AJ27" s="69">
        <f>AH27+AI27</f>
        <v>-9.9999999999999985E-3</v>
      </c>
      <c r="AK27" s="40">
        <f>AL27+AS27</f>
        <v>0</v>
      </c>
      <c r="AL27" s="40">
        <f>AN27+AO27+AP27+AQ27+AR27</f>
        <v>0</v>
      </c>
      <c r="AM27" s="5"/>
      <c r="AN27" s="9"/>
      <c r="AO27" s="9"/>
      <c r="AP27" s="9"/>
      <c r="AQ27" s="9"/>
      <c r="AR27" s="9"/>
      <c r="AS27" s="40">
        <f>AT27+AU27+AV27</f>
        <v>0</v>
      </c>
      <c r="AT27" s="9"/>
      <c r="AU27" s="9"/>
      <c r="AV27" s="9"/>
      <c r="AW27" s="81"/>
      <c r="AX27" s="81"/>
      <c r="AY27" s="78"/>
      <c r="AZ27" s="9">
        <v>55392</v>
      </c>
      <c r="BA27" s="9">
        <v>29600</v>
      </c>
      <c r="BB27" s="86">
        <f>ROUND(AW27/AZ27/10,2)*-1</f>
        <v>0</v>
      </c>
      <c r="BC27" s="86">
        <f>ROUND(AX27/BA27/10,2)*-1</f>
        <v>0</v>
      </c>
      <c r="BD27" s="86">
        <f>BB27+BC27</f>
        <v>0</v>
      </c>
      <c r="BE27" s="87">
        <f>BF27+BM27</f>
        <v>20000</v>
      </c>
      <c r="BF27" s="87">
        <f>BH27+BI27+BJ27+BK27+BL27</f>
        <v>20000</v>
      </c>
      <c r="BG27" s="88">
        <f t="shared" ref="BG27:BG29" si="370">J27</f>
        <v>0</v>
      </c>
      <c r="BH27" s="88">
        <f t="shared" ref="BH27:BH29" si="371">K27</f>
        <v>0</v>
      </c>
      <c r="BI27" s="88">
        <f t="shared" ref="BI27:BI29" si="372">L27</f>
        <v>0</v>
      </c>
      <c r="BJ27" s="88">
        <f t="shared" ref="BJ27:BJ29" si="373">M27</f>
        <v>20000</v>
      </c>
      <c r="BK27" s="88">
        <f t="shared" ref="BK27:BK29" si="374">N27</f>
        <v>0</v>
      </c>
      <c r="BL27" s="88">
        <f t="shared" ref="BL27:BL29" si="375">O27</f>
        <v>0</v>
      </c>
      <c r="BM27" s="87">
        <f>BN27+BO27+BP27</f>
        <v>0</v>
      </c>
      <c r="BN27" s="81">
        <f t="shared" ref="BN27:BN29" si="376">Q27</f>
        <v>0</v>
      </c>
      <c r="BO27" s="81">
        <f t="shared" ref="BO27:BO29" si="377">R27</f>
        <v>0</v>
      </c>
      <c r="BP27" s="81">
        <f t="shared" ref="BP27:BP29" si="378">S27</f>
        <v>0</v>
      </c>
      <c r="BQ27" s="81">
        <f t="shared" ref="BQ27:BQ29" si="379">(BH27+BI27+BJ27+BK27)-(K27+L27+M27+N27)</f>
        <v>0</v>
      </c>
      <c r="BR27" s="81">
        <f t="shared" ref="BR27:BR29" si="380">(BN27+BO27)-(Q27+R27)</f>
        <v>0</v>
      </c>
      <c r="BS27" s="81">
        <f t="shared" ref="BS27:BS29" si="381">(BP27+BL27)-(S27+O27)</f>
        <v>0</v>
      </c>
      <c r="BT27" s="9">
        <v>55392</v>
      </c>
      <c r="BU27" s="9">
        <v>29600</v>
      </c>
      <c r="BV27" s="86">
        <f t="shared" ref="BV27" si="382">ROUND(((BH27+BJ27+BK27)-(K27+M27+N27))/10/BT27,2)*-1</f>
        <v>0</v>
      </c>
      <c r="BW27" s="86">
        <f t="shared" ref="BW27:BW29" si="383">ROUND((BO27-R27)/10/BU27,2)*-1</f>
        <v>0</v>
      </c>
      <c r="BX27" s="86">
        <f>BV27+BW27</f>
        <v>0</v>
      </c>
      <c r="BY27" s="87">
        <f t="shared" ref="BY27:BY29" si="384">BZ27+CG27</f>
        <v>20000</v>
      </c>
      <c r="BZ27" s="87">
        <f t="shared" ref="BZ27:BZ29" si="385">CB27+CC27+CD27+CE27+CF27</f>
        <v>20000</v>
      </c>
      <c r="CA27" s="81">
        <f t="shared" ref="CA27:CA29" si="386">BG27</f>
        <v>0</v>
      </c>
      <c r="CB27" s="81">
        <f t="shared" ref="CB27:CB29" si="387">BH27</f>
        <v>0</v>
      </c>
      <c r="CC27" s="81">
        <f t="shared" ref="CC27:CC29" si="388">BI27</f>
        <v>0</v>
      </c>
      <c r="CD27" s="81">
        <f t="shared" ref="CD27:CD29" si="389">BJ27</f>
        <v>20000</v>
      </c>
      <c r="CE27" s="81">
        <f t="shared" ref="CE27:CE29" si="390">BK27</f>
        <v>0</v>
      </c>
      <c r="CF27" s="81">
        <f t="shared" ref="CF27:CF29" si="391">BL27</f>
        <v>0</v>
      </c>
      <c r="CG27" s="87">
        <f t="shared" ref="CG27:CG29" si="392">CH27+CI27+CJ27</f>
        <v>0</v>
      </c>
      <c r="CH27" s="81">
        <f t="shared" ref="CH27:CH29" si="393">BN27</f>
        <v>0</v>
      </c>
      <c r="CI27" s="81">
        <f t="shared" ref="CI27:CI29" si="394">BO27</f>
        <v>0</v>
      </c>
      <c r="CJ27" s="81">
        <f t="shared" ref="CJ27:CJ29" si="395">BP27</f>
        <v>0</v>
      </c>
      <c r="CK27" s="81">
        <f>(CC27+CD27+CE27)-(BI27+BJ27+BK27)</f>
        <v>0</v>
      </c>
      <c r="CL27" s="81">
        <f>(CH27+CI27)-(BN27+BO27)</f>
        <v>0</v>
      </c>
      <c r="CM27" s="9">
        <v>55392</v>
      </c>
      <c r="CN27" s="9">
        <v>29600</v>
      </c>
      <c r="CO27" s="90">
        <f>ROUND(((CD27+CE27)-(BJ27+BK27))/CM27/10,2)*-1</f>
        <v>0</v>
      </c>
      <c r="CP27" s="90">
        <f>ROUND((CI27-BO27)/CN27/10,2)*-1</f>
        <v>0</v>
      </c>
      <c r="CQ27" s="90">
        <f t="shared" ref="CQ27:CQ29" si="396">SUM(CO27:CP27)</f>
        <v>0</v>
      </c>
      <c r="CR27" s="87">
        <f>CS27+CZ27</f>
        <v>0</v>
      </c>
      <c r="CS27" s="87">
        <f>CU27+CV27+CW27+CX27+CY27</f>
        <v>0</v>
      </c>
      <c r="CT27" s="88"/>
      <c r="CU27" s="81"/>
      <c r="CV27" s="81"/>
      <c r="CW27" s="81"/>
      <c r="CX27" s="81"/>
      <c r="CY27" s="81"/>
      <c r="CZ27" s="87">
        <f>DA27+DB27+DC27</f>
        <v>0</v>
      </c>
      <c r="DA27" s="81"/>
      <c r="DB27" s="81"/>
      <c r="DC27" s="81"/>
      <c r="DD27" s="81">
        <f t="shared" ref="DD27:DD29" si="397">(CV27+CW27+CX27)-(CC27+CD27+CE27)</f>
        <v>-20000</v>
      </c>
      <c r="DE27" s="81">
        <f t="shared" ref="DE27:DE29" si="398">(DA27+DB27)-(CH27+CI27)</f>
        <v>0</v>
      </c>
      <c r="DF27" s="9">
        <v>56067</v>
      </c>
      <c r="DG27" s="9">
        <v>27130</v>
      </c>
      <c r="DH27" s="90">
        <f t="shared" ref="DH27" si="399">ROUND(((CW27+CX27)-(CD27+CE27))/DF27/10,2)*-1</f>
        <v>0.04</v>
      </c>
      <c r="DI27" s="90">
        <f t="shared" ref="DI27" si="400">ROUND(((DB27-CI27)/DG27/10),2)*-1</f>
        <v>0</v>
      </c>
      <c r="DJ27" s="90">
        <f>DH27+DI27</f>
        <v>0.04</v>
      </c>
      <c r="DK27" s="87">
        <f>DL27+DS27</f>
        <v>0</v>
      </c>
      <c r="DL27" s="87">
        <f>DN27+DO27+DP27+DQ27+DR27</f>
        <v>0</v>
      </c>
      <c r="DM27" s="88"/>
      <c r="DN27" s="81"/>
      <c r="DO27" s="81"/>
      <c r="DP27" s="81"/>
      <c r="DQ27" s="81"/>
      <c r="DR27" s="81"/>
      <c r="DS27" s="87">
        <f>DT27+DU27+DV27</f>
        <v>0</v>
      </c>
      <c r="DT27" s="81"/>
      <c r="DU27" s="81"/>
      <c r="DV27" s="81"/>
      <c r="DW27" s="81">
        <f t="shared" ref="DW27:DW29" si="401">(DO27+DP27+DQ27)-(CV27+CW27+CX27)</f>
        <v>0</v>
      </c>
      <c r="DX27" s="81">
        <f t="shared" ref="DX27:DX29" si="402">(DT27+DU27)-(DA27+DB27)</f>
        <v>0</v>
      </c>
      <c r="DY27" s="9"/>
      <c r="DZ27" s="9"/>
      <c r="EA27" s="90" t="e">
        <f t="shared" ref="EA27" si="403">ROUND(((DP27+DQ27)-(CW27+CX27))/DY27/10,2)*-1</f>
        <v>#DIV/0!</v>
      </c>
      <c r="EB27" s="90" t="e">
        <f t="shared" ref="EB27" si="404">ROUND(((DU27-DB27)/DZ27/10),2)*-1</f>
        <v>#DIV/0!</v>
      </c>
      <c r="EC27" s="90" t="e">
        <f>EA27+EB27</f>
        <v>#DIV/0!</v>
      </c>
      <c r="ED27" s="87">
        <f>EE27+EL27</f>
        <v>0</v>
      </c>
      <c r="EE27" s="87">
        <f>EG27+EH27+EI27+EJ27+EK27</f>
        <v>0</v>
      </c>
      <c r="EF27" s="88"/>
      <c r="EG27" s="81"/>
      <c r="EH27" s="81"/>
      <c r="EI27" s="81"/>
      <c r="EJ27" s="81"/>
      <c r="EK27" s="81"/>
      <c r="EL27" s="87">
        <f t="shared" ref="EL27:EL28" si="405">EM27+EN27+EO27</f>
        <v>0</v>
      </c>
      <c r="EM27" s="81"/>
      <c r="EN27" s="81"/>
      <c r="EO27" s="81"/>
      <c r="EP27" s="81">
        <f t="shared" ref="EP27:EP29" si="406">(EH27+EI27+EJ27)-(DO27+DP27+DQ27)</f>
        <v>0</v>
      </c>
      <c r="EQ27" s="81">
        <f t="shared" ref="EQ27:EQ29" si="407">(EM27+EN27)-(DT27+DU27)</f>
        <v>0</v>
      </c>
      <c r="ER27" s="9"/>
      <c r="ES27" s="9"/>
      <c r="ET27" s="90" t="e">
        <f t="shared" ref="ET27" si="408">ROUND(((EI27+EJ27)-(DP27+DQ27))/ER27/10,2)*-1</f>
        <v>#DIV/0!</v>
      </c>
      <c r="EU27" s="90" t="e">
        <f t="shared" ref="EU27" si="409">ROUND(((EN27-DU27)/ES27/10),2)*-1</f>
        <v>#DIV/0!</v>
      </c>
      <c r="EV27" s="90" t="e">
        <f>ET27+EU27</f>
        <v>#DIV/0!</v>
      </c>
    </row>
    <row r="28" spans="1:152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108</v>
      </c>
      <c r="G28" s="19" t="s">
        <v>94</v>
      </c>
      <c r="H28" s="40">
        <f>I28+P28</f>
        <v>0</v>
      </c>
      <c r="I28" s="40">
        <f>K28+L28+M28+N28+O28</f>
        <v>0</v>
      </c>
      <c r="J28" s="5"/>
      <c r="K28" s="9"/>
      <c r="L28" s="9"/>
      <c r="M28" s="9"/>
      <c r="N28" s="9"/>
      <c r="O28" s="9"/>
      <c r="P28" s="40">
        <f>Q28+R28+S28</f>
        <v>0</v>
      </c>
      <c r="Q28" s="9"/>
      <c r="R28" s="9"/>
      <c r="S28" s="9"/>
      <c r="T28" s="64">
        <f>(L28+M28+N28)*-1</f>
        <v>0</v>
      </c>
      <c r="U28" s="64">
        <f>(Q28+R28)*-1</f>
        <v>0</v>
      </c>
      <c r="V28" s="9">
        <f t="shared" si="361"/>
        <v>0</v>
      </c>
      <c r="W28" s="9">
        <f t="shared" si="361"/>
        <v>0</v>
      </c>
      <c r="X28" s="45" t="s">
        <v>218</v>
      </c>
      <c r="Y28" s="45" t="s">
        <v>218</v>
      </c>
      <c r="Z28" s="69">
        <f t="shared" si="362"/>
        <v>0</v>
      </c>
      <c r="AA28" s="69">
        <f t="shared" si="363"/>
        <v>0</v>
      </c>
      <c r="AB28" s="69">
        <f>Z28+AA28</f>
        <v>0</v>
      </c>
      <c r="AC28" s="69">
        <f t="shared" si="364"/>
        <v>0</v>
      </c>
      <c r="AD28" s="69">
        <f t="shared" si="365"/>
        <v>0</v>
      </c>
      <c r="AE28" s="46">
        <f>AC28+AD28</f>
        <v>0</v>
      </c>
      <c r="AF28" s="9">
        <f t="shared" si="366"/>
        <v>0</v>
      </c>
      <c r="AG28" s="9">
        <f t="shared" si="367"/>
        <v>0</v>
      </c>
      <c r="AH28" s="69">
        <f t="shared" si="368"/>
        <v>0</v>
      </c>
      <c r="AI28" s="69">
        <f t="shared" si="369"/>
        <v>0</v>
      </c>
      <c r="AJ28" s="69">
        <f>AH28+AI28</f>
        <v>0</v>
      </c>
      <c r="AK28" s="40">
        <f>AL28+AS28</f>
        <v>0</v>
      </c>
      <c r="AL28" s="40">
        <f>AN28+AO28+AP28+AQ28+AR28</f>
        <v>0</v>
      </c>
      <c r="AM28" s="5"/>
      <c r="AN28" s="9"/>
      <c r="AO28" s="9"/>
      <c r="AP28" s="9"/>
      <c r="AQ28" s="9"/>
      <c r="AR28" s="9"/>
      <c r="AS28" s="40">
        <f>AT28+AU28+AV28</f>
        <v>0</v>
      </c>
      <c r="AT28" s="9"/>
      <c r="AU28" s="9"/>
      <c r="AV28" s="9"/>
      <c r="AW28" s="81"/>
      <c r="AX28" s="81"/>
      <c r="AY28" s="78"/>
      <c r="AZ28" s="45" t="s">
        <v>218</v>
      </c>
      <c r="BA28" s="45" t="s">
        <v>218</v>
      </c>
      <c r="BB28" s="107" t="s">
        <v>218</v>
      </c>
      <c r="BC28" s="107" t="s">
        <v>218</v>
      </c>
      <c r="BD28" s="107" t="s">
        <v>218</v>
      </c>
      <c r="BE28" s="87">
        <f>BF28+BM28</f>
        <v>0</v>
      </c>
      <c r="BF28" s="87">
        <f>BH28+BI28+BJ28+BK28+BL28</f>
        <v>0</v>
      </c>
      <c r="BG28" s="88">
        <f t="shared" si="370"/>
        <v>0</v>
      </c>
      <c r="BH28" s="88">
        <f t="shared" si="371"/>
        <v>0</v>
      </c>
      <c r="BI28" s="88">
        <f t="shared" si="372"/>
        <v>0</v>
      </c>
      <c r="BJ28" s="88">
        <f t="shared" si="373"/>
        <v>0</v>
      </c>
      <c r="BK28" s="88">
        <f t="shared" si="374"/>
        <v>0</v>
      </c>
      <c r="BL28" s="88">
        <f t="shared" si="375"/>
        <v>0</v>
      </c>
      <c r="BM28" s="87">
        <f>BN28+BO28+BP28</f>
        <v>0</v>
      </c>
      <c r="BN28" s="81">
        <f t="shared" si="376"/>
        <v>0</v>
      </c>
      <c r="BO28" s="81">
        <f t="shared" si="377"/>
        <v>0</v>
      </c>
      <c r="BP28" s="81">
        <f t="shared" si="378"/>
        <v>0</v>
      </c>
      <c r="BQ28" s="81">
        <f t="shared" si="379"/>
        <v>0</v>
      </c>
      <c r="BR28" s="81">
        <f t="shared" si="380"/>
        <v>0</v>
      </c>
      <c r="BS28" s="81">
        <f t="shared" si="381"/>
        <v>0</v>
      </c>
      <c r="BT28" s="45" t="s">
        <v>218</v>
      </c>
      <c r="BU28" s="45" t="s">
        <v>218</v>
      </c>
      <c r="BV28" s="86">
        <v>0</v>
      </c>
      <c r="BW28" s="86">
        <v>0</v>
      </c>
      <c r="BX28" s="86">
        <f>BV28+BW28</f>
        <v>0</v>
      </c>
      <c r="BY28" s="87">
        <f t="shared" si="384"/>
        <v>0</v>
      </c>
      <c r="BZ28" s="87">
        <f t="shared" si="385"/>
        <v>0</v>
      </c>
      <c r="CA28" s="81">
        <f t="shared" si="386"/>
        <v>0</v>
      </c>
      <c r="CB28" s="81">
        <f t="shared" si="387"/>
        <v>0</v>
      </c>
      <c r="CC28" s="81">
        <f t="shared" si="388"/>
        <v>0</v>
      </c>
      <c r="CD28" s="81">
        <f t="shared" si="389"/>
        <v>0</v>
      </c>
      <c r="CE28" s="81">
        <f t="shared" si="390"/>
        <v>0</v>
      </c>
      <c r="CF28" s="81">
        <f t="shared" si="391"/>
        <v>0</v>
      </c>
      <c r="CG28" s="87">
        <f t="shared" si="392"/>
        <v>0</v>
      </c>
      <c r="CH28" s="81">
        <f t="shared" si="393"/>
        <v>0</v>
      </c>
      <c r="CI28" s="81">
        <f t="shared" si="394"/>
        <v>0</v>
      </c>
      <c r="CJ28" s="81">
        <f t="shared" si="395"/>
        <v>0</v>
      </c>
      <c r="CK28" s="81">
        <f>(CC28+CD28+CE28)-(BI28+BJ28+BK28)</f>
        <v>0</v>
      </c>
      <c r="CL28" s="81">
        <f>(CH28+CI28)-(BN28+BO28)</f>
        <v>0</v>
      </c>
      <c r="CM28" s="45">
        <v>0</v>
      </c>
      <c r="CN28" s="45">
        <v>0</v>
      </c>
      <c r="CO28" s="90"/>
      <c r="CP28" s="90"/>
      <c r="CQ28" s="90">
        <f t="shared" si="396"/>
        <v>0</v>
      </c>
      <c r="CR28" s="87">
        <f>CS28+CZ28</f>
        <v>0</v>
      </c>
      <c r="CS28" s="87">
        <f>CU28+CV28+CW28+CX28+CY28</f>
        <v>0</v>
      </c>
      <c r="CT28" s="88"/>
      <c r="CU28" s="81"/>
      <c r="CV28" s="81"/>
      <c r="CW28" s="81"/>
      <c r="CX28" s="81"/>
      <c r="CY28" s="81"/>
      <c r="CZ28" s="87">
        <f>DA28+DB28+DC28</f>
        <v>0</v>
      </c>
      <c r="DA28" s="81"/>
      <c r="DB28" s="81"/>
      <c r="DC28" s="81"/>
      <c r="DD28" s="81">
        <f t="shared" si="397"/>
        <v>0</v>
      </c>
      <c r="DE28" s="81">
        <f t="shared" si="398"/>
        <v>0</v>
      </c>
      <c r="DF28" s="45" t="s">
        <v>218</v>
      </c>
      <c r="DG28" s="45" t="s">
        <v>218</v>
      </c>
      <c r="DH28" s="90">
        <v>0</v>
      </c>
      <c r="DI28" s="90">
        <v>0</v>
      </c>
      <c r="DJ28" s="90">
        <f>DH28+DI28</f>
        <v>0</v>
      </c>
      <c r="DK28" s="87">
        <f>DL28+DS28</f>
        <v>0</v>
      </c>
      <c r="DL28" s="87">
        <f>DN28+DO28+DP28+DQ28+DR28</f>
        <v>0</v>
      </c>
      <c r="DM28" s="88"/>
      <c r="DN28" s="81"/>
      <c r="DO28" s="81"/>
      <c r="DP28" s="81"/>
      <c r="DQ28" s="81"/>
      <c r="DR28" s="81"/>
      <c r="DS28" s="87">
        <f>DT28+DU28+DV28</f>
        <v>0</v>
      </c>
      <c r="DT28" s="81"/>
      <c r="DU28" s="81"/>
      <c r="DV28" s="81"/>
      <c r="DW28" s="81">
        <f t="shared" si="401"/>
        <v>0</v>
      </c>
      <c r="DX28" s="81">
        <f t="shared" si="402"/>
        <v>0</v>
      </c>
      <c r="DY28" s="45" t="s">
        <v>218</v>
      </c>
      <c r="DZ28" s="45" t="s">
        <v>218</v>
      </c>
      <c r="EA28" s="90">
        <v>0</v>
      </c>
      <c r="EB28" s="90">
        <v>0</v>
      </c>
      <c r="EC28" s="90">
        <f>EA28+EB28</f>
        <v>0</v>
      </c>
      <c r="ED28" s="87">
        <f>EE28+EL28</f>
        <v>0</v>
      </c>
      <c r="EE28" s="87">
        <f>EG28+EH28+EI28+EJ28+EK28</f>
        <v>0</v>
      </c>
      <c r="EF28" s="88"/>
      <c r="EG28" s="81"/>
      <c r="EH28" s="81"/>
      <c r="EI28" s="81"/>
      <c r="EJ28" s="81"/>
      <c r="EK28" s="81"/>
      <c r="EL28" s="87">
        <f t="shared" si="405"/>
        <v>0</v>
      </c>
      <c r="EM28" s="81"/>
      <c r="EN28" s="81"/>
      <c r="EO28" s="81"/>
      <c r="EP28" s="81">
        <f t="shared" si="406"/>
        <v>0</v>
      </c>
      <c r="EQ28" s="81">
        <f t="shared" si="407"/>
        <v>0</v>
      </c>
      <c r="ER28" s="45" t="s">
        <v>218</v>
      </c>
      <c r="ES28" s="45" t="s">
        <v>218</v>
      </c>
      <c r="ET28" s="90">
        <v>0</v>
      </c>
      <c r="EU28" s="90">
        <v>0</v>
      </c>
      <c r="EV28" s="90">
        <f>ET28+EU28</f>
        <v>0</v>
      </c>
    </row>
    <row r="29" spans="1:15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94</v>
      </c>
      <c r="H29" s="40">
        <f>I29+P29</f>
        <v>0</v>
      </c>
      <c r="I29" s="40">
        <f>K29+L29+M29+N29+O29</f>
        <v>0</v>
      </c>
      <c r="J29" s="5"/>
      <c r="K29" s="9"/>
      <c r="L29" s="9"/>
      <c r="M29" s="9"/>
      <c r="N29" s="9"/>
      <c r="O29" s="9"/>
      <c r="P29" s="40">
        <f>Q29+R29+S29</f>
        <v>0</v>
      </c>
      <c r="Q29" s="9"/>
      <c r="R29" s="9"/>
      <c r="S29" s="9"/>
      <c r="T29" s="64">
        <f>(L29+M29+N29)*-1</f>
        <v>0</v>
      </c>
      <c r="U29" s="64">
        <f>(Q29+R29)*-1</f>
        <v>0</v>
      </c>
      <c r="V29" s="9">
        <f t="shared" si="361"/>
        <v>0</v>
      </c>
      <c r="W29" s="9">
        <f t="shared" si="361"/>
        <v>0</v>
      </c>
      <c r="X29" s="45" t="s">
        <v>218</v>
      </c>
      <c r="Y29" s="9">
        <v>25931</v>
      </c>
      <c r="Z29" s="69">
        <f t="shared" si="362"/>
        <v>0</v>
      </c>
      <c r="AA29" s="69">
        <f t="shared" si="363"/>
        <v>0</v>
      </c>
      <c r="AB29" s="69">
        <f>Z29+AA29</f>
        <v>0</v>
      </c>
      <c r="AC29" s="69">
        <f t="shared" si="364"/>
        <v>0</v>
      </c>
      <c r="AD29" s="69">
        <f t="shared" si="365"/>
        <v>0</v>
      </c>
      <c r="AE29" s="46">
        <f>AC29+AD29</f>
        <v>0</v>
      </c>
      <c r="AF29" s="9">
        <f t="shared" si="366"/>
        <v>0</v>
      </c>
      <c r="AG29" s="9">
        <f t="shared" si="367"/>
        <v>0</v>
      </c>
      <c r="AH29" s="69">
        <f t="shared" si="368"/>
        <v>0</v>
      </c>
      <c r="AI29" s="69">
        <f t="shared" si="369"/>
        <v>0</v>
      </c>
      <c r="AJ29" s="69">
        <f>AH29+AI29</f>
        <v>0</v>
      </c>
      <c r="AK29" s="40">
        <f>AL29+AS29</f>
        <v>0</v>
      </c>
      <c r="AL29" s="40">
        <f>AN29+AO29+AP29+AQ29+AR29</f>
        <v>0</v>
      </c>
      <c r="AM29" s="5"/>
      <c r="AN29" s="9"/>
      <c r="AO29" s="9"/>
      <c r="AP29" s="9"/>
      <c r="AQ29" s="9"/>
      <c r="AR29" s="9"/>
      <c r="AS29" s="40">
        <f>AT29+AU29+AV29</f>
        <v>0</v>
      </c>
      <c r="AT29" s="9"/>
      <c r="AU29" s="9"/>
      <c r="AV29" s="9"/>
      <c r="AW29" s="81"/>
      <c r="AX29" s="81"/>
      <c r="AY29" s="78"/>
      <c r="AZ29" s="45" t="s">
        <v>218</v>
      </c>
      <c r="BA29" s="9">
        <v>25931</v>
      </c>
      <c r="BB29" s="107" t="s">
        <v>218</v>
      </c>
      <c r="BC29" s="86">
        <f>ROUND(AX29/BA29/10,2)*-1</f>
        <v>0</v>
      </c>
      <c r="BD29" s="86">
        <f>BC29</f>
        <v>0</v>
      </c>
      <c r="BE29" s="87">
        <f>BF29+BM29</f>
        <v>0</v>
      </c>
      <c r="BF29" s="87">
        <f>BH29+BI29+BJ29+BK29+BL29</f>
        <v>0</v>
      </c>
      <c r="BG29" s="88">
        <f t="shared" si="370"/>
        <v>0</v>
      </c>
      <c r="BH29" s="88">
        <f t="shared" si="371"/>
        <v>0</v>
      </c>
      <c r="BI29" s="88">
        <f t="shared" si="372"/>
        <v>0</v>
      </c>
      <c r="BJ29" s="88">
        <f t="shared" si="373"/>
        <v>0</v>
      </c>
      <c r="BK29" s="88">
        <f t="shared" si="374"/>
        <v>0</v>
      </c>
      <c r="BL29" s="88">
        <f t="shared" si="375"/>
        <v>0</v>
      </c>
      <c r="BM29" s="87">
        <f>BN29+BO29+BP29</f>
        <v>0</v>
      </c>
      <c r="BN29" s="81">
        <f t="shared" si="376"/>
        <v>0</v>
      </c>
      <c r="BO29" s="81">
        <f t="shared" si="377"/>
        <v>0</v>
      </c>
      <c r="BP29" s="81">
        <f t="shared" si="378"/>
        <v>0</v>
      </c>
      <c r="BQ29" s="81">
        <f t="shared" si="379"/>
        <v>0</v>
      </c>
      <c r="BR29" s="81">
        <f t="shared" si="380"/>
        <v>0</v>
      </c>
      <c r="BS29" s="81">
        <f t="shared" si="381"/>
        <v>0</v>
      </c>
      <c r="BT29" s="45" t="s">
        <v>218</v>
      </c>
      <c r="BU29" s="9">
        <v>25931</v>
      </c>
      <c r="BV29" s="86">
        <v>0</v>
      </c>
      <c r="BW29" s="86">
        <f t="shared" si="383"/>
        <v>0</v>
      </c>
      <c r="BX29" s="86">
        <f>BV29+BW29</f>
        <v>0</v>
      </c>
      <c r="BY29" s="87">
        <f t="shared" si="384"/>
        <v>0</v>
      </c>
      <c r="BZ29" s="87">
        <f t="shared" si="385"/>
        <v>0</v>
      </c>
      <c r="CA29" s="81">
        <f t="shared" si="386"/>
        <v>0</v>
      </c>
      <c r="CB29" s="81">
        <f t="shared" si="387"/>
        <v>0</v>
      </c>
      <c r="CC29" s="81">
        <f t="shared" si="388"/>
        <v>0</v>
      </c>
      <c r="CD29" s="81">
        <f t="shared" si="389"/>
        <v>0</v>
      </c>
      <c r="CE29" s="81">
        <f t="shared" si="390"/>
        <v>0</v>
      </c>
      <c r="CF29" s="81">
        <f t="shared" si="391"/>
        <v>0</v>
      </c>
      <c r="CG29" s="87">
        <f t="shared" si="392"/>
        <v>0</v>
      </c>
      <c r="CH29" s="81">
        <f t="shared" si="393"/>
        <v>0</v>
      </c>
      <c r="CI29" s="81">
        <f t="shared" si="394"/>
        <v>0</v>
      </c>
      <c r="CJ29" s="81">
        <f t="shared" si="395"/>
        <v>0</v>
      </c>
      <c r="CK29" s="81">
        <f>(CC29+CD29+CE29)-(BI29+BJ29+BK29)</f>
        <v>0</v>
      </c>
      <c r="CL29" s="81">
        <f>(CH29+CI29)-(BN29+BO29)</f>
        <v>0</v>
      </c>
      <c r="CM29" s="45">
        <v>0</v>
      </c>
      <c r="CN29" s="9">
        <v>25931</v>
      </c>
      <c r="CO29" s="90"/>
      <c r="CP29" s="90">
        <f>ROUND((CI29-BO29)/CN29/10,2)*-1</f>
        <v>0</v>
      </c>
      <c r="CQ29" s="90">
        <f t="shared" si="396"/>
        <v>0</v>
      </c>
      <c r="CR29" s="87">
        <f>CS29+CZ29</f>
        <v>0</v>
      </c>
      <c r="CS29" s="87">
        <f>CU29+CV29+CW29+CX29+CY29</f>
        <v>0</v>
      </c>
      <c r="CT29" s="88"/>
      <c r="CU29" s="81"/>
      <c r="CV29" s="81"/>
      <c r="CW29" s="81"/>
      <c r="CX29" s="81"/>
      <c r="CY29" s="81"/>
      <c r="CZ29" s="87">
        <f>DA29+DB29+DC29</f>
        <v>0</v>
      </c>
      <c r="DA29" s="81"/>
      <c r="DB29" s="81"/>
      <c r="DC29" s="81"/>
      <c r="DD29" s="81">
        <f t="shared" si="397"/>
        <v>0</v>
      </c>
      <c r="DE29" s="81">
        <f t="shared" si="398"/>
        <v>0</v>
      </c>
      <c r="DF29" s="45" t="s">
        <v>218</v>
      </c>
      <c r="DG29" s="9">
        <v>26460</v>
      </c>
      <c r="DH29" s="90">
        <v>0</v>
      </c>
      <c r="DI29" s="90">
        <f t="shared" ref="DI29" si="410">ROUND(((DB29-CI29)/DG29/10),2)*-1</f>
        <v>0</v>
      </c>
      <c r="DJ29" s="90">
        <f>DH29+DI29</f>
        <v>0</v>
      </c>
      <c r="DK29" s="87">
        <f>DL29+DS29</f>
        <v>0</v>
      </c>
      <c r="DL29" s="87">
        <f>DN29+DO29+DP29+DQ29+DR29</f>
        <v>0</v>
      </c>
      <c r="DM29" s="88"/>
      <c r="DN29" s="81"/>
      <c r="DO29" s="81"/>
      <c r="DP29" s="81"/>
      <c r="DQ29" s="81"/>
      <c r="DR29" s="81"/>
      <c r="DS29" s="87">
        <f>DT29+DU29+DV29</f>
        <v>0</v>
      </c>
      <c r="DT29" s="81"/>
      <c r="DU29" s="81"/>
      <c r="DV29" s="81"/>
      <c r="DW29" s="81">
        <f t="shared" si="401"/>
        <v>0</v>
      </c>
      <c r="DX29" s="81">
        <f t="shared" si="402"/>
        <v>0</v>
      </c>
      <c r="DY29" s="45" t="s">
        <v>218</v>
      </c>
      <c r="DZ29" s="9"/>
      <c r="EA29" s="90">
        <v>0</v>
      </c>
      <c r="EB29" s="90" t="e">
        <f t="shared" ref="EB29" si="411">ROUND(((DU29-DB29)/DZ29/10),2)*-1</f>
        <v>#DIV/0!</v>
      </c>
      <c r="EC29" s="90" t="e">
        <f>EA29+EB29</f>
        <v>#DIV/0!</v>
      </c>
      <c r="ED29" s="87">
        <f>EE29+EL29</f>
        <v>0</v>
      </c>
      <c r="EE29" s="87">
        <f>EG29+EH29+EI29+EJ29+EK29</f>
        <v>0</v>
      </c>
      <c r="EF29" s="88"/>
      <c r="EG29" s="81"/>
      <c r="EH29" s="81"/>
      <c r="EI29" s="81"/>
      <c r="EJ29" s="81"/>
      <c r="EK29" s="81"/>
      <c r="EL29" s="87">
        <f>EM29+EN29+EO29</f>
        <v>0</v>
      </c>
      <c r="EM29" s="81"/>
      <c r="EN29" s="81"/>
      <c r="EO29" s="81"/>
      <c r="EP29" s="81">
        <f t="shared" si="406"/>
        <v>0</v>
      </c>
      <c r="EQ29" s="81">
        <f t="shared" si="407"/>
        <v>0</v>
      </c>
      <c r="ER29" s="45" t="s">
        <v>218</v>
      </c>
      <c r="ES29" s="9"/>
      <c r="ET29" s="90">
        <v>0</v>
      </c>
      <c r="EU29" s="90" t="e">
        <f t="shared" ref="EU29" si="412">ROUND(((EN29-DU29)/ES29/10),2)*-1</f>
        <v>#DIV/0!</v>
      </c>
      <c r="EV29" s="90" t="e">
        <f>ET29+EU29</f>
        <v>#DIV/0!</v>
      </c>
    </row>
    <row r="30" spans="1:152" x14ac:dyDescent="0.25">
      <c r="A30" s="29"/>
      <c r="B30" s="30"/>
      <c r="C30" s="31"/>
      <c r="D30" s="32" t="s">
        <v>148</v>
      </c>
      <c r="E30" s="30"/>
      <c r="F30" s="30"/>
      <c r="G30" s="31"/>
      <c r="H30" s="33">
        <f t="shared" ref="H30:AE30" si="413">SUBTOTAL(9,H27:H29)</f>
        <v>20000</v>
      </c>
      <c r="I30" s="33">
        <f t="shared" si="413"/>
        <v>20000</v>
      </c>
      <c r="J30" s="33">
        <f t="shared" si="413"/>
        <v>0</v>
      </c>
      <c r="K30" s="33">
        <f t="shared" si="413"/>
        <v>0</v>
      </c>
      <c r="L30" s="33">
        <f t="shared" si="413"/>
        <v>0</v>
      </c>
      <c r="M30" s="33">
        <f t="shared" si="413"/>
        <v>20000</v>
      </c>
      <c r="N30" s="33">
        <f t="shared" si="413"/>
        <v>0</v>
      </c>
      <c r="O30" s="33">
        <f t="shared" si="413"/>
        <v>0</v>
      </c>
      <c r="P30" s="33">
        <f t="shared" si="413"/>
        <v>0</v>
      </c>
      <c r="Q30" s="33">
        <f t="shared" si="413"/>
        <v>0</v>
      </c>
      <c r="R30" s="33">
        <f t="shared" si="413"/>
        <v>0</v>
      </c>
      <c r="S30" s="33">
        <f t="shared" si="413"/>
        <v>0</v>
      </c>
      <c r="T30" s="33">
        <f t="shared" si="413"/>
        <v>-20000</v>
      </c>
      <c r="U30" s="33">
        <f t="shared" si="413"/>
        <v>0</v>
      </c>
      <c r="V30" s="33">
        <f t="shared" si="413"/>
        <v>-13000</v>
      </c>
      <c r="W30" s="33">
        <f t="shared" si="413"/>
        <v>0</v>
      </c>
      <c r="X30" s="33">
        <f t="shared" si="413"/>
        <v>55392</v>
      </c>
      <c r="Y30" s="33">
        <f t="shared" si="413"/>
        <v>55531</v>
      </c>
      <c r="Z30" s="47">
        <f t="shared" si="413"/>
        <v>-0.03</v>
      </c>
      <c r="AA30" s="47">
        <f t="shared" si="413"/>
        <v>0</v>
      </c>
      <c r="AB30" s="47">
        <f t="shared" si="413"/>
        <v>-0.03</v>
      </c>
      <c r="AC30" s="47">
        <f t="shared" si="413"/>
        <v>-0.02</v>
      </c>
      <c r="AD30" s="47">
        <f t="shared" si="413"/>
        <v>0</v>
      </c>
      <c r="AE30" s="47">
        <f t="shared" si="413"/>
        <v>-0.02</v>
      </c>
      <c r="AF30" s="33">
        <f t="shared" ref="AF30:AJ30" si="414">SUBTOTAL(9,AF27:AF29)</f>
        <v>-7000</v>
      </c>
      <c r="AG30" s="33">
        <f t="shared" si="414"/>
        <v>0</v>
      </c>
      <c r="AH30" s="47">
        <f t="shared" si="414"/>
        <v>-9.9999999999999985E-3</v>
      </c>
      <c r="AI30" s="47">
        <f t="shared" si="414"/>
        <v>0</v>
      </c>
      <c r="AJ30" s="47">
        <f t="shared" si="414"/>
        <v>-9.9999999999999985E-3</v>
      </c>
      <c r="AK30" s="33">
        <f t="shared" ref="AK30:BD30" si="415">SUBTOTAL(9,AK27:AK29)</f>
        <v>0</v>
      </c>
      <c r="AL30" s="33">
        <f t="shared" si="415"/>
        <v>0</v>
      </c>
      <c r="AM30" s="33">
        <f t="shared" si="415"/>
        <v>0</v>
      </c>
      <c r="AN30" s="33">
        <f t="shared" si="415"/>
        <v>0</v>
      </c>
      <c r="AO30" s="33">
        <f t="shared" si="415"/>
        <v>0</v>
      </c>
      <c r="AP30" s="33">
        <f t="shared" si="415"/>
        <v>0</v>
      </c>
      <c r="AQ30" s="33">
        <f t="shared" si="415"/>
        <v>0</v>
      </c>
      <c r="AR30" s="33">
        <f t="shared" si="415"/>
        <v>0</v>
      </c>
      <c r="AS30" s="33">
        <f t="shared" si="415"/>
        <v>0</v>
      </c>
      <c r="AT30" s="33">
        <f t="shared" si="415"/>
        <v>0</v>
      </c>
      <c r="AU30" s="33">
        <f t="shared" si="415"/>
        <v>0</v>
      </c>
      <c r="AV30" s="33">
        <f t="shared" si="415"/>
        <v>0</v>
      </c>
      <c r="AW30" s="33">
        <f t="shared" si="415"/>
        <v>0</v>
      </c>
      <c r="AX30" s="33">
        <f t="shared" si="415"/>
        <v>0</v>
      </c>
      <c r="AY30" s="33">
        <f t="shared" si="415"/>
        <v>0</v>
      </c>
      <c r="AZ30" s="33">
        <f t="shared" ref="AZ30:BA30" si="416">SUBTOTAL(9,AZ27:AZ29)</f>
        <v>55392</v>
      </c>
      <c r="BA30" s="33">
        <f t="shared" si="416"/>
        <v>55531</v>
      </c>
      <c r="BB30" s="47">
        <f t="shared" si="415"/>
        <v>0</v>
      </c>
      <c r="BC30" s="47">
        <f t="shared" si="415"/>
        <v>0</v>
      </c>
      <c r="BD30" s="47">
        <f t="shared" si="415"/>
        <v>0</v>
      </c>
      <c r="BE30" s="33">
        <f t="shared" ref="BE30:BX30" si="417">SUBTOTAL(9,BE27:BE29)</f>
        <v>20000</v>
      </c>
      <c r="BF30" s="33">
        <f t="shared" si="417"/>
        <v>20000</v>
      </c>
      <c r="BG30" s="33">
        <f t="shared" si="417"/>
        <v>0</v>
      </c>
      <c r="BH30" s="33">
        <f t="shared" si="417"/>
        <v>0</v>
      </c>
      <c r="BI30" s="33">
        <f t="shared" si="417"/>
        <v>0</v>
      </c>
      <c r="BJ30" s="33">
        <f t="shared" si="417"/>
        <v>20000</v>
      </c>
      <c r="BK30" s="33">
        <f t="shared" si="417"/>
        <v>0</v>
      </c>
      <c r="BL30" s="33">
        <f t="shared" si="417"/>
        <v>0</v>
      </c>
      <c r="BM30" s="33">
        <f t="shared" si="417"/>
        <v>0</v>
      </c>
      <c r="BN30" s="33">
        <f t="shared" si="417"/>
        <v>0</v>
      </c>
      <c r="BO30" s="33">
        <f t="shared" si="417"/>
        <v>0</v>
      </c>
      <c r="BP30" s="33">
        <f t="shared" si="417"/>
        <v>0</v>
      </c>
      <c r="BQ30" s="33">
        <f t="shared" si="417"/>
        <v>0</v>
      </c>
      <c r="BR30" s="33">
        <f t="shared" si="417"/>
        <v>0</v>
      </c>
      <c r="BS30" s="33">
        <f t="shared" si="417"/>
        <v>0</v>
      </c>
      <c r="BT30" s="33">
        <f t="shared" si="417"/>
        <v>55392</v>
      </c>
      <c r="BU30" s="33">
        <f t="shared" si="417"/>
        <v>55531</v>
      </c>
      <c r="BV30" s="47">
        <f t="shared" si="417"/>
        <v>0</v>
      </c>
      <c r="BW30" s="47">
        <f t="shared" si="417"/>
        <v>0</v>
      </c>
      <c r="BX30" s="47">
        <f t="shared" si="417"/>
        <v>0</v>
      </c>
      <c r="BY30" s="33">
        <f t="shared" ref="BY30:CQ30" si="418">SUBTOTAL(9,BY27:BY29)</f>
        <v>20000</v>
      </c>
      <c r="BZ30" s="33">
        <f t="shared" si="418"/>
        <v>20000</v>
      </c>
      <c r="CA30" s="33">
        <f t="shared" si="418"/>
        <v>0</v>
      </c>
      <c r="CB30" s="33">
        <f t="shared" si="418"/>
        <v>0</v>
      </c>
      <c r="CC30" s="33">
        <f t="shared" si="418"/>
        <v>0</v>
      </c>
      <c r="CD30" s="33">
        <f t="shared" si="418"/>
        <v>20000</v>
      </c>
      <c r="CE30" s="33">
        <f t="shared" si="418"/>
        <v>0</v>
      </c>
      <c r="CF30" s="33">
        <f t="shared" si="418"/>
        <v>0</v>
      </c>
      <c r="CG30" s="33">
        <f t="shared" si="418"/>
        <v>0</v>
      </c>
      <c r="CH30" s="33">
        <f t="shared" si="418"/>
        <v>0</v>
      </c>
      <c r="CI30" s="33">
        <f t="shared" si="418"/>
        <v>0</v>
      </c>
      <c r="CJ30" s="33">
        <f t="shared" si="418"/>
        <v>0</v>
      </c>
      <c r="CK30" s="33">
        <f t="shared" si="418"/>
        <v>0</v>
      </c>
      <c r="CL30" s="33">
        <f t="shared" si="418"/>
        <v>0</v>
      </c>
      <c r="CM30" s="33">
        <f t="shared" si="418"/>
        <v>55392</v>
      </c>
      <c r="CN30" s="33">
        <f t="shared" si="418"/>
        <v>55531</v>
      </c>
      <c r="CO30" s="56">
        <f t="shared" si="418"/>
        <v>0</v>
      </c>
      <c r="CP30" s="56">
        <f t="shared" si="418"/>
        <v>0</v>
      </c>
      <c r="CQ30" s="56">
        <f t="shared" si="418"/>
        <v>0</v>
      </c>
      <c r="CR30" s="33">
        <f t="shared" ref="CR30:DJ30" si="419">SUBTOTAL(9,CR27:CR29)</f>
        <v>0</v>
      </c>
      <c r="CS30" s="33">
        <f t="shared" si="419"/>
        <v>0</v>
      </c>
      <c r="CT30" s="33">
        <f t="shared" si="419"/>
        <v>0</v>
      </c>
      <c r="CU30" s="33">
        <f t="shared" si="419"/>
        <v>0</v>
      </c>
      <c r="CV30" s="33">
        <f t="shared" si="419"/>
        <v>0</v>
      </c>
      <c r="CW30" s="33">
        <f t="shared" si="419"/>
        <v>0</v>
      </c>
      <c r="CX30" s="33">
        <f t="shared" si="419"/>
        <v>0</v>
      </c>
      <c r="CY30" s="33">
        <f t="shared" si="419"/>
        <v>0</v>
      </c>
      <c r="CZ30" s="33">
        <f t="shared" si="419"/>
        <v>0</v>
      </c>
      <c r="DA30" s="33">
        <f t="shared" si="419"/>
        <v>0</v>
      </c>
      <c r="DB30" s="33">
        <f t="shared" si="419"/>
        <v>0</v>
      </c>
      <c r="DC30" s="33">
        <f t="shared" si="419"/>
        <v>0</v>
      </c>
      <c r="DD30" s="33">
        <f t="shared" si="419"/>
        <v>-20000</v>
      </c>
      <c r="DE30" s="33">
        <f t="shared" si="419"/>
        <v>0</v>
      </c>
      <c r="DF30" s="33">
        <f t="shared" si="419"/>
        <v>56067</v>
      </c>
      <c r="DG30" s="33">
        <f t="shared" si="419"/>
        <v>53590</v>
      </c>
      <c r="DH30" s="56">
        <f t="shared" si="419"/>
        <v>0.04</v>
      </c>
      <c r="DI30" s="56">
        <f t="shared" si="419"/>
        <v>0</v>
      </c>
      <c r="DJ30" s="56">
        <f t="shared" si="419"/>
        <v>0.04</v>
      </c>
      <c r="DK30" s="33">
        <f t="shared" ref="DK30:EC30" si="420">SUBTOTAL(9,DK27:DK29)</f>
        <v>0</v>
      </c>
      <c r="DL30" s="33">
        <f t="shared" si="420"/>
        <v>0</v>
      </c>
      <c r="DM30" s="33">
        <f t="shared" si="420"/>
        <v>0</v>
      </c>
      <c r="DN30" s="33">
        <f t="shared" si="420"/>
        <v>0</v>
      </c>
      <c r="DO30" s="33">
        <f t="shared" si="420"/>
        <v>0</v>
      </c>
      <c r="DP30" s="33">
        <f t="shared" si="420"/>
        <v>0</v>
      </c>
      <c r="DQ30" s="33">
        <f t="shared" si="420"/>
        <v>0</v>
      </c>
      <c r="DR30" s="33">
        <f t="shared" si="420"/>
        <v>0</v>
      </c>
      <c r="DS30" s="33">
        <f t="shared" si="420"/>
        <v>0</v>
      </c>
      <c r="DT30" s="33">
        <f t="shared" si="420"/>
        <v>0</v>
      </c>
      <c r="DU30" s="33">
        <f t="shared" si="420"/>
        <v>0</v>
      </c>
      <c r="DV30" s="33">
        <f t="shared" si="420"/>
        <v>0</v>
      </c>
      <c r="DW30" s="33">
        <f t="shared" si="420"/>
        <v>0</v>
      </c>
      <c r="DX30" s="33">
        <f t="shared" si="420"/>
        <v>0</v>
      </c>
      <c r="DY30" s="33">
        <f t="shared" si="420"/>
        <v>0</v>
      </c>
      <c r="DZ30" s="33">
        <f t="shared" si="420"/>
        <v>0</v>
      </c>
      <c r="EA30" s="56" t="e">
        <f t="shared" si="420"/>
        <v>#DIV/0!</v>
      </c>
      <c r="EB30" s="56" t="e">
        <f t="shared" si="420"/>
        <v>#DIV/0!</v>
      </c>
      <c r="EC30" s="56" t="e">
        <f t="shared" si="420"/>
        <v>#DIV/0!</v>
      </c>
      <c r="ED30" s="33">
        <f t="shared" ref="ED30:EV30" si="421">SUBTOTAL(9,ED27:ED29)</f>
        <v>0</v>
      </c>
      <c r="EE30" s="33">
        <f t="shared" si="421"/>
        <v>0</v>
      </c>
      <c r="EF30" s="33">
        <f t="shared" si="421"/>
        <v>0</v>
      </c>
      <c r="EG30" s="33">
        <f t="shared" si="421"/>
        <v>0</v>
      </c>
      <c r="EH30" s="33">
        <f t="shared" si="421"/>
        <v>0</v>
      </c>
      <c r="EI30" s="33">
        <f t="shared" si="421"/>
        <v>0</v>
      </c>
      <c r="EJ30" s="33">
        <f t="shared" si="421"/>
        <v>0</v>
      </c>
      <c r="EK30" s="33">
        <f t="shared" si="421"/>
        <v>0</v>
      </c>
      <c r="EL30" s="33">
        <f t="shared" si="421"/>
        <v>0</v>
      </c>
      <c r="EM30" s="33">
        <f t="shared" si="421"/>
        <v>0</v>
      </c>
      <c r="EN30" s="33">
        <f t="shared" si="421"/>
        <v>0</v>
      </c>
      <c r="EO30" s="33">
        <f t="shared" si="421"/>
        <v>0</v>
      </c>
      <c r="EP30" s="33">
        <f t="shared" si="421"/>
        <v>0</v>
      </c>
      <c r="EQ30" s="33">
        <f t="shared" si="421"/>
        <v>0</v>
      </c>
      <c r="ER30" s="33">
        <f t="shared" si="421"/>
        <v>0</v>
      </c>
      <c r="ES30" s="33">
        <f t="shared" si="421"/>
        <v>0</v>
      </c>
      <c r="ET30" s="56" t="e">
        <f t="shared" si="421"/>
        <v>#DIV/0!</v>
      </c>
      <c r="EU30" s="56" t="e">
        <f t="shared" si="421"/>
        <v>#DIV/0!</v>
      </c>
      <c r="EV30" s="56" t="e">
        <f t="shared" si="421"/>
        <v>#DIV/0!</v>
      </c>
    </row>
    <row r="31" spans="1:15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40">
        <f>I31+P31</f>
        <v>35000</v>
      </c>
      <c r="I31" s="40">
        <f>K31+L31+M31+N31+O31</f>
        <v>25000</v>
      </c>
      <c r="J31" s="5"/>
      <c r="K31" s="9"/>
      <c r="L31" s="9">
        <v>25000</v>
      </c>
      <c r="M31" s="9"/>
      <c r="N31" s="9"/>
      <c r="O31" s="9"/>
      <c r="P31" s="40">
        <f>Q31+R31+S31</f>
        <v>10000</v>
      </c>
      <c r="Q31" s="9">
        <v>10000</v>
      </c>
      <c r="R31" s="9"/>
      <c r="S31" s="9"/>
      <c r="T31" s="64">
        <f>(L31+M31+N31)*-1</f>
        <v>-25000</v>
      </c>
      <c r="U31" s="64">
        <f>(Q31+R31)*-1</f>
        <v>-10000</v>
      </c>
      <c r="V31" s="9">
        <f t="shared" ref="V31:W33" si="422">ROUND(T31*0.65,0)</f>
        <v>-16250</v>
      </c>
      <c r="W31" s="9">
        <f t="shared" si="422"/>
        <v>-6500</v>
      </c>
      <c r="X31" s="9">
        <v>55392</v>
      </c>
      <c r="Y31" s="9">
        <v>29600</v>
      </c>
      <c r="Z31" s="69">
        <f t="shared" ref="Z31:Z33" si="423">IF(T31=0,0,ROUND((T31+L31)/X31/12,2))</f>
        <v>0</v>
      </c>
      <c r="AA31" s="69">
        <f t="shared" ref="AA31:AA33" si="424">IF(U31=0,0,ROUND((U31+Q31)/Y31/12,2))</f>
        <v>0</v>
      </c>
      <c r="AB31" s="69">
        <f>Z31+AA31</f>
        <v>0</v>
      </c>
      <c r="AC31" s="69">
        <f t="shared" ref="AC31:AC33" si="425">ROUND(Z31*0.65,2)</f>
        <v>0</v>
      </c>
      <c r="AD31" s="69">
        <f t="shared" ref="AD31:AD33" si="426">ROUND(AA31*0.65,2)</f>
        <v>0</v>
      </c>
      <c r="AE31" s="46">
        <f>AC31+AD31</f>
        <v>0</v>
      </c>
      <c r="AF31" s="9">
        <f t="shared" ref="AF31:AF33" si="427">T31-V31</f>
        <v>-8750</v>
      </c>
      <c r="AG31" s="9">
        <f t="shared" ref="AG31:AG33" si="428">U31-W31</f>
        <v>-3500</v>
      </c>
      <c r="AH31" s="69">
        <f t="shared" ref="AH31:AH33" si="429">Z31-AC31</f>
        <v>0</v>
      </c>
      <c r="AI31" s="69">
        <f t="shared" ref="AI31:AI33" si="430">AA31-AD31</f>
        <v>0</v>
      </c>
      <c r="AJ31" s="69">
        <f>AH31+AI31</f>
        <v>0</v>
      </c>
      <c r="AK31" s="76">
        <f>AL31+AS31</f>
        <v>0</v>
      </c>
      <c r="AL31" s="76">
        <f>AN31+AO31+AP31+AQ31+AR31</f>
        <v>0</v>
      </c>
      <c r="AM31" s="77"/>
      <c r="AN31" s="78"/>
      <c r="AO31" s="78"/>
      <c r="AP31" s="78"/>
      <c r="AQ31" s="78"/>
      <c r="AR31" s="78"/>
      <c r="AS31" s="76">
        <f>AT31+AU31+AV31</f>
        <v>0</v>
      </c>
      <c r="AT31" s="78"/>
      <c r="AU31" s="78"/>
      <c r="AV31" s="9"/>
      <c r="AW31" s="81"/>
      <c r="AX31" s="81"/>
      <c r="AY31" s="78"/>
      <c r="AZ31" s="9">
        <v>55392</v>
      </c>
      <c r="BA31" s="9">
        <v>29600</v>
      </c>
      <c r="BB31" s="86">
        <f>ROUND(AW31/AZ31/10,2)*-1</f>
        <v>0</v>
      </c>
      <c r="BC31" s="86">
        <f>ROUND(AX31/BA31/10,2)*-1</f>
        <v>0</v>
      </c>
      <c r="BD31" s="86">
        <f>BB31+BC31</f>
        <v>0</v>
      </c>
      <c r="BE31" s="87">
        <f>BF31+BM31</f>
        <v>35000</v>
      </c>
      <c r="BF31" s="87">
        <f>BH31+BI31+BJ31+BK31+BL31</f>
        <v>25000</v>
      </c>
      <c r="BG31" s="88">
        <f t="shared" ref="BG31:BG33" si="431">J31</f>
        <v>0</v>
      </c>
      <c r="BH31" s="88">
        <f t="shared" ref="BH31:BH33" si="432">K31</f>
        <v>0</v>
      </c>
      <c r="BI31" s="88">
        <f t="shared" ref="BI31:BI33" si="433">L31</f>
        <v>25000</v>
      </c>
      <c r="BJ31" s="88">
        <f t="shared" ref="BJ31:BJ33" si="434">M31</f>
        <v>0</v>
      </c>
      <c r="BK31" s="88">
        <f t="shared" ref="BK31:BK33" si="435">N31</f>
        <v>0</v>
      </c>
      <c r="BL31" s="88">
        <f t="shared" ref="BL31:BL33" si="436">O31</f>
        <v>0</v>
      </c>
      <c r="BM31" s="87">
        <f>BN31+BO31+BP31</f>
        <v>10000</v>
      </c>
      <c r="BN31" s="81">
        <f t="shared" ref="BN31:BN33" si="437">Q31</f>
        <v>10000</v>
      </c>
      <c r="BO31" s="81">
        <f t="shared" ref="BO31:BO33" si="438">R31</f>
        <v>0</v>
      </c>
      <c r="BP31" s="81">
        <f t="shared" ref="BP31:BP33" si="439">S31</f>
        <v>0</v>
      </c>
      <c r="BQ31" s="81">
        <f t="shared" ref="BQ31:BQ33" si="440">(BH31+BI31+BJ31+BK31)-(K31+L31+M31+N31)</f>
        <v>0</v>
      </c>
      <c r="BR31" s="81">
        <f t="shared" ref="BR31:BR33" si="441">(BN31+BO31)-(Q31+R31)</f>
        <v>0</v>
      </c>
      <c r="BS31" s="81">
        <f t="shared" ref="BS31:BS33" si="442">(BP31+BL31)-(S31+O31)</f>
        <v>0</v>
      </c>
      <c r="BT31" s="9">
        <v>55392</v>
      </c>
      <c r="BU31" s="9">
        <v>29600</v>
      </c>
      <c r="BV31" s="86">
        <f t="shared" ref="BV31" si="443">ROUND(((BH31+BJ31+BK31)-(K31+M31+N31))/10/BT31,2)*-1</f>
        <v>0</v>
      </c>
      <c r="BW31" s="86">
        <f t="shared" ref="BW31:BW33" si="444">ROUND((BO31-R31)/10/BU31,2)*-1</f>
        <v>0</v>
      </c>
      <c r="BX31" s="86">
        <f>BV31+BW31</f>
        <v>0</v>
      </c>
      <c r="BY31" s="87">
        <f t="shared" ref="BY31:BY33" si="445">BZ31+CG31</f>
        <v>35000</v>
      </c>
      <c r="BZ31" s="87">
        <f t="shared" ref="BZ31:BZ33" si="446">CB31+CC31+CD31+CE31+CF31</f>
        <v>25000</v>
      </c>
      <c r="CA31" s="81">
        <f t="shared" ref="CA31:CA33" si="447">BG31</f>
        <v>0</v>
      </c>
      <c r="CB31" s="81">
        <f t="shared" ref="CB31:CB33" si="448">BH31</f>
        <v>0</v>
      </c>
      <c r="CC31" s="81">
        <f t="shared" ref="CC31:CC33" si="449">BI31</f>
        <v>25000</v>
      </c>
      <c r="CD31" s="81">
        <f t="shared" ref="CD31:CD33" si="450">BJ31</f>
        <v>0</v>
      </c>
      <c r="CE31" s="81">
        <f t="shared" ref="CE31:CE33" si="451">BK31</f>
        <v>0</v>
      </c>
      <c r="CF31" s="81">
        <f t="shared" ref="CF31:CF33" si="452">BL31</f>
        <v>0</v>
      </c>
      <c r="CG31" s="87">
        <f t="shared" ref="CG31:CG33" si="453">CH31+CI31+CJ31</f>
        <v>10000</v>
      </c>
      <c r="CH31" s="81">
        <f t="shared" ref="CH31:CH33" si="454">BN31</f>
        <v>10000</v>
      </c>
      <c r="CI31" s="81">
        <f t="shared" ref="CI31:CI33" si="455">BO31</f>
        <v>0</v>
      </c>
      <c r="CJ31" s="81">
        <f t="shared" ref="CJ31:CJ33" si="456">BP31</f>
        <v>0</v>
      </c>
      <c r="CK31" s="81">
        <f>(CC31+CD31+CE31)-(BI31+BJ31+BK31)</f>
        <v>0</v>
      </c>
      <c r="CL31" s="81">
        <f>(CH31+CI31)-(BN31+BO31)</f>
        <v>0</v>
      </c>
      <c r="CM31" s="9">
        <v>55392</v>
      </c>
      <c r="CN31" s="9">
        <v>29600</v>
      </c>
      <c r="CO31" s="90">
        <f>ROUND(((CD31+CE31)-(BJ31+BK31))/CM31/10,2)*-1</f>
        <v>0</v>
      </c>
      <c r="CP31" s="90">
        <f>ROUND((CI31-BO31)/CN31/10,2)*-1</f>
        <v>0</v>
      </c>
      <c r="CQ31" s="90">
        <f t="shared" ref="CQ31:CQ33" si="457">SUM(CO31:CP31)</f>
        <v>0</v>
      </c>
      <c r="CR31" s="87">
        <f>CS31+CZ31</f>
        <v>0</v>
      </c>
      <c r="CS31" s="87">
        <f>CU31+CV31+CW31+CX31+CY31</f>
        <v>0</v>
      </c>
      <c r="CT31" s="88"/>
      <c r="CU31" s="81"/>
      <c r="CV31" s="81"/>
      <c r="CW31" s="81"/>
      <c r="CX31" s="81"/>
      <c r="CY31" s="81"/>
      <c r="CZ31" s="87">
        <f>DA31+DB31+DC31</f>
        <v>0</v>
      </c>
      <c r="DA31" s="81"/>
      <c r="DB31" s="81"/>
      <c r="DC31" s="81"/>
      <c r="DD31" s="81">
        <f t="shared" ref="DD31:DD33" si="458">(CV31+CW31+CX31)-(CC31+CD31+CE31)</f>
        <v>-25000</v>
      </c>
      <c r="DE31" s="81">
        <f t="shared" ref="DE31:DE33" si="459">(DA31+DB31)-(CH31+CI31)</f>
        <v>-10000</v>
      </c>
      <c r="DF31" s="9">
        <v>56067</v>
      </c>
      <c r="DG31" s="9">
        <v>27130</v>
      </c>
      <c r="DH31" s="90">
        <f t="shared" ref="DH31" si="460">ROUND(((CW31+CX31)-(CD31+CE31))/DF31/10,2)*-1</f>
        <v>0</v>
      </c>
      <c r="DI31" s="90">
        <f t="shared" ref="DI31" si="461">ROUND(((DB31-CI31)/DG31/10),2)*-1</f>
        <v>0</v>
      </c>
      <c r="DJ31" s="90">
        <f>DH31+DI31</f>
        <v>0</v>
      </c>
      <c r="DK31" s="87">
        <f>DL31+DS31</f>
        <v>0</v>
      </c>
      <c r="DL31" s="87">
        <f>DN31+DO31+DP31+DQ31+DR31</f>
        <v>0</v>
      </c>
      <c r="DM31" s="88"/>
      <c r="DN31" s="81"/>
      <c r="DO31" s="81"/>
      <c r="DP31" s="81"/>
      <c r="DQ31" s="81"/>
      <c r="DR31" s="81"/>
      <c r="DS31" s="87">
        <f>DT31+DU31+DV31</f>
        <v>0</v>
      </c>
      <c r="DT31" s="81"/>
      <c r="DU31" s="81"/>
      <c r="DV31" s="81"/>
      <c r="DW31" s="81">
        <f t="shared" ref="DW31:DW33" si="462">(DO31+DP31+DQ31)-(CV31+CW31+CX31)</f>
        <v>0</v>
      </c>
      <c r="DX31" s="81">
        <f t="shared" ref="DX31:DX33" si="463">(DT31+DU31)-(DA31+DB31)</f>
        <v>0</v>
      </c>
      <c r="DY31" s="9"/>
      <c r="DZ31" s="9"/>
      <c r="EA31" s="90" t="e">
        <f t="shared" ref="EA31" si="464">ROUND(((DP31+DQ31)-(CW31+CX31))/DY31/10,2)*-1</f>
        <v>#DIV/0!</v>
      </c>
      <c r="EB31" s="90" t="e">
        <f t="shared" ref="EB31" si="465">ROUND(((DU31-DB31)/DZ31/10),2)*-1</f>
        <v>#DIV/0!</v>
      </c>
      <c r="EC31" s="90" t="e">
        <f>EA31+EB31</f>
        <v>#DIV/0!</v>
      </c>
      <c r="ED31" s="87">
        <f>EE31+EL31</f>
        <v>0</v>
      </c>
      <c r="EE31" s="87">
        <f>EG31+EH31+EI31+EJ31+EK31</f>
        <v>0</v>
      </c>
      <c r="EF31" s="88"/>
      <c r="EG31" s="81"/>
      <c r="EH31" s="81"/>
      <c r="EI31" s="81"/>
      <c r="EJ31" s="81"/>
      <c r="EK31" s="81"/>
      <c r="EL31" s="87">
        <f>EM31+EN31+EO31</f>
        <v>0</v>
      </c>
      <c r="EM31" s="81"/>
      <c r="EN31" s="81"/>
      <c r="EO31" s="81"/>
      <c r="EP31" s="81">
        <f t="shared" ref="EP31:EP33" si="466">(EH31+EI31+EJ31)-(DO31+DP31+DQ31)</f>
        <v>0</v>
      </c>
      <c r="EQ31" s="81">
        <f t="shared" ref="EQ31:EQ33" si="467">(EM31+EN31)-(DT31+DU31)</f>
        <v>0</v>
      </c>
      <c r="ER31" s="9"/>
      <c r="ES31" s="9"/>
      <c r="ET31" s="90" t="e">
        <f t="shared" ref="ET31" si="468">ROUND(((EI31+EJ31)-(DP31+DQ31))/ER31/10,2)*-1</f>
        <v>#DIV/0!</v>
      </c>
      <c r="EU31" s="90" t="e">
        <f t="shared" ref="EU31" si="469">ROUND(((EN31-DU31)/ES31/10),2)*-1</f>
        <v>#DIV/0!</v>
      </c>
      <c r="EV31" s="90" t="e">
        <f>ET31+EU31</f>
        <v>#DIV/0!</v>
      </c>
    </row>
    <row r="32" spans="1:15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108</v>
      </c>
      <c r="G32" s="19" t="s">
        <v>94</v>
      </c>
      <c r="H32" s="40">
        <f>I32+P32</f>
        <v>0</v>
      </c>
      <c r="I32" s="40">
        <f>K32+L32+M32+N32+O32</f>
        <v>0</v>
      </c>
      <c r="J32" s="5"/>
      <c r="K32" s="9"/>
      <c r="L32" s="9"/>
      <c r="M32" s="9"/>
      <c r="N32" s="9"/>
      <c r="O32" s="9"/>
      <c r="P32" s="40">
        <f>Q32+R32+S32</f>
        <v>0</v>
      </c>
      <c r="Q32" s="9"/>
      <c r="R32" s="9"/>
      <c r="S32" s="9"/>
      <c r="T32" s="64">
        <f>(L32+M32+N32)*-1</f>
        <v>0</v>
      </c>
      <c r="U32" s="64">
        <f>(Q32+R32)*-1</f>
        <v>0</v>
      </c>
      <c r="V32" s="9">
        <f t="shared" si="422"/>
        <v>0</v>
      </c>
      <c r="W32" s="9">
        <f t="shared" si="422"/>
        <v>0</v>
      </c>
      <c r="X32" s="45" t="s">
        <v>218</v>
      </c>
      <c r="Y32" s="45" t="s">
        <v>218</v>
      </c>
      <c r="Z32" s="69">
        <f t="shared" si="423"/>
        <v>0</v>
      </c>
      <c r="AA32" s="69">
        <f t="shared" si="424"/>
        <v>0</v>
      </c>
      <c r="AB32" s="69">
        <f>Z32+AA32</f>
        <v>0</v>
      </c>
      <c r="AC32" s="69">
        <f t="shared" si="425"/>
        <v>0</v>
      </c>
      <c r="AD32" s="69">
        <f t="shared" si="426"/>
        <v>0</v>
      </c>
      <c r="AE32" s="46">
        <f>AC32+AD32</f>
        <v>0</v>
      </c>
      <c r="AF32" s="9">
        <f t="shared" si="427"/>
        <v>0</v>
      </c>
      <c r="AG32" s="9">
        <f t="shared" si="428"/>
        <v>0</v>
      </c>
      <c r="AH32" s="69">
        <f t="shared" si="429"/>
        <v>0</v>
      </c>
      <c r="AI32" s="69">
        <f t="shared" si="430"/>
        <v>0</v>
      </c>
      <c r="AJ32" s="69">
        <f>AH32+AI32</f>
        <v>0</v>
      </c>
      <c r="AK32" s="76">
        <f>AL32+AS32</f>
        <v>0</v>
      </c>
      <c r="AL32" s="76">
        <f>AN32+AO32+AP32+AQ32+AR32</f>
        <v>0</v>
      </c>
      <c r="AM32" s="77"/>
      <c r="AN32" s="78"/>
      <c r="AO32" s="78"/>
      <c r="AP32" s="78"/>
      <c r="AQ32" s="78"/>
      <c r="AR32" s="78"/>
      <c r="AS32" s="76">
        <f>AT32+AU32+AV32</f>
        <v>0</v>
      </c>
      <c r="AT32" s="78"/>
      <c r="AU32" s="78"/>
      <c r="AV32" s="9"/>
      <c r="AW32" s="81"/>
      <c r="AX32" s="81"/>
      <c r="AY32" s="78"/>
      <c r="AZ32" s="45" t="s">
        <v>218</v>
      </c>
      <c r="BA32" s="45" t="s">
        <v>218</v>
      </c>
      <c r="BB32" s="107" t="s">
        <v>218</v>
      </c>
      <c r="BC32" s="107" t="s">
        <v>218</v>
      </c>
      <c r="BD32" s="107" t="s">
        <v>218</v>
      </c>
      <c r="BE32" s="87">
        <f>BF32+BM32</f>
        <v>0</v>
      </c>
      <c r="BF32" s="87">
        <f>BH32+BI32+BJ32+BK32+BL32</f>
        <v>0</v>
      </c>
      <c r="BG32" s="88">
        <f t="shared" si="431"/>
        <v>0</v>
      </c>
      <c r="BH32" s="88">
        <f t="shared" si="432"/>
        <v>0</v>
      </c>
      <c r="BI32" s="88">
        <f t="shared" si="433"/>
        <v>0</v>
      </c>
      <c r="BJ32" s="88">
        <f t="shared" si="434"/>
        <v>0</v>
      </c>
      <c r="BK32" s="88">
        <f t="shared" si="435"/>
        <v>0</v>
      </c>
      <c r="BL32" s="88">
        <f t="shared" si="436"/>
        <v>0</v>
      </c>
      <c r="BM32" s="87">
        <f>BN32+BO32+BP32</f>
        <v>0</v>
      </c>
      <c r="BN32" s="81">
        <f t="shared" si="437"/>
        <v>0</v>
      </c>
      <c r="BO32" s="81">
        <f t="shared" si="438"/>
        <v>0</v>
      </c>
      <c r="BP32" s="81">
        <f t="shared" si="439"/>
        <v>0</v>
      </c>
      <c r="BQ32" s="81">
        <f t="shared" si="440"/>
        <v>0</v>
      </c>
      <c r="BR32" s="81">
        <f t="shared" si="441"/>
        <v>0</v>
      </c>
      <c r="BS32" s="81">
        <f t="shared" si="442"/>
        <v>0</v>
      </c>
      <c r="BT32" s="45" t="s">
        <v>218</v>
      </c>
      <c r="BU32" s="45" t="s">
        <v>218</v>
      </c>
      <c r="BV32" s="86">
        <v>0</v>
      </c>
      <c r="BW32" s="86">
        <v>0</v>
      </c>
      <c r="BX32" s="86">
        <f>BV32+BW32</f>
        <v>0</v>
      </c>
      <c r="BY32" s="87">
        <f t="shared" si="445"/>
        <v>0</v>
      </c>
      <c r="BZ32" s="87">
        <f t="shared" si="446"/>
        <v>0</v>
      </c>
      <c r="CA32" s="81">
        <f t="shared" si="447"/>
        <v>0</v>
      </c>
      <c r="CB32" s="81">
        <f t="shared" si="448"/>
        <v>0</v>
      </c>
      <c r="CC32" s="81">
        <f t="shared" si="449"/>
        <v>0</v>
      </c>
      <c r="CD32" s="81">
        <f t="shared" si="450"/>
        <v>0</v>
      </c>
      <c r="CE32" s="81">
        <f t="shared" si="451"/>
        <v>0</v>
      </c>
      <c r="CF32" s="81">
        <f t="shared" si="452"/>
        <v>0</v>
      </c>
      <c r="CG32" s="87">
        <f t="shared" si="453"/>
        <v>0</v>
      </c>
      <c r="CH32" s="81">
        <f t="shared" si="454"/>
        <v>0</v>
      </c>
      <c r="CI32" s="81">
        <f t="shared" si="455"/>
        <v>0</v>
      </c>
      <c r="CJ32" s="81">
        <f t="shared" si="456"/>
        <v>0</v>
      </c>
      <c r="CK32" s="81">
        <f>(CC32+CD32+CE32)-(BI32+BJ32+BK32)</f>
        <v>0</v>
      </c>
      <c r="CL32" s="81">
        <f>(CH32+CI32)-(BN32+BO32)</f>
        <v>0</v>
      </c>
      <c r="CM32" s="45">
        <v>0</v>
      </c>
      <c r="CN32" s="45">
        <v>0</v>
      </c>
      <c r="CO32" s="90"/>
      <c r="CP32" s="90"/>
      <c r="CQ32" s="90">
        <f t="shared" si="457"/>
        <v>0</v>
      </c>
      <c r="CR32" s="87">
        <f>CS32+CZ32</f>
        <v>0</v>
      </c>
      <c r="CS32" s="87">
        <f>CU32+CV32+CW32+CX32+CY32</f>
        <v>0</v>
      </c>
      <c r="CT32" s="88"/>
      <c r="CU32" s="81"/>
      <c r="CV32" s="81"/>
      <c r="CW32" s="81"/>
      <c r="CX32" s="81"/>
      <c r="CY32" s="81"/>
      <c r="CZ32" s="87">
        <f>DA32+DB32+DC32</f>
        <v>0</v>
      </c>
      <c r="DA32" s="81"/>
      <c r="DB32" s="81"/>
      <c r="DC32" s="81"/>
      <c r="DD32" s="81">
        <f t="shared" si="458"/>
        <v>0</v>
      </c>
      <c r="DE32" s="81">
        <f t="shared" si="459"/>
        <v>0</v>
      </c>
      <c r="DF32" s="45" t="s">
        <v>218</v>
      </c>
      <c r="DG32" s="45" t="s">
        <v>218</v>
      </c>
      <c r="DH32" s="90">
        <v>0</v>
      </c>
      <c r="DI32" s="90">
        <v>0</v>
      </c>
      <c r="DJ32" s="90">
        <f>DH32+DI32</f>
        <v>0</v>
      </c>
      <c r="DK32" s="87">
        <f>DL32+DS32</f>
        <v>0</v>
      </c>
      <c r="DL32" s="87">
        <f>DN32+DO32+DP32+DQ32+DR32</f>
        <v>0</v>
      </c>
      <c r="DM32" s="88"/>
      <c r="DN32" s="81"/>
      <c r="DO32" s="81"/>
      <c r="DP32" s="81"/>
      <c r="DQ32" s="81"/>
      <c r="DR32" s="81"/>
      <c r="DS32" s="87">
        <f>DT32+DU32+DV32</f>
        <v>0</v>
      </c>
      <c r="DT32" s="81"/>
      <c r="DU32" s="81"/>
      <c r="DV32" s="81"/>
      <c r="DW32" s="81">
        <f t="shared" si="462"/>
        <v>0</v>
      </c>
      <c r="DX32" s="81">
        <f t="shared" si="463"/>
        <v>0</v>
      </c>
      <c r="DY32" s="45" t="s">
        <v>218</v>
      </c>
      <c r="DZ32" s="45" t="s">
        <v>218</v>
      </c>
      <c r="EA32" s="90">
        <v>0</v>
      </c>
      <c r="EB32" s="90">
        <v>0</v>
      </c>
      <c r="EC32" s="90">
        <f>EA32+EB32</f>
        <v>0</v>
      </c>
      <c r="ED32" s="87">
        <f>EE32+EL32</f>
        <v>0</v>
      </c>
      <c r="EE32" s="87">
        <f>EG32+EH32+EI32+EJ32+EK32</f>
        <v>0</v>
      </c>
      <c r="EF32" s="88"/>
      <c r="EG32" s="81"/>
      <c r="EH32" s="81"/>
      <c r="EI32" s="81"/>
      <c r="EJ32" s="81"/>
      <c r="EK32" s="81"/>
      <c r="EL32" s="87">
        <f>EM32+EN32+EO32</f>
        <v>0</v>
      </c>
      <c r="EM32" s="81"/>
      <c r="EN32" s="81"/>
      <c r="EO32" s="81"/>
      <c r="EP32" s="81">
        <f t="shared" si="466"/>
        <v>0</v>
      </c>
      <c r="EQ32" s="81">
        <f t="shared" si="467"/>
        <v>0</v>
      </c>
      <c r="ER32" s="45" t="s">
        <v>218</v>
      </c>
      <c r="ES32" s="45" t="s">
        <v>218</v>
      </c>
      <c r="ET32" s="90">
        <v>0</v>
      </c>
      <c r="EU32" s="90">
        <v>0</v>
      </c>
      <c r="EV32" s="90">
        <f>ET32+EU32</f>
        <v>0</v>
      </c>
    </row>
    <row r="33" spans="1:15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94</v>
      </c>
      <c r="H33" s="40">
        <f>I33+P33</f>
        <v>0</v>
      </c>
      <c r="I33" s="40">
        <f>K33+L33+M33+N33+O33</f>
        <v>0</v>
      </c>
      <c r="J33" s="5"/>
      <c r="K33" s="9"/>
      <c r="L33" s="9"/>
      <c r="M33" s="9"/>
      <c r="N33" s="9"/>
      <c r="O33" s="9"/>
      <c r="P33" s="40">
        <f>Q33+R33+S33</f>
        <v>0</v>
      </c>
      <c r="Q33" s="9"/>
      <c r="R33" s="9"/>
      <c r="S33" s="9"/>
      <c r="T33" s="64">
        <f>(L33+M33+N33)*-1</f>
        <v>0</v>
      </c>
      <c r="U33" s="64">
        <f>(Q33+R33)*-1</f>
        <v>0</v>
      </c>
      <c r="V33" s="9">
        <f t="shared" si="422"/>
        <v>0</v>
      </c>
      <c r="W33" s="9">
        <f t="shared" si="422"/>
        <v>0</v>
      </c>
      <c r="X33" s="45" t="s">
        <v>218</v>
      </c>
      <c r="Y33" s="9">
        <v>25931</v>
      </c>
      <c r="Z33" s="69">
        <f t="shared" si="423"/>
        <v>0</v>
      </c>
      <c r="AA33" s="69">
        <f t="shared" si="424"/>
        <v>0</v>
      </c>
      <c r="AB33" s="69">
        <f>Z33+AA33</f>
        <v>0</v>
      </c>
      <c r="AC33" s="69">
        <f t="shared" si="425"/>
        <v>0</v>
      </c>
      <c r="AD33" s="69">
        <f t="shared" si="426"/>
        <v>0</v>
      </c>
      <c r="AE33" s="46">
        <f>AC33+AD33</f>
        <v>0</v>
      </c>
      <c r="AF33" s="9">
        <f t="shared" si="427"/>
        <v>0</v>
      </c>
      <c r="AG33" s="9">
        <f t="shared" si="428"/>
        <v>0</v>
      </c>
      <c r="AH33" s="69">
        <f t="shared" si="429"/>
        <v>0</v>
      </c>
      <c r="AI33" s="69">
        <f t="shared" si="430"/>
        <v>0</v>
      </c>
      <c r="AJ33" s="69">
        <f>AH33+AI33</f>
        <v>0</v>
      </c>
      <c r="AK33" s="76">
        <f>AL33+AS33</f>
        <v>0</v>
      </c>
      <c r="AL33" s="76">
        <f>AN33+AO33+AP33+AQ33+AR33</f>
        <v>0</v>
      </c>
      <c r="AM33" s="77"/>
      <c r="AN33" s="78"/>
      <c r="AO33" s="78"/>
      <c r="AP33" s="78"/>
      <c r="AQ33" s="78"/>
      <c r="AR33" s="78"/>
      <c r="AS33" s="76">
        <f>AT33+AU33+AV33</f>
        <v>0</v>
      </c>
      <c r="AT33" s="78"/>
      <c r="AU33" s="78"/>
      <c r="AV33" s="9"/>
      <c r="AW33" s="81"/>
      <c r="AX33" s="81"/>
      <c r="AY33" s="78"/>
      <c r="AZ33" s="45" t="s">
        <v>218</v>
      </c>
      <c r="BA33" s="9">
        <v>25931</v>
      </c>
      <c r="BB33" s="107" t="s">
        <v>218</v>
      </c>
      <c r="BC33" s="86">
        <f>ROUND(AX33/BA33/10,2)*-1</f>
        <v>0</v>
      </c>
      <c r="BD33" s="86">
        <f>BC33</f>
        <v>0</v>
      </c>
      <c r="BE33" s="87">
        <f>BF33+BM33</f>
        <v>0</v>
      </c>
      <c r="BF33" s="87">
        <f>BH33+BI33+BJ33+BK33+BL33</f>
        <v>0</v>
      </c>
      <c r="BG33" s="88">
        <f t="shared" si="431"/>
        <v>0</v>
      </c>
      <c r="BH33" s="88">
        <f t="shared" si="432"/>
        <v>0</v>
      </c>
      <c r="BI33" s="88">
        <f t="shared" si="433"/>
        <v>0</v>
      </c>
      <c r="BJ33" s="88">
        <f t="shared" si="434"/>
        <v>0</v>
      </c>
      <c r="BK33" s="88">
        <f t="shared" si="435"/>
        <v>0</v>
      </c>
      <c r="BL33" s="88">
        <f t="shared" si="436"/>
        <v>0</v>
      </c>
      <c r="BM33" s="87">
        <f>BN33+BO33+BP33</f>
        <v>0</v>
      </c>
      <c r="BN33" s="81">
        <f t="shared" si="437"/>
        <v>0</v>
      </c>
      <c r="BO33" s="81">
        <f t="shared" si="438"/>
        <v>0</v>
      </c>
      <c r="BP33" s="81">
        <f t="shared" si="439"/>
        <v>0</v>
      </c>
      <c r="BQ33" s="81">
        <f t="shared" si="440"/>
        <v>0</v>
      </c>
      <c r="BR33" s="81">
        <f t="shared" si="441"/>
        <v>0</v>
      </c>
      <c r="BS33" s="81">
        <f t="shared" si="442"/>
        <v>0</v>
      </c>
      <c r="BT33" s="45" t="s">
        <v>218</v>
      </c>
      <c r="BU33" s="9">
        <v>25931</v>
      </c>
      <c r="BV33" s="86">
        <v>0</v>
      </c>
      <c r="BW33" s="86">
        <f t="shared" si="444"/>
        <v>0</v>
      </c>
      <c r="BX33" s="86">
        <f>BV33+BW33</f>
        <v>0</v>
      </c>
      <c r="BY33" s="87">
        <f t="shared" si="445"/>
        <v>0</v>
      </c>
      <c r="BZ33" s="87">
        <f t="shared" si="446"/>
        <v>0</v>
      </c>
      <c r="CA33" s="81">
        <f t="shared" si="447"/>
        <v>0</v>
      </c>
      <c r="CB33" s="81">
        <f t="shared" si="448"/>
        <v>0</v>
      </c>
      <c r="CC33" s="81">
        <f t="shared" si="449"/>
        <v>0</v>
      </c>
      <c r="CD33" s="81">
        <f t="shared" si="450"/>
        <v>0</v>
      </c>
      <c r="CE33" s="81">
        <f t="shared" si="451"/>
        <v>0</v>
      </c>
      <c r="CF33" s="81">
        <f t="shared" si="452"/>
        <v>0</v>
      </c>
      <c r="CG33" s="87">
        <f t="shared" si="453"/>
        <v>0</v>
      </c>
      <c r="CH33" s="81">
        <f t="shared" si="454"/>
        <v>0</v>
      </c>
      <c r="CI33" s="81">
        <f t="shared" si="455"/>
        <v>0</v>
      </c>
      <c r="CJ33" s="81">
        <f t="shared" si="456"/>
        <v>0</v>
      </c>
      <c r="CK33" s="81">
        <f>(CC33+CD33+CE33)-(BI33+BJ33+BK33)</f>
        <v>0</v>
      </c>
      <c r="CL33" s="81">
        <f>(CH33+CI33)-(BN33+BO33)</f>
        <v>0</v>
      </c>
      <c r="CM33" s="45">
        <v>0</v>
      </c>
      <c r="CN33" s="9">
        <v>25931</v>
      </c>
      <c r="CO33" s="90"/>
      <c r="CP33" s="90">
        <f>ROUND((CI33-BO33)/CN33/10,2)*-1</f>
        <v>0</v>
      </c>
      <c r="CQ33" s="90">
        <f t="shared" si="457"/>
        <v>0</v>
      </c>
      <c r="CR33" s="87">
        <f>CS33+CZ33</f>
        <v>0</v>
      </c>
      <c r="CS33" s="87">
        <f>CU33+CV33+CW33+CX33+CY33</f>
        <v>0</v>
      </c>
      <c r="CT33" s="88"/>
      <c r="CU33" s="81"/>
      <c r="CV33" s="81"/>
      <c r="CW33" s="81"/>
      <c r="CX33" s="81"/>
      <c r="CY33" s="81"/>
      <c r="CZ33" s="87">
        <f>DA33+DB33+DC33</f>
        <v>0</v>
      </c>
      <c r="DA33" s="81"/>
      <c r="DB33" s="81"/>
      <c r="DC33" s="81"/>
      <c r="DD33" s="81">
        <f t="shared" si="458"/>
        <v>0</v>
      </c>
      <c r="DE33" s="81">
        <f t="shared" si="459"/>
        <v>0</v>
      </c>
      <c r="DF33" s="45" t="s">
        <v>218</v>
      </c>
      <c r="DG33" s="9">
        <v>26460</v>
      </c>
      <c r="DH33" s="90">
        <v>0</v>
      </c>
      <c r="DI33" s="90">
        <f t="shared" ref="DI33" si="470">ROUND(((DB33-CI33)/DG33/10),2)*-1</f>
        <v>0</v>
      </c>
      <c r="DJ33" s="90">
        <f>DH33+DI33</f>
        <v>0</v>
      </c>
      <c r="DK33" s="87">
        <f>DL33+DS33</f>
        <v>0</v>
      </c>
      <c r="DL33" s="87">
        <f>DN33+DO33+DP33+DQ33+DR33</f>
        <v>0</v>
      </c>
      <c r="DM33" s="88"/>
      <c r="DN33" s="81"/>
      <c r="DO33" s="81"/>
      <c r="DP33" s="81"/>
      <c r="DQ33" s="81"/>
      <c r="DR33" s="81"/>
      <c r="DS33" s="87">
        <f>DT33+DU33+DV33</f>
        <v>0</v>
      </c>
      <c r="DT33" s="81"/>
      <c r="DU33" s="81"/>
      <c r="DV33" s="81"/>
      <c r="DW33" s="81">
        <f t="shared" si="462"/>
        <v>0</v>
      </c>
      <c r="DX33" s="81">
        <f t="shared" si="463"/>
        <v>0</v>
      </c>
      <c r="DY33" s="45" t="s">
        <v>218</v>
      </c>
      <c r="DZ33" s="9"/>
      <c r="EA33" s="90">
        <v>0</v>
      </c>
      <c r="EB33" s="90" t="e">
        <f t="shared" ref="EB33" si="471">ROUND(((DU33-DB33)/DZ33/10),2)*-1</f>
        <v>#DIV/0!</v>
      </c>
      <c r="EC33" s="90" t="e">
        <f>EA33+EB33</f>
        <v>#DIV/0!</v>
      </c>
      <c r="ED33" s="87">
        <f>EE33+EL33</f>
        <v>0</v>
      </c>
      <c r="EE33" s="87">
        <f>EG33+EH33+EI33+EJ33+EK33</f>
        <v>0</v>
      </c>
      <c r="EF33" s="88"/>
      <c r="EG33" s="81"/>
      <c r="EH33" s="81"/>
      <c r="EI33" s="81"/>
      <c r="EJ33" s="81"/>
      <c r="EK33" s="81"/>
      <c r="EL33" s="87">
        <f>EM33+EN33+EO33</f>
        <v>0</v>
      </c>
      <c r="EM33" s="81"/>
      <c r="EN33" s="81"/>
      <c r="EO33" s="81"/>
      <c r="EP33" s="81">
        <f t="shared" si="466"/>
        <v>0</v>
      </c>
      <c r="EQ33" s="81">
        <f t="shared" si="467"/>
        <v>0</v>
      </c>
      <c r="ER33" s="45" t="s">
        <v>218</v>
      </c>
      <c r="ES33" s="9"/>
      <c r="ET33" s="90">
        <v>0</v>
      </c>
      <c r="EU33" s="90" t="e">
        <f t="shared" ref="EU33" si="472">ROUND(((EN33-DU33)/ES33/10),2)*-1</f>
        <v>#DIV/0!</v>
      </c>
      <c r="EV33" s="90" t="e">
        <f>ET33+EU33</f>
        <v>#DIV/0!</v>
      </c>
    </row>
    <row r="34" spans="1:152" x14ac:dyDescent="0.25">
      <c r="A34" s="29"/>
      <c r="B34" s="30"/>
      <c r="C34" s="31"/>
      <c r="D34" s="32" t="s">
        <v>149</v>
      </c>
      <c r="E34" s="30"/>
      <c r="F34" s="30"/>
      <c r="G34" s="31"/>
      <c r="H34" s="33">
        <f t="shared" ref="H34:AE34" si="473">SUBTOTAL(9,H31:H33)</f>
        <v>35000</v>
      </c>
      <c r="I34" s="33">
        <f t="shared" si="473"/>
        <v>25000</v>
      </c>
      <c r="J34" s="33">
        <f t="shared" si="473"/>
        <v>0</v>
      </c>
      <c r="K34" s="33">
        <f t="shared" si="473"/>
        <v>0</v>
      </c>
      <c r="L34" s="33">
        <f t="shared" si="473"/>
        <v>25000</v>
      </c>
      <c r="M34" s="33">
        <f t="shared" si="473"/>
        <v>0</v>
      </c>
      <c r="N34" s="33">
        <f t="shared" si="473"/>
        <v>0</v>
      </c>
      <c r="O34" s="33">
        <f t="shared" si="473"/>
        <v>0</v>
      </c>
      <c r="P34" s="33">
        <f t="shared" si="473"/>
        <v>10000</v>
      </c>
      <c r="Q34" s="33">
        <f t="shared" si="473"/>
        <v>10000</v>
      </c>
      <c r="R34" s="33">
        <f t="shared" si="473"/>
        <v>0</v>
      </c>
      <c r="S34" s="33">
        <f t="shared" si="473"/>
        <v>0</v>
      </c>
      <c r="T34" s="33">
        <f t="shared" si="473"/>
        <v>-25000</v>
      </c>
      <c r="U34" s="33">
        <f t="shared" si="473"/>
        <v>-10000</v>
      </c>
      <c r="V34" s="33">
        <f t="shared" si="473"/>
        <v>-16250</v>
      </c>
      <c r="W34" s="33">
        <f t="shared" si="473"/>
        <v>-6500</v>
      </c>
      <c r="X34" s="33">
        <f t="shared" si="473"/>
        <v>55392</v>
      </c>
      <c r="Y34" s="33">
        <f t="shared" si="473"/>
        <v>55531</v>
      </c>
      <c r="Z34" s="47">
        <f t="shared" si="473"/>
        <v>0</v>
      </c>
      <c r="AA34" s="47">
        <f t="shared" si="473"/>
        <v>0</v>
      </c>
      <c r="AB34" s="47">
        <f t="shared" si="473"/>
        <v>0</v>
      </c>
      <c r="AC34" s="47">
        <f t="shared" si="473"/>
        <v>0</v>
      </c>
      <c r="AD34" s="47">
        <f t="shared" si="473"/>
        <v>0</v>
      </c>
      <c r="AE34" s="47">
        <f t="shared" si="473"/>
        <v>0</v>
      </c>
      <c r="AF34" s="33">
        <f t="shared" ref="AF34:AJ34" si="474">SUBTOTAL(9,AF31:AF33)</f>
        <v>-8750</v>
      </c>
      <c r="AG34" s="33">
        <f t="shared" si="474"/>
        <v>-3500</v>
      </c>
      <c r="AH34" s="47">
        <f t="shared" si="474"/>
        <v>0</v>
      </c>
      <c r="AI34" s="47">
        <f t="shared" si="474"/>
        <v>0</v>
      </c>
      <c r="AJ34" s="47">
        <f t="shared" si="474"/>
        <v>0</v>
      </c>
      <c r="AK34" s="33">
        <f t="shared" ref="AK34:BD34" si="475">SUBTOTAL(9,AK31:AK33)</f>
        <v>0</v>
      </c>
      <c r="AL34" s="33">
        <f t="shared" si="475"/>
        <v>0</v>
      </c>
      <c r="AM34" s="33">
        <f t="shared" si="475"/>
        <v>0</v>
      </c>
      <c r="AN34" s="33">
        <f t="shared" si="475"/>
        <v>0</v>
      </c>
      <c r="AO34" s="33">
        <f t="shared" si="475"/>
        <v>0</v>
      </c>
      <c r="AP34" s="33">
        <f t="shared" si="475"/>
        <v>0</v>
      </c>
      <c r="AQ34" s="33">
        <f t="shared" si="475"/>
        <v>0</v>
      </c>
      <c r="AR34" s="33">
        <f t="shared" si="475"/>
        <v>0</v>
      </c>
      <c r="AS34" s="33">
        <f t="shared" si="475"/>
        <v>0</v>
      </c>
      <c r="AT34" s="33">
        <f t="shared" si="475"/>
        <v>0</v>
      </c>
      <c r="AU34" s="33">
        <f t="shared" si="475"/>
        <v>0</v>
      </c>
      <c r="AV34" s="33">
        <f t="shared" si="475"/>
        <v>0</v>
      </c>
      <c r="AW34" s="33">
        <f t="shared" si="475"/>
        <v>0</v>
      </c>
      <c r="AX34" s="33">
        <f t="shared" si="475"/>
        <v>0</v>
      </c>
      <c r="AY34" s="33">
        <f t="shared" si="475"/>
        <v>0</v>
      </c>
      <c r="AZ34" s="33">
        <f t="shared" ref="AZ34:BA34" si="476">SUBTOTAL(9,AZ31:AZ33)</f>
        <v>55392</v>
      </c>
      <c r="BA34" s="33">
        <f t="shared" si="476"/>
        <v>55531</v>
      </c>
      <c r="BB34" s="47">
        <f t="shared" si="475"/>
        <v>0</v>
      </c>
      <c r="BC34" s="47">
        <f t="shared" si="475"/>
        <v>0</v>
      </c>
      <c r="BD34" s="47">
        <f t="shared" si="475"/>
        <v>0</v>
      </c>
      <c r="BE34" s="33">
        <f t="shared" ref="BE34:BX34" si="477">SUBTOTAL(9,BE31:BE33)</f>
        <v>35000</v>
      </c>
      <c r="BF34" s="33">
        <f t="shared" si="477"/>
        <v>25000</v>
      </c>
      <c r="BG34" s="33">
        <f t="shared" si="477"/>
        <v>0</v>
      </c>
      <c r="BH34" s="33">
        <f t="shared" si="477"/>
        <v>0</v>
      </c>
      <c r="BI34" s="33">
        <f t="shared" si="477"/>
        <v>25000</v>
      </c>
      <c r="BJ34" s="33">
        <f t="shared" si="477"/>
        <v>0</v>
      </c>
      <c r="BK34" s="33">
        <f t="shared" si="477"/>
        <v>0</v>
      </c>
      <c r="BL34" s="33">
        <f t="shared" si="477"/>
        <v>0</v>
      </c>
      <c r="BM34" s="33">
        <f t="shared" si="477"/>
        <v>10000</v>
      </c>
      <c r="BN34" s="33">
        <f t="shared" si="477"/>
        <v>10000</v>
      </c>
      <c r="BO34" s="33">
        <f t="shared" si="477"/>
        <v>0</v>
      </c>
      <c r="BP34" s="33">
        <f t="shared" si="477"/>
        <v>0</v>
      </c>
      <c r="BQ34" s="33">
        <f t="shared" si="477"/>
        <v>0</v>
      </c>
      <c r="BR34" s="33">
        <f t="shared" si="477"/>
        <v>0</v>
      </c>
      <c r="BS34" s="33">
        <f t="shared" si="477"/>
        <v>0</v>
      </c>
      <c r="BT34" s="33">
        <f t="shared" si="477"/>
        <v>55392</v>
      </c>
      <c r="BU34" s="33">
        <f t="shared" si="477"/>
        <v>55531</v>
      </c>
      <c r="BV34" s="47">
        <f t="shared" si="477"/>
        <v>0</v>
      </c>
      <c r="BW34" s="47">
        <f t="shared" si="477"/>
        <v>0</v>
      </c>
      <c r="BX34" s="47">
        <f t="shared" si="477"/>
        <v>0</v>
      </c>
      <c r="BY34" s="33">
        <f t="shared" ref="BY34:CQ34" si="478">SUBTOTAL(9,BY31:BY33)</f>
        <v>35000</v>
      </c>
      <c r="BZ34" s="33">
        <f t="shared" si="478"/>
        <v>25000</v>
      </c>
      <c r="CA34" s="33">
        <f t="shared" si="478"/>
        <v>0</v>
      </c>
      <c r="CB34" s="33">
        <f t="shared" si="478"/>
        <v>0</v>
      </c>
      <c r="CC34" s="33">
        <f t="shared" si="478"/>
        <v>25000</v>
      </c>
      <c r="CD34" s="33">
        <f t="shared" si="478"/>
        <v>0</v>
      </c>
      <c r="CE34" s="33">
        <f t="shared" si="478"/>
        <v>0</v>
      </c>
      <c r="CF34" s="33">
        <f t="shared" si="478"/>
        <v>0</v>
      </c>
      <c r="CG34" s="33">
        <f t="shared" si="478"/>
        <v>10000</v>
      </c>
      <c r="CH34" s="33">
        <f t="shared" si="478"/>
        <v>10000</v>
      </c>
      <c r="CI34" s="33">
        <f t="shared" si="478"/>
        <v>0</v>
      </c>
      <c r="CJ34" s="33">
        <f t="shared" si="478"/>
        <v>0</v>
      </c>
      <c r="CK34" s="33">
        <f t="shared" si="478"/>
        <v>0</v>
      </c>
      <c r="CL34" s="33">
        <f t="shared" si="478"/>
        <v>0</v>
      </c>
      <c r="CM34" s="33">
        <f t="shared" si="478"/>
        <v>55392</v>
      </c>
      <c r="CN34" s="33">
        <f t="shared" si="478"/>
        <v>55531</v>
      </c>
      <c r="CO34" s="56">
        <f t="shared" si="478"/>
        <v>0</v>
      </c>
      <c r="CP34" s="56">
        <f t="shared" si="478"/>
        <v>0</v>
      </c>
      <c r="CQ34" s="56">
        <f t="shared" si="478"/>
        <v>0</v>
      </c>
      <c r="CR34" s="33">
        <f t="shared" ref="CR34:DJ34" si="479">SUBTOTAL(9,CR31:CR33)</f>
        <v>0</v>
      </c>
      <c r="CS34" s="33">
        <f t="shared" si="479"/>
        <v>0</v>
      </c>
      <c r="CT34" s="33">
        <f t="shared" si="479"/>
        <v>0</v>
      </c>
      <c r="CU34" s="33">
        <f t="shared" si="479"/>
        <v>0</v>
      </c>
      <c r="CV34" s="33">
        <f t="shared" si="479"/>
        <v>0</v>
      </c>
      <c r="CW34" s="33">
        <f t="shared" si="479"/>
        <v>0</v>
      </c>
      <c r="CX34" s="33">
        <f t="shared" si="479"/>
        <v>0</v>
      </c>
      <c r="CY34" s="33">
        <f t="shared" si="479"/>
        <v>0</v>
      </c>
      <c r="CZ34" s="33">
        <f t="shared" si="479"/>
        <v>0</v>
      </c>
      <c r="DA34" s="33">
        <f t="shared" si="479"/>
        <v>0</v>
      </c>
      <c r="DB34" s="33">
        <f t="shared" si="479"/>
        <v>0</v>
      </c>
      <c r="DC34" s="33">
        <f t="shared" si="479"/>
        <v>0</v>
      </c>
      <c r="DD34" s="33">
        <f t="shared" si="479"/>
        <v>-25000</v>
      </c>
      <c r="DE34" s="33">
        <f t="shared" si="479"/>
        <v>-10000</v>
      </c>
      <c r="DF34" s="33">
        <f t="shared" si="479"/>
        <v>56067</v>
      </c>
      <c r="DG34" s="33">
        <f t="shared" si="479"/>
        <v>53590</v>
      </c>
      <c r="DH34" s="56">
        <f t="shared" si="479"/>
        <v>0</v>
      </c>
      <c r="DI34" s="56">
        <f t="shared" si="479"/>
        <v>0</v>
      </c>
      <c r="DJ34" s="56">
        <f t="shared" si="479"/>
        <v>0</v>
      </c>
      <c r="DK34" s="33">
        <f t="shared" ref="DK34:EC34" si="480">SUBTOTAL(9,DK31:DK33)</f>
        <v>0</v>
      </c>
      <c r="DL34" s="33">
        <f t="shared" si="480"/>
        <v>0</v>
      </c>
      <c r="DM34" s="33">
        <f t="shared" si="480"/>
        <v>0</v>
      </c>
      <c r="DN34" s="33">
        <f t="shared" si="480"/>
        <v>0</v>
      </c>
      <c r="DO34" s="33">
        <f t="shared" si="480"/>
        <v>0</v>
      </c>
      <c r="DP34" s="33">
        <f t="shared" si="480"/>
        <v>0</v>
      </c>
      <c r="DQ34" s="33">
        <f t="shared" si="480"/>
        <v>0</v>
      </c>
      <c r="DR34" s="33">
        <f t="shared" si="480"/>
        <v>0</v>
      </c>
      <c r="DS34" s="33">
        <f t="shared" si="480"/>
        <v>0</v>
      </c>
      <c r="DT34" s="33">
        <f t="shared" si="480"/>
        <v>0</v>
      </c>
      <c r="DU34" s="33">
        <f t="shared" si="480"/>
        <v>0</v>
      </c>
      <c r="DV34" s="33">
        <f t="shared" si="480"/>
        <v>0</v>
      </c>
      <c r="DW34" s="33">
        <f t="shared" si="480"/>
        <v>0</v>
      </c>
      <c r="DX34" s="33">
        <f t="shared" si="480"/>
        <v>0</v>
      </c>
      <c r="DY34" s="33">
        <f t="shared" si="480"/>
        <v>0</v>
      </c>
      <c r="DZ34" s="33">
        <f t="shared" si="480"/>
        <v>0</v>
      </c>
      <c r="EA34" s="56" t="e">
        <f t="shared" si="480"/>
        <v>#DIV/0!</v>
      </c>
      <c r="EB34" s="56" t="e">
        <f t="shared" si="480"/>
        <v>#DIV/0!</v>
      </c>
      <c r="EC34" s="56" t="e">
        <f t="shared" si="480"/>
        <v>#DIV/0!</v>
      </c>
      <c r="ED34" s="33">
        <f t="shared" ref="ED34:EV34" si="481">SUBTOTAL(9,ED31:ED33)</f>
        <v>0</v>
      </c>
      <c r="EE34" s="33">
        <f t="shared" si="481"/>
        <v>0</v>
      </c>
      <c r="EF34" s="33">
        <f t="shared" si="481"/>
        <v>0</v>
      </c>
      <c r="EG34" s="33">
        <f t="shared" si="481"/>
        <v>0</v>
      </c>
      <c r="EH34" s="33">
        <f t="shared" si="481"/>
        <v>0</v>
      </c>
      <c r="EI34" s="33">
        <f t="shared" si="481"/>
        <v>0</v>
      </c>
      <c r="EJ34" s="33">
        <f t="shared" si="481"/>
        <v>0</v>
      </c>
      <c r="EK34" s="33">
        <f t="shared" si="481"/>
        <v>0</v>
      </c>
      <c r="EL34" s="33">
        <f t="shared" si="481"/>
        <v>0</v>
      </c>
      <c r="EM34" s="33">
        <f t="shared" si="481"/>
        <v>0</v>
      </c>
      <c r="EN34" s="33">
        <f t="shared" si="481"/>
        <v>0</v>
      </c>
      <c r="EO34" s="33">
        <f t="shared" si="481"/>
        <v>0</v>
      </c>
      <c r="EP34" s="33">
        <f t="shared" si="481"/>
        <v>0</v>
      </c>
      <c r="EQ34" s="33">
        <f t="shared" si="481"/>
        <v>0</v>
      </c>
      <c r="ER34" s="33">
        <f t="shared" si="481"/>
        <v>0</v>
      </c>
      <c r="ES34" s="33">
        <f t="shared" si="481"/>
        <v>0</v>
      </c>
      <c r="ET34" s="56" t="e">
        <f t="shared" si="481"/>
        <v>#DIV/0!</v>
      </c>
      <c r="EU34" s="56" t="e">
        <f t="shared" si="481"/>
        <v>#DIV/0!</v>
      </c>
      <c r="EV34" s="56" t="e">
        <f t="shared" si="481"/>
        <v>#DIV/0!</v>
      </c>
    </row>
    <row r="35" spans="1:152" x14ac:dyDescent="0.25">
      <c r="A35" s="25">
        <v>1409</v>
      </c>
      <c r="B35" s="6">
        <v>600171744</v>
      </c>
      <c r="C35" s="26">
        <v>60252537</v>
      </c>
      <c r="D35" s="27" t="s">
        <v>109</v>
      </c>
      <c r="E35" s="6">
        <v>3121</v>
      </c>
      <c r="F35" s="6" t="s">
        <v>18</v>
      </c>
      <c r="G35" s="6" t="s">
        <v>19</v>
      </c>
      <c r="H35" s="40">
        <f>I35+P35</f>
        <v>580320</v>
      </c>
      <c r="I35" s="40">
        <f>K35+L35+M35+N35+O35</f>
        <v>332820</v>
      </c>
      <c r="J35" s="5">
        <v>12</v>
      </c>
      <c r="K35" s="9">
        <v>316320</v>
      </c>
      <c r="L35" s="9"/>
      <c r="M35" s="9">
        <v>16500</v>
      </c>
      <c r="N35" s="9"/>
      <c r="O35" s="9"/>
      <c r="P35" s="40">
        <f>Q35+R35+S35</f>
        <v>247500</v>
      </c>
      <c r="Q35" s="9"/>
      <c r="R35" s="9">
        <v>247500</v>
      </c>
      <c r="S35" s="9"/>
      <c r="T35" s="64">
        <f>(L35+M35+N35)*-1</f>
        <v>-16500</v>
      </c>
      <c r="U35" s="64">
        <f>(Q35+R35)*-1</f>
        <v>-247500</v>
      </c>
      <c r="V35" s="9">
        <f>ROUND(T35*0.65,0)</f>
        <v>-10725</v>
      </c>
      <c r="W35" s="9">
        <f>ROUND(U35*0.65,0)</f>
        <v>-160875</v>
      </c>
      <c r="X35" s="9">
        <v>55392</v>
      </c>
      <c r="Y35" s="9">
        <v>29600</v>
      </c>
      <c r="Z35" s="69">
        <f t="shared" ref="Z35:Z36" si="482">IF(T35=0,0,ROUND((T35+L35)/X35/12,2))</f>
        <v>-0.02</v>
      </c>
      <c r="AA35" s="69">
        <f t="shared" ref="AA35:AA36" si="483">IF(U35=0,0,ROUND((U35+Q35)/Y35/12,2))</f>
        <v>-0.7</v>
      </c>
      <c r="AB35" s="69">
        <f>Z35+AA35</f>
        <v>-0.72</v>
      </c>
      <c r="AC35" s="69">
        <f t="shared" ref="AC35:AC36" si="484">ROUND(Z35*0.65,2)</f>
        <v>-0.01</v>
      </c>
      <c r="AD35" s="69">
        <f t="shared" ref="AD35:AD36" si="485">ROUND(AA35*0.65,2)</f>
        <v>-0.46</v>
      </c>
      <c r="AE35" s="46">
        <f>AC35+AD35</f>
        <v>-0.47000000000000003</v>
      </c>
      <c r="AF35" s="9">
        <f t="shared" ref="AF35:AF36" si="486">T35-V35</f>
        <v>-5775</v>
      </c>
      <c r="AG35" s="9">
        <f t="shared" ref="AG35:AG36" si="487">U35-W35</f>
        <v>-86625</v>
      </c>
      <c r="AH35" s="69">
        <f t="shared" ref="AH35:AH36" si="488">Z35-AC35</f>
        <v>-0.01</v>
      </c>
      <c r="AI35" s="69">
        <f t="shared" ref="AI35:AI36" si="489">AA35-AD35</f>
        <v>-0.23999999999999994</v>
      </c>
      <c r="AJ35" s="69">
        <f>AH35+AI35</f>
        <v>-0.24999999999999994</v>
      </c>
      <c r="AK35" s="40">
        <f>AL35+AS35</f>
        <v>0</v>
      </c>
      <c r="AL35" s="40">
        <f>AN35+AO35+AP35+AQ35+AR35</f>
        <v>0</v>
      </c>
      <c r="AM35" s="5"/>
      <c r="AN35" s="9"/>
      <c r="AO35" s="9"/>
      <c r="AP35" s="9"/>
      <c r="AQ35" s="9"/>
      <c r="AR35" s="9"/>
      <c r="AS35" s="40">
        <f>AT35+AU35+AV35</f>
        <v>0</v>
      </c>
      <c r="AT35" s="9"/>
      <c r="AU35" s="9"/>
      <c r="AV35" s="9"/>
      <c r="AW35" s="81"/>
      <c r="AX35" s="81"/>
      <c r="AY35" s="78"/>
      <c r="AZ35" s="9">
        <v>55392</v>
      </c>
      <c r="BA35" s="9">
        <v>29600</v>
      </c>
      <c r="BB35" s="86">
        <f>ROUND(AW35/AZ35/10,2)*-1</f>
        <v>0</v>
      </c>
      <c r="BC35" s="86">
        <f>ROUND(AX35/BA35/10,2)*-1</f>
        <v>0</v>
      </c>
      <c r="BD35" s="86">
        <f>BB35+BC35</f>
        <v>0</v>
      </c>
      <c r="BE35" s="87">
        <f>BF35+BM35</f>
        <v>580320</v>
      </c>
      <c r="BF35" s="87">
        <f>BH35+BI35+BJ35+BK35+BL35</f>
        <v>332820</v>
      </c>
      <c r="BG35" s="88">
        <f t="shared" ref="BG35:BG36" si="490">J35</f>
        <v>12</v>
      </c>
      <c r="BH35" s="88">
        <f t="shared" ref="BH35:BH36" si="491">K35</f>
        <v>316320</v>
      </c>
      <c r="BI35" s="88">
        <f t="shared" ref="BI35:BI36" si="492">L35</f>
        <v>0</v>
      </c>
      <c r="BJ35" s="88">
        <f t="shared" ref="BJ35:BJ36" si="493">M35</f>
        <v>16500</v>
      </c>
      <c r="BK35" s="88">
        <f t="shared" ref="BK35:BK36" si="494">N35</f>
        <v>0</v>
      </c>
      <c r="BL35" s="88">
        <f t="shared" ref="BL35:BL36" si="495">O35</f>
        <v>0</v>
      </c>
      <c r="BM35" s="87">
        <f>BN35+BO35+BP35</f>
        <v>247500</v>
      </c>
      <c r="BN35" s="81">
        <f t="shared" ref="BN35:BN36" si="496">Q35</f>
        <v>0</v>
      </c>
      <c r="BO35" s="81">
        <f t="shared" ref="BO35:BO36" si="497">R35</f>
        <v>247500</v>
      </c>
      <c r="BP35" s="81">
        <f t="shared" ref="BP35:BP36" si="498">S35</f>
        <v>0</v>
      </c>
      <c r="BQ35" s="81">
        <f t="shared" ref="BQ35:BQ36" si="499">(BH35+BI35+BJ35+BK35)-(K35+L35+M35+N35)</f>
        <v>0</v>
      </c>
      <c r="BR35" s="81">
        <f t="shared" ref="BR35:BR36" si="500">(BN35+BO35)-(Q35+R35)</f>
        <v>0</v>
      </c>
      <c r="BS35" s="81">
        <f t="shared" ref="BS35:BS36" si="501">(BP35+BL35)-(S35+O35)</f>
        <v>0</v>
      </c>
      <c r="BT35" s="9">
        <v>55392</v>
      </c>
      <c r="BU35" s="9">
        <v>29600</v>
      </c>
      <c r="BV35" s="86">
        <f t="shared" ref="BV35" si="502">ROUND(((BH35+BJ35+BK35)-(K35+M35+N35))/10/BT35,2)*-1</f>
        <v>0</v>
      </c>
      <c r="BW35" s="86">
        <f t="shared" ref="BW35" si="503">ROUND((BO35-R35)/10/BU35,2)*-1</f>
        <v>0</v>
      </c>
      <c r="BX35" s="86">
        <f>BV35+BW35</f>
        <v>0</v>
      </c>
      <c r="BY35" s="87">
        <f t="shared" ref="BY35:BY36" si="504">BZ35+CG35</f>
        <v>580320</v>
      </c>
      <c r="BZ35" s="87">
        <f t="shared" ref="BZ35:BZ36" si="505">CB35+CC35+CD35+CE35+CF35</f>
        <v>332820</v>
      </c>
      <c r="CA35" s="81">
        <f t="shared" ref="CA35:CA36" si="506">BG35</f>
        <v>12</v>
      </c>
      <c r="CB35" s="81">
        <f t="shared" ref="CB35:CB36" si="507">BH35</f>
        <v>316320</v>
      </c>
      <c r="CC35" s="81">
        <f t="shared" ref="CC35:CC36" si="508">BI35</f>
        <v>0</v>
      </c>
      <c r="CD35" s="81">
        <f t="shared" ref="CD35:CD36" si="509">BJ35</f>
        <v>16500</v>
      </c>
      <c r="CE35" s="81">
        <f t="shared" ref="CE35:CE36" si="510">BK35</f>
        <v>0</v>
      </c>
      <c r="CF35" s="81">
        <f t="shared" ref="CF35:CF36" si="511">BL35</f>
        <v>0</v>
      </c>
      <c r="CG35" s="87">
        <f t="shared" ref="CG35:CG36" si="512">CH35+CI35+CJ35</f>
        <v>247500</v>
      </c>
      <c r="CH35" s="81">
        <f t="shared" ref="CH35:CH36" si="513">BN35</f>
        <v>0</v>
      </c>
      <c r="CI35" s="81">
        <f t="shared" ref="CI35:CI36" si="514">BO35</f>
        <v>247500</v>
      </c>
      <c r="CJ35" s="81">
        <f t="shared" ref="CJ35:CJ36" si="515">BP35</f>
        <v>0</v>
      </c>
      <c r="CK35" s="81">
        <f>(CC35+CD35+CE35)-(BI35+BJ35+BK35)</f>
        <v>0</v>
      </c>
      <c r="CL35" s="81">
        <f>(CH35+CI35)-(BN35+BO35)</f>
        <v>0</v>
      </c>
      <c r="CM35" s="9">
        <v>55392</v>
      </c>
      <c r="CN35" s="9">
        <v>29600</v>
      </c>
      <c r="CO35" s="90">
        <f>ROUND(((CD35+CE35)-(BJ35+BK35))/CM35/10,2)*-1</f>
        <v>0</v>
      </c>
      <c r="CP35" s="90">
        <f>ROUND((CI35-BO35)/CN35/10,2)*-1</f>
        <v>0</v>
      </c>
      <c r="CQ35" s="90">
        <f t="shared" ref="CQ35:CQ36" si="516">SUM(CO35:CP35)</f>
        <v>0</v>
      </c>
      <c r="CR35" s="87">
        <f>CS35+CZ35</f>
        <v>265000</v>
      </c>
      <c r="CS35" s="87">
        <f>CU35+CV35+CW35+CX35+CY35</f>
        <v>0</v>
      </c>
      <c r="CT35" s="88"/>
      <c r="CU35" s="81"/>
      <c r="CV35" s="81"/>
      <c r="CW35" s="81"/>
      <c r="CX35" s="81"/>
      <c r="CY35" s="81"/>
      <c r="CZ35" s="87">
        <v>265000</v>
      </c>
      <c r="DA35" s="81"/>
      <c r="DB35" s="81"/>
      <c r="DC35" s="81"/>
      <c r="DD35" s="81">
        <f t="shared" ref="DD35:DD36" si="517">(CV35+CW35+CX35)-(CC35+CD35+CE35)</f>
        <v>-16500</v>
      </c>
      <c r="DE35" s="81">
        <f t="shared" ref="DE35:DE36" si="518">(DA35+DB35)-(CH35+CI35)</f>
        <v>-247500</v>
      </c>
      <c r="DF35" s="9">
        <v>56067</v>
      </c>
      <c r="DG35" s="9">
        <v>27130</v>
      </c>
      <c r="DH35" s="90">
        <f t="shared" ref="DH35" si="519">ROUND(((CW35+CX35)-(CD35+CE35))/DF35/10,2)*-1</f>
        <v>0.03</v>
      </c>
      <c r="DI35" s="90">
        <f t="shared" ref="DI35" si="520">ROUND(((DB35-CI35)/DG35/10),2)*-1</f>
        <v>0.91</v>
      </c>
      <c r="DJ35" s="90">
        <f>DH35+DI35</f>
        <v>0.94000000000000006</v>
      </c>
      <c r="DK35" s="87">
        <f>DL35+DS35</f>
        <v>0</v>
      </c>
      <c r="DL35" s="87">
        <f>DN35+DO35+DP35+DQ35+DR35</f>
        <v>0</v>
      </c>
      <c r="DM35" s="88"/>
      <c r="DN35" s="81"/>
      <c r="DO35" s="81"/>
      <c r="DP35" s="81"/>
      <c r="DQ35" s="81"/>
      <c r="DR35" s="81"/>
      <c r="DS35" s="87">
        <f t="shared" ref="DS35:DS36" si="521">DT35+DU35+DV35</f>
        <v>0</v>
      </c>
      <c r="DT35" s="81"/>
      <c r="DU35" s="78"/>
      <c r="DV35" s="81"/>
      <c r="DW35" s="81">
        <f t="shared" ref="DW35:DW36" si="522">(DO35+DP35+DQ35)-(CV35+CW35+CX35)</f>
        <v>0</v>
      </c>
      <c r="DX35" s="81">
        <f t="shared" ref="DX35:DX36" si="523">(DT35+DU35)-(DA35+DB35)</f>
        <v>0</v>
      </c>
      <c r="DY35" s="9"/>
      <c r="DZ35" s="9"/>
      <c r="EA35" s="90" t="e">
        <f t="shared" ref="EA35" si="524">ROUND(((DP35+DQ35)-(CW35+CX35))/DY35/10,2)*-1</f>
        <v>#DIV/0!</v>
      </c>
      <c r="EB35" s="90" t="e">
        <f t="shared" ref="EB35" si="525">ROUND(((DU35-DB35)/DZ35/10),2)*-1</f>
        <v>#DIV/0!</v>
      </c>
      <c r="EC35" s="90" t="e">
        <f>EA35+EB35</f>
        <v>#DIV/0!</v>
      </c>
      <c r="ED35" s="87">
        <f>EE35+EL35</f>
        <v>0</v>
      </c>
      <c r="EE35" s="87">
        <f>EG35+EH35+EI35+EJ35+EK35</f>
        <v>0</v>
      </c>
      <c r="EF35" s="88"/>
      <c r="EG35" s="81"/>
      <c r="EH35" s="81"/>
      <c r="EI35" s="81"/>
      <c r="EJ35" s="81"/>
      <c r="EK35" s="81"/>
      <c r="EL35" s="87">
        <f t="shared" ref="EL35:EL36" si="526">EM35+EN35+EO35</f>
        <v>0</v>
      </c>
      <c r="EM35" s="81"/>
      <c r="EN35" s="81"/>
      <c r="EO35" s="81"/>
      <c r="EP35" s="81">
        <f t="shared" ref="EP35:EP36" si="527">(EH35+EI35+EJ35)-(DO35+DP35+DQ35)</f>
        <v>0</v>
      </c>
      <c r="EQ35" s="81">
        <f t="shared" ref="EQ35:EQ36" si="528">(EM35+EN35)-(DT35+DU35)</f>
        <v>0</v>
      </c>
      <c r="ER35" s="9"/>
      <c r="ES35" s="9"/>
      <c r="ET35" s="90" t="e">
        <f t="shared" ref="ET35" si="529">ROUND(((EI35+EJ35)-(DP35+DQ35))/ER35/10,2)*-1</f>
        <v>#DIV/0!</v>
      </c>
      <c r="EU35" s="90" t="e">
        <f t="shared" ref="EU35" si="530">ROUND(((EN35-DU35)/ES35/10),2)*-1</f>
        <v>#DIV/0!</v>
      </c>
      <c r="EV35" s="90" t="e">
        <f>ET35+EU35</f>
        <v>#DIV/0!</v>
      </c>
    </row>
    <row r="36" spans="1:152" x14ac:dyDescent="0.25">
      <c r="A36" s="5">
        <v>1409</v>
      </c>
      <c r="B36" s="2">
        <v>600171744</v>
      </c>
      <c r="C36" s="7">
        <v>60252537</v>
      </c>
      <c r="D36" s="8" t="s">
        <v>109</v>
      </c>
      <c r="E36" s="19">
        <v>3121</v>
      </c>
      <c r="F36" s="19" t="s">
        <v>108</v>
      </c>
      <c r="G36" s="19" t="s">
        <v>94</v>
      </c>
      <c r="H36" s="40">
        <f>I36+P36</f>
        <v>0</v>
      </c>
      <c r="I36" s="40">
        <f>K36+L36+M36+N36+O36</f>
        <v>0</v>
      </c>
      <c r="J36" s="5"/>
      <c r="K36" s="9"/>
      <c r="L36" s="9"/>
      <c r="M36" s="9"/>
      <c r="N36" s="9"/>
      <c r="O36" s="9"/>
      <c r="P36" s="40">
        <f>Q36+R36+S36</f>
        <v>0</v>
      </c>
      <c r="Q36" s="9"/>
      <c r="R36" s="9"/>
      <c r="S36" s="9"/>
      <c r="T36" s="64">
        <f>(L36+M36+N36)*-1</f>
        <v>0</v>
      </c>
      <c r="U36" s="64">
        <f>(Q36+R36)*-1</f>
        <v>0</v>
      </c>
      <c r="V36" s="9">
        <f>ROUND(T36*0.65,0)</f>
        <v>0</v>
      </c>
      <c r="W36" s="9">
        <f>ROUND(U36*0.65,0)</f>
        <v>0</v>
      </c>
      <c r="X36" s="45" t="s">
        <v>218</v>
      </c>
      <c r="Y36" s="45" t="s">
        <v>218</v>
      </c>
      <c r="Z36" s="69">
        <f t="shared" si="482"/>
        <v>0</v>
      </c>
      <c r="AA36" s="69">
        <f t="shared" si="483"/>
        <v>0</v>
      </c>
      <c r="AB36" s="69">
        <f>Z36+AA36</f>
        <v>0</v>
      </c>
      <c r="AC36" s="69">
        <f t="shared" si="484"/>
        <v>0</v>
      </c>
      <c r="AD36" s="69">
        <f t="shared" si="485"/>
        <v>0</v>
      </c>
      <c r="AE36" s="46">
        <f>AC36+AD36</f>
        <v>0</v>
      </c>
      <c r="AF36" s="9">
        <f t="shared" si="486"/>
        <v>0</v>
      </c>
      <c r="AG36" s="9">
        <f t="shared" si="487"/>
        <v>0</v>
      </c>
      <c r="AH36" s="69">
        <f t="shared" si="488"/>
        <v>0</v>
      </c>
      <c r="AI36" s="69">
        <f t="shared" si="489"/>
        <v>0</v>
      </c>
      <c r="AJ36" s="69">
        <f>AH36+AI36</f>
        <v>0</v>
      </c>
      <c r="AK36" s="40">
        <f>AL36+AS36</f>
        <v>0</v>
      </c>
      <c r="AL36" s="40">
        <f>AN36+AO36+AP36+AQ36+AR36</f>
        <v>0</v>
      </c>
      <c r="AM36" s="5"/>
      <c r="AN36" s="9"/>
      <c r="AO36" s="9"/>
      <c r="AP36" s="9"/>
      <c r="AQ36" s="9"/>
      <c r="AR36" s="9"/>
      <c r="AS36" s="40">
        <f>AT36+AU36+AV36</f>
        <v>0</v>
      </c>
      <c r="AT36" s="9"/>
      <c r="AU36" s="9"/>
      <c r="AV36" s="9"/>
      <c r="AW36" s="81"/>
      <c r="AX36" s="81"/>
      <c r="AY36" s="78"/>
      <c r="AZ36" s="45" t="s">
        <v>218</v>
      </c>
      <c r="BA36" s="45" t="s">
        <v>218</v>
      </c>
      <c r="BB36" s="107" t="s">
        <v>218</v>
      </c>
      <c r="BC36" s="107" t="s">
        <v>218</v>
      </c>
      <c r="BD36" s="107" t="s">
        <v>218</v>
      </c>
      <c r="BE36" s="87">
        <f>BF36+BM36</f>
        <v>0</v>
      </c>
      <c r="BF36" s="87">
        <f>BH36+BI36+BJ36+BK36+BL36</f>
        <v>0</v>
      </c>
      <c r="BG36" s="88">
        <f t="shared" si="490"/>
        <v>0</v>
      </c>
      <c r="BH36" s="88">
        <f t="shared" si="491"/>
        <v>0</v>
      </c>
      <c r="BI36" s="88">
        <f t="shared" si="492"/>
        <v>0</v>
      </c>
      <c r="BJ36" s="88">
        <f t="shared" si="493"/>
        <v>0</v>
      </c>
      <c r="BK36" s="88">
        <f t="shared" si="494"/>
        <v>0</v>
      </c>
      <c r="BL36" s="88">
        <f t="shared" si="495"/>
        <v>0</v>
      </c>
      <c r="BM36" s="87">
        <f>BN36+BO36+BP36</f>
        <v>0</v>
      </c>
      <c r="BN36" s="81">
        <f t="shared" si="496"/>
        <v>0</v>
      </c>
      <c r="BO36" s="81">
        <f t="shared" si="497"/>
        <v>0</v>
      </c>
      <c r="BP36" s="81">
        <f t="shared" si="498"/>
        <v>0</v>
      </c>
      <c r="BQ36" s="81">
        <f t="shared" si="499"/>
        <v>0</v>
      </c>
      <c r="BR36" s="81">
        <f t="shared" si="500"/>
        <v>0</v>
      </c>
      <c r="BS36" s="81">
        <f t="shared" si="501"/>
        <v>0</v>
      </c>
      <c r="BT36" s="45" t="s">
        <v>218</v>
      </c>
      <c r="BU36" s="45" t="s">
        <v>218</v>
      </c>
      <c r="BV36" s="86">
        <v>0</v>
      </c>
      <c r="BW36" s="86">
        <v>0</v>
      </c>
      <c r="BX36" s="86">
        <f>BV36+BW36</f>
        <v>0</v>
      </c>
      <c r="BY36" s="87">
        <f t="shared" si="504"/>
        <v>0</v>
      </c>
      <c r="BZ36" s="87">
        <f t="shared" si="505"/>
        <v>0</v>
      </c>
      <c r="CA36" s="81">
        <f t="shared" si="506"/>
        <v>0</v>
      </c>
      <c r="CB36" s="81">
        <f t="shared" si="507"/>
        <v>0</v>
      </c>
      <c r="CC36" s="81">
        <f t="shared" si="508"/>
        <v>0</v>
      </c>
      <c r="CD36" s="81">
        <f t="shared" si="509"/>
        <v>0</v>
      </c>
      <c r="CE36" s="81">
        <f t="shared" si="510"/>
        <v>0</v>
      </c>
      <c r="CF36" s="81">
        <f t="shared" si="511"/>
        <v>0</v>
      </c>
      <c r="CG36" s="87">
        <f t="shared" si="512"/>
        <v>0</v>
      </c>
      <c r="CH36" s="81">
        <f t="shared" si="513"/>
        <v>0</v>
      </c>
      <c r="CI36" s="81">
        <f t="shared" si="514"/>
        <v>0</v>
      </c>
      <c r="CJ36" s="81">
        <f t="shared" si="515"/>
        <v>0</v>
      </c>
      <c r="CK36" s="81">
        <f>(CC36+CD36+CE36)-(BI36+BJ36+BK36)</f>
        <v>0</v>
      </c>
      <c r="CL36" s="81">
        <f>(CH36+CI36)-(BN36+BO36)</f>
        <v>0</v>
      </c>
      <c r="CM36" s="45">
        <v>0</v>
      </c>
      <c r="CN36" s="45">
        <v>0</v>
      </c>
      <c r="CO36" s="90"/>
      <c r="CP36" s="90"/>
      <c r="CQ36" s="90">
        <f t="shared" si="516"/>
        <v>0</v>
      </c>
      <c r="CR36" s="87">
        <f>CS36+CZ36</f>
        <v>0</v>
      </c>
      <c r="CS36" s="87">
        <f>CU36+CV36+CW36+CX36+CY36</f>
        <v>0</v>
      </c>
      <c r="CT36" s="88"/>
      <c r="CU36" s="81"/>
      <c r="CV36" s="81"/>
      <c r="CW36" s="81"/>
      <c r="CX36" s="81"/>
      <c r="CY36" s="81"/>
      <c r="CZ36" s="87">
        <v>0</v>
      </c>
      <c r="DA36" s="81"/>
      <c r="DB36" s="81"/>
      <c r="DC36" s="81"/>
      <c r="DD36" s="81">
        <f t="shared" si="517"/>
        <v>0</v>
      </c>
      <c r="DE36" s="81">
        <f t="shared" si="518"/>
        <v>0</v>
      </c>
      <c r="DF36" s="45" t="s">
        <v>218</v>
      </c>
      <c r="DG36" s="45" t="s">
        <v>218</v>
      </c>
      <c r="DH36" s="90">
        <v>0</v>
      </c>
      <c r="DI36" s="90">
        <v>0</v>
      </c>
      <c r="DJ36" s="90">
        <f>DH36+DI36</f>
        <v>0</v>
      </c>
      <c r="DK36" s="87">
        <f>DL36+DS36</f>
        <v>0</v>
      </c>
      <c r="DL36" s="87">
        <f>DN36+DO36+DP36+DQ36+DR36</f>
        <v>0</v>
      </c>
      <c r="DM36" s="88"/>
      <c r="DN36" s="81"/>
      <c r="DO36" s="81"/>
      <c r="DP36" s="81"/>
      <c r="DQ36" s="81"/>
      <c r="DR36" s="81"/>
      <c r="DS36" s="87">
        <f t="shared" si="521"/>
        <v>0</v>
      </c>
      <c r="DT36" s="81"/>
      <c r="DU36" s="81"/>
      <c r="DV36" s="81"/>
      <c r="DW36" s="81">
        <f t="shared" si="522"/>
        <v>0</v>
      </c>
      <c r="DX36" s="81">
        <f t="shared" si="523"/>
        <v>0</v>
      </c>
      <c r="DY36" s="45" t="s">
        <v>218</v>
      </c>
      <c r="DZ36" s="45" t="s">
        <v>218</v>
      </c>
      <c r="EA36" s="90">
        <v>0</v>
      </c>
      <c r="EB36" s="90">
        <v>0</v>
      </c>
      <c r="EC36" s="90">
        <f>EA36+EB36</f>
        <v>0</v>
      </c>
      <c r="ED36" s="87">
        <f>EE36+EL36</f>
        <v>0</v>
      </c>
      <c r="EE36" s="87">
        <f>EG36+EH36+EI36+EJ36+EK36</f>
        <v>0</v>
      </c>
      <c r="EF36" s="88"/>
      <c r="EG36" s="81"/>
      <c r="EH36" s="81"/>
      <c r="EI36" s="81"/>
      <c r="EJ36" s="81"/>
      <c r="EK36" s="81"/>
      <c r="EL36" s="87">
        <f t="shared" si="526"/>
        <v>0</v>
      </c>
      <c r="EM36" s="81"/>
      <c r="EN36" s="81"/>
      <c r="EO36" s="81"/>
      <c r="EP36" s="81">
        <f t="shared" si="527"/>
        <v>0</v>
      </c>
      <c r="EQ36" s="81">
        <f t="shared" si="528"/>
        <v>0</v>
      </c>
      <c r="ER36" s="45" t="s">
        <v>218</v>
      </c>
      <c r="ES36" s="45" t="s">
        <v>218</v>
      </c>
      <c r="ET36" s="90">
        <v>0</v>
      </c>
      <c r="EU36" s="90">
        <v>0</v>
      </c>
      <c r="EV36" s="90">
        <f>ET36+EU36</f>
        <v>0</v>
      </c>
    </row>
    <row r="37" spans="1:152" x14ac:dyDescent="0.25">
      <c r="A37" s="29"/>
      <c r="B37" s="30"/>
      <c r="C37" s="31"/>
      <c r="D37" s="32" t="s">
        <v>150</v>
      </c>
      <c r="E37" s="34"/>
      <c r="F37" s="34"/>
      <c r="G37" s="34"/>
      <c r="H37" s="33">
        <f t="shared" ref="H37:AE37" si="531">SUBTOTAL(9,H35:H36)</f>
        <v>580320</v>
      </c>
      <c r="I37" s="33">
        <f t="shared" si="531"/>
        <v>332820</v>
      </c>
      <c r="J37" s="33">
        <f t="shared" si="531"/>
        <v>12</v>
      </c>
      <c r="K37" s="33">
        <f t="shared" si="531"/>
        <v>316320</v>
      </c>
      <c r="L37" s="33">
        <f t="shared" si="531"/>
        <v>0</v>
      </c>
      <c r="M37" s="33">
        <f t="shared" si="531"/>
        <v>16500</v>
      </c>
      <c r="N37" s="33">
        <f t="shared" si="531"/>
        <v>0</v>
      </c>
      <c r="O37" s="33">
        <f t="shared" si="531"/>
        <v>0</v>
      </c>
      <c r="P37" s="33">
        <f t="shared" si="531"/>
        <v>247500</v>
      </c>
      <c r="Q37" s="33">
        <f t="shared" si="531"/>
        <v>0</v>
      </c>
      <c r="R37" s="33">
        <f t="shared" si="531"/>
        <v>247500</v>
      </c>
      <c r="S37" s="33">
        <f t="shared" si="531"/>
        <v>0</v>
      </c>
      <c r="T37" s="33">
        <f t="shared" si="531"/>
        <v>-16500</v>
      </c>
      <c r="U37" s="33">
        <f t="shared" si="531"/>
        <v>-247500</v>
      </c>
      <c r="V37" s="33">
        <f t="shared" si="531"/>
        <v>-10725</v>
      </c>
      <c r="W37" s="33">
        <f t="shared" si="531"/>
        <v>-160875</v>
      </c>
      <c r="X37" s="33">
        <f t="shared" si="531"/>
        <v>55392</v>
      </c>
      <c r="Y37" s="33">
        <f t="shared" si="531"/>
        <v>29600</v>
      </c>
      <c r="Z37" s="47">
        <f t="shared" si="531"/>
        <v>-0.02</v>
      </c>
      <c r="AA37" s="47">
        <f t="shared" si="531"/>
        <v>-0.7</v>
      </c>
      <c r="AB37" s="47">
        <f t="shared" si="531"/>
        <v>-0.72</v>
      </c>
      <c r="AC37" s="47">
        <f t="shared" si="531"/>
        <v>-0.01</v>
      </c>
      <c r="AD37" s="47">
        <f t="shared" si="531"/>
        <v>-0.46</v>
      </c>
      <c r="AE37" s="47">
        <f t="shared" si="531"/>
        <v>-0.47000000000000003</v>
      </c>
      <c r="AF37" s="33">
        <f t="shared" ref="AF37:AJ37" si="532">SUBTOTAL(9,AF35:AF36)</f>
        <v>-5775</v>
      </c>
      <c r="AG37" s="33">
        <f t="shared" si="532"/>
        <v>-86625</v>
      </c>
      <c r="AH37" s="47">
        <f t="shared" si="532"/>
        <v>-0.01</v>
      </c>
      <c r="AI37" s="47">
        <f t="shared" si="532"/>
        <v>-0.23999999999999994</v>
      </c>
      <c r="AJ37" s="47">
        <f t="shared" si="532"/>
        <v>-0.24999999999999994</v>
      </c>
      <c r="AK37" s="33">
        <f t="shared" ref="AK37:BD37" si="533">SUBTOTAL(9,AK35:AK36)</f>
        <v>0</v>
      </c>
      <c r="AL37" s="33">
        <f t="shared" si="533"/>
        <v>0</v>
      </c>
      <c r="AM37" s="33">
        <f t="shared" si="533"/>
        <v>0</v>
      </c>
      <c r="AN37" s="33">
        <f t="shared" si="533"/>
        <v>0</v>
      </c>
      <c r="AO37" s="33">
        <f t="shared" si="533"/>
        <v>0</v>
      </c>
      <c r="AP37" s="33">
        <f t="shared" si="533"/>
        <v>0</v>
      </c>
      <c r="AQ37" s="33">
        <f t="shared" si="533"/>
        <v>0</v>
      </c>
      <c r="AR37" s="33">
        <f t="shared" si="533"/>
        <v>0</v>
      </c>
      <c r="AS37" s="33">
        <f t="shared" si="533"/>
        <v>0</v>
      </c>
      <c r="AT37" s="33">
        <f t="shared" si="533"/>
        <v>0</v>
      </c>
      <c r="AU37" s="33">
        <f t="shared" si="533"/>
        <v>0</v>
      </c>
      <c r="AV37" s="33">
        <f t="shared" si="533"/>
        <v>0</v>
      </c>
      <c r="AW37" s="33">
        <f t="shared" si="533"/>
        <v>0</v>
      </c>
      <c r="AX37" s="33">
        <f t="shared" si="533"/>
        <v>0</v>
      </c>
      <c r="AY37" s="33">
        <f t="shared" si="533"/>
        <v>0</v>
      </c>
      <c r="AZ37" s="33">
        <f t="shared" ref="AZ37:BA37" si="534">SUBTOTAL(9,AZ35:AZ36)</f>
        <v>55392</v>
      </c>
      <c r="BA37" s="33">
        <f t="shared" si="534"/>
        <v>29600</v>
      </c>
      <c r="BB37" s="47">
        <f t="shared" si="533"/>
        <v>0</v>
      </c>
      <c r="BC37" s="47">
        <f t="shared" si="533"/>
        <v>0</v>
      </c>
      <c r="BD37" s="47">
        <f t="shared" si="533"/>
        <v>0</v>
      </c>
      <c r="BE37" s="33">
        <f t="shared" ref="BE37:BX37" si="535">SUBTOTAL(9,BE35:BE36)</f>
        <v>580320</v>
      </c>
      <c r="BF37" s="33">
        <f t="shared" si="535"/>
        <v>332820</v>
      </c>
      <c r="BG37" s="33">
        <f t="shared" si="535"/>
        <v>12</v>
      </c>
      <c r="BH37" s="33">
        <f t="shared" si="535"/>
        <v>316320</v>
      </c>
      <c r="BI37" s="33">
        <f t="shared" si="535"/>
        <v>0</v>
      </c>
      <c r="BJ37" s="33">
        <f t="shared" si="535"/>
        <v>16500</v>
      </c>
      <c r="BK37" s="33">
        <f t="shared" si="535"/>
        <v>0</v>
      </c>
      <c r="BL37" s="33">
        <f t="shared" si="535"/>
        <v>0</v>
      </c>
      <c r="BM37" s="33">
        <f t="shared" si="535"/>
        <v>247500</v>
      </c>
      <c r="BN37" s="33">
        <f t="shared" si="535"/>
        <v>0</v>
      </c>
      <c r="BO37" s="33">
        <f t="shared" si="535"/>
        <v>247500</v>
      </c>
      <c r="BP37" s="33">
        <f t="shared" si="535"/>
        <v>0</v>
      </c>
      <c r="BQ37" s="33">
        <f t="shared" si="535"/>
        <v>0</v>
      </c>
      <c r="BR37" s="33">
        <f t="shared" si="535"/>
        <v>0</v>
      </c>
      <c r="BS37" s="33">
        <f t="shared" si="535"/>
        <v>0</v>
      </c>
      <c r="BT37" s="33">
        <f t="shared" si="535"/>
        <v>55392</v>
      </c>
      <c r="BU37" s="33">
        <f t="shared" si="535"/>
        <v>29600</v>
      </c>
      <c r="BV37" s="47">
        <f t="shared" si="535"/>
        <v>0</v>
      </c>
      <c r="BW37" s="47">
        <f t="shared" si="535"/>
        <v>0</v>
      </c>
      <c r="BX37" s="47">
        <f t="shared" si="535"/>
        <v>0</v>
      </c>
      <c r="BY37" s="33">
        <f t="shared" ref="BY37:CQ37" si="536">SUBTOTAL(9,BY35:BY36)</f>
        <v>580320</v>
      </c>
      <c r="BZ37" s="33">
        <f t="shared" si="536"/>
        <v>332820</v>
      </c>
      <c r="CA37" s="33">
        <f t="shared" si="536"/>
        <v>12</v>
      </c>
      <c r="CB37" s="33">
        <f t="shared" si="536"/>
        <v>316320</v>
      </c>
      <c r="CC37" s="33">
        <f t="shared" si="536"/>
        <v>0</v>
      </c>
      <c r="CD37" s="33">
        <f t="shared" si="536"/>
        <v>16500</v>
      </c>
      <c r="CE37" s="33">
        <f t="shared" si="536"/>
        <v>0</v>
      </c>
      <c r="CF37" s="33">
        <f t="shared" si="536"/>
        <v>0</v>
      </c>
      <c r="CG37" s="33">
        <f t="shared" si="536"/>
        <v>247500</v>
      </c>
      <c r="CH37" s="33">
        <f t="shared" si="536"/>
        <v>0</v>
      </c>
      <c r="CI37" s="33">
        <f t="shared" si="536"/>
        <v>247500</v>
      </c>
      <c r="CJ37" s="33">
        <f t="shared" si="536"/>
        <v>0</v>
      </c>
      <c r="CK37" s="33">
        <f t="shared" si="536"/>
        <v>0</v>
      </c>
      <c r="CL37" s="33">
        <f t="shared" si="536"/>
        <v>0</v>
      </c>
      <c r="CM37" s="33">
        <f t="shared" si="536"/>
        <v>55392</v>
      </c>
      <c r="CN37" s="33">
        <f t="shared" si="536"/>
        <v>29600</v>
      </c>
      <c r="CO37" s="56">
        <f t="shared" si="536"/>
        <v>0</v>
      </c>
      <c r="CP37" s="56">
        <f t="shared" si="536"/>
        <v>0</v>
      </c>
      <c r="CQ37" s="56">
        <f t="shared" si="536"/>
        <v>0</v>
      </c>
      <c r="CR37" s="33">
        <f t="shared" ref="CR37:DJ37" si="537">SUBTOTAL(9,CR35:CR36)</f>
        <v>265000</v>
      </c>
      <c r="CS37" s="33">
        <f t="shared" si="537"/>
        <v>0</v>
      </c>
      <c r="CT37" s="33">
        <f t="shared" si="537"/>
        <v>0</v>
      </c>
      <c r="CU37" s="33">
        <f t="shared" si="537"/>
        <v>0</v>
      </c>
      <c r="CV37" s="33">
        <f t="shared" si="537"/>
        <v>0</v>
      </c>
      <c r="CW37" s="33">
        <f t="shared" si="537"/>
        <v>0</v>
      </c>
      <c r="CX37" s="33">
        <f t="shared" si="537"/>
        <v>0</v>
      </c>
      <c r="CY37" s="33">
        <f t="shared" si="537"/>
        <v>0</v>
      </c>
      <c r="CZ37" s="33">
        <f t="shared" si="537"/>
        <v>265000</v>
      </c>
      <c r="DA37" s="33">
        <f t="shared" si="537"/>
        <v>0</v>
      </c>
      <c r="DB37" s="33">
        <f t="shared" si="537"/>
        <v>0</v>
      </c>
      <c r="DC37" s="33">
        <f t="shared" si="537"/>
        <v>0</v>
      </c>
      <c r="DD37" s="33">
        <f t="shared" si="537"/>
        <v>-16500</v>
      </c>
      <c r="DE37" s="33">
        <f t="shared" si="537"/>
        <v>-247500</v>
      </c>
      <c r="DF37" s="33">
        <f t="shared" si="537"/>
        <v>56067</v>
      </c>
      <c r="DG37" s="33">
        <f t="shared" si="537"/>
        <v>27130</v>
      </c>
      <c r="DH37" s="56">
        <f t="shared" si="537"/>
        <v>0.03</v>
      </c>
      <c r="DI37" s="56">
        <f t="shared" si="537"/>
        <v>0.91</v>
      </c>
      <c r="DJ37" s="56">
        <f t="shared" si="537"/>
        <v>0.94000000000000006</v>
      </c>
      <c r="DK37" s="33">
        <f t="shared" ref="DK37:EC37" si="538">SUBTOTAL(9,DK35:DK36)</f>
        <v>0</v>
      </c>
      <c r="DL37" s="33">
        <f t="shared" si="538"/>
        <v>0</v>
      </c>
      <c r="DM37" s="33">
        <f t="shared" si="538"/>
        <v>0</v>
      </c>
      <c r="DN37" s="33">
        <f t="shared" si="538"/>
        <v>0</v>
      </c>
      <c r="DO37" s="33">
        <f t="shared" si="538"/>
        <v>0</v>
      </c>
      <c r="DP37" s="33">
        <f t="shared" si="538"/>
        <v>0</v>
      </c>
      <c r="DQ37" s="33">
        <f t="shared" si="538"/>
        <v>0</v>
      </c>
      <c r="DR37" s="33">
        <f t="shared" si="538"/>
        <v>0</v>
      </c>
      <c r="DS37" s="33">
        <f t="shared" si="538"/>
        <v>0</v>
      </c>
      <c r="DT37" s="33">
        <f t="shared" si="538"/>
        <v>0</v>
      </c>
      <c r="DU37" s="33">
        <f t="shared" si="538"/>
        <v>0</v>
      </c>
      <c r="DV37" s="33">
        <f t="shared" si="538"/>
        <v>0</v>
      </c>
      <c r="DW37" s="33">
        <f t="shared" si="538"/>
        <v>0</v>
      </c>
      <c r="DX37" s="33">
        <f t="shared" si="538"/>
        <v>0</v>
      </c>
      <c r="DY37" s="33">
        <f t="shared" si="538"/>
        <v>0</v>
      </c>
      <c r="DZ37" s="33">
        <f t="shared" si="538"/>
        <v>0</v>
      </c>
      <c r="EA37" s="56" t="e">
        <f t="shared" si="538"/>
        <v>#DIV/0!</v>
      </c>
      <c r="EB37" s="56" t="e">
        <f t="shared" si="538"/>
        <v>#DIV/0!</v>
      </c>
      <c r="EC37" s="56" t="e">
        <f t="shared" si="538"/>
        <v>#DIV/0!</v>
      </c>
      <c r="ED37" s="33">
        <f t="shared" ref="ED37:EV37" si="539">SUBTOTAL(9,ED35:ED36)</f>
        <v>0</v>
      </c>
      <c r="EE37" s="33">
        <f t="shared" si="539"/>
        <v>0</v>
      </c>
      <c r="EF37" s="33">
        <f t="shared" si="539"/>
        <v>0</v>
      </c>
      <c r="EG37" s="33">
        <f t="shared" si="539"/>
        <v>0</v>
      </c>
      <c r="EH37" s="33">
        <f t="shared" si="539"/>
        <v>0</v>
      </c>
      <c r="EI37" s="33">
        <f t="shared" si="539"/>
        <v>0</v>
      </c>
      <c r="EJ37" s="33">
        <f t="shared" si="539"/>
        <v>0</v>
      </c>
      <c r="EK37" s="33">
        <f t="shared" si="539"/>
        <v>0</v>
      </c>
      <c r="EL37" s="33">
        <f t="shared" si="539"/>
        <v>0</v>
      </c>
      <c r="EM37" s="33">
        <f t="shared" si="539"/>
        <v>0</v>
      </c>
      <c r="EN37" s="33">
        <f t="shared" si="539"/>
        <v>0</v>
      </c>
      <c r="EO37" s="33">
        <f t="shared" si="539"/>
        <v>0</v>
      </c>
      <c r="EP37" s="33">
        <f t="shared" si="539"/>
        <v>0</v>
      </c>
      <c r="EQ37" s="33">
        <f t="shared" si="539"/>
        <v>0</v>
      </c>
      <c r="ER37" s="33">
        <f t="shared" si="539"/>
        <v>0</v>
      </c>
      <c r="ES37" s="33">
        <f t="shared" si="539"/>
        <v>0</v>
      </c>
      <c r="ET37" s="56" t="e">
        <f t="shared" si="539"/>
        <v>#DIV/0!</v>
      </c>
      <c r="EU37" s="56" t="e">
        <f t="shared" si="539"/>
        <v>#DIV/0!</v>
      </c>
      <c r="EV37" s="56" t="e">
        <f t="shared" si="539"/>
        <v>#DIV/0!</v>
      </c>
    </row>
    <row r="38" spans="1:15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40">
        <f>I38+P38</f>
        <v>100000</v>
      </c>
      <c r="I38" s="40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0">
        <f>Q38+R38+S38</f>
        <v>60000</v>
      </c>
      <c r="Q38" s="9">
        <v>20000</v>
      </c>
      <c r="R38" s="9">
        <v>40000</v>
      </c>
      <c r="S38" s="9"/>
      <c r="T38" s="64">
        <f>(L38+M38+N38)*-1</f>
        <v>-40000</v>
      </c>
      <c r="U38" s="64">
        <f>(Q38+R38)*-1</f>
        <v>-60000</v>
      </c>
      <c r="V38" s="9">
        <f t="shared" ref="V38:W40" si="540">ROUND(T38*0.65,0)</f>
        <v>-26000</v>
      </c>
      <c r="W38" s="9">
        <f t="shared" si="540"/>
        <v>-39000</v>
      </c>
      <c r="X38" s="9">
        <v>55392</v>
      </c>
      <c r="Y38" s="9">
        <v>29600</v>
      </c>
      <c r="Z38" s="69">
        <f t="shared" ref="Z38:Z40" si="541">IF(T38=0,0,ROUND((T38+L38)/X38/12,2))</f>
        <v>-0.03</v>
      </c>
      <c r="AA38" s="69">
        <f t="shared" ref="AA38:AA40" si="542">IF(U38=0,0,ROUND((U38+Q38)/Y38/12,2))</f>
        <v>-0.11</v>
      </c>
      <c r="AB38" s="69">
        <f>Z38+AA38</f>
        <v>-0.14000000000000001</v>
      </c>
      <c r="AC38" s="69">
        <f t="shared" ref="AC38:AC40" si="543">ROUND(Z38*0.65,2)</f>
        <v>-0.02</v>
      </c>
      <c r="AD38" s="69">
        <f t="shared" ref="AD38:AD40" si="544">ROUND(AA38*0.65,2)</f>
        <v>-7.0000000000000007E-2</v>
      </c>
      <c r="AE38" s="46">
        <f>AC38+AD38</f>
        <v>-9.0000000000000011E-2</v>
      </c>
      <c r="AF38" s="9">
        <f t="shared" ref="AF38:AF40" si="545">T38-V38</f>
        <v>-14000</v>
      </c>
      <c r="AG38" s="9">
        <f t="shared" ref="AG38:AG40" si="546">U38-W38</f>
        <v>-21000</v>
      </c>
      <c r="AH38" s="69">
        <f t="shared" ref="AH38:AH40" si="547">Z38-AC38</f>
        <v>-9.9999999999999985E-3</v>
      </c>
      <c r="AI38" s="69">
        <f t="shared" ref="AI38:AI40" si="548">AA38-AD38</f>
        <v>-3.9999999999999994E-2</v>
      </c>
      <c r="AJ38" s="69">
        <f>AH38+AI38</f>
        <v>-4.9999999999999989E-2</v>
      </c>
      <c r="AK38" s="40">
        <f>AL38+AS38</f>
        <v>0</v>
      </c>
      <c r="AL38" s="40">
        <f>AN38+AO38+AP38+AQ38+AR38</f>
        <v>0</v>
      </c>
      <c r="AM38" s="5"/>
      <c r="AN38" s="9"/>
      <c r="AO38" s="9"/>
      <c r="AP38" s="9"/>
      <c r="AQ38" s="9"/>
      <c r="AR38" s="9"/>
      <c r="AS38" s="40">
        <f>AT38+AU38+AV38</f>
        <v>0</v>
      </c>
      <c r="AT38" s="9"/>
      <c r="AU38" s="9"/>
      <c r="AV38" s="9"/>
      <c r="AW38" s="81"/>
      <c r="AX38" s="81"/>
      <c r="AY38" s="78"/>
      <c r="AZ38" s="9">
        <v>55392</v>
      </c>
      <c r="BA38" s="9">
        <v>29600</v>
      </c>
      <c r="BB38" s="86">
        <f>ROUND(AW38/AZ38/10,2)*-1</f>
        <v>0</v>
      </c>
      <c r="BC38" s="86">
        <f>ROUND(AX38/BA38/10,2)*-1</f>
        <v>0</v>
      </c>
      <c r="BD38" s="86">
        <f>BB38+BC38</f>
        <v>0</v>
      </c>
      <c r="BE38" s="87">
        <f>BF38+BM38</f>
        <v>100000</v>
      </c>
      <c r="BF38" s="87">
        <f>BH38+BI38+BJ38+BK38+BL38</f>
        <v>40000</v>
      </c>
      <c r="BG38" s="88">
        <f t="shared" ref="BG38:BG40" si="549">J38</f>
        <v>0</v>
      </c>
      <c r="BH38" s="88">
        <f t="shared" ref="BH38:BH40" si="550">K38</f>
        <v>0</v>
      </c>
      <c r="BI38" s="88">
        <f t="shared" ref="BI38:BI40" si="551">L38</f>
        <v>20000</v>
      </c>
      <c r="BJ38" s="88">
        <f t="shared" ref="BJ38:BJ40" si="552">M38</f>
        <v>20000</v>
      </c>
      <c r="BK38" s="88">
        <f t="shared" ref="BK38:BK40" si="553">N38</f>
        <v>0</v>
      </c>
      <c r="BL38" s="88">
        <f t="shared" ref="BL38:BL40" si="554">O38</f>
        <v>0</v>
      </c>
      <c r="BM38" s="87">
        <f>BN38+BO38+BP38</f>
        <v>60000</v>
      </c>
      <c r="BN38" s="81">
        <f t="shared" ref="BN38:BN40" si="555">Q38</f>
        <v>20000</v>
      </c>
      <c r="BO38" s="81">
        <f t="shared" ref="BO38:BO40" si="556">R38</f>
        <v>40000</v>
      </c>
      <c r="BP38" s="81">
        <f t="shared" ref="BP38:BP40" si="557">S38</f>
        <v>0</v>
      </c>
      <c r="BQ38" s="81">
        <f t="shared" ref="BQ38:BQ40" si="558">(BH38+BI38+BJ38+BK38)-(K38+L38+M38+N38)</f>
        <v>0</v>
      </c>
      <c r="BR38" s="81">
        <f t="shared" ref="BR38:BR40" si="559">(BN38+BO38)-(Q38+R38)</f>
        <v>0</v>
      </c>
      <c r="BS38" s="81">
        <f t="shared" ref="BS38:BS40" si="560">(BP38+BL38)-(S38+O38)</f>
        <v>0</v>
      </c>
      <c r="BT38" s="9">
        <v>55392</v>
      </c>
      <c r="BU38" s="9">
        <v>29600</v>
      </c>
      <c r="BV38" s="86">
        <f t="shared" ref="BV38:BV40" si="561">ROUND(((BH38+BJ38+BK38)-(K38+M38+N38))/10/BT38,2)*-1</f>
        <v>0</v>
      </c>
      <c r="BW38" s="86">
        <f t="shared" ref="BW38:BW40" si="562">ROUND((BO38-R38)/10/BU38,2)*-1</f>
        <v>0</v>
      </c>
      <c r="BX38" s="86">
        <f>BV38+BW38</f>
        <v>0</v>
      </c>
      <c r="BY38" s="87">
        <f t="shared" ref="BY38:BY40" si="563">BZ38+CG38</f>
        <v>15000</v>
      </c>
      <c r="BZ38" s="87">
        <f t="shared" ref="BZ38:BZ40" si="564">CB38+CC38+CD38+CE38+CF38</f>
        <v>7900</v>
      </c>
      <c r="CA38" s="81">
        <f t="shared" ref="CA38:CA40" si="565">BG38</f>
        <v>0</v>
      </c>
      <c r="CB38" s="81">
        <f t="shared" ref="CB38:CB40" si="566">BH38</f>
        <v>0</v>
      </c>
      <c r="CC38" s="78">
        <v>0</v>
      </c>
      <c r="CD38" s="78">
        <v>7900</v>
      </c>
      <c r="CE38" s="81">
        <f t="shared" ref="CE38:CE40" si="567">BK38</f>
        <v>0</v>
      </c>
      <c r="CF38" s="81">
        <f t="shared" ref="CF38:CF40" si="568">BL38</f>
        <v>0</v>
      </c>
      <c r="CG38" s="87">
        <f t="shared" ref="CG38:CG40" si="569">CH38+CI38+CJ38</f>
        <v>7100</v>
      </c>
      <c r="CH38" s="78"/>
      <c r="CI38" s="78">
        <v>7100</v>
      </c>
      <c r="CJ38" s="81">
        <f t="shared" ref="CJ38:CJ40" si="570">BP38</f>
        <v>0</v>
      </c>
      <c r="CK38" s="81">
        <f>(CC38+CD38+CE38)-(BI38+BJ38+BK38)</f>
        <v>-32100</v>
      </c>
      <c r="CL38" s="81">
        <f>(CH38+CI38)-(BN38+BO38)</f>
        <v>-52900</v>
      </c>
      <c r="CM38" s="9">
        <v>55392</v>
      </c>
      <c r="CN38" s="9">
        <v>29600</v>
      </c>
      <c r="CO38" s="90">
        <f>ROUND(((CD38+CE38)-(BJ38+BK38))/CM38/10,2)*-1</f>
        <v>0.02</v>
      </c>
      <c r="CP38" s="90">
        <f>ROUND((CI38-BO38)/CN38/10,2)*-1</f>
        <v>0.11</v>
      </c>
      <c r="CQ38" s="90">
        <f t="shared" ref="CQ38:CQ40" si="571">SUM(CO38:CP38)</f>
        <v>0.13</v>
      </c>
      <c r="CR38" s="87">
        <f>CS38+CZ38</f>
        <v>0</v>
      </c>
      <c r="CS38" s="87">
        <f>CU38+CV38+CW38+CX38+CY38</f>
        <v>0</v>
      </c>
      <c r="CT38" s="88"/>
      <c r="CU38" s="81"/>
      <c r="CV38" s="81"/>
      <c r="CW38" s="81"/>
      <c r="CX38" s="81"/>
      <c r="CY38" s="81"/>
      <c r="CZ38" s="87">
        <f t="shared" ref="CZ38:CZ40" si="572">DA38+DB38+DC38</f>
        <v>0</v>
      </c>
      <c r="DA38" s="81"/>
      <c r="DB38" s="81"/>
      <c r="DC38" s="81"/>
      <c r="DD38" s="81">
        <f t="shared" ref="DD38:DD40" si="573">(CV38+CW38+CX38)-(CC38+CD38+CE38)</f>
        <v>-7900</v>
      </c>
      <c r="DE38" s="81">
        <f t="shared" ref="DE38:DE40" si="574">(DA38+DB38)-(CH38+CI38)</f>
        <v>-7100</v>
      </c>
      <c r="DF38" s="9">
        <v>56067</v>
      </c>
      <c r="DG38" s="9">
        <v>27130</v>
      </c>
      <c r="DH38" s="90">
        <f t="shared" ref="DH38" si="575">ROUND(((CW38+CX38)-(CD38+CE38))/DF38/10,2)*-1</f>
        <v>0.01</v>
      </c>
      <c r="DI38" s="90">
        <f t="shared" ref="DI38" si="576">ROUND(((DB38-CI38)/DG38/10),2)*-1</f>
        <v>0.03</v>
      </c>
      <c r="DJ38" s="90">
        <f>DH38+DI38</f>
        <v>0.04</v>
      </c>
      <c r="DK38" s="87">
        <f>DL38+DS38</f>
        <v>0</v>
      </c>
      <c r="DL38" s="87">
        <f>DN38+DO38+DP38+DQ38+DR38</f>
        <v>0</v>
      </c>
      <c r="DM38" s="88"/>
      <c r="DN38" s="81"/>
      <c r="DO38" s="81"/>
      <c r="DP38" s="81"/>
      <c r="DQ38" s="81"/>
      <c r="DR38" s="81"/>
      <c r="DS38" s="87">
        <f t="shared" ref="DS38:DS46" si="577">DT38+DU38+DV38</f>
        <v>0</v>
      </c>
      <c r="DT38" s="81"/>
      <c r="DU38" s="81"/>
      <c r="DV38" s="81"/>
      <c r="DW38" s="81">
        <f t="shared" ref="DW38:DW40" si="578">(DO38+DP38+DQ38)-(CV38+CW38+CX38)</f>
        <v>0</v>
      </c>
      <c r="DX38" s="81">
        <f t="shared" ref="DX38:DX40" si="579">(DT38+DU38)-(DA38+DB38)</f>
        <v>0</v>
      </c>
      <c r="DY38" s="9"/>
      <c r="DZ38" s="9"/>
      <c r="EA38" s="90" t="e">
        <f t="shared" ref="EA38" si="580">ROUND(((DP38+DQ38)-(CW38+CX38))/DY38/10,2)*-1</f>
        <v>#DIV/0!</v>
      </c>
      <c r="EB38" s="90" t="e">
        <f t="shared" ref="EB38" si="581">ROUND(((DU38-DB38)/DZ38/10),2)*-1</f>
        <v>#DIV/0!</v>
      </c>
      <c r="EC38" s="90" t="e">
        <f>EA38+EB38</f>
        <v>#DIV/0!</v>
      </c>
      <c r="ED38" s="87">
        <f>EE38+EL38</f>
        <v>0</v>
      </c>
      <c r="EE38" s="87">
        <f>EG38+EH38+EI38+EJ38+EK38</f>
        <v>0</v>
      </c>
      <c r="EF38" s="88"/>
      <c r="EG38" s="81"/>
      <c r="EH38" s="81"/>
      <c r="EI38" s="81"/>
      <c r="EJ38" s="81"/>
      <c r="EK38" s="81"/>
      <c r="EL38" s="87">
        <f t="shared" ref="EL38:EL50" si="582">EM38+EN38+EO38</f>
        <v>0</v>
      </c>
      <c r="EM38" s="81"/>
      <c r="EN38" s="81"/>
      <c r="EO38" s="81"/>
      <c r="EP38" s="81">
        <f t="shared" ref="EP38:EP40" si="583">(EH38+EI38+EJ38)-(DO38+DP38+DQ38)</f>
        <v>0</v>
      </c>
      <c r="EQ38" s="81">
        <f t="shared" ref="EQ38:EQ40" si="584">(EM38+EN38)-(DT38+DU38)</f>
        <v>0</v>
      </c>
      <c r="ER38" s="9"/>
      <c r="ES38" s="9"/>
      <c r="ET38" s="90" t="e">
        <f t="shared" ref="ET38" si="585">ROUND(((EI38+EJ38)-(DP38+DQ38))/ER38/10,2)*-1</f>
        <v>#DIV/0!</v>
      </c>
      <c r="EU38" s="90" t="e">
        <f t="shared" ref="EU38" si="586">ROUND(((EN38-DU38)/ES38/10),2)*-1</f>
        <v>#DIV/0!</v>
      </c>
      <c r="EV38" s="90" t="e">
        <f>ET38+EU38</f>
        <v>#DIV/0!</v>
      </c>
    </row>
    <row r="39" spans="1:152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108</v>
      </c>
      <c r="G39" s="19" t="s">
        <v>94</v>
      </c>
      <c r="H39" s="40">
        <f>I39+P39</f>
        <v>0</v>
      </c>
      <c r="I39" s="40">
        <f>K39+L39+M39+N39+O39</f>
        <v>0</v>
      </c>
      <c r="J39" s="5"/>
      <c r="K39" s="9"/>
      <c r="L39" s="9"/>
      <c r="M39" s="9"/>
      <c r="N39" s="9"/>
      <c r="O39" s="9"/>
      <c r="P39" s="40">
        <f>Q39+R39+S39</f>
        <v>0</v>
      </c>
      <c r="Q39" s="9"/>
      <c r="R39" s="9"/>
      <c r="S39" s="9"/>
      <c r="T39" s="64">
        <f>(L39+M39+N39)*-1</f>
        <v>0</v>
      </c>
      <c r="U39" s="64">
        <f>(Q39+R39)*-1</f>
        <v>0</v>
      </c>
      <c r="V39" s="9">
        <f t="shared" si="540"/>
        <v>0</v>
      </c>
      <c r="W39" s="9">
        <f t="shared" si="540"/>
        <v>0</v>
      </c>
      <c r="X39" s="45" t="s">
        <v>218</v>
      </c>
      <c r="Y39" s="45" t="s">
        <v>218</v>
      </c>
      <c r="Z39" s="69">
        <f t="shared" si="541"/>
        <v>0</v>
      </c>
      <c r="AA39" s="69">
        <f t="shared" si="542"/>
        <v>0</v>
      </c>
      <c r="AB39" s="69">
        <f>Z39+AA39</f>
        <v>0</v>
      </c>
      <c r="AC39" s="69">
        <f t="shared" si="543"/>
        <v>0</v>
      </c>
      <c r="AD39" s="69">
        <f t="shared" si="544"/>
        <v>0</v>
      </c>
      <c r="AE39" s="46">
        <f>AC39+AD39</f>
        <v>0</v>
      </c>
      <c r="AF39" s="9">
        <f t="shared" si="545"/>
        <v>0</v>
      </c>
      <c r="AG39" s="9">
        <f t="shared" si="546"/>
        <v>0</v>
      </c>
      <c r="AH39" s="69">
        <f t="shared" si="547"/>
        <v>0</v>
      </c>
      <c r="AI39" s="69">
        <f t="shared" si="548"/>
        <v>0</v>
      </c>
      <c r="AJ39" s="69">
        <f>AH39+AI39</f>
        <v>0</v>
      </c>
      <c r="AK39" s="40">
        <f>AL39+AS39</f>
        <v>0</v>
      </c>
      <c r="AL39" s="40">
        <f>AN39+AO39+AP39+AQ39+AR39</f>
        <v>0</v>
      </c>
      <c r="AM39" s="5"/>
      <c r="AN39" s="9"/>
      <c r="AO39" s="9"/>
      <c r="AP39" s="9"/>
      <c r="AQ39" s="9"/>
      <c r="AR39" s="9"/>
      <c r="AS39" s="40">
        <f>AT39+AU39+AV39</f>
        <v>0</v>
      </c>
      <c r="AT39" s="9"/>
      <c r="AU39" s="9"/>
      <c r="AV39" s="9"/>
      <c r="AW39" s="81"/>
      <c r="AX39" s="81"/>
      <c r="AY39" s="78"/>
      <c r="AZ39" s="45" t="s">
        <v>218</v>
      </c>
      <c r="BA39" s="45" t="s">
        <v>218</v>
      </c>
      <c r="BB39" s="107" t="s">
        <v>218</v>
      </c>
      <c r="BC39" s="107" t="s">
        <v>218</v>
      </c>
      <c r="BD39" s="107" t="s">
        <v>218</v>
      </c>
      <c r="BE39" s="87">
        <f>BF39+BM39</f>
        <v>0</v>
      </c>
      <c r="BF39" s="87">
        <f>BH39+BI39+BJ39+BK39+BL39</f>
        <v>0</v>
      </c>
      <c r="BG39" s="88">
        <f t="shared" si="549"/>
        <v>0</v>
      </c>
      <c r="BH39" s="88">
        <f t="shared" si="550"/>
        <v>0</v>
      </c>
      <c r="BI39" s="88">
        <f t="shared" si="551"/>
        <v>0</v>
      </c>
      <c r="BJ39" s="88">
        <f t="shared" si="552"/>
        <v>0</v>
      </c>
      <c r="BK39" s="88">
        <f t="shared" si="553"/>
        <v>0</v>
      </c>
      <c r="BL39" s="88">
        <f t="shared" si="554"/>
        <v>0</v>
      </c>
      <c r="BM39" s="87">
        <f>BN39+BO39+BP39</f>
        <v>0</v>
      </c>
      <c r="BN39" s="81">
        <f t="shared" si="555"/>
        <v>0</v>
      </c>
      <c r="BO39" s="81">
        <f t="shared" si="556"/>
        <v>0</v>
      </c>
      <c r="BP39" s="81">
        <f t="shared" si="557"/>
        <v>0</v>
      </c>
      <c r="BQ39" s="81">
        <f t="shared" si="558"/>
        <v>0</v>
      </c>
      <c r="BR39" s="81">
        <f t="shared" si="559"/>
        <v>0</v>
      </c>
      <c r="BS39" s="81">
        <f t="shared" si="560"/>
        <v>0</v>
      </c>
      <c r="BT39" s="45" t="s">
        <v>218</v>
      </c>
      <c r="BU39" s="45" t="s">
        <v>218</v>
      </c>
      <c r="BV39" s="86">
        <v>0</v>
      </c>
      <c r="BW39" s="86">
        <v>0</v>
      </c>
      <c r="BX39" s="86">
        <f>BV39+BW39</f>
        <v>0</v>
      </c>
      <c r="BY39" s="87">
        <f t="shared" si="563"/>
        <v>0</v>
      </c>
      <c r="BZ39" s="87">
        <f t="shared" si="564"/>
        <v>0</v>
      </c>
      <c r="CA39" s="81">
        <f t="shared" si="565"/>
        <v>0</v>
      </c>
      <c r="CB39" s="81">
        <f t="shared" si="566"/>
        <v>0</v>
      </c>
      <c r="CC39" s="81">
        <f t="shared" ref="CC39:CC40" si="587">BI39</f>
        <v>0</v>
      </c>
      <c r="CD39" s="81">
        <f t="shared" ref="CD39:CD40" si="588">BJ39</f>
        <v>0</v>
      </c>
      <c r="CE39" s="81">
        <f t="shared" si="567"/>
        <v>0</v>
      </c>
      <c r="CF39" s="81">
        <f t="shared" si="568"/>
        <v>0</v>
      </c>
      <c r="CG39" s="87">
        <f t="shared" si="569"/>
        <v>0</v>
      </c>
      <c r="CH39" s="81">
        <f t="shared" ref="CH39:CH40" si="589">BN39</f>
        <v>0</v>
      </c>
      <c r="CI39" s="81">
        <f t="shared" ref="CI39:CI40" si="590">BO39</f>
        <v>0</v>
      </c>
      <c r="CJ39" s="81">
        <f t="shared" si="570"/>
        <v>0</v>
      </c>
      <c r="CK39" s="81">
        <f>(CC39+CD39+CE39)-(BI39+BJ39+BK39)</f>
        <v>0</v>
      </c>
      <c r="CL39" s="81">
        <f>(CH39+CI39)-(BN39+BO39)</f>
        <v>0</v>
      </c>
      <c r="CM39" s="45">
        <v>0</v>
      </c>
      <c r="CN39" s="45">
        <v>0</v>
      </c>
      <c r="CO39" s="90"/>
      <c r="CP39" s="90"/>
      <c r="CQ39" s="90">
        <f t="shared" si="571"/>
        <v>0</v>
      </c>
      <c r="CR39" s="87">
        <f>CS39+CZ39</f>
        <v>0</v>
      </c>
      <c r="CS39" s="87">
        <f>CU39+CV39+CW39+CX39+CY39</f>
        <v>0</v>
      </c>
      <c r="CT39" s="88"/>
      <c r="CU39" s="81"/>
      <c r="CV39" s="81"/>
      <c r="CW39" s="81"/>
      <c r="CX39" s="81"/>
      <c r="CY39" s="81"/>
      <c r="CZ39" s="87">
        <f t="shared" si="572"/>
        <v>0</v>
      </c>
      <c r="DA39" s="81"/>
      <c r="DB39" s="81"/>
      <c r="DC39" s="81"/>
      <c r="DD39" s="81">
        <f t="shared" si="573"/>
        <v>0</v>
      </c>
      <c r="DE39" s="81">
        <f t="shared" si="574"/>
        <v>0</v>
      </c>
      <c r="DF39" s="45" t="s">
        <v>218</v>
      </c>
      <c r="DG39" s="45" t="s">
        <v>218</v>
      </c>
      <c r="DH39" s="90">
        <v>0</v>
      </c>
      <c r="DI39" s="90">
        <v>0</v>
      </c>
      <c r="DJ39" s="90">
        <f>DH39+DI39</f>
        <v>0</v>
      </c>
      <c r="DK39" s="87">
        <f>DL39+DS39</f>
        <v>0</v>
      </c>
      <c r="DL39" s="87">
        <f>DN39+DO39+DP39+DQ39+DR39</f>
        <v>0</v>
      </c>
      <c r="DM39" s="88"/>
      <c r="DN39" s="81"/>
      <c r="DO39" s="81"/>
      <c r="DP39" s="81"/>
      <c r="DQ39" s="81"/>
      <c r="DR39" s="81"/>
      <c r="DS39" s="87">
        <f t="shared" si="577"/>
        <v>0</v>
      </c>
      <c r="DT39" s="81"/>
      <c r="DU39" s="81"/>
      <c r="DV39" s="81"/>
      <c r="DW39" s="81">
        <f t="shared" si="578"/>
        <v>0</v>
      </c>
      <c r="DX39" s="81">
        <f t="shared" si="579"/>
        <v>0</v>
      </c>
      <c r="DY39" s="45" t="s">
        <v>218</v>
      </c>
      <c r="DZ39" s="45" t="s">
        <v>218</v>
      </c>
      <c r="EA39" s="90">
        <v>0</v>
      </c>
      <c r="EB39" s="90">
        <v>0</v>
      </c>
      <c r="EC39" s="90">
        <f>EA39+EB39</f>
        <v>0</v>
      </c>
      <c r="ED39" s="87">
        <f>EE39+EL39</f>
        <v>0</v>
      </c>
      <c r="EE39" s="87">
        <f>EG39+EH39+EI39+EJ39+EK39</f>
        <v>0</v>
      </c>
      <c r="EF39" s="88"/>
      <c r="EG39" s="81"/>
      <c r="EH39" s="81"/>
      <c r="EI39" s="81"/>
      <c r="EJ39" s="81"/>
      <c r="EK39" s="81"/>
      <c r="EL39" s="87">
        <f t="shared" si="582"/>
        <v>0</v>
      </c>
      <c r="EM39" s="81"/>
      <c r="EN39" s="81"/>
      <c r="EO39" s="81"/>
      <c r="EP39" s="81">
        <f t="shared" si="583"/>
        <v>0</v>
      </c>
      <c r="EQ39" s="81">
        <f t="shared" si="584"/>
        <v>0</v>
      </c>
      <c r="ER39" s="45" t="s">
        <v>218</v>
      </c>
      <c r="ES39" s="45" t="s">
        <v>218</v>
      </c>
      <c r="ET39" s="90">
        <v>0</v>
      </c>
      <c r="EU39" s="90">
        <v>0</v>
      </c>
      <c r="EV39" s="90">
        <f>ET39+EU39</f>
        <v>0</v>
      </c>
    </row>
    <row r="40" spans="1:15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94</v>
      </c>
      <c r="H40" s="40">
        <f>I40+P40</f>
        <v>0</v>
      </c>
      <c r="I40" s="40">
        <f>K40+L40+M40+N40+O40</f>
        <v>0</v>
      </c>
      <c r="J40" s="5"/>
      <c r="K40" s="9"/>
      <c r="L40" s="9"/>
      <c r="M40" s="9"/>
      <c r="N40" s="9"/>
      <c r="O40" s="9"/>
      <c r="P40" s="40">
        <f>Q40+R40+S40</f>
        <v>0</v>
      </c>
      <c r="Q40" s="9"/>
      <c r="R40" s="9"/>
      <c r="S40" s="9"/>
      <c r="T40" s="64">
        <f>(L40+M40+N40)*-1</f>
        <v>0</v>
      </c>
      <c r="U40" s="64">
        <f>(Q40+R40)*-1</f>
        <v>0</v>
      </c>
      <c r="V40" s="9">
        <f t="shared" si="540"/>
        <v>0</v>
      </c>
      <c r="W40" s="9">
        <f t="shared" si="540"/>
        <v>0</v>
      </c>
      <c r="X40" s="9">
        <v>41481</v>
      </c>
      <c r="Y40" s="9">
        <v>23391</v>
      </c>
      <c r="Z40" s="69">
        <f t="shared" si="541"/>
        <v>0</v>
      </c>
      <c r="AA40" s="69">
        <f t="shared" si="542"/>
        <v>0</v>
      </c>
      <c r="AB40" s="69">
        <f>Z40+AA40</f>
        <v>0</v>
      </c>
      <c r="AC40" s="69">
        <f t="shared" si="543"/>
        <v>0</v>
      </c>
      <c r="AD40" s="69">
        <f t="shared" si="544"/>
        <v>0</v>
      </c>
      <c r="AE40" s="46">
        <f>AC40+AD40</f>
        <v>0</v>
      </c>
      <c r="AF40" s="9">
        <f t="shared" si="545"/>
        <v>0</v>
      </c>
      <c r="AG40" s="9">
        <f t="shared" si="546"/>
        <v>0</v>
      </c>
      <c r="AH40" s="69">
        <f t="shared" si="547"/>
        <v>0</v>
      </c>
      <c r="AI40" s="69">
        <f t="shared" si="548"/>
        <v>0</v>
      </c>
      <c r="AJ40" s="69">
        <f>AH40+AI40</f>
        <v>0</v>
      </c>
      <c r="AK40" s="40">
        <f>AL40+AS40</f>
        <v>0</v>
      </c>
      <c r="AL40" s="40">
        <f>AN40+AO40+AP40+AQ40+AR40</f>
        <v>0</v>
      </c>
      <c r="AM40" s="5"/>
      <c r="AN40" s="9"/>
      <c r="AO40" s="9"/>
      <c r="AP40" s="9"/>
      <c r="AQ40" s="9"/>
      <c r="AR40" s="9"/>
      <c r="AS40" s="40">
        <f>AT40+AU40+AV40</f>
        <v>0</v>
      </c>
      <c r="AT40" s="9"/>
      <c r="AU40" s="9"/>
      <c r="AV40" s="9"/>
      <c r="AW40" s="81"/>
      <c r="AX40" s="81"/>
      <c r="AY40" s="78"/>
      <c r="AZ40" s="9">
        <v>41481</v>
      </c>
      <c r="BA40" s="9">
        <v>23391</v>
      </c>
      <c r="BB40" s="86">
        <f>ROUND(AW40/AZ40/10,2)*-1</f>
        <v>0</v>
      </c>
      <c r="BC40" s="86">
        <f>ROUND(AX40/BA40/10,2)*-1</f>
        <v>0</v>
      </c>
      <c r="BD40" s="86">
        <f>BB40+BC40</f>
        <v>0</v>
      </c>
      <c r="BE40" s="87">
        <f>BF40+BM40</f>
        <v>0</v>
      </c>
      <c r="BF40" s="87">
        <f>BH40+BI40+BJ40+BK40+BL40</f>
        <v>0</v>
      </c>
      <c r="BG40" s="88">
        <f t="shared" si="549"/>
        <v>0</v>
      </c>
      <c r="BH40" s="88">
        <f t="shared" si="550"/>
        <v>0</v>
      </c>
      <c r="BI40" s="88">
        <f t="shared" si="551"/>
        <v>0</v>
      </c>
      <c r="BJ40" s="88">
        <f t="shared" si="552"/>
        <v>0</v>
      </c>
      <c r="BK40" s="88">
        <f t="shared" si="553"/>
        <v>0</v>
      </c>
      <c r="BL40" s="88">
        <f t="shared" si="554"/>
        <v>0</v>
      </c>
      <c r="BM40" s="87">
        <f>BN40+BO40+BP40</f>
        <v>0</v>
      </c>
      <c r="BN40" s="81">
        <f t="shared" si="555"/>
        <v>0</v>
      </c>
      <c r="BO40" s="81">
        <f t="shared" si="556"/>
        <v>0</v>
      </c>
      <c r="BP40" s="81">
        <f t="shared" si="557"/>
        <v>0</v>
      </c>
      <c r="BQ40" s="81">
        <f t="shared" si="558"/>
        <v>0</v>
      </c>
      <c r="BR40" s="81">
        <f t="shared" si="559"/>
        <v>0</v>
      </c>
      <c r="BS40" s="81">
        <f t="shared" si="560"/>
        <v>0</v>
      </c>
      <c r="BT40" s="9">
        <v>41481</v>
      </c>
      <c r="BU40" s="9">
        <v>23391</v>
      </c>
      <c r="BV40" s="86">
        <f t="shared" si="561"/>
        <v>0</v>
      </c>
      <c r="BW40" s="86">
        <f t="shared" si="562"/>
        <v>0</v>
      </c>
      <c r="BX40" s="86">
        <f>BV40+BW40</f>
        <v>0</v>
      </c>
      <c r="BY40" s="87">
        <f t="shared" si="563"/>
        <v>0</v>
      </c>
      <c r="BZ40" s="87">
        <f t="shared" si="564"/>
        <v>0</v>
      </c>
      <c r="CA40" s="81">
        <f t="shared" si="565"/>
        <v>0</v>
      </c>
      <c r="CB40" s="81">
        <f t="shared" si="566"/>
        <v>0</v>
      </c>
      <c r="CC40" s="81">
        <f t="shared" si="587"/>
        <v>0</v>
      </c>
      <c r="CD40" s="81">
        <f t="shared" si="588"/>
        <v>0</v>
      </c>
      <c r="CE40" s="81">
        <f t="shared" si="567"/>
        <v>0</v>
      </c>
      <c r="CF40" s="81">
        <f t="shared" si="568"/>
        <v>0</v>
      </c>
      <c r="CG40" s="87">
        <f t="shared" si="569"/>
        <v>0</v>
      </c>
      <c r="CH40" s="81">
        <f t="shared" si="589"/>
        <v>0</v>
      </c>
      <c r="CI40" s="81">
        <f t="shared" si="590"/>
        <v>0</v>
      </c>
      <c r="CJ40" s="81">
        <f t="shared" si="570"/>
        <v>0</v>
      </c>
      <c r="CK40" s="81">
        <f>(CC40+CD40+CE40)-(BI40+BJ40+BK40)</f>
        <v>0</v>
      </c>
      <c r="CL40" s="81">
        <f>(CH40+CI40)-(BN40+BO40)</f>
        <v>0</v>
      </c>
      <c r="CM40" s="9">
        <v>41481</v>
      </c>
      <c r="CN40" s="9">
        <v>23391</v>
      </c>
      <c r="CO40" s="90">
        <f>ROUND(((CD40+CE40)-(BJ40+BK40))/CM40/10,2)*-1</f>
        <v>0</v>
      </c>
      <c r="CP40" s="90">
        <f>ROUND((CI40-BO40)/CN40/10,2)*-1</f>
        <v>0</v>
      </c>
      <c r="CQ40" s="90">
        <f t="shared" si="571"/>
        <v>0</v>
      </c>
      <c r="CR40" s="87">
        <f>CS40+CZ40</f>
        <v>0</v>
      </c>
      <c r="CS40" s="87">
        <f>CU40+CV40+CW40+CX40+CY40</f>
        <v>0</v>
      </c>
      <c r="CT40" s="88"/>
      <c r="CU40" s="81"/>
      <c r="CV40" s="81"/>
      <c r="CW40" s="81"/>
      <c r="CX40" s="81"/>
      <c r="CY40" s="81"/>
      <c r="CZ40" s="87">
        <f t="shared" si="572"/>
        <v>0</v>
      </c>
      <c r="DA40" s="81"/>
      <c r="DB40" s="81"/>
      <c r="DC40" s="81"/>
      <c r="DD40" s="81">
        <f t="shared" si="573"/>
        <v>0</v>
      </c>
      <c r="DE40" s="81">
        <f t="shared" si="574"/>
        <v>0</v>
      </c>
      <c r="DF40" s="9">
        <v>42328</v>
      </c>
      <c r="DG40" s="9">
        <v>23868</v>
      </c>
      <c r="DH40" s="90">
        <f t="shared" ref="DH40" si="591">ROUND(((CW40+CX40)-(CD40+CE40))/DF40/10,2)*-1</f>
        <v>0</v>
      </c>
      <c r="DI40" s="90">
        <f t="shared" ref="DI40" si="592">ROUND(((DB40-CI40)/DG40/10),2)*-1</f>
        <v>0</v>
      </c>
      <c r="DJ40" s="90">
        <f>DH40+DI40</f>
        <v>0</v>
      </c>
      <c r="DK40" s="87">
        <f>DL40+DS40</f>
        <v>0</v>
      </c>
      <c r="DL40" s="87">
        <f>DN40+DO40+DP40+DQ40+DR40</f>
        <v>0</v>
      </c>
      <c r="DM40" s="88"/>
      <c r="DN40" s="81"/>
      <c r="DO40" s="81"/>
      <c r="DP40" s="81"/>
      <c r="DQ40" s="81"/>
      <c r="DR40" s="81"/>
      <c r="DS40" s="87">
        <f t="shared" si="577"/>
        <v>0</v>
      </c>
      <c r="DT40" s="81"/>
      <c r="DU40" s="81"/>
      <c r="DV40" s="81"/>
      <c r="DW40" s="81">
        <f t="shared" si="578"/>
        <v>0</v>
      </c>
      <c r="DX40" s="81">
        <f t="shared" si="579"/>
        <v>0</v>
      </c>
      <c r="DY40" s="9"/>
      <c r="DZ40" s="9"/>
      <c r="EA40" s="90" t="e">
        <f t="shared" ref="EA40" si="593">ROUND(((DP40+DQ40)-(CW40+CX40))/DY40/10,2)*-1</f>
        <v>#DIV/0!</v>
      </c>
      <c r="EB40" s="90" t="e">
        <f t="shared" ref="EB40" si="594">ROUND(((DU40-DB40)/DZ40/10),2)*-1</f>
        <v>#DIV/0!</v>
      </c>
      <c r="EC40" s="90" t="e">
        <f>EA40+EB40</f>
        <v>#DIV/0!</v>
      </c>
      <c r="ED40" s="87">
        <f>EE40+EL40</f>
        <v>0</v>
      </c>
      <c r="EE40" s="87">
        <f>EG40+EH40+EI40+EJ40+EK40</f>
        <v>0</v>
      </c>
      <c r="EF40" s="88"/>
      <c r="EG40" s="81"/>
      <c r="EH40" s="81"/>
      <c r="EI40" s="81"/>
      <c r="EJ40" s="81"/>
      <c r="EK40" s="81"/>
      <c r="EL40" s="87">
        <f t="shared" si="582"/>
        <v>0</v>
      </c>
      <c r="EM40" s="81"/>
      <c r="EN40" s="81"/>
      <c r="EO40" s="81"/>
      <c r="EP40" s="81">
        <f t="shared" si="583"/>
        <v>0</v>
      </c>
      <c r="EQ40" s="81">
        <f t="shared" si="584"/>
        <v>0</v>
      </c>
      <c r="ER40" s="9"/>
      <c r="ES40" s="9"/>
      <c r="ET40" s="90" t="e">
        <f t="shared" ref="ET40" si="595">ROUND(((EI40+EJ40)-(DP40+DQ40))/ER40/10,2)*-1</f>
        <v>#DIV/0!</v>
      </c>
      <c r="EU40" s="90" t="e">
        <f t="shared" ref="EU40" si="596">ROUND(((EN40-DU40)/ES40/10),2)*-1</f>
        <v>#DIV/0!</v>
      </c>
      <c r="EV40" s="90" t="e">
        <f>ET40+EU40</f>
        <v>#DIV/0!</v>
      </c>
    </row>
    <row r="41" spans="1:152" x14ac:dyDescent="0.25">
      <c r="A41" s="29"/>
      <c r="B41" s="30"/>
      <c r="C41" s="31"/>
      <c r="D41" s="32" t="s">
        <v>151</v>
      </c>
      <c r="E41" s="30"/>
      <c r="F41" s="30"/>
      <c r="G41" s="31"/>
      <c r="H41" s="33">
        <f t="shared" ref="H41:AE41" si="597">SUBTOTAL(9,H38:H40)</f>
        <v>100000</v>
      </c>
      <c r="I41" s="33">
        <f t="shared" si="597"/>
        <v>40000</v>
      </c>
      <c r="J41" s="33">
        <f t="shared" si="597"/>
        <v>0</v>
      </c>
      <c r="K41" s="33">
        <f t="shared" si="597"/>
        <v>0</v>
      </c>
      <c r="L41" s="33">
        <f t="shared" si="597"/>
        <v>20000</v>
      </c>
      <c r="M41" s="33">
        <f t="shared" si="597"/>
        <v>20000</v>
      </c>
      <c r="N41" s="33">
        <f t="shared" si="597"/>
        <v>0</v>
      </c>
      <c r="O41" s="33">
        <f t="shared" si="597"/>
        <v>0</v>
      </c>
      <c r="P41" s="33">
        <f t="shared" si="597"/>
        <v>60000</v>
      </c>
      <c r="Q41" s="33">
        <f t="shared" si="597"/>
        <v>20000</v>
      </c>
      <c r="R41" s="33">
        <f t="shared" si="597"/>
        <v>40000</v>
      </c>
      <c r="S41" s="33">
        <f t="shared" si="597"/>
        <v>0</v>
      </c>
      <c r="T41" s="33">
        <f t="shared" si="597"/>
        <v>-40000</v>
      </c>
      <c r="U41" s="33">
        <f t="shared" si="597"/>
        <v>-60000</v>
      </c>
      <c r="V41" s="33">
        <f t="shared" si="597"/>
        <v>-26000</v>
      </c>
      <c r="W41" s="33">
        <f t="shared" si="597"/>
        <v>-39000</v>
      </c>
      <c r="X41" s="33">
        <f t="shared" si="597"/>
        <v>96873</v>
      </c>
      <c r="Y41" s="33">
        <f t="shared" si="597"/>
        <v>52991</v>
      </c>
      <c r="Z41" s="47">
        <f t="shared" si="597"/>
        <v>-0.03</v>
      </c>
      <c r="AA41" s="47">
        <f t="shared" si="597"/>
        <v>-0.11</v>
      </c>
      <c r="AB41" s="47">
        <f t="shared" si="597"/>
        <v>-0.14000000000000001</v>
      </c>
      <c r="AC41" s="47">
        <f t="shared" si="597"/>
        <v>-0.02</v>
      </c>
      <c r="AD41" s="47">
        <f t="shared" si="597"/>
        <v>-7.0000000000000007E-2</v>
      </c>
      <c r="AE41" s="47">
        <f t="shared" si="597"/>
        <v>-9.0000000000000011E-2</v>
      </c>
      <c r="AF41" s="33">
        <f t="shared" ref="AF41:AJ41" si="598">SUBTOTAL(9,AF38:AF40)</f>
        <v>-14000</v>
      </c>
      <c r="AG41" s="33">
        <f t="shared" si="598"/>
        <v>-21000</v>
      </c>
      <c r="AH41" s="47">
        <f t="shared" si="598"/>
        <v>-9.9999999999999985E-3</v>
      </c>
      <c r="AI41" s="47">
        <f t="shared" si="598"/>
        <v>-3.9999999999999994E-2</v>
      </c>
      <c r="AJ41" s="47">
        <f t="shared" si="598"/>
        <v>-4.9999999999999989E-2</v>
      </c>
      <c r="AK41" s="33">
        <f t="shared" ref="AK41:BD41" si="599">SUBTOTAL(9,AK38:AK40)</f>
        <v>0</v>
      </c>
      <c r="AL41" s="33">
        <f t="shared" si="599"/>
        <v>0</v>
      </c>
      <c r="AM41" s="33">
        <f t="shared" si="599"/>
        <v>0</v>
      </c>
      <c r="AN41" s="33">
        <f t="shared" si="599"/>
        <v>0</v>
      </c>
      <c r="AO41" s="33">
        <f t="shared" si="599"/>
        <v>0</v>
      </c>
      <c r="AP41" s="33">
        <f t="shared" si="599"/>
        <v>0</v>
      </c>
      <c r="AQ41" s="33">
        <f t="shared" si="599"/>
        <v>0</v>
      </c>
      <c r="AR41" s="33">
        <f t="shared" si="599"/>
        <v>0</v>
      </c>
      <c r="AS41" s="33">
        <f t="shared" si="599"/>
        <v>0</v>
      </c>
      <c r="AT41" s="33">
        <f t="shared" si="599"/>
        <v>0</v>
      </c>
      <c r="AU41" s="33">
        <f t="shared" si="599"/>
        <v>0</v>
      </c>
      <c r="AV41" s="33">
        <f t="shared" si="599"/>
        <v>0</v>
      </c>
      <c r="AW41" s="33">
        <f t="shared" si="599"/>
        <v>0</v>
      </c>
      <c r="AX41" s="33">
        <f t="shared" si="599"/>
        <v>0</v>
      </c>
      <c r="AY41" s="33">
        <f t="shared" si="599"/>
        <v>0</v>
      </c>
      <c r="AZ41" s="33">
        <f t="shared" ref="AZ41:BA41" si="600">SUBTOTAL(9,AZ38:AZ40)</f>
        <v>96873</v>
      </c>
      <c r="BA41" s="33">
        <f t="shared" si="600"/>
        <v>52991</v>
      </c>
      <c r="BB41" s="47">
        <f t="shared" si="599"/>
        <v>0</v>
      </c>
      <c r="BC41" s="47">
        <f t="shared" si="599"/>
        <v>0</v>
      </c>
      <c r="BD41" s="47">
        <f t="shared" si="599"/>
        <v>0</v>
      </c>
      <c r="BE41" s="33">
        <f t="shared" ref="BE41:BX41" si="601">SUBTOTAL(9,BE38:BE40)</f>
        <v>100000</v>
      </c>
      <c r="BF41" s="33">
        <f t="shared" si="601"/>
        <v>40000</v>
      </c>
      <c r="BG41" s="33">
        <f t="shared" si="601"/>
        <v>0</v>
      </c>
      <c r="BH41" s="33">
        <f t="shared" si="601"/>
        <v>0</v>
      </c>
      <c r="BI41" s="33">
        <f t="shared" si="601"/>
        <v>20000</v>
      </c>
      <c r="BJ41" s="33">
        <f t="shared" si="601"/>
        <v>20000</v>
      </c>
      <c r="BK41" s="33">
        <f t="shared" si="601"/>
        <v>0</v>
      </c>
      <c r="BL41" s="33">
        <f t="shared" si="601"/>
        <v>0</v>
      </c>
      <c r="BM41" s="33">
        <f t="shared" si="601"/>
        <v>60000</v>
      </c>
      <c r="BN41" s="33">
        <f t="shared" si="601"/>
        <v>20000</v>
      </c>
      <c r="BO41" s="33">
        <f t="shared" si="601"/>
        <v>40000</v>
      </c>
      <c r="BP41" s="33">
        <f t="shared" si="601"/>
        <v>0</v>
      </c>
      <c r="BQ41" s="33">
        <f t="shared" si="601"/>
        <v>0</v>
      </c>
      <c r="BR41" s="33">
        <f t="shared" si="601"/>
        <v>0</v>
      </c>
      <c r="BS41" s="33">
        <f t="shared" si="601"/>
        <v>0</v>
      </c>
      <c r="BT41" s="33">
        <f t="shared" si="601"/>
        <v>96873</v>
      </c>
      <c r="BU41" s="33">
        <f t="shared" si="601"/>
        <v>52991</v>
      </c>
      <c r="BV41" s="47">
        <f t="shared" si="601"/>
        <v>0</v>
      </c>
      <c r="BW41" s="47">
        <f t="shared" si="601"/>
        <v>0</v>
      </c>
      <c r="BX41" s="47">
        <f t="shared" si="601"/>
        <v>0</v>
      </c>
      <c r="BY41" s="33">
        <f t="shared" ref="BY41:CQ41" si="602">SUBTOTAL(9,BY38:BY40)</f>
        <v>15000</v>
      </c>
      <c r="BZ41" s="33">
        <f t="shared" si="602"/>
        <v>7900</v>
      </c>
      <c r="CA41" s="33">
        <f t="shared" si="602"/>
        <v>0</v>
      </c>
      <c r="CB41" s="33">
        <f t="shared" si="602"/>
        <v>0</v>
      </c>
      <c r="CC41" s="33">
        <f t="shared" si="602"/>
        <v>0</v>
      </c>
      <c r="CD41" s="33">
        <f t="shared" si="602"/>
        <v>7900</v>
      </c>
      <c r="CE41" s="33">
        <f t="shared" si="602"/>
        <v>0</v>
      </c>
      <c r="CF41" s="33">
        <f t="shared" si="602"/>
        <v>0</v>
      </c>
      <c r="CG41" s="33">
        <f t="shared" si="602"/>
        <v>7100</v>
      </c>
      <c r="CH41" s="33">
        <f t="shared" si="602"/>
        <v>0</v>
      </c>
      <c r="CI41" s="33">
        <f t="shared" si="602"/>
        <v>7100</v>
      </c>
      <c r="CJ41" s="33">
        <f t="shared" si="602"/>
        <v>0</v>
      </c>
      <c r="CK41" s="33">
        <f t="shared" si="602"/>
        <v>-32100</v>
      </c>
      <c r="CL41" s="33">
        <f t="shared" si="602"/>
        <v>-52900</v>
      </c>
      <c r="CM41" s="33">
        <f t="shared" si="602"/>
        <v>96873</v>
      </c>
      <c r="CN41" s="33">
        <f t="shared" si="602"/>
        <v>52991</v>
      </c>
      <c r="CO41" s="56">
        <f t="shared" si="602"/>
        <v>0.02</v>
      </c>
      <c r="CP41" s="56">
        <f t="shared" si="602"/>
        <v>0.11</v>
      </c>
      <c r="CQ41" s="56">
        <f t="shared" si="602"/>
        <v>0.13</v>
      </c>
      <c r="CR41" s="33">
        <f t="shared" ref="CR41:DJ41" si="603">SUBTOTAL(9,CR38:CR40)</f>
        <v>0</v>
      </c>
      <c r="CS41" s="33">
        <f t="shared" si="603"/>
        <v>0</v>
      </c>
      <c r="CT41" s="33">
        <f t="shared" si="603"/>
        <v>0</v>
      </c>
      <c r="CU41" s="33">
        <f t="shared" si="603"/>
        <v>0</v>
      </c>
      <c r="CV41" s="33">
        <f t="shared" si="603"/>
        <v>0</v>
      </c>
      <c r="CW41" s="33">
        <f t="shared" si="603"/>
        <v>0</v>
      </c>
      <c r="CX41" s="33">
        <f t="shared" si="603"/>
        <v>0</v>
      </c>
      <c r="CY41" s="33">
        <f t="shared" si="603"/>
        <v>0</v>
      </c>
      <c r="CZ41" s="33">
        <f t="shared" si="603"/>
        <v>0</v>
      </c>
      <c r="DA41" s="33">
        <f t="shared" si="603"/>
        <v>0</v>
      </c>
      <c r="DB41" s="33">
        <f t="shared" si="603"/>
        <v>0</v>
      </c>
      <c r="DC41" s="33">
        <f t="shared" si="603"/>
        <v>0</v>
      </c>
      <c r="DD41" s="33">
        <f t="shared" si="603"/>
        <v>-7900</v>
      </c>
      <c r="DE41" s="33">
        <f t="shared" si="603"/>
        <v>-7100</v>
      </c>
      <c r="DF41" s="33">
        <f t="shared" si="603"/>
        <v>98395</v>
      </c>
      <c r="DG41" s="33">
        <f t="shared" si="603"/>
        <v>50998</v>
      </c>
      <c r="DH41" s="56">
        <f t="shared" si="603"/>
        <v>0.01</v>
      </c>
      <c r="DI41" s="56">
        <f t="shared" si="603"/>
        <v>0.03</v>
      </c>
      <c r="DJ41" s="56">
        <f t="shared" si="603"/>
        <v>0.04</v>
      </c>
      <c r="DK41" s="33">
        <f t="shared" ref="DK41:EC41" si="604">SUBTOTAL(9,DK38:DK40)</f>
        <v>0</v>
      </c>
      <c r="DL41" s="33">
        <f t="shared" si="604"/>
        <v>0</v>
      </c>
      <c r="DM41" s="33">
        <f t="shared" si="604"/>
        <v>0</v>
      </c>
      <c r="DN41" s="33">
        <f t="shared" si="604"/>
        <v>0</v>
      </c>
      <c r="DO41" s="33">
        <f t="shared" si="604"/>
        <v>0</v>
      </c>
      <c r="DP41" s="33">
        <f t="shared" si="604"/>
        <v>0</v>
      </c>
      <c r="DQ41" s="33">
        <f t="shared" si="604"/>
        <v>0</v>
      </c>
      <c r="DR41" s="33">
        <f t="shared" si="604"/>
        <v>0</v>
      </c>
      <c r="DS41" s="33">
        <f t="shared" si="604"/>
        <v>0</v>
      </c>
      <c r="DT41" s="33">
        <f t="shared" si="604"/>
        <v>0</v>
      </c>
      <c r="DU41" s="33">
        <f t="shared" si="604"/>
        <v>0</v>
      </c>
      <c r="DV41" s="33">
        <f t="shared" si="604"/>
        <v>0</v>
      </c>
      <c r="DW41" s="33">
        <f t="shared" si="604"/>
        <v>0</v>
      </c>
      <c r="DX41" s="33">
        <f t="shared" si="604"/>
        <v>0</v>
      </c>
      <c r="DY41" s="33">
        <f t="shared" si="604"/>
        <v>0</v>
      </c>
      <c r="DZ41" s="33">
        <f t="shared" si="604"/>
        <v>0</v>
      </c>
      <c r="EA41" s="56" t="e">
        <f t="shared" si="604"/>
        <v>#DIV/0!</v>
      </c>
      <c r="EB41" s="56" t="e">
        <f t="shared" si="604"/>
        <v>#DIV/0!</v>
      </c>
      <c r="EC41" s="56" t="e">
        <f t="shared" si="604"/>
        <v>#DIV/0!</v>
      </c>
      <c r="ED41" s="33">
        <f t="shared" ref="ED41:EV41" si="605">SUBTOTAL(9,ED38:ED40)</f>
        <v>0</v>
      </c>
      <c r="EE41" s="33">
        <f t="shared" si="605"/>
        <v>0</v>
      </c>
      <c r="EF41" s="33">
        <f t="shared" si="605"/>
        <v>0</v>
      </c>
      <c r="EG41" s="33">
        <f t="shared" si="605"/>
        <v>0</v>
      </c>
      <c r="EH41" s="33">
        <f t="shared" si="605"/>
        <v>0</v>
      </c>
      <c r="EI41" s="33">
        <f t="shared" si="605"/>
        <v>0</v>
      </c>
      <c r="EJ41" s="33">
        <f t="shared" si="605"/>
        <v>0</v>
      </c>
      <c r="EK41" s="33">
        <f t="shared" si="605"/>
        <v>0</v>
      </c>
      <c r="EL41" s="33">
        <f t="shared" si="605"/>
        <v>0</v>
      </c>
      <c r="EM41" s="33">
        <f t="shared" si="605"/>
        <v>0</v>
      </c>
      <c r="EN41" s="33">
        <f t="shared" si="605"/>
        <v>0</v>
      </c>
      <c r="EO41" s="33">
        <f t="shared" si="605"/>
        <v>0</v>
      </c>
      <c r="EP41" s="33">
        <f t="shared" si="605"/>
        <v>0</v>
      </c>
      <c r="EQ41" s="33">
        <f t="shared" si="605"/>
        <v>0</v>
      </c>
      <c r="ER41" s="33">
        <f t="shared" si="605"/>
        <v>0</v>
      </c>
      <c r="ES41" s="33">
        <f t="shared" si="605"/>
        <v>0</v>
      </c>
      <c r="ET41" s="56" t="e">
        <f t="shared" si="605"/>
        <v>#DIV/0!</v>
      </c>
      <c r="EU41" s="56" t="e">
        <f t="shared" si="605"/>
        <v>#DIV/0!</v>
      </c>
      <c r="EV41" s="56" t="e">
        <f t="shared" si="605"/>
        <v>#DIV/0!</v>
      </c>
    </row>
    <row r="42" spans="1:15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40">
        <f>I42+P42</f>
        <v>1031240</v>
      </c>
      <c r="I42" s="40">
        <f>K42+L42+M42+N42+O42</f>
        <v>966240</v>
      </c>
      <c r="J42" s="5">
        <v>66</v>
      </c>
      <c r="K42" s="9">
        <v>966240</v>
      </c>
      <c r="L42" s="9"/>
      <c r="M42" s="9"/>
      <c r="N42" s="9"/>
      <c r="O42" s="9"/>
      <c r="P42" s="40">
        <f>Q42+R42+S42</f>
        <v>65000</v>
      </c>
      <c r="Q42" s="9">
        <v>40000</v>
      </c>
      <c r="R42" s="9">
        <v>25000</v>
      </c>
      <c r="S42" s="9"/>
      <c r="T42" s="64">
        <f>(L42+M42+N42)*-1</f>
        <v>0</v>
      </c>
      <c r="U42" s="64">
        <f>(Q42+R42)*-1</f>
        <v>-65000</v>
      </c>
      <c r="V42" s="9">
        <f>ROUND(T42*0.65,0)</f>
        <v>0</v>
      </c>
      <c r="W42" s="9">
        <f>ROUND(U42*0.65,0)</f>
        <v>-42250</v>
      </c>
      <c r="X42" s="9">
        <v>55392</v>
      </c>
      <c r="Y42" s="9">
        <v>29600</v>
      </c>
      <c r="Z42" s="69">
        <f t="shared" ref="Z42:Z43" si="606">IF(T42=0,0,ROUND((T42+L42)/X42/12,2))</f>
        <v>0</v>
      </c>
      <c r="AA42" s="69">
        <f t="shared" ref="AA42:AA43" si="607">IF(U42=0,0,ROUND((U42+Q42)/Y42/12,2))</f>
        <v>-7.0000000000000007E-2</v>
      </c>
      <c r="AB42" s="69">
        <f>Z42+AA42</f>
        <v>-7.0000000000000007E-2</v>
      </c>
      <c r="AC42" s="69">
        <f t="shared" ref="AC42:AC43" si="608">ROUND(Z42*0.65,2)</f>
        <v>0</v>
      </c>
      <c r="AD42" s="69">
        <f t="shared" ref="AD42:AD43" si="609">ROUND(AA42*0.65,2)</f>
        <v>-0.05</v>
      </c>
      <c r="AE42" s="46">
        <f>AC42+AD42</f>
        <v>-0.05</v>
      </c>
      <c r="AF42" s="9">
        <f t="shared" ref="AF42:AF43" si="610">T42-V42</f>
        <v>0</v>
      </c>
      <c r="AG42" s="9">
        <f t="shared" ref="AG42:AG43" si="611">U42-W42</f>
        <v>-22750</v>
      </c>
      <c r="AH42" s="69">
        <f t="shared" ref="AH42:AH43" si="612">Z42-AC42</f>
        <v>0</v>
      </c>
      <c r="AI42" s="69">
        <f t="shared" ref="AI42:AI43" si="613">AA42-AD42</f>
        <v>-2.0000000000000004E-2</v>
      </c>
      <c r="AJ42" s="69">
        <f>AH42+AI42</f>
        <v>-2.0000000000000004E-2</v>
      </c>
      <c r="AK42" s="40">
        <f>AL42+AS42</f>
        <v>614160</v>
      </c>
      <c r="AL42" s="40">
        <f>AN42+AO42+AP42+AQ42+AR42</f>
        <v>546040</v>
      </c>
      <c r="AM42" s="77">
        <v>61</v>
      </c>
      <c r="AN42" s="78">
        <v>546040</v>
      </c>
      <c r="AO42" s="78"/>
      <c r="AP42" s="78"/>
      <c r="AQ42" s="78"/>
      <c r="AR42" s="78"/>
      <c r="AS42" s="76">
        <f>AT42+AU42+AV42</f>
        <v>68120</v>
      </c>
      <c r="AT42" s="78">
        <v>68120</v>
      </c>
      <c r="AU42" s="78"/>
      <c r="AV42" s="78"/>
      <c r="AW42" s="78">
        <f>(AN42+AO42+AP42+AQ42)-(K42+L42+M42+N42)</f>
        <v>-420200</v>
      </c>
      <c r="AX42" s="78">
        <f>(AT42+AU42)-(Q42+R42)</f>
        <v>3120</v>
      </c>
      <c r="AY42" s="78">
        <f t="shared" ref="AY42:AY43" si="614">AV42+AR42-S42-O42</f>
        <v>0</v>
      </c>
      <c r="AZ42" s="9">
        <v>55392</v>
      </c>
      <c r="BA42" s="9">
        <v>29600</v>
      </c>
      <c r="BB42" s="86">
        <f>ROUND(((AN42+AP42+AQ42)-(K42+M42+N42))/AZ42/10,2)*-1</f>
        <v>0.76</v>
      </c>
      <c r="BC42" s="86">
        <f>ROUND((AU42-R42)/BA42/10,2)*-1</f>
        <v>0.08</v>
      </c>
      <c r="BD42" s="86">
        <f>BB42+BC42</f>
        <v>0.84</v>
      </c>
      <c r="BE42" s="87">
        <f>BF42+BM42</f>
        <v>614160</v>
      </c>
      <c r="BF42" s="87">
        <f>BH42+BI42+BJ42+BK42+BL42</f>
        <v>546040</v>
      </c>
      <c r="BG42" s="76">
        <f>AM42</f>
        <v>61</v>
      </c>
      <c r="BH42" s="76">
        <f t="shared" ref="BH42" si="615">AN42</f>
        <v>546040</v>
      </c>
      <c r="BI42" s="76">
        <f t="shared" ref="BI42" si="616">AO42</f>
        <v>0</v>
      </c>
      <c r="BJ42" s="76">
        <f t="shared" ref="BJ42" si="617">AP42</f>
        <v>0</v>
      </c>
      <c r="BK42" s="76">
        <f t="shared" ref="BK42" si="618">AQ42</f>
        <v>0</v>
      </c>
      <c r="BL42" s="76">
        <f t="shared" ref="BL42" si="619">AR42</f>
        <v>0</v>
      </c>
      <c r="BM42" s="87">
        <f>BN42+BO42+BP42</f>
        <v>68120</v>
      </c>
      <c r="BN42" s="76">
        <f>AT42</f>
        <v>68120</v>
      </c>
      <c r="BO42" s="76">
        <f t="shared" ref="BO42" si="620">AU42</f>
        <v>0</v>
      </c>
      <c r="BP42" s="76">
        <f t="shared" ref="BP42" si="621">AV42</f>
        <v>0</v>
      </c>
      <c r="BQ42" s="81">
        <f t="shared" ref="BQ42:BQ43" si="622">(BH42+BI42+BJ42+BK42)-(K42+L42+M42+N42)</f>
        <v>-420200</v>
      </c>
      <c r="BR42" s="81">
        <f t="shared" ref="BR42:BR43" si="623">(BN42+BO42)-(Q42+R42)</f>
        <v>3120</v>
      </c>
      <c r="BS42" s="81">
        <f t="shared" ref="BS42:BS43" si="624">(BP42+BL42)-(S42+O42)</f>
        <v>0</v>
      </c>
      <c r="BT42" s="9">
        <v>55392</v>
      </c>
      <c r="BU42" s="9">
        <v>29600</v>
      </c>
      <c r="BV42" s="86">
        <f t="shared" ref="BV42" si="625">ROUND(((BH42+BJ42+BK42)-(K42+M42+N42))/10/BT42,2)*-1</f>
        <v>0.76</v>
      </c>
      <c r="BW42" s="86">
        <f t="shared" ref="BW42" si="626">ROUND((BO42-R42)/10/BU42,2)*-1</f>
        <v>0.08</v>
      </c>
      <c r="BX42" s="86">
        <f>BV42+BW42</f>
        <v>0.84</v>
      </c>
      <c r="BY42" s="87">
        <f t="shared" ref="BY42:BY43" si="627">BZ42+CG42</f>
        <v>614160</v>
      </c>
      <c r="BZ42" s="87">
        <f t="shared" ref="BZ42:BZ43" si="628">CB42+CC42+CD42+CE42+CF42</f>
        <v>546040</v>
      </c>
      <c r="CA42" s="81">
        <f t="shared" ref="CA42:CA43" si="629">BG42</f>
        <v>61</v>
      </c>
      <c r="CB42" s="81">
        <f t="shared" ref="CB42:CB43" si="630">BH42</f>
        <v>546040</v>
      </c>
      <c r="CC42" s="81">
        <f t="shared" ref="CC42:CC43" si="631">BI42</f>
        <v>0</v>
      </c>
      <c r="CD42" s="81">
        <f t="shared" ref="CD42:CD43" si="632">BJ42</f>
        <v>0</v>
      </c>
      <c r="CE42" s="81">
        <f t="shared" ref="CE42:CE43" si="633">BK42</f>
        <v>0</v>
      </c>
      <c r="CF42" s="81">
        <f t="shared" ref="CF42:CF43" si="634">BL42</f>
        <v>0</v>
      </c>
      <c r="CG42" s="87">
        <f t="shared" ref="CG42:CG43" si="635">CH42+CI42+CJ42</f>
        <v>68120</v>
      </c>
      <c r="CH42" s="81">
        <f t="shared" ref="CH42:CH43" si="636">BN42</f>
        <v>68120</v>
      </c>
      <c r="CI42" s="81">
        <f t="shared" ref="CI42:CI43" si="637">BO42</f>
        <v>0</v>
      </c>
      <c r="CJ42" s="81">
        <f t="shared" ref="CJ42:CJ43" si="638">BP42</f>
        <v>0</v>
      </c>
      <c r="CK42" s="81">
        <f>(CC42+CD42+CE42)-(BI42+BJ42+BK42)</f>
        <v>0</v>
      </c>
      <c r="CL42" s="81">
        <f>(CH42+CI42)-(BN42+BO42)</f>
        <v>0</v>
      </c>
      <c r="CM42" s="9">
        <v>55392</v>
      </c>
      <c r="CN42" s="9">
        <v>29600</v>
      </c>
      <c r="CO42" s="90">
        <f>ROUND(((CD42+CE42)-(BJ42+BK42))/CM42/10,2)*-1</f>
        <v>0</v>
      </c>
      <c r="CP42" s="90">
        <f>ROUND((CI42-BO42)/CN42/10,2)*-1</f>
        <v>0</v>
      </c>
      <c r="CQ42" s="90">
        <f t="shared" ref="CQ42:CQ43" si="639">SUM(CO42:CP42)</f>
        <v>0</v>
      </c>
      <c r="CR42" s="87">
        <f>CS42+CZ42</f>
        <v>0</v>
      </c>
      <c r="CS42" s="87">
        <f>CU42+CV42+CW42+CX42+CY42</f>
        <v>0</v>
      </c>
      <c r="CT42" s="88"/>
      <c r="CU42" s="81"/>
      <c r="CV42" s="81"/>
      <c r="CW42" s="81"/>
      <c r="CX42" s="81"/>
      <c r="CY42" s="81"/>
      <c r="CZ42" s="87">
        <f>DA42+DB42+DC42</f>
        <v>0</v>
      </c>
      <c r="DA42" s="81"/>
      <c r="DB42" s="81"/>
      <c r="DC42" s="81"/>
      <c r="DD42" s="81">
        <f t="shared" ref="DD42:DD43" si="640">(CV42+CW42+CX42)-(CC42+CD42+CE42)</f>
        <v>0</v>
      </c>
      <c r="DE42" s="81">
        <f t="shared" ref="DE42:DE43" si="641">(DA42+DB42)-(CH42+CI42)</f>
        <v>-68120</v>
      </c>
      <c r="DF42" s="9">
        <v>56067</v>
      </c>
      <c r="DG42" s="9">
        <v>27130</v>
      </c>
      <c r="DH42" s="90">
        <f t="shared" ref="DH42" si="642">ROUND(((CW42+CX42)-(CD42+CE42))/DF42/10,2)*-1</f>
        <v>0</v>
      </c>
      <c r="DI42" s="90">
        <f t="shared" ref="DI42" si="643">ROUND(((DB42-CI42)/DG42/10),2)*-1</f>
        <v>0</v>
      </c>
      <c r="DJ42" s="90">
        <f>DH42+DI42</f>
        <v>0</v>
      </c>
      <c r="DK42" s="87">
        <f>DL42+DS42</f>
        <v>0</v>
      </c>
      <c r="DL42" s="87">
        <f>DN42+DO42+DP42+DQ42+DR42</f>
        <v>0</v>
      </c>
      <c r="DM42" s="88"/>
      <c r="DN42" s="78"/>
      <c r="DO42" s="78"/>
      <c r="DP42" s="78"/>
      <c r="DQ42" s="78"/>
      <c r="DR42" s="78"/>
      <c r="DS42" s="87">
        <f t="shared" si="577"/>
        <v>0</v>
      </c>
      <c r="DT42" s="78"/>
      <c r="DU42" s="78"/>
      <c r="DV42" s="78"/>
      <c r="DW42" s="81">
        <f>(DO42+DP42+DQ42)-(CV42+CW42+CX42)</f>
        <v>0</v>
      </c>
      <c r="DX42" s="81">
        <f t="shared" ref="DX42:DX43" si="644">(DT42+DU42)-(DA42+DB42)</f>
        <v>0</v>
      </c>
      <c r="DY42" s="9"/>
      <c r="DZ42" s="9"/>
      <c r="EA42" s="90" t="e">
        <f t="shared" ref="EA42" si="645">ROUND(((DP42+DQ42)-(CW42+CX42))/DY42/10,2)*-1</f>
        <v>#DIV/0!</v>
      </c>
      <c r="EB42" s="90" t="e">
        <f t="shared" ref="EB42" si="646">ROUND(((DU42-DB42)/DZ42/10),2)*-1</f>
        <v>#DIV/0!</v>
      </c>
      <c r="EC42" s="90" t="e">
        <f>EA42+EB42</f>
        <v>#DIV/0!</v>
      </c>
      <c r="ED42" s="87">
        <f>EE42+EL42</f>
        <v>0</v>
      </c>
      <c r="EE42" s="87">
        <f>EG42+EH42+EI42+EJ42+EK42</f>
        <v>0</v>
      </c>
      <c r="EF42" s="88"/>
      <c r="EG42" s="81"/>
      <c r="EH42" s="81"/>
      <c r="EI42" s="81"/>
      <c r="EJ42" s="81"/>
      <c r="EK42" s="81"/>
      <c r="EL42" s="87">
        <f t="shared" si="582"/>
        <v>0</v>
      </c>
      <c r="EM42" s="81"/>
      <c r="EN42" s="81"/>
      <c r="EO42" s="81"/>
      <c r="EP42" s="81">
        <f>(EH42+EI42+EJ42)-(DO42+DP42+DQ42)</f>
        <v>0</v>
      </c>
      <c r="EQ42" s="81">
        <f t="shared" ref="EQ42:EQ43" si="647">(EM42+EN42)-(DT42+DU42)</f>
        <v>0</v>
      </c>
      <c r="ER42" s="9"/>
      <c r="ES42" s="9"/>
      <c r="ET42" s="90" t="e">
        <f t="shared" ref="ET42" si="648">ROUND(((EI42+EJ42)-(DP42+DQ42))/ER42/10,2)*-1</f>
        <v>#DIV/0!</v>
      </c>
      <c r="EU42" s="90" t="e">
        <f t="shared" ref="EU42" si="649">ROUND(((EN42-DU42)/ES42/10),2)*-1</f>
        <v>#DIV/0!</v>
      </c>
      <c r="EV42" s="90" t="e">
        <f>ET42+EU42</f>
        <v>#DIV/0!</v>
      </c>
    </row>
    <row r="43" spans="1:15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108</v>
      </c>
      <c r="G43" s="19" t="s">
        <v>94</v>
      </c>
      <c r="H43" s="40">
        <f>I43+P43</f>
        <v>0</v>
      </c>
      <c r="I43" s="40">
        <f>K43+L43+M43+N43+O43</f>
        <v>0</v>
      </c>
      <c r="J43" s="5"/>
      <c r="K43" s="9"/>
      <c r="L43" s="9"/>
      <c r="M43" s="9"/>
      <c r="N43" s="9"/>
      <c r="O43" s="9"/>
      <c r="P43" s="40">
        <f>Q43+R43+S43</f>
        <v>0</v>
      </c>
      <c r="Q43" s="9"/>
      <c r="R43" s="9"/>
      <c r="S43" s="9"/>
      <c r="T43" s="64">
        <f>(L43+M43+N43)*-1</f>
        <v>0</v>
      </c>
      <c r="U43" s="64">
        <f>(Q43+R43)*-1</f>
        <v>0</v>
      </c>
      <c r="V43" s="9">
        <f>ROUND(T43*0.65,0)</f>
        <v>0</v>
      </c>
      <c r="W43" s="9">
        <f>ROUND(U43*0.65,0)</f>
        <v>0</v>
      </c>
      <c r="X43" s="45" t="s">
        <v>218</v>
      </c>
      <c r="Y43" s="45" t="s">
        <v>218</v>
      </c>
      <c r="Z43" s="69">
        <f t="shared" si="606"/>
        <v>0</v>
      </c>
      <c r="AA43" s="69">
        <f t="shared" si="607"/>
        <v>0</v>
      </c>
      <c r="AB43" s="69">
        <f>Z43+AA43</f>
        <v>0</v>
      </c>
      <c r="AC43" s="69">
        <f t="shared" si="608"/>
        <v>0</v>
      </c>
      <c r="AD43" s="69">
        <f t="shared" si="609"/>
        <v>0</v>
      </c>
      <c r="AE43" s="46">
        <f>AC43+AD43</f>
        <v>0</v>
      </c>
      <c r="AF43" s="9">
        <f t="shared" si="610"/>
        <v>0</v>
      </c>
      <c r="AG43" s="9">
        <f t="shared" si="611"/>
        <v>0</v>
      </c>
      <c r="AH43" s="69">
        <f t="shared" si="612"/>
        <v>0</v>
      </c>
      <c r="AI43" s="69">
        <f t="shared" si="613"/>
        <v>0</v>
      </c>
      <c r="AJ43" s="69">
        <f>AH43+AI43</f>
        <v>0</v>
      </c>
      <c r="AK43" s="40">
        <f>AL43+AS43</f>
        <v>0</v>
      </c>
      <c r="AL43" s="40">
        <f>AN43+AO43+AP43+AQ43+AR43</f>
        <v>0</v>
      </c>
      <c r="AM43" s="77"/>
      <c r="AN43" s="78"/>
      <c r="AO43" s="78"/>
      <c r="AP43" s="78"/>
      <c r="AQ43" s="78"/>
      <c r="AR43" s="78"/>
      <c r="AS43" s="76">
        <f>AT43+AU43+AV43</f>
        <v>0</v>
      </c>
      <c r="AT43" s="78"/>
      <c r="AU43" s="78"/>
      <c r="AV43" s="78"/>
      <c r="AW43" s="78">
        <f>(AN43+AO43+AP43+AQ43)-(K43+L43+M43+N43)</f>
        <v>0</v>
      </c>
      <c r="AX43" s="78">
        <f>(AT43+AU43)-(Q43+R43)</f>
        <v>0</v>
      </c>
      <c r="AY43" s="78">
        <f t="shared" si="614"/>
        <v>0</v>
      </c>
      <c r="AZ43" s="45" t="s">
        <v>218</v>
      </c>
      <c r="BA43" s="45" t="s">
        <v>218</v>
      </c>
      <c r="BB43" s="107" t="s">
        <v>218</v>
      </c>
      <c r="BC43" s="107" t="s">
        <v>218</v>
      </c>
      <c r="BD43" s="107" t="s">
        <v>218</v>
      </c>
      <c r="BE43" s="87">
        <f>BF43+BM43</f>
        <v>0</v>
      </c>
      <c r="BF43" s="87">
        <f>BH43+BI43+BJ43+BK43+BL43</f>
        <v>0</v>
      </c>
      <c r="BG43" s="88">
        <f t="shared" ref="BG43" si="650">J43</f>
        <v>0</v>
      </c>
      <c r="BH43" s="88">
        <f t="shared" ref="BH43" si="651">K43</f>
        <v>0</v>
      </c>
      <c r="BI43" s="88">
        <f t="shared" ref="BI43" si="652">L43</f>
        <v>0</v>
      </c>
      <c r="BJ43" s="88">
        <f t="shared" ref="BJ43" si="653">M43</f>
        <v>0</v>
      </c>
      <c r="BK43" s="88">
        <f t="shared" ref="BK43" si="654">N43</f>
        <v>0</v>
      </c>
      <c r="BL43" s="88">
        <f t="shared" ref="BL43" si="655">O43</f>
        <v>0</v>
      </c>
      <c r="BM43" s="87">
        <f>BN43+BO43+BP43</f>
        <v>0</v>
      </c>
      <c r="BN43" s="81">
        <f t="shared" ref="BN43" si="656">Q43</f>
        <v>0</v>
      </c>
      <c r="BO43" s="81">
        <f t="shared" ref="BO43" si="657">R43</f>
        <v>0</v>
      </c>
      <c r="BP43" s="81">
        <f t="shared" ref="BP43" si="658">S43</f>
        <v>0</v>
      </c>
      <c r="BQ43" s="81">
        <f t="shared" si="622"/>
        <v>0</v>
      </c>
      <c r="BR43" s="81">
        <f t="shared" si="623"/>
        <v>0</v>
      </c>
      <c r="BS43" s="81">
        <f t="shared" si="624"/>
        <v>0</v>
      </c>
      <c r="BT43" s="45" t="s">
        <v>218</v>
      </c>
      <c r="BU43" s="45" t="s">
        <v>218</v>
      </c>
      <c r="BV43" s="86">
        <v>0</v>
      </c>
      <c r="BW43" s="86">
        <v>0</v>
      </c>
      <c r="BX43" s="86">
        <f>BV43+BW43</f>
        <v>0</v>
      </c>
      <c r="BY43" s="87">
        <f t="shared" si="627"/>
        <v>0</v>
      </c>
      <c r="BZ43" s="87">
        <f t="shared" si="628"/>
        <v>0</v>
      </c>
      <c r="CA43" s="81">
        <f t="shared" si="629"/>
        <v>0</v>
      </c>
      <c r="CB43" s="81">
        <f t="shared" si="630"/>
        <v>0</v>
      </c>
      <c r="CC43" s="81">
        <f t="shared" si="631"/>
        <v>0</v>
      </c>
      <c r="CD43" s="81">
        <f t="shared" si="632"/>
        <v>0</v>
      </c>
      <c r="CE43" s="81">
        <f t="shared" si="633"/>
        <v>0</v>
      </c>
      <c r="CF43" s="81">
        <f t="shared" si="634"/>
        <v>0</v>
      </c>
      <c r="CG43" s="87">
        <f t="shared" si="635"/>
        <v>0</v>
      </c>
      <c r="CH43" s="81">
        <f t="shared" si="636"/>
        <v>0</v>
      </c>
      <c r="CI43" s="81">
        <f t="shared" si="637"/>
        <v>0</v>
      </c>
      <c r="CJ43" s="81">
        <f t="shared" si="638"/>
        <v>0</v>
      </c>
      <c r="CK43" s="81">
        <f>(CC43+CD43+CE43)-(BI43+BJ43+BK43)</f>
        <v>0</v>
      </c>
      <c r="CL43" s="81">
        <f>(CH43+CI43)-(BN43+BO43)</f>
        <v>0</v>
      </c>
      <c r="CM43" s="45">
        <v>0</v>
      </c>
      <c r="CN43" s="45">
        <v>0</v>
      </c>
      <c r="CO43" s="90"/>
      <c r="CP43" s="90"/>
      <c r="CQ43" s="90">
        <f t="shared" si="639"/>
        <v>0</v>
      </c>
      <c r="CR43" s="87">
        <f>CS43+CZ43</f>
        <v>0</v>
      </c>
      <c r="CS43" s="87">
        <f>CU43+CV43+CW43+CX43+CY43</f>
        <v>0</v>
      </c>
      <c r="CT43" s="88"/>
      <c r="CU43" s="81"/>
      <c r="CV43" s="81"/>
      <c r="CW43" s="81"/>
      <c r="CX43" s="81"/>
      <c r="CY43" s="81"/>
      <c r="CZ43" s="87">
        <f>DA43+DB43+DC43</f>
        <v>0</v>
      </c>
      <c r="DA43" s="81"/>
      <c r="DB43" s="81"/>
      <c r="DC43" s="81"/>
      <c r="DD43" s="81">
        <f t="shared" si="640"/>
        <v>0</v>
      </c>
      <c r="DE43" s="81">
        <f t="shared" si="641"/>
        <v>0</v>
      </c>
      <c r="DF43" s="45" t="s">
        <v>218</v>
      </c>
      <c r="DG43" s="45" t="s">
        <v>218</v>
      </c>
      <c r="DH43" s="90">
        <v>0</v>
      </c>
      <c r="DI43" s="90">
        <v>0</v>
      </c>
      <c r="DJ43" s="90">
        <f>DH43+DI43</f>
        <v>0</v>
      </c>
      <c r="DK43" s="87">
        <f>DL43+DS43</f>
        <v>0</v>
      </c>
      <c r="DL43" s="87">
        <f>DN43+DO43+DP43+DQ43+DR43</f>
        <v>0</v>
      </c>
      <c r="DM43" s="88"/>
      <c r="DN43" s="78"/>
      <c r="DO43" s="78"/>
      <c r="DP43" s="78"/>
      <c r="DQ43" s="78"/>
      <c r="DR43" s="78"/>
      <c r="DS43" s="87">
        <f t="shared" si="577"/>
        <v>0</v>
      </c>
      <c r="DT43" s="78"/>
      <c r="DU43" s="78"/>
      <c r="DV43" s="78"/>
      <c r="DW43" s="81">
        <f t="shared" ref="DW43" si="659">(DO43+DP43+DQ43)-(CV43+CW43+CX43)</f>
        <v>0</v>
      </c>
      <c r="DX43" s="81">
        <f t="shared" si="644"/>
        <v>0</v>
      </c>
      <c r="DY43" s="45" t="s">
        <v>218</v>
      </c>
      <c r="DZ43" s="45" t="s">
        <v>218</v>
      </c>
      <c r="EA43" s="90">
        <v>0</v>
      </c>
      <c r="EB43" s="90">
        <v>0</v>
      </c>
      <c r="EC43" s="90">
        <f>EA43+EB43</f>
        <v>0</v>
      </c>
      <c r="ED43" s="87">
        <f>EE43+EL43</f>
        <v>0</v>
      </c>
      <c r="EE43" s="87">
        <f>EG43+EH43+EI43+EJ43+EK43</f>
        <v>0</v>
      </c>
      <c r="EF43" s="88"/>
      <c r="EG43" s="81"/>
      <c r="EH43" s="81"/>
      <c r="EI43" s="81"/>
      <c r="EJ43" s="81"/>
      <c r="EK43" s="81"/>
      <c r="EL43" s="87">
        <f t="shared" si="582"/>
        <v>0</v>
      </c>
      <c r="EM43" s="81"/>
      <c r="EN43" s="81"/>
      <c r="EO43" s="81"/>
      <c r="EP43" s="81">
        <f t="shared" ref="EP43" si="660">(EH43+EI43+EJ43)-(DO43+DP43+DQ43)</f>
        <v>0</v>
      </c>
      <c r="EQ43" s="81">
        <f t="shared" si="647"/>
        <v>0</v>
      </c>
      <c r="ER43" s="45" t="s">
        <v>218</v>
      </c>
      <c r="ES43" s="45" t="s">
        <v>218</v>
      </c>
      <c r="ET43" s="90">
        <v>0</v>
      </c>
      <c r="EU43" s="90">
        <v>0</v>
      </c>
      <c r="EV43" s="90">
        <f>ET43+EU43</f>
        <v>0</v>
      </c>
    </row>
    <row r="44" spans="1:152" x14ac:dyDescent="0.25">
      <c r="A44" s="29"/>
      <c r="B44" s="30"/>
      <c r="C44" s="31"/>
      <c r="D44" s="32" t="s">
        <v>152</v>
      </c>
      <c r="E44" s="34"/>
      <c r="F44" s="34"/>
      <c r="G44" s="34"/>
      <c r="H44" s="33">
        <f t="shared" ref="H44:AE44" si="661">SUBTOTAL(9,H42:H43)</f>
        <v>1031240</v>
      </c>
      <c r="I44" s="33">
        <f t="shared" si="661"/>
        <v>966240</v>
      </c>
      <c r="J44" s="33">
        <f t="shared" si="661"/>
        <v>66</v>
      </c>
      <c r="K44" s="33">
        <f t="shared" si="661"/>
        <v>966240</v>
      </c>
      <c r="L44" s="33">
        <f t="shared" si="661"/>
        <v>0</v>
      </c>
      <c r="M44" s="33">
        <f t="shared" si="661"/>
        <v>0</v>
      </c>
      <c r="N44" s="33">
        <f t="shared" si="661"/>
        <v>0</v>
      </c>
      <c r="O44" s="33">
        <f t="shared" si="661"/>
        <v>0</v>
      </c>
      <c r="P44" s="33">
        <f t="shared" si="661"/>
        <v>65000</v>
      </c>
      <c r="Q44" s="33">
        <f t="shared" si="661"/>
        <v>40000</v>
      </c>
      <c r="R44" s="33">
        <f t="shared" si="661"/>
        <v>25000</v>
      </c>
      <c r="S44" s="33">
        <f t="shared" si="661"/>
        <v>0</v>
      </c>
      <c r="T44" s="33">
        <f t="shared" si="661"/>
        <v>0</v>
      </c>
      <c r="U44" s="33">
        <f t="shared" si="661"/>
        <v>-65000</v>
      </c>
      <c r="V44" s="33">
        <f t="shared" si="661"/>
        <v>0</v>
      </c>
      <c r="W44" s="33">
        <f t="shared" si="661"/>
        <v>-42250</v>
      </c>
      <c r="X44" s="33">
        <f t="shared" si="661"/>
        <v>55392</v>
      </c>
      <c r="Y44" s="33">
        <f t="shared" si="661"/>
        <v>29600</v>
      </c>
      <c r="Z44" s="47">
        <f t="shared" si="661"/>
        <v>0</v>
      </c>
      <c r="AA44" s="47">
        <f t="shared" si="661"/>
        <v>-7.0000000000000007E-2</v>
      </c>
      <c r="AB44" s="47">
        <f t="shared" si="661"/>
        <v>-7.0000000000000007E-2</v>
      </c>
      <c r="AC44" s="47">
        <f t="shared" si="661"/>
        <v>0</v>
      </c>
      <c r="AD44" s="47">
        <f t="shared" si="661"/>
        <v>-0.05</v>
      </c>
      <c r="AE44" s="47">
        <f t="shared" si="661"/>
        <v>-0.05</v>
      </c>
      <c r="AF44" s="33">
        <f t="shared" ref="AF44:AJ44" si="662">SUBTOTAL(9,AF42:AF43)</f>
        <v>0</v>
      </c>
      <c r="AG44" s="33">
        <f t="shared" si="662"/>
        <v>-22750</v>
      </c>
      <c r="AH44" s="47">
        <f t="shared" si="662"/>
        <v>0</v>
      </c>
      <c r="AI44" s="47">
        <f t="shared" si="662"/>
        <v>-2.0000000000000004E-2</v>
      </c>
      <c r="AJ44" s="47">
        <f t="shared" si="662"/>
        <v>-2.0000000000000004E-2</v>
      </c>
      <c r="AK44" s="33">
        <f t="shared" ref="AK44:BD44" si="663">SUBTOTAL(9,AK42:AK43)</f>
        <v>614160</v>
      </c>
      <c r="AL44" s="33">
        <f t="shared" si="663"/>
        <v>546040</v>
      </c>
      <c r="AM44" s="33">
        <f t="shared" si="663"/>
        <v>61</v>
      </c>
      <c r="AN44" s="33">
        <f t="shared" si="663"/>
        <v>546040</v>
      </c>
      <c r="AO44" s="33">
        <f t="shared" si="663"/>
        <v>0</v>
      </c>
      <c r="AP44" s="33">
        <f t="shared" si="663"/>
        <v>0</v>
      </c>
      <c r="AQ44" s="33">
        <f t="shared" si="663"/>
        <v>0</v>
      </c>
      <c r="AR44" s="33">
        <f t="shared" si="663"/>
        <v>0</v>
      </c>
      <c r="AS44" s="33">
        <f t="shared" si="663"/>
        <v>68120</v>
      </c>
      <c r="AT44" s="33">
        <f t="shared" si="663"/>
        <v>68120</v>
      </c>
      <c r="AU44" s="33">
        <f t="shared" si="663"/>
        <v>0</v>
      </c>
      <c r="AV44" s="33">
        <f t="shared" si="663"/>
        <v>0</v>
      </c>
      <c r="AW44" s="33">
        <f t="shared" si="663"/>
        <v>-420200</v>
      </c>
      <c r="AX44" s="33">
        <f t="shared" si="663"/>
        <v>3120</v>
      </c>
      <c r="AY44" s="33">
        <f t="shared" si="663"/>
        <v>0</v>
      </c>
      <c r="AZ44" s="33">
        <f t="shared" ref="AZ44:BA44" si="664">SUBTOTAL(9,AZ42:AZ43)</f>
        <v>55392</v>
      </c>
      <c r="BA44" s="33">
        <f t="shared" si="664"/>
        <v>29600</v>
      </c>
      <c r="BB44" s="47">
        <f t="shared" si="663"/>
        <v>0.76</v>
      </c>
      <c r="BC44" s="47">
        <f t="shared" si="663"/>
        <v>0.08</v>
      </c>
      <c r="BD44" s="47">
        <f t="shared" si="663"/>
        <v>0.84</v>
      </c>
      <c r="BE44" s="33">
        <f t="shared" ref="BE44:BX44" si="665">SUBTOTAL(9,BE42:BE43)</f>
        <v>614160</v>
      </c>
      <c r="BF44" s="33">
        <f t="shared" si="665"/>
        <v>546040</v>
      </c>
      <c r="BG44" s="33">
        <f t="shared" si="665"/>
        <v>61</v>
      </c>
      <c r="BH44" s="33">
        <f t="shared" si="665"/>
        <v>546040</v>
      </c>
      <c r="BI44" s="33">
        <f t="shared" si="665"/>
        <v>0</v>
      </c>
      <c r="BJ44" s="33">
        <f t="shared" si="665"/>
        <v>0</v>
      </c>
      <c r="BK44" s="33">
        <f t="shared" si="665"/>
        <v>0</v>
      </c>
      <c r="BL44" s="33">
        <f t="shared" si="665"/>
        <v>0</v>
      </c>
      <c r="BM44" s="33">
        <f t="shared" si="665"/>
        <v>68120</v>
      </c>
      <c r="BN44" s="33">
        <f t="shared" si="665"/>
        <v>68120</v>
      </c>
      <c r="BO44" s="33">
        <f t="shared" si="665"/>
        <v>0</v>
      </c>
      <c r="BP44" s="33">
        <f t="shared" si="665"/>
        <v>0</v>
      </c>
      <c r="BQ44" s="33">
        <f t="shared" si="665"/>
        <v>-420200</v>
      </c>
      <c r="BR44" s="33">
        <f t="shared" si="665"/>
        <v>3120</v>
      </c>
      <c r="BS44" s="33">
        <f t="shared" si="665"/>
        <v>0</v>
      </c>
      <c r="BT44" s="33">
        <f t="shared" si="665"/>
        <v>55392</v>
      </c>
      <c r="BU44" s="33">
        <f t="shared" si="665"/>
        <v>29600</v>
      </c>
      <c r="BV44" s="47">
        <f t="shared" si="665"/>
        <v>0.76</v>
      </c>
      <c r="BW44" s="47">
        <f t="shared" si="665"/>
        <v>0.08</v>
      </c>
      <c r="BX44" s="47">
        <f t="shared" si="665"/>
        <v>0.84</v>
      </c>
      <c r="BY44" s="33">
        <f t="shared" ref="BY44:CQ44" si="666">SUBTOTAL(9,BY42:BY43)</f>
        <v>614160</v>
      </c>
      <c r="BZ44" s="33">
        <f t="shared" si="666"/>
        <v>546040</v>
      </c>
      <c r="CA44" s="33">
        <f t="shared" si="666"/>
        <v>61</v>
      </c>
      <c r="CB44" s="33">
        <f t="shared" si="666"/>
        <v>546040</v>
      </c>
      <c r="CC44" s="33">
        <f t="shared" si="666"/>
        <v>0</v>
      </c>
      <c r="CD44" s="33">
        <f t="shared" si="666"/>
        <v>0</v>
      </c>
      <c r="CE44" s="33">
        <f t="shared" si="666"/>
        <v>0</v>
      </c>
      <c r="CF44" s="33">
        <f t="shared" si="666"/>
        <v>0</v>
      </c>
      <c r="CG44" s="33">
        <f t="shared" si="666"/>
        <v>68120</v>
      </c>
      <c r="CH44" s="33">
        <f t="shared" si="666"/>
        <v>68120</v>
      </c>
      <c r="CI44" s="33">
        <f t="shared" si="666"/>
        <v>0</v>
      </c>
      <c r="CJ44" s="33">
        <f t="shared" si="666"/>
        <v>0</v>
      </c>
      <c r="CK44" s="33">
        <f t="shared" si="666"/>
        <v>0</v>
      </c>
      <c r="CL44" s="33">
        <f t="shared" si="666"/>
        <v>0</v>
      </c>
      <c r="CM44" s="33">
        <f t="shared" si="666"/>
        <v>55392</v>
      </c>
      <c r="CN44" s="33">
        <f t="shared" si="666"/>
        <v>29600</v>
      </c>
      <c r="CO44" s="56">
        <f t="shared" si="666"/>
        <v>0</v>
      </c>
      <c r="CP44" s="56">
        <f t="shared" si="666"/>
        <v>0</v>
      </c>
      <c r="CQ44" s="56">
        <f t="shared" si="666"/>
        <v>0</v>
      </c>
      <c r="CR44" s="33">
        <f t="shared" ref="CR44:DJ44" si="667">SUBTOTAL(9,CR42:CR43)</f>
        <v>0</v>
      </c>
      <c r="CS44" s="33">
        <f t="shared" si="667"/>
        <v>0</v>
      </c>
      <c r="CT44" s="33">
        <f t="shared" si="667"/>
        <v>0</v>
      </c>
      <c r="CU44" s="33">
        <f t="shared" si="667"/>
        <v>0</v>
      </c>
      <c r="CV44" s="33">
        <f t="shared" si="667"/>
        <v>0</v>
      </c>
      <c r="CW44" s="33">
        <f t="shared" si="667"/>
        <v>0</v>
      </c>
      <c r="CX44" s="33">
        <f t="shared" si="667"/>
        <v>0</v>
      </c>
      <c r="CY44" s="33">
        <f t="shared" si="667"/>
        <v>0</v>
      </c>
      <c r="CZ44" s="33">
        <f t="shared" si="667"/>
        <v>0</v>
      </c>
      <c r="DA44" s="33">
        <f t="shared" si="667"/>
        <v>0</v>
      </c>
      <c r="DB44" s="33">
        <f t="shared" si="667"/>
        <v>0</v>
      </c>
      <c r="DC44" s="33">
        <f t="shared" si="667"/>
        <v>0</v>
      </c>
      <c r="DD44" s="33">
        <f t="shared" si="667"/>
        <v>0</v>
      </c>
      <c r="DE44" s="33">
        <f t="shared" si="667"/>
        <v>-68120</v>
      </c>
      <c r="DF44" s="33">
        <f t="shared" si="667"/>
        <v>56067</v>
      </c>
      <c r="DG44" s="33">
        <f t="shared" si="667"/>
        <v>27130</v>
      </c>
      <c r="DH44" s="56">
        <f t="shared" si="667"/>
        <v>0</v>
      </c>
      <c r="DI44" s="56">
        <f t="shared" si="667"/>
        <v>0</v>
      </c>
      <c r="DJ44" s="56">
        <f t="shared" si="667"/>
        <v>0</v>
      </c>
      <c r="DK44" s="33">
        <f t="shared" ref="DK44:EC44" si="668">SUBTOTAL(9,DK42:DK43)</f>
        <v>0</v>
      </c>
      <c r="DL44" s="33">
        <f t="shared" si="668"/>
        <v>0</v>
      </c>
      <c r="DM44" s="33">
        <f t="shared" si="668"/>
        <v>0</v>
      </c>
      <c r="DN44" s="33">
        <f t="shared" si="668"/>
        <v>0</v>
      </c>
      <c r="DO44" s="33">
        <f t="shared" si="668"/>
        <v>0</v>
      </c>
      <c r="DP44" s="33">
        <f t="shared" si="668"/>
        <v>0</v>
      </c>
      <c r="DQ44" s="33">
        <f t="shared" si="668"/>
        <v>0</v>
      </c>
      <c r="DR44" s="33">
        <f t="shared" si="668"/>
        <v>0</v>
      </c>
      <c r="DS44" s="33">
        <f t="shared" si="668"/>
        <v>0</v>
      </c>
      <c r="DT44" s="33">
        <f t="shared" si="668"/>
        <v>0</v>
      </c>
      <c r="DU44" s="33">
        <f t="shared" si="668"/>
        <v>0</v>
      </c>
      <c r="DV44" s="33">
        <f t="shared" si="668"/>
        <v>0</v>
      </c>
      <c r="DW44" s="33">
        <f t="shared" si="668"/>
        <v>0</v>
      </c>
      <c r="DX44" s="33">
        <f t="shared" si="668"/>
        <v>0</v>
      </c>
      <c r="DY44" s="33">
        <f t="shared" si="668"/>
        <v>0</v>
      </c>
      <c r="DZ44" s="33">
        <f t="shared" si="668"/>
        <v>0</v>
      </c>
      <c r="EA44" s="56" t="e">
        <f t="shared" si="668"/>
        <v>#DIV/0!</v>
      </c>
      <c r="EB44" s="56" t="e">
        <f t="shared" si="668"/>
        <v>#DIV/0!</v>
      </c>
      <c r="EC44" s="56" t="e">
        <f t="shared" si="668"/>
        <v>#DIV/0!</v>
      </c>
      <c r="ED44" s="33">
        <f t="shared" ref="ED44:EV44" si="669">SUBTOTAL(9,ED42:ED43)</f>
        <v>0</v>
      </c>
      <c r="EE44" s="33">
        <f t="shared" si="669"/>
        <v>0</v>
      </c>
      <c r="EF44" s="33">
        <f t="shared" si="669"/>
        <v>0</v>
      </c>
      <c r="EG44" s="33">
        <f t="shared" si="669"/>
        <v>0</v>
      </c>
      <c r="EH44" s="33">
        <f t="shared" si="669"/>
        <v>0</v>
      </c>
      <c r="EI44" s="33">
        <f t="shared" si="669"/>
        <v>0</v>
      </c>
      <c r="EJ44" s="33">
        <f t="shared" si="669"/>
        <v>0</v>
      </c>
      <c r="EK44" s="33">
        <f t="shared" si="669"/>
        <v>0</v>
      </c>
      <c r="EL44" s="33">
        <f t="shared" si="669"/>
        <v>0</v>
      </c>
      <c r="EM44" s="33">
        <f t="shared" si="669"/>
        <v>0</v>
      </c>
      <c r="EN44" s="33">
        <f t="shared" si="669"/>
        <v>0</v>
      </c>
      <c r="EO44" s="33">
        <f t="shared" si="669"/>
        <v>0</v>
      </c>
      <c r="EP44" s="33">
        <f t="shared" si="669"/>
        <v>0</v>
      </c>
      <c r="EQ44" s="33">
        <f t="shared" si="669"/>
        <v>0</v>
      </c>
      <c r="ER44" s="33">
        <f t="shared" si="669"/>
        <v>0</v>
      </c>
      <c r="ES44" s="33">
        <f t="shared" si="669"/>
        <v>0</v>
      </c>
      <c r="ET44" s="56" t="e">
        <f t="shared" si="669"/>
        <v>#DIV/0!</v>
      </c>
      <c r="EU44" s="56" t="e">
        <f t="shared" si="669"/>
        <v>#DIV/0!</v>
      </c>
      <c r="EV44" s="56" t="e">
        <f t="shared" si="669"/>
        <v>#DIV/0!</v>
      </c>
    </row>
    <row r="45" spans="1:15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40">
        <f>I45+P45</f>
        <v>0</v>
      </c>
      <c r="I45" s="40">
        <f>K45+L45+M45+N45+O45</f>
        <v>0</v>
      </c>
      <c r="J45" s="5"/>
      <c r="K45" s="9"/>
      <c r="L45" s="9"/>
      <c r="M45" s="9"/>
      <c r="N45" s="9"/>
      <c r="O45" s="9"/>
      <c r="P45" s="40">
        <f>Q45+R45+S45</f>
        <v>0</v>
      </c>
      <c r="Q45" s="9"/>
      <c r="R45" s="9"/>
      <c r="S45" s="9"/>
      <c r="T45" s="64">
        <f>(L45+M45+N45)*-1</f>
        <v>0</v>
      </c>
      <c r="U45" s="64">
        <f>(Q45+R45)*-1</f>
        <v>0</v>
      </c>
      <c r="V45" s="9">
        <f>ROUND(T45*0.65,0)</f>
        <v>0</v>
      </c>
      <c r="W45" s="9">
        <f>ROUND(U45*0.65,0)</f>
        <v>0</v>
      </c>
      <c r="X45" s="9">
        <v>55392</v>
      </c>
      <c r="Y45" s="9">
        <v>29600</v>
      </c>
      <c r="Z45" s="69">
        <f t="shared" ref="Z45:Z46" si="670">IF(T45=0,0,ROUND((T45+L45)/X45/12,2))</f>
        <v>0</v>
      </c>
      <c r="AA45" s="69">
        <f t="shared" ref="AA45:AA46" si="671">IF(U45=0,0,ROUND((U45+Q45)/Y45/12,2))</f>
        <v>0</v>
      </c>
      <c r="AB45" s="69">
        <f>Z45+AA45</f>
        <v>0</v>
      </c>
      <c r="AC45" s="69">
        <f t="shared" ref="AC45:AC46" si="672">ROUND(Z45*0.65,2)</f>
        <v>0</v>
      </c>
      <c r="AD45" s="69">
        <f t="shared" ref="AD45:AD46" si="673">ROUND(AA45*0.65,2)</f>
        <v>0</v>
      </c>
      <c r="AE45" s="46">
        <f>AC45+AD45</f>
        <v>0</v>
      </c>
      <c r="AF45" s="9">
        <f t="shared" ref="AF45:AF46" si="674">T45-V45</f>
        <v>0</v>
      </c>
      <c r="AG45" s="9">
        <f t="shared" ref="AG45:AG46" si="675">U45-W45</f>
        <v>0</v>
      </c>
      <c r="AH45" s="69">
        <f t="shared" ref="AH45:AH46" si="676">Z45-AC45</f>
        <v>0</v>
      </c>
      <c r="AI45" s="69">
        <f t="shared" ref="AI45:AI46" si="677">AA45-AD45</f>
        <v>0</v>
      </c>
      <c r="AJ45" s="69">
        <f>AH45+AI45</f>
        <v>0</v>
      </c>
      <c r="AK45" s="40">
        <f>AL45+AS45</f>
        <v>0</v>
      </c>
      <c r="AL45" s="40">
        <f>AN45+AO45+AP45+AQ45+AR45</f>
        <v>0</v>
      </c>
      <c r="AM45" s="5"/>
      <c r="AN45" s="9"/>
      <c r="AO45" s="9"/>
      <c r="AP45" s="9"/>
      <c r="AQ45" s="9"/>
      <c r="AR45" s="9"/>
      <c r="AS45" s="40">
        <f>AT45+AU45+AV45</f>
        <v>0</v>
      </c>
      <c r="AT45" s="9"/>
      <c r="AU45" s="9"/>
      <c r="AV45" s="9"/>
      <c r="AW45" s="81"/>
      <c r="AX45" s="81"/>
      <c r="AY45" s="78"/>
      <c r="AZ45" s="9">
        <v>55392</v>
      </c>
      <c r="BA45" s="9">
        <v>29600</v>
      </c>
      <c r="BB45" s="86">
        <f>ROUND(AW45/AZ45/10,2)*-1</f>
        <v>0</v>
      </c>
      <c r="BC45" s="86">
        <f>ROUND(AX45/BA45/10,2)*-1</f>
        <v>0</v>
      </c>
      <c r="BD45" s="86">
        <f>BB45+BC45</f>
        <v>0</v>
      </c>
      <c r="BE45" s="87">
        <f>BF45+BM45</f>
        <v>0</v>
      </c>
      <c r="BF45" s="87">
        <f>BH45+BI45+BJ45+BK45+BL45</f>
        <v>0</v>
      </c>
      <c r="BG45" s="88">
        <f t="shared" ref="BG45:BG46" si="678">J45</f>
        <v>0</v>
      </c>
      <c r="BH45" s="88">
        <f t="shared" ref="BH45:BH46" si="679">K45</f>
        <v>0</v>
      </c>
      <c r="BI45" s="88">
        <f t="shared" ref="BI45:BI46" si="680">L45</f>
        <v>0</v>
      </c>
      <c r="BJ45" s="88">
        <f t="shared" ref="BJ45:BJ46" si="681">M45</f>
        <v>0</v>
      </c>
      <c r="BK45" s="88">
        <f t="shared" ref="BK45:BK46" si="682">N45</f>
        <v>0</v>
      </c>
      <c r="BL45" s="88">
        <f t="shared" ref="BL45:BL46" si="683">O45</f>
        <v>0</v>
      </c>
      <c r="BM45" s="87">
        <f>BN45+BO45+BP45</f>
        <v>0</v>
      </c>
      <c r="BN45" s="81">
        <f t="shared" ref="BN45:BN46" si="684">Q45</f>
        <v>0</v>
      </c>
      <c r="BO45" s="81">
        <f t="shared" ref="BO45:BO46" si="685">R45</f>
        <v>0</v>
      </c>
      <c r="BP45" s="81">
        <f t="shared" ref="BP45:BP46" si="686">S45</f>
        <v>0</v>
      </c>
      <c r="BQ45" s="81">
        <f t="shared" ref="BQ45:BQ46" si="687">(BH45+BI45+BJ45+BK45)-(K45+L45+M45+N45)</f>
        <v>0</v>
      </c>
      <c r="BR45" s="81">
        <f t="shared" ref="BR45:BR46" si="688">(BN45+BO45)-(Q45+R45)</f>
        <v>0</v>
      </c>
      <c r="BS45" s="81">
        <f t="shared" ref="BS45:BS46" si="689">(BP45+BL45)-(S45+O45)</f>
        <v>0</v>
      </c>
      <c r="BT45" s="9">
        <v>55392</v>
      </c>
      <c r="BU45" s="9">
        <v>29600</v>
      </c>
      <c r="BV45" s="86">
        <f t="shared" ref="BV45" si="690">ROUND(((BH45+BJ45+BK45)-(K45+M45+N45))/10/BT45,2)*-1</f>
        <v>0</v>
      </c>
      <c r="BW45" s="86">
        <f t="shared" ref="BW45" si="691">ROUND((BO45-R45)/10/BU45,2)*-1</f>
        <v>0</v>
      </c>
      <c r="BX45" s="86">
        <f>BV45+BW45</f>
        <v>0</v>
      </c>
      <c r="BY45" s="87">
        <f t="shared" ref="BY45:BY46" si="692">BZ45+CG45</f>
        <v>0</v>
      </c>
      <c r="BZ45" s="87">
        <f t="shared" ref="BZ45:BZ46" si="693">CB45+CC45+CD45+CE45+CF45</f>
        <v>0</v>
      </c>
      <c r="CA45" s="81">
        <f t="shared" ref="CA45:CA46" si="694">BG45</f>
        <v>0</v>
      </c>
      <c r="CB45" s="81">
        <f t="shared" ref="CB45:CB46" si="695">BH45</f>
        <v>0</v>
      </c>
      <c r="CC45" s="81">
        <f t="shared" ref="CC45:CC46" si="696">BI45</f>
        <v>0</v>
      </c>
      <c r="CD45" s="81">
        <f t="shared" ref="CD45:CD46" si="697">BJ45</f>
        <v>0</v>
      </c>
      <c r="CE45" s="81">
        <f t="shared" ref="CE45:CE46" si="698">BK45</f>
        <v>0</v>
      </c>
      <c r="CF45" s="81">
        <f t="shared" ref="CF45:CF46" si="699">BL45</f>
        <v>0</v>
      </c>
      <c r="CG45" s="87">
        <f t="shared" ref="CG45:CG46" si="700">CH45+CI45+CJ45</f>
        <v>0</v>
      </c>
      <c r="CH45" s="81">
        <f t="shared" ref="CH45:CH46" si="701">BN45</f>
        <v>0</v>
      </c>
      <c r="CI45" s="81">
        <f t="shared" ref="CI45:CI46" si="702">BO45</f>
        <v>0</v>
      </c>
      <c r="CJ45" s="81">
        <f t="shared" ref="CJ45:CJ46" si="703">BP45</f>
        <v>0</v>
      </c>
      <c r="CK45" s="81">
        <f>(CC45+CD45+CE45)-(BI45+BJ45+BK45)</f>
        <v>0</v>
      </c>
      <c r="CL45" s="81">
        <f>(CH45+CI45)-(BN45+BO45)</f>
        <v>0</v>
      </c>
      <c r="CM45" s="9">
        <v>55392</v>
      </c>
      <c r="CN45" s="9">
        <v>29600</v>
      </c>
      <c r="CO45" s="90">
        <f>ROUND(((CD45+CE45)-(BJ45+BK45))/CM45/10,2)*-1</f>
        <v>0</v>
      </c>
      <c r="CP45" s="90">
        <f>ROUND((CI45-BO45)/CN45/10,2)*-1</f>
        <v>0</v>
      </c>
      <c r="CQ45" s="90">
        <f t="shared" ref="CQ45:CQ46" si="704">SUM(CO45:CP45)</f>
        <v>0</v>
      </c>
      <c r="CR45" s="87">
        <f>CS45+CZ45</f>
        <v>0</v>
      </c>
      <c r="CS45" s="87">
        <f>CU45+CV45+CW45+CX45+CY45</f>
        <v>0</v>
      </c>
      <c r="CT45" s="88"/>
      <c r="CU45" s="81"/>
      <c r="CV45" s="81"/>
      <c r="CW45" s="81"/>
      <c r="CX45" s="81"/>
      <c r="CY45" s="81"/>
      <c r="CZ45" s="87">
        <f>DA45+DB45+DC45</f>
        <v>0</v>
      </c>
      <c r="DA45" s="81"/>
      <c r="DB45" s="81"/>
      <c r="DC45" s="81"/>
      <c r="DD45" s="81">
        <f t="shared" ref="DD45:DD46" si="705">(CV45+CW45+CX45)-(CC45+CD45+CE45)</f>
        <v>0</v>
      </c>
      <c r="DE45" s="81">
        <f t="shared" ref="DE45:DE46" si="706">(DA45+DB45)-(CH45+CI45)</f>
        <v>0</v>
      </c>
      <c r="DF45" s="9">
        <v>56067</v>
      </c>
      <c r="DG45" s="9">
        <v>27130</v>
      </c>
      <c r="DH45" s="90">
        <f t="shared" ref="DH45" si="707">ROUND(((CW45+CX45)-(CD45+CE45))/DF45/10,2)*-1</f>
        <v>0</v>
      </c>
      <c r="DI45" s="90">
        <f t="shared" ref="DI45" si="708">ROUND(((DB45-CI45)/DG45/10),2)*-1</f>
        <v>0</v>
      </c>
      <c r="DJ45" s="90">
        <f>DH45+DI45</f>
        <v>0</v>
      </c>
      <c r="DK45" s="87">
        <f>DL45+DS45</f>
        <v>0</v>
      </c>
      <c r="DL45" s="87">
        <f>DN45+DO45+DP45+DQ45+DR45</f>
        <v>0</v>
      </c>
      <c r="DM45" s="88"/>
      <c r="DN45" s="81"/>
      <c r="DO45" s="81"/>
      <c r="DP45" s="81"/>
      <c r="DQ45" s="81"/>
      <c r="DR45" s="81"/>
      <c r="DS45" s="87">
        <f t="shared" si="577"/>
        <v>0</v>
      </c>
      <c r="DT45" s="81"/>
      <c r="DU45" s="81"/>
      <c r="DV45" s="81"/>
      <c r="DW45" s="81">
        <f t="shared" ref="DW45:DW46" si="709">(DO45+DP45+DQ45)-(CV45+CW45+CX45)</f>
        <v>0</v>
      </c>
      <c r="DX45" s="81">
        <f t="shared" ref="DX45:DX46" si="710">(DT45+DU45)-(DA45+DB45)</f>
        <v>0</v>
      </c>
      <c r="DY45" s="9"/>
      <c r="DZ45" s="9"/>
      <c r="EA45" s="90" t="e">
        <f t="shared" ref="EA45" si="711">ROUND(((DP45+DQ45)-(CW45+CX45))/DY45/10,2)*-1</f>
        <v>#DIV/0!</v>
      </c>
      <c r="EB45" s="90" t="e">
        <f t="shared" ref="EB45" si="712">ROUND(((DU45-DB45)/DZ45/10),2)*-1</f>
        <v>#DIV/0!</v>
      </c>
      <c r="EC45" s="90" t="e">
        <f>EA45+EB45</f>
        <v>#DIV/0!</v>
      </c>
      <c r="ED45" s="87">
        <f>EE45+EL45</f>
        <v>0</v>
      </c>
      <c r="EE45" s="87">
        <f>EG45+EH45+EI45+EJ45+EK45</f>
        <v>0</v>
      </c>
      <c r="EF45" s="88"/>
      <c r="EG45" s="81"/>
      <c r="EH45" s="81"/>
      <c r="EI45" s="81"/>
      <c r="EJ45" s="81"/>
      <c r="EK45" s="81"/>
      <c r="EL45" s="87">
        <f t="shared" si="582"/>
        <v>0</v>
      </c>
      <c r="EM45" s="81"/>
      <c r="EN45" s="81"/>
      <c r="EO45" s="81"/>
      <c r="EP45" s="81">
        <f t="shared" ref="EP45:EP46" si="713">(EH45+EI45+EJ45)-(DO45+DP45+DQ45)</f>
        <v>0</v>
      </c>
      <c r="EQ45" s="81">
        <f t="shared" ref="EQ45:EQ46" si="714">(EM45+EN45)-(DT45+DU45)</f>
        <v>0</v>
      </c>
      <c r="ER45" s="9"/>
      <c r="ES45" s="9"/>
      <c r="ET45" s="90" t="e">
        <f t="shared" ref="ET45" si="715">ROUND(((EI45+EJ45)-(DP45+DQ45))/ER45/10,2)*-1</f>
        <v>#DIV/0!</v>
      </c>
      <c r="EU45" s="90" t="e">
        <f t="shared" ref="EU45" si="716">ROUND(((EN45-DU45)/ES45/10),2)*-1</f>
        <v>#DIV/0!</v>
      </c>
      <c r="EV45" s="90" t="e">
        <f>ET45+EU45</f>
        <v>#DIV/0!</v>
      </c>
    </row>
    <row r="46" spans="1:15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108</v>
      </c>
      <c r="G46" s="19" t="s">
        <v>94</v>
      </c>
      <c r="H46" s="40">
        <f>I46+P46</f>
        <v>0</v>
      </c>
      <c r="I46" s="40">
        <f>K46+L46+M46+N46+O46</f>
        <v>0</v>
      </c>
      <c r="J46" s="5"/>
      <c r="K46" s="9"/>
      <c r="L46" s="9"/>
      <c r="M46" s="9"/>
      <c r="N46" s="9"/>
      <c r="O46" s="9"/>
      <c r="P46" s="40">
        <f>Q46+R46+S46</f>
        <v>0</v>
      </c>
      <c r="Q46" s="9"/>
      <c r="R46" s="9"/>
      <c r="S46" s="9"/>
      <c r="T46" s="64">
        <f>(L46+M46+N46)*-1</f>
        <v>0</v>
      </c>
      <c r="U46" s="64">
        <f>(Q46+R46)*-1</f>
        <v>0</v>
      </c>
      <c r="V46" s="9">
        <f>ROUND(T46*0.65,0)</f>
        <v>0</v>
      </c>
      <c r="W46" s="9">
        <f>ROUND(U46*0.65,0)</f>
        <v>0</v>
      </c>
      <c r="X46" s="45" t="s">
        <v>218</v>
      </c>
      <c r="Y46" s="45" t="s">
        <v>218</v>
      </c>
      <c r="Z46" s="69">
        <f t="shared" si="670"/>
        <v>0</v>
      </c>
      <c r="AA46" s="69">
        <f t="shared" si="671"/>
        <v>0</v>
      </c>
      <c r="AB46" s="69">
        <f>Z46+AA46</f>
        <v>0</v>
      </c>
      <c r="AC46" s="69">
        <f t="shared" si="672"/>
        <v>0</v>
      </c>
      <c r="AD46" s="69">
        <f t="shared" si="673"/>
        <v>0</v>
      </c>
      <c r="AE46" s="46">
        <f>AC46+AD46</f>
        <v>0</v>
      </c>
      <c r="AF46" s="9">
        <f t="shared" si="674"/>
        <v>0</v>
      </c>
      <c r="AG46" s="9">
        <f t="shared" si="675"/>
        <v>0</v>
      </c>
      <c r="AH46" s="69">
        <f t="shared" si="676"/>
        <v>0</v>
      </c>
      <c r="AI46" s="69">
        <f t="shared" si="677"/>
        <v>0</v>
      </c>
      <c r="AJ46" s="69">
        <f>AH46+AI46</f>
        <v>0</v>
      </c>
      <c r="AK46" s="40">
        <f>AL46+AS46</f>
        <v>0</v>
      </c>
      <c r="AL46" s="40">
        <f>AN46+AO46+AP46+AQ46+AR46</f>
        <v>0</v>
      </c>
      <c r="AM46" s="5"/>
      <c r="AN46" s="9"/>
      <c r="AO46" s="9"/>
      <c r="AP46" s="9"/>
      <c r="AQ46" s="9"/>
      <c r="AR46" s="9"/>
      <c r="AS46" s="40">
        <f>AT46+AU46+AV46</f>
        <v>0</v>
      </c>
      <c r="AT46" s="9"/>
      <c r="AU46" s="9"/>
      <c r="AV46" s="9"/>
      <c r="AW46" s="81"/>
      <c r="AX46" s="81"/>
      <c r="AY46" s="78"/>
      <c r="AZ46" s="45" t="s">
        <v>218</v>
      </c>
      <c r="BA46" s="45" t="s">
        <v>218</v>
      </c>
      <c r="BB46" s="107" t="s">
        <v>218</v>
      </c>
      <c r="BC46" s="107" t="s">
        <v>218</v>
      </c>
      <c r="BD46" s="107" t="s">
        <v>218</v>
      </c>
      <c r="BE46" s="87">
        <f>BF46+BM46</f>
        <v>0</v>
      </c>
      <c r="BF46" s="87">
        <f>BH46+BI46+BJ46+BK46+BL46</f>
        <v>0</v>
      </c>
      <c r="BG46" s="88">
        <f t="shared" si="678"/>
        <v>0</v>
      </c>
      <c r="BH46" s="88">
        <f t="shared" si="679"/>
        <v>0</v>
      </c>
      <c r="BI46" s="88">
        <f t="shared" si="680"/>
        <v>0</v>
      </c>
      <c r="BJ46" s="88">
        <f t="shared" si="681"/>
        <v>0</v>
      </c>
      <c r="BK46" s="88">
        <f t="shared" si="682"/>
        <v>0</v>
      </c>
      <c r="BL46" s="88">
        <f t="shared" si="683"/>
        <v>0</v>
      </c>
      <c r="BM46" s="87">
        <f>BN46+BO46+BP46</f>
        <v>0</v>
      </c>
      <c r="BN46" s="81">
        <f t="shared" si="684"/>
        <v>0</v>
      </c>
      <c r="BO46" s="81">
        <f t="shared" si="685"/>
        <v>0</v>
      </c>
      <c r="BP46" s="81">
        <f t="shared" si="686"/>
        <v>0</v>
      </c>
      <c r="BQ46" s="81">
        <f t="shared" si="687"/>
        <v>0</v>
      </c>
      <c r="BR46" s="81">
        <f t="shared" si="688"/>
        <v>0</v>
      </c>
      <c r="BS46" s="81">
        <f t="shared" si="689"/>
        <v>0</v>
      </c>
      <c r="BT46" s="45" t="s">
        <v>218</v>
      </c>
      <c r="BU46" s="45" t="s">
        <v>218</v>
      </c>
      <c r="BV46" s="86">
        <v>0</v>
      </c>
      <c r="BW46" s="86">
        <v>0</v>
      </c>
      <c r="BX46" s="86">
        <f>BV46+BW46</f>
        <v>0</v>
      </c>
      <c r="BY46" s="87">
        <f t="shared" si="692"/>
        <v>0</v>
      </c>
      <c r="BZ46" s="87">
        <f t="shared" si="693"/>
        <v>0</v>
      </c>
      <c r="CA46" s="81">
        <f t="shared" si="694"/>
        <v>0</v>
      </c>
      <c r="CB46" s="81">
        <f t="shared" si="695"/>
        <v>0</v>
      </c>
      <c r="CC46" s="81">
        <f t="shared" si="696"/>
        <v>0</v>
      </c>
      <c r="CD46" s="81">
        <f t="shared" si="697"/>
        <v>0</v>
      </c>
      <c r="CE46" s="81">
        <f t="shared" si="698"/>
        <v>0</v>
      </c>
      <c r="CF46" s="81">
        <f t="shared" si="699"/>
        <v>0</v>
      </c>
      <c r="CG46" s="87">
        <f t="shared" si="700"/>
        <v>0</v>
      </c>
      <c r="CH46" s="81">
        <f t="shared" si="701"/>
        <v>0</v>
      </c>
      <c r="CI46" s="81">
        <f t="shared" si="702"/>
        <v>0</v>
      </c>
      <c r="CJ46" s="81">
        <f t="shared" si="703"/>
        <v>0</v>
      </c>
      <c r="CK46" s="81">
        <f>(CC46+CD46+CE46)-(BI46+BJ46+BK46)</f>
        <v>0</v>
      </c>
      <c r="CL46" s="81">
        <f>(CH46+CI46)-(BN46+BO46)</f>
        <v>0</v>
      </c>
      <c r="CM46" s="45">
        <v>0</v>
      </c>
      <c r="CN46" s="45">
        <v>0</v>
      </c>
      <c r="CO46" s="90"/>
      <c r="CP46" s="90"/>
      <c r="CQ46" s="90">
        <f t="shared" si="704"/>
        <v>0</v>
      </c>
      <c r="CR46" s="87">
        <f>CS46+CZ46</f>
        <v>0</v>
      </c>
      <c r="CS46" s="87">
        <f>CU46+CV46+CW46+CX46+CY46</f>
        <v>0</v>
      </c>
      <c r="CT46" s="88"/>
      <c r="CU46" s="81"/>
      <c r="CV46" s="81"/>
      <c r="CW46" s="81"/>
      <c r="CX46" s="81"/>
      <c r="CY46" s="81"/>
      <c r="CZ46" s="87">
        <f>DA46+DB46+DC46</f>
        <v>0</v>
      </c>
      <c r="DA46" s="81"/>
      <c r="DB46" s="81"/>
      <c r="DC46" s="81"/>
      <c r="DD46" s="81">
        <f t="shared" si="705"/>
        <v>0</v>
      </c>
      <c r="DE46" s="81">
        <f t="shared" si="706"/>
        <v>0</v>
      </c>
      <c r="DF46" s="45" t="s">
        <v>218</v>
      </c>
      <c r="DG46" s="45" t="s">
        <v>218</v>
      </c>
      <c r="DH46" s="90">
        <v>0</v>
      </c>
      <c r="DI46" s="90">
        <v>0</v>
      </c>
      <c r="DJ46" s="90">
        <f>DH46+DI46</f>
        <v>0</v>
      </c>
      <c r="DK46" s="87">
        <f>DL46+DS46</f>
        <v>0</v>
      </c>
      <c r="DL46" s="87">
        <f>DN46+DO46+DP46+DQ46+DR46</f>
        <v>0</v>
      </c>
      <c r="DM46" s="88"/>
      <c r="DN46" s="81"/>
      <c r="DO46" s="81"/>
      <c r="DP46" s="81"/>
      <c r="DQ46" s="81"/>
      <c r="DR46" s="81"/>
      <c r="DS46" s="87">
        <f t="shared" si="577"/>
        <v>0</v>
      </c>
      <c r="DT46" s="81"/>
      <c r="DU46" s="81"/>
      <c r="DV46" s="81"/>
      <c r="DW46" s="81">
        <f t="shared" si="709"/>
        <v>0</v>
      </c>
      <c r="DX46" s="81">
        <f t="shared" si="710"/>
        <v>0</v>
      </c>
      <c r="DY46" s="45" t="s">
        <v>218</v>
      </c>
      <c r="DZ46" s="45" t="s">
        <v>218</v>
      </c>
      <c r="EA46" s="90">
        <v>0</v>
      </c>
      <c r="EB46" s="90">
        <v>0</v>
      </c>
      <c r="EC46" s="90">
        <f>EA46+EB46</f>
        <v>0</v>
      </c>
      <c r="ED46" s="87">
        <f>EE46+EL46</f>
        <v>0</v>
      </c>
      <c r="EE46" s="87">
        <f>EG46+EH46+EI46+EJ46+EK46</f>
        <v>0</v>
      </c>
      <c r="EF46" s="88"/>
      <c r="EG46" s="81"/>
      <c r="EH46" s="81"/>
      <c r="EI46" s="81"/>
      <c r="EJ46" s="81"/>
      <c r="EK46" s="81"/>
      <c r="EL46" s="87">
        <f t="shared" si="582"/>
        <v>0</v>
      </c>
      <c r="EM46" s="81"/>
      <c r="EN46" s="81"/>
      <c r="EO46" s="81"/>
      <c r="EP46" s="81">
        <f t="shared" si="713"/>
        <v>0</v>
      </c>
      <c r="EQ46" s="81">
        <f t="shared" si="714"/>
        <v>0</v>
      </c>
      <c r="ER46" s="45" t="s">
        <v>218</v>
      </c>
      <c r="ES46" s="45" t="s">
        <v>218</v>
      </c>
      <c r="ET46" s="90">
        <v>0</v>
      </c>
      <c r="EU46" s="90">
        <v>0</v>
      </c>
      <c r="EV46" s="90">
        <f>ET46+EU46</f>
        <v>0</v>
      </c>
    </row>
    <row r="47" spans="1:152" x14ac:dyDescent="0.25">
      <c r="A47" s="29"/>
      <c r="B47" s="30"/>
      <c r="C47" s="31"/>
      <c r="D47" s="32" t="s">
        <v>153</v>
      </c>
      <c r="E47" s="34"/>
      <c r="F47" s="34"/>
      <c r="G47" s="34"/>
      <c r="H47" s="33">
        <f t="shared" ref="H47:AE47" si="717">SUBTOTAL(9,H45:H46)</f>
        <v>0</v>
      </c>
      <c r="I47" s="33">
        <f t="shared" si="717"/>
        <v>0</v>
      </c>
      <c r="J47" s="33">
        <f t="shared" si="717"/>
        <v>0</v>
      </c>
      <c r="K47" s="33">
        <f t="shared" si="717"/>
        <v>0</v>
      </c>
      <c r="L47" s="33">
        <f t="shared" si="717"/>
        <v>0</v>
      </c>
      <c r="M47" s="33">
        <f t="shared" si="717"/>
        <v>0</v>
      </c>
      <c r="N47" s="33">
        <f t="shared" si="717"/>
        <v>0</v>
      </c>
      <c r="O47" s="33">
        <f t="shared" si="717"/>
        <v>0</v>
      </c>
      <c r="P47" s="33">
        <f t="shared" si="717"/>
        <v>0</v>
      </c>
      <c r="Q47" s="33">
        <f t="shared" si="717"/>
        <v>0</v>
      </c>
      <c r="R47" s="33">
        <f t="shared" si="717"/>
        <v>0</v>
      </c>
      <c r="S47" s="33">
        <f t="shared" si="717"/>
        <v>0</v>
      </c>
      <c r="T47" s="33">
        <f t="shared" si="717"/>
        <v>0</v>
      </c>
      <c r="U47" s="33">
        <f t="shared" si="717"/>
        <v>0</v>
      </c>
      <c r="V47" s="33">
        <f t="shared" si="717"/>
        <v>0</v>
      </c>
      <c r="W47" s="33">
        <f t="shared" si="717"/>
        <v>0</v>
      </c>
      <c r="X47" s="33">
        <f t="shared" si="717"/>
        <v>55392</v>
      </c>
      <c r="Y47" s="33">
        <f t="shared" si="717"/>
        <v>29600</v>
      </c>
      <c r="Z47" s="47">
        <f t="shared" si="717"/>
        <v>0</v>
      </c>
      <c r="AA47" s="47">
        <f t="shared" si="717"/>
        <v>0</v>
      </c>
      <c r="AB47" s="47">
        <f t="shared" si="717"/>
        <v>0</v>
      </c>
      <c r="AC47" s="47">
        <f t="shared" si="717"/>
        <v>0</v>
      </c>
      <c r="AD47" s="47">
        <f t="shared" si="717"/>
        <v>0</v>
      </c>
      <c r="AE47" s="47">
        <f t="shared" si="717"/>
        <v>0</v>
      </c>
      <c r="AF47" s="33">
        <f t="shared" ref="AF47:AJ47" si="718">SUBTOTAL(9,AF45:AF46)</f>
        <v>0</v>
      </c>
      <c r="AG47" s="33">
        <f t="shared" si="718"/>
        <v>0</v>
      </c>
      <c r="AH47" s="47">
        <f t="shared" si="718"/>
        <v>0</v>
      </c>
      <c r="AI47" s="47">
        <f t="shared" si="718"/>
        <v>0</v>
      </c>
      <c r="AJ47" s="47">
        <f t="shared" si="718"/>
        <v>0</v>
      </c>
      <c r="AK47" s="33">
        <f t="shared" ref="AK47:BD47" si="719">SUBTOTAL(9,AK45:AK46)</f>
        <v>0</v>
      </c>
      <c r="AL47" s="33">
        <f t="shared" si="719"/>
        <v>0</v>
      </c>
      <c r="AM47" s="33">
        <f t="shared" si="719"/>
        <v>0</v>
      </c>
      <c r="AN47" s="33">
        <f t="shared" si="719"/>
        <v>0</v>
      </c>
      <c r="AO47" s="33">
        <f t="shared" si="719"/>
        <v>0</v>
      </c>
      <c r="AP47" s="33">
        <f t="shared" si="719"/>
        <v>0</v>
      </c>
      <c r="AQ47" s="33">
        <f t="shared" si="719"/>
        <v>0</v>
      </c>
      <c r="AR47" s="33">
        <f t="shared" si="719"/>
        <v>0</v>
      </c>
      <c r="AS47" s="33">
        <f t="shared" si="719"/>
        <v>0</v>
      </c>
      <c r="AT47" s="33">
        <f t="shared" si="719"/>
        <v>0</v>
      </c>
      <c r="AU47" s="33">
        <f t="shared" si="719"/>
        <v>0</v>
      </c>
      <c r="AV47" s="33">
        <f t="shared" si="719"/>
        <v>0</v>
      </c>
      <c r="AW47" s="33">
        <f t="shared" si="719"/>
        <v>0</v>
      </c>
      <c r="AX47" s="33">
        <f t="shared" si="719"/>
        <v>0</v>
      </c>
      <c r="AY47" s="33">
        <f t="shared" si="719"/>
        <v>0</v>
      </c>
      <c r="AZ47" s="33">
        <f t="shared" ref="AZ47:BA47" si="720">SUBTOTAL(9,AZ45:AZ46)</f>
        <v>55392</v>
      </c>
      <c r="BA47" s="33">
        <f t="shared" si="720"/>
        <v>29600</v>
      </c>
      <c r="BB47" s="47">
        <f t="shared" si="719"/>
        <v>0</v>
      </c>
      <c r="BC47" s="47">
        <f t="shared" si="719"/>
        <v>0</v>
      </c>
      <c r="BD47" s="47">
        <f t="shared" si="719"/>
        <v>0</v>
      </c>
      <c r="BE47" s="33">
        <f t="shared" ref="BE47:BX47" si="721">SUBTOTAL(9,BE45:BE46)</f>
        <v>0</v>
      </c>
      <c r="BF47" s="33">
        <f t="shared" si="721"/>
        <v>0</v>
      </c>
      <c r="BG47" s="33">
        <f t="shared" si="721"/>
        <v>0</v>
      </c>
      <c r="BH47" s="33">
        <f t="shared" si="721"/>
        <v>0</v>
      </c>
      <c r="BI47" s="33">
        <f t="shared" si="721"/>
        <v>0</v>
      </c>
      <c r="BJ47" s="33">
        <f t="shared" si="721"/>
        <v>0</v>
      </c>
      <c r="BK47" s="33">
        <f t="shared" si="721"/>
        <v>0</v>
      </c>
      <c r="BL47" s="33">
        <f t="shared" si="721"/>
        <v>0</v>
      </c>
      <c r="BM47" s="33">
        <f t="shared" si="721"/>
        <v>0</v>
      </c>
      <c r="BN47" s="33">
        <f t="shared" si="721"/>
        <v>0</v>
      </c>
      <c r="BO47" s="33">
        <f t="shared" si="721"/>
        <v>0</v>
      </c>
      <c r="BP47" s="33">
        <f t="shared" si="721"/>
        <v>0</v>
      </c>
      <c r="BQ47" s="33">
        <f t="shared" si="721"/>
        <v>0</v>
      </c>
      <c r="BR47" s="33">
        <f t="shared" si="721"/>
        <v>0</v>
      </c>
      <c r="BS47" s="33">
        <f t="shared" si="721"/>
        <v>0</v>
      </c>
      <c r="BT47" s="33">
        <f t="shared" si="721"/>
        <v>55392</v>
      </c>
      <c r="BU47" s="33">
        <f t="shared" si="721"/>
        <v>29600</v>
      </c>
      <c r="BV47" s="47">
        <f t="shared" si="721"/>
        <v>0</v>
      </c>
      <c r="BW47" s="47">
        <f t="shared" si="721"/>
        <v>0</v>
      </c>
      <c r="BX47" s="47">
        <f t="shared" si="721"/>
        <v>0</v>
      </c>
      <c r="BY47" s="33">
        <f t="shared" ref="BY47:CQ47" si="722">SUBTOTAL(9,BY45:BY46)</f>
        <v>0</v>
      </c>
      <c r="BZ47" s="33">
        <f t="shared" si="722"/>
        <v>0</v>
      </c>
      <c r="CA47" s="33">
        <f t="shared" si="722"/>
        <v>0</v>
      </c>
      <c r="CB47" s="33">
        <f t="shared" si="722"/>
        <v>0</v>
      </c>
      <c r="CC47" s="33">
        <f t="shared" si="722"/>
        <v>0</v>
      </c>
      <c r="CD47" s="33">
        <f t="shared" si="722"/>
        <v>0</v>
      </c>
      <c r="CE47" s="33">
        <f t="shared" si="722"/>
        <v>0</v>
      </c>
      <c r="CF47" s="33">
        <f t="shared" si="722"/>
        <v>0</v>
      </c>
      <c r="CG47" s="33">
        <f t="shared" si="722"/>
        <v>0</v>
      </c>
      <c r="CH47" s="33">
        <f t="shared" si="722"/>
        <v>0</v>
      </c>
      <c r="CI47" s="33">
        <f t="shared" si="722"/>
        <v>0</v>
      </c>
      <c r="CJ47" s="33">
        <f t="shared" si="722"/>
        <v>0</v>
      </c>
      <c r="CK47" s="33">
        <f t="shared" si="722"/>
        <v>0</v>
      </c>
      <c r="CL47" s="33">
        <f t="shared" si="722"/>
        <v>0</v>
      </c>
      <c r="CM47" s="33">
        <f t="shared" si="722"/>
        <v>55392</v>
      </c>
      <c r="CN47" s="33">
        <f t="shared" si="722"/>
        <v>29600</v>
      </c>
      <c r="CO47" s="56">
        <f t="shared" si="722"/>
        <v>0</v>
      </c>
      <c r="CP47" s="56">
        <f t="shared" si="722"/>
        <v>0</v>
      </c>
      <c r="CQ47" s="56">
        <f t="shared" si="722"/>
        <v>0</v>
      </c>
      <c r="CR47" s="33">
        <f t="shared" ref="CR47:DJ47" si="723">SUBTOTAL(9,CR45:CR46)</f>
        <v>0</v>
      </c>
      <c r="CS47" s="33">
        <f t="shared" si="723"/>
        <v>0</v>
      </c>
      <c r="CT47" s="33">
        <f t="shared" si="723"/>
        <v>0</v>
      </c>
      <c r="CU47" s="33">
        <f t="shared" si="723"/>
        <v>0</v>
      </c>
      <c r="CV47" s="33">
        <f t="shared" si="723"/>
        <v>0</v>
      </c>
      <c r="CW47" s="33">
        <f t="shared" si="723"/>
        <v>0</v>
      </c>
      <c r="CX47" s="33">
        <f t="shared" si="723"/>
        <v>0</v>
      </c>
      <c r="CY47" s="33">
        <f t="shared" si="723"/>
        <v>0</v>
      </c>
      <c r="CZ47" s="33">
        <f t="shared" si="723"/>
        <v>0</v>
      </c>
      <c r="DA47" s="33">
        <f t="shared" si="723"/>
        <v>0</v>
      </c>
      <c r="DB47" s="33">
        <f t="shared" si="723"/>
        <v>0</v>
      </c>
      <c r="DC47" s="33">
        <f t="shared" si="723"/>
        <v>0</v>
      </c>
      <c r="DD47" s="33">
        <f t="shared" si="723"/>
        <v>0</v>
      </c>
      <c r="DE47" s="33">
        <f t="shared" si="723"/>
        <v>0</v>
      </c>
      <c r="DF47" s="33">
        <f t="shared" si="723"/>
        <v>56067</v>
      </c>
      <c r="DG47" s="33">
        <f t="shared" si="723"/>
        <v>27130</v>
      </c>
      <c r="DH47" s="56">
        <f t="shared" si="723"/>
        <v>0</v>
      </c>
      <c r="DI47" s="56">
        <f t="shared" si="723"/>
        <v>0</v>
      </c>
      <c r="DJ47" s="56">
        <f t="shared" si="723"/>
        <v>0</v>
      </c>
      <c r="DK47" s="33">
        <f t="shared" ref="DK47:EC47" si="724">SUBTOTAL(9,DK45:DK46)</f>
        <v>0</v>
      </c>
      <c r="DL47" s="33">
        <f t="shared" si="724"/>
        <v>0</v>
      </c>
      <c r="DM47" s="33">
        <f t="shared" si="724"/>
        <v>0</v>
      </c>
      <c r="DN47" s="33">
        <f t="shared" si="724"/>
        <v>0</v>
      </c>
      <c r="DO47" s="33">
        <f t="shared" si="724"/>
        <v>0</v>
      </c>
      <c r="DP47" s="33">
        <f t="shared" si="724"/>
        <v>0</v>
      </c>
      <c r="DQ47" s="33">
        <f t="shared" si="724"/>
        <v>0</v>
      </c>
      <c r="DR47" s="33">
        <f t="shared" si="724"/>
        <v>0</v>
      </c>
      <c r="DS47" s="33">
        <f t="shared" si="724"/>
        <v>0</v>
      </c>
      <c r="DT47" s="33">
        <f t="shared" si="724"/>
        <v>0</v>
      </c>
      <c r="DU47" s="33">
        <f t="shared" si="724"/>
        <v>0</v>
      </c>
      <c r="DV47" s="33">
        <f t="shared" si="724"/>
        <v>0</v>
      </c>
      <c r="DW47" s="33">
        <f t="shared" si="724"/>
        <v>0</v>
      </c>
      <c r="DX47" s="33">
        <f t="shared" si="724"/>
        <v>0</v>
      </c>
      <c r="DY47" s="33">
        <f t="shared" si="724"/>
        <v>0</v>
      </c>
      <c r="DZ47" s="33">
        <f t="shared" si="724"/>
        <v>0</v>
      </c>
      <c r="EA47" s="56" t="e">
        <f t="shared" si="724"/>
        <v>#DIV/0!</v>
      </c>
      <c r="EB47" s="56" t="e">
        <f t="shared" si="724"/>
        <v>#DIV/0!</v>
      </c>
      <c r="EC47" s="56" t="e">
        <f t="shared" si="724"/>
        <v>#DIV/0!</v>
      </c>
      <c r="ED47" s="33">
        <f t="shared" ref="ED47:EV47" si="725">SUBTOTAL(9,ED45:ED46)</f>
        <v>0</v>
      </c>
      <c r="EE47" s="33">
        <f t="shared" si="725"/>
        <v>0</v>
      </c>
      <c r="EF47" s="33">
        <f t="shared" si="725"/>
        <v>0</v>
      </c>
      <c r="EG47" s="33">
        <f t="shared" si="725"/>
        <v>0</v>
      </c>
      <c r="EH47" s="33">
        <f t="shared" si="725"/>
        <v>0</v>
      </c>
      <c r="EI47" s="33">
        <f t="shared" si="725"/>
        <v>0</v>
      </c>
      <c r="EJ47" s="33">
        <f t="shared" si="725"/>
        <v>0</v>
      </c>
      <c r="EK47" s="33">
        <f t="shared" si="725"/>
        <v>0</v>
      </c>
      <c r="EL47" s="33">
        <f t="shared" si="725"/>
        <v>0</v>
      </c>
      <c r="EM47" s="33">
        <f t="shared" si="725"/>
        <v>0</v>
      </c>
      <c r="EN47" s="33">
        <f t="shared" si="725"/>
        <v>0</v>
      </c>
      <c r="EO47" s="33">
        <f t="shared" si="725"/>
        <v>0</v>
      </c>
      <c r="EP47" s="33">
        <f t="shared" si="725"/>
        <v>0</v>
      </c>
      <c r="EQ47" s="33">
        <f t="shared" si="725"/>
        <v>0</v>
      </c>
      <c r="ER47" s="33">
        <f t="shared" si="725"/>
        <v>0</v>
      </c>
      <c r="ES47" s="33">
        <f t="shared" si="725"/>
        <v>0</v>
      </c>
      <c r="ET47" s="56" t="e">
        <f t="shared" si="725"/>
        <v>#DIV/0!</v>
      </c>
      <c r="EU47" s="56" t="e">
        <f t="shared" si="725"/>
        <v>#DIV/0!</v>
      </c>
      <c r="EV47" s="56" t="e">
        <f t="shared" si="725"/>
        <v>#DIV/0!</v>
      </c>
    </row>
    <row r="48" spans="1:15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40">
        <f>I48+P48</f>
        <v>591000</v>
      </c>
      <c r="I48" s="40">
        <f>K48+L48+M48+N48+O48</f>
        <v>380000</v>
      </c>
      <c r="J48" s="5">
        <v>9</v>
      </c>
      <c r="K48" s="9">
        <v>237240</v>
      </c>
      <c r="L48" s="9"/>
      <c r="M48" s="9">
        <v>142760</v>
      </c>
      <c r="N48" s="9"/>
      <c r="O48" s="9"/>
      <c r="P48" s="40">
        <f>Q48+R48+S48</f>
        <v>211000</v>
      </c>
      <c r="Q48" s="9"/>
      <c r="R48" s="9">
        <v>211000</v>
      </c>
      <c r="S48" s="9"/>
      <c r="T48" s="64">
        <f>(L48+M48+N48)*-1</f>
        <v>-142760</v>
      </c>
      <c r="U48" s="64">
        <f>(Q48+R48)*-1</f>
        <v>-211000</v>
      </c>
      <c r="V48" s="9">
        <f t="shared" ref="V48:W50" si="726">ROUND(T48*0.65,0)</f>
        <v>-92794</v>
      </c>
      <c r="W48" s="9">
        <f t="shared" si="726"/>
        <v>-137150</v>
      </c>
      <c r="X48" s="9">
        <v>55392</v>
      </c>
      <c r="Y48" s="9">
        <v>29600</v>
      </c>
      <c r="Z48" s="69">
        <f t="shared" ref="Z48:Z50" si="727">IF(T48=0,0,ROUND((T48+L48)/X48/12,2))</f>
        <v>-0.21</v>
      </c>
      <c r="AA48" s="69">
        <f t="shared" ref="AA48:AA50" si="728">IF(U48=0,0,ROUND((U48+Q48)/Y48/12,2))</f>
        <v>-0.59</v>
      </c>
      <c r="AB48" s="69">
        <f>Z48+AA48</f>
        <v>-0.79999999999999993</v>
      </c>
      <c r="AC48" s="69">
        <f t="shared" ref="AC48:AC50" si="729">ROUND(Z48*0.65,2)</f>
        <v>-0.14000000000000001</v>
      </c>
      <c r="AD48" s="69">
        <f t="shared" ref="AD48:AD50" si="730">ROUND(AA48*0.65,2)</f>
        <v>-0.38</v>
      </c>
      <c r="AE48" s="46">
        <f>AC48+AD48</f>
        <v>-0.52</v>
      </c>
      <c r="AF48" s="9">
        <f t="shared" ref="AF48:AF50" si="731">T48-V48</f>
        <v>-49966</v>
      </c>
      <c r="AG48" s="9">
        <f t="shared" ref="AG48:AG50" si="732">U48-W48</f>
        <v>-73850</v>
      </c>
      <c r="AH48" s="69">
        <f t="shared" ref="AH48:AH50" si="733">Z48-AC48</f>
        <v>-6.9999999999999979E-2</v>
      </c>
      <c r="AI48" s="69">
        <f t="shared" ref="AI48:AI50" si="734">AA48-AD48</f>
        <v>-0.20999999999999996</v>
      </c>
      <c r="AJ48" s="69">
        <f>AH48+AI48</f>
        <v>-0.27999999999999992</v>
      </c>
      <c r="AK48" s="40">
        <f>AL48+AS48</f>
        <v>0</v>
      </c>
      <c r="AL48" s="40">
        <f>AN48+AO48+AP48+AQ48+AR48</f>
        <v>0</v>
      </c>
      <c r="AM48" s="77"/>
      <c r="AN48" s="78"/>
      <c r="AO48" s="78"/>
      <c r="AP48" s="78"/>
      <c r="AQ48" s="78"/>
      <c r="AR48" s="78"/>
      <c r="AS48" s="76">
        <f>AT48+AU48+AV48</f>
        <v>0</v>
      </c>
      <c r="AT48" s="78"/>
      <c r="AU48" s="78"/>
      <c r="AV48" s="78"/>
      <c r="AW48" s="81"/>
      <c r="AX48" s="81"/>
      <c r="AY48" s="78"/>
      <c r="AZ48" s="9">
        <v>55392</v>
      </c>
      <c r="BA48" s="9">
        <v>29600</v>
      </c>
      <c r="BB48" s="86">
        <f>ROUND(AW48/AZ48/10,2)*-1</f>
        <v>0</v>
      </c>
      <c r="BC48" s="86">
        <f>ROUND(AX48/BA48/10,2)*-1</f>
        <v>0</v>
      </c>
      <c r="BD48" s="86">
        <f>BB48+BC48</f>
        <v>0</v>
      </c>
      <c r="BE48" s="87">
        <f>BF48+BM48</f>
        <v>591000</v>
      </c>
      <c r="BF48" s="87">
        <f>BH48+BI48+BJ48+BK48+BL48</f>
        <v>380000</v>
      </c>
      <c r="BG48" s="88">
        <f t="shared" ref="BG48:BG50" si="735">J48</f>
        <v>9</v>
      </c>
      <c r="BH48" s="88">
        <f t="shared" ref="BH48:BH50" si="736">K48</f>
        <v>237240</v>
      </c>
      <c r="BI48" s="88">
        <f t="shared" ref="BI48:BI50" si="737">L48</f>
        <v>0</v>
      </c>
      <c r="BJ48" s="88">
        <f t="shared" ref="BJ48:BJ50" si="738">M48</f>
        <v>142760</v>
      </c>
      <c r="BK48" s="88">
        <f t="shared" ref="BK48:BK50" si="739">N48</f>
        <v>0</v>
      </c>
      <c r="BL48" s="88">
        <f t="shared" ref="BL48:BL50" si="740">O48</f>
        <v>0</v>
      </c>
      <c r="BM48" s="87">
        <f>BN48+BO48+BP48</f>
        <v>211000</v>
      </c>
      <c r="BN48" s="81">
        <f t="shared" ref="BN48:BN50" si="741">Q48</f>
        <v>0</v>
      </c>
      <c r="BO48" s="81">
        <f t="shared" ref="BO48:BO50" si="742">R48</f>
        <v>211000</v>
      </c>
      <c r="BP48" s="81">
        <f t="shared" ref="BP48:BP50" si="743">S48</f>
        <v>0</v>
      </c>
      <c r="BQ48" s="81">
        <f t="shared" ref="BQ48:BQ50" si="744">(BH48+BI48+BJ48+BK48)-(K48+L48+M48+N48)</f>
        <v>0</v>
      </c>
      <c r="BR48" s="81">
        <f t="shared" ref="BR48:BR50" si="745">(BN48+BO48)-(Q48+R48)</f>
        <v>0</v>
      </c>
      <c r="BS48" s="81">
        <f t="shared" ref="BS48:BS50" si="746">(BP48+BL48)-(S48+O48)</f>
        <v>0</v>
      </c>
      <c r="BT48" s="9">
        <v>55392</v>
      </c>
      <c r="BU48" s="9">
        <v>29600</v>
      </c>
      <c r="BV48" s="86">
        <f t="shared" ref="BV48:BV50" si="747">ROUND(((BH48+BJ48+BK48)-(K48+M48+N48))/10/BT48,2)*-1</f>
        <v>0</v>
      </c>
      <c r="BW48" s="86">
        <f t="shared" ref="BW48:BW50" si="748">ROUND((BO48-R48)/10/BU48,2)*-1</f>
        <v>0</v>
      </c>
      <c r="BX48" s="86">
        <f>BV48+BW48</f>
        <v>0</v>
      </c>
      <c r="BY48" s="87">
        <f t="shared" ref="BY48:BY50" si="749">BZ48+CG48</f>
        <v>591000</v>
      </c>
      <c r="BZ48" s="87">
        <f t="shared" ref="BZ48:BZ50" si="750">CB48+CC48+CD48+CE48+CF48</f>
        <v>380000</v>
      </c>
      <c r="CA48" s="81">
        <f t="shared" ref="CA48:CA50" si="751">BG48</f>
        <v>9</v>
      </c>
      <c r="CB48" s="81">
        <f t="shared" ref="CB48:CB50" si="752">BH48</f>
        <v>237240</v>
      </c>
      <c r="CC48" s="81">
        <f t="shared" ref="CC48:CC50" si="753">BI48</f>
        <v>0</v>
      </c>
      <c r="CD48" s="81">
        <f t="shared" ref="CD48:CD50" si="754">BJ48</f>
        <v>142760</v>
      </c>
      <c r="CE48" s="81">
        <f t="shared" ref="CE48:CE50" si="755">BK48</f>
        <v>0</v>
      </c>
      <c r="CF48" s="81">
        <f t="shared" ref="CF48:CF50" si="756">BL48</f>
        <v>0</v>
      </c>
      <c r="CG48" s="87">
        <f t="shared" ref="CG48:CG50" si="757">CH48+CI48+CJ48</f>
        <v>211000</v>
      </c>
      <c r="CH48" s="81">
        <f t="shared" ref="CH48:CH50" si="758">BN48</f>
        <v>0</v>
      </c>
      <c r="CI48" s="81">
        <f t="shared" ref="CI48:CI50" si="759">BO48</f>
        <v>211000</v>
      </c>
      <c r="CJ48" s="81">
        <f t="shared" ref="CJ48:CJ50" si="760">BP48</f>
        <v>0</v>
      </c>
      <c r="CK48" s="81">
        <f>(CC48+CD48+CE48)-(BI48+BJ48+BK48)</f>
        <v>0</v>
      </c>
      <c r="CL48" s="81">
        <f>(CH48+CI48)-(BN48+BO48)</f>
        <v>0</v>
      </c>
      <c r="CM48" s="9">
        <v>55392</v>
      </c>
      <c r="CN48" s="9">
        <v>29600</v>
      </c>
      <c r="CO48" s="90">
        <f>ROUND(((CD48+CE48)-(BJ48+BK48))/CM48/10,2)*-1</f>
        <v>0</v>
      </c>
      <c r="CP48" s="90">
        <f>ROUND((CI48-BO48)/CN48/10,2)*-1</f>
        <v>0</v>
      </c>
      <c r="CQ48" s="90">
        <f t="shared" ref="CQ48:CQ50" si="761">SUM(CO48:CP48)</f>
        <v>0</v>
      </c>
      <c r="CR48" s="87">
        <f>CS48+CZ48</f>
        <v>0</v>
      </c>
      <c r="CS48" s="87">
        <f>CU48+CV48+CW48+CX48+CY48</f>
        <v>0</v>
      </c>
      <c r="CT48" s="88"/>
      <c r="CU48" s="81"/>
      <c r="CV48" s="81"/>
      <c r="CW48" s="81"/>
      <c r="CX48" s="81"/>
      <c r="CY48" s="81"/>
      <c r="CZ48" s="87">
        <f>DA48+DB48+DC48</f>
        <v>0</v>
      </c>
      <c r="DA48" s="81"/>
      <c r="DB48" s="81"/>
      <c r="DC48" s="81"/>
      <c r="DD48" s="81">
        <f t="shared" ref="DD48:DD50" si="762">(CV48+CW48+CX48)-(CC48+CD48+CE48)</f>
        <v>-142760</v>
      </c>
      <c r="DE48" s="81">
        <f t="shared" ref="DE48:DE50" si="763">(DA48+DB48)-(CH48+CI48)</f>
        <v>-211000</v>
      </c>
      <c r="DF48" s="9">
        <v>56067</v>
      </c>
      <c r="DG48" s="9">
        <v>27130</v>
      </c>
      <c r="DH48" s="90">
        <f t="shared" ref="DH48" si="764">ROUND(((CW48+CX48)-(CD48+CE48))/DF48/10,2)*-1</f>
        <v>0.25</v>
      </c>
      <c r="DI48" s="90">
        <f t="shared" ref="DI48" si="765">ROUND(((DB48-CI48)/DG48/10),2)*-1</f>
        <v>0.78</v>
      </c>
      <c r="DJ48" s="90">
        <f>DH48+DI48</f>
        <v>1.03</v>
      </c>
      <c r="DK48" s="87">
        <f>DL48+DS48</f>
        <v>0</v>
      </c>
      <c r="DL48" s="87">
        <f>DN48+DO48+DP48+DQ48+DR48</f>
        <v>0</v>
      </c>
      <c r="DM48" s="88"/>
      <c r="DN48" s="81"/>
      <c r="DO48" s="81"/>
      <c r="DP48" s="81"/>
      <c r="DQ48" s="81"/>
      <c r="DR48" s="81"/>
      <c r="DS48" s="87">
        <f>DT48+DU48+DV48</f>
        <v>0</v>
      </c>
      <c r="DT48" s="81"/>
      <c r="DU48" s="81"/>
      <c r="DV48" s="81"/>
      <c r="DW48" s="81">
        <f t="shared" ref="DW48:DW50" si="766">(DO48+DP48+DQ48)-(CV48+CW48+CX48)</f>
        <v>0</v>
      </c>
      <c r="DX48" s="81">
        <f t="shared" ref="DX48:DX50" si="767">(DT48+DU48)-(DA48+DB48)</f>
        <v>0</v>
      </c>
      <c r="DY48" s="9"/>
      <c r="DZ48" s="9"/>
      <c r="EA48" s="90" t="e">
        <f t="shared" ref="EA48" si="768">ROUND(((DP48+DQ48)-(CW48+CX48))/DY48/10,2)*-1</f>
        <v>#DIV/0!</v>
      </c>
      <c r="EB48" s="90" t="e">
        <f t="shared" ref="EB48" si="769">ROUND(((DU48-DB48)/DZ48/10),2)*-1</f>
        <v>#DIV/0!</v>
      </c>
      <c r="EC48" s="90" t="e">
        <f>EA48+EB48</f>
        <v>#DIV/0!</v>
      </c>
      <c r="ED48" s="87">
        <f>EE48+EL48</f>
        <v>0</v>
      </c>
      <c r="EE48" s="87">
        <f>EG48+EH48+EI48+EJ48+EK48</f>
        <v>0</v>
      </c>
      <c r="EF48" s="88"/>
      <c r="EG48" s="81"/>
      <c r="EH48" s="81"/>
      <c r="EI48" s="81"/>
      <c r="EJ48" s="81"/>
      <c r="EK48" s="81"/>
      <c r="EL48" s="87">
        <f t="shared" si="582"/>
        <v>0</v>
      </c>
      <c r="EM48" s="81"/>
      <c r="EN48" s="81"/>
      <c r="EO48" s="81"/>
      <c r="EP48" s="81">
        <f t="shared" ref="EP48:EP50" si="770">(EH48+EI48+EJ48)-(DO48+DP48+DQ48)</f>
        <v>0</v>
      </c>
      <c r="EQ48" s="81">
        <f t="shared" ref="EQ48:EQ50" si="771">(EM48+EN48)-(DT48+DU48)</f>
        <v>0</v>
      </c>
      <c r="ER48" s="9"/>
      <c r="ES48" s="9"/>
      <c r="ET48" s="90" t="e">
        <f t="shared" ref="ET48" si="772">ROUND(((EI48+EJ48)-(DP48+DQ48))/ER48/10,2)*-1</f>
        <v>#DIV/0!</v>
      </c>
      <c r="EU48" s="90" t="e">
        <f t="shared" ref="EU48" si="773">ROUND(((EN48-DU48)/ES48/10),2)*-1</f>
        <v>#DIV/0!</v>
      </c>
      <c r="EV48" s="90" t="e">
        <f>ET48+EU48</f>
        <v>#DIV/0!</v>
      </c>
    </row>
    <row r="49" spans="1:15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108</v>
      </c>
      <c r="G49" s="19" t="s">
        <v>94</v>
      </c>
      <c r="H49" s="40">
        <f>I49+P49</f>
        <v>0</v>
      </c>
      <c r="I49" s="40">
        <f>K49+L49+M49+N49+O49</f>
        <v>0</v>
      </c>
      <c r="J49" s="5"/>
      <c r="K49" s="9"/>
      <c r="L49" s="9"/>
      <c r="M49" s="9"/>
      <c r="N49" s="9"/>
      <c r="O49" s="9"/>
      <c r="P49" s="40">
        <f>Q49+R49+S49</f>
        <v>0</v>
      </c>
      <c r="Q49" s="9"/>
      <c r="R49" s="9"/>
      <c r="S49" s="9"/>
      <c r="T49" s="64">
        <f>(L49+M49+N49)*-1</f>
        <v>0</v>
      </c>
      <c r="U49" s="64">
        <f>(Q49+R49)*-1</f>
        <v>0</v>
      </c>
      <c r="V49" s="9">
        <f t="shared" si="726"/>
        <v>0</v>
      </c>
      <c r="W49" s="9">
        <f t="shared" si="726"/>
        <v>0</v>
      </c>
      <c r="X49" s="45" t="s">
        <v>218</v>
      </c>
      <c r="Y49" s="45" t="s">
        <v>218</v>
      </c>
      <c r="Z49" s="69">
        <f t="shared" si="727"/>
        <v>0</v>
      </c>
      <c r="AA49" s="69">
        <f t="shared" si="728"/>
        <v>0</v>
      </c>
      <c r="AB49" s="69">
        <f>Z49+AA49</f>
        <v>0</v>
      </c>
      <c r="AC49" s="69">
        <f t="shared" si="729"/>
        <v>0</v>
      </c>
      <c r="AD49" s="69">
        <f t="shared" si="730"/>
        <v>0</v>
      </c>
      <c r="AE49" s="46">
        <f>AC49+AD49</f>
        <v>0</v>
      </c>
      <c r="AF49" s="9">
        <f t="shared" si="731"/>
        <v>0</v>
      </c>
      <c r="AG49" s="9">
        <f t="shared" si="732"/>
        <v>0</v>
      </c>
      <c r="AH49" s="69">
        <f t="shared" si="733"/>
        <v>0</v>
      </c>
      <c r="AI49" s="69">
        <f t="shared" si="734"/>
        <v>0</v>
      </c>
      <c r="AJ49" s="69">
        <f>AH49+AI49</f>
        <v>0</v>
      </c>
      <c r="AK49" s="40">
        <f>AL49+AS49</f>
        <v>0</v>
      </c>
      <c r="AL49" s="40">
        <f>AN49+AO49+AP49+AQ49+AR49</f>
        <v>0</v>
      </c>
      <c r="AM49" s="77"/>
      <c r="AN49" s="78"/>
      <c r="AO49" s="78"/>
      <c r="AP49" s="78"/>
      <c r="AQ49" s="78"/>
      <c r="AR49" s="78"/>
      <c r="AS49" s="76">
        <f>AT49+AU49+AV49</f>
        <v>0</v>
      </c>
      <c r="AT49" s="78"/>
      <c r="AU49" s="78"/>
      <c r="AV49" s="78"/>
      <c r="AW49" s="81"/>
      <c r="AX49" s="81"/>
      <c r="AY49" s="78"/>
      <c r="AZ49" s="45" t="s">
        <v>218</v>
      </c>
      <c r="BA49" s="45" t="s">
        <v>218</v>
      </c>
      <c r="BB49" s="107" t="s">
        <v>218</v>
      </c>
      <c r="BC49" s="107" t="s">
        <v>218</v>
      </c>
      <c r="BD49" s="107" t="s">
        <v>218</v>
      </c>
      <c r="BE49" s="87">
        <f>BF49+BM49</f>
        <v>0</v>
      </c>
      <c r="BF49" s="87">
        <f>BH49+BI49+BJ49+BK49+BL49</f>
        <v>0</v>
      </c>
      <c r="BG49" s="88">
        <f t="shared" si="735"/>
        <v>0</v>
      </c>
      <c r="BH49" s="88">
        <f t="shared" si="736"/>
        <v>0</v>
      </c>
      <c r="BI49" s="88">
        <f t="shared" si="737"/>
        <v>0</v>
      </c>
      <c r="BJ49" s="88">
        <f t="shared" si="738"/>
        <v>0</v>
      </c>
      <c r="BK49" s="88">
        <f t="shared" si="739"/>
        <v>0</v>
      </c>
      <c r="BL49" s="88">
        <f t="shared" si="740"/>
        <v>0</v>
      </c>
      <c r="BM49" s="87">
        <f>BN49+BO49+BP49</f>
        <v>0</v>
      </c>
      <c r="BN49" s="81">
        <f t="shared" si="741"/>
        <v>0</v>
      </c>
      <c r="BO49" s="81">
        <f t="shared" si="742"/>
        <v>0</v>
      </c>
      <c r="BP49" s="81">
        <f t="shared" si="743"/>
        <v>0</v>
      </c>
      <c r="BQ49" s="81">
        <f t="shared" si="744"/>
        <v>0</v>
      </c>
      <c r="BR49" s="81">
        <f t="shared" si="745"/>
        <v>0</v>
      </c>
      <c r="BS49" s="81">
        <f t="shared" si="746"/>
        <v>0</v>
      </c>
      <c r="BT49" s="45" t="s">
        <v>218</v>
      </c>
      <c r="BU49" s="45" t="s">
        <v>218</v>
      </c>
      <c r="BV49" s="86">
        <v>0</v>
      </c>
      <c r="BW49" s="86">
        <v>0</v>
      </c>
      <c r="BX49" s="86">
        <f>BV49+BW49</f>
        <v>0</v>
      </c>
      <c r="BY49" s="87">
        <f t="shared" si="749"/>
        <v>0</v>
      </c>
      <c r="BZ49" s="87">
        <f t="shared" si="750"/>
        <v>0</v>
      </c>
      <c r="CA49" s="81">
        <f t="shared" si="751"/>
        <v>0</v>
      </c>
      <c r="CB49" s="81">
        <f t="shared" si="752"/>
        <v>0</v>
      </c>
      <c r="CC49" s="81">
        <f t="shared" si="753"/>
        <v>0</v>
      </c>
      <c r="CD49" s="81">
        <f t="shared" si="754"/>
        <v>0</v>
      </c>
      <c r="CE49" s="81">
        <f t="shared" si="755"/>
        <v>0</v>
      </c>
      <c r="CF49" s="81">
        <f t="shared" si="756"/>
        <v>0</v>
      </c>
      <c r="CG49" s="87">
        <f t="shared" si="757"/>
        <v>0</v>
      </c>
      <c r="CH49" s="81">
        <f t="shared" si="758"/>
        <v>0</v>
      </c>
      <c r="CI49" s="81">
        <f t="shared" si="759"/>
        <v>0</v>
      </c>
      <c r="CJ49" s="81">
        <f t="shared" si="760"/>
        <v>0</v>
      </c>
      <c r="CK49" s="81">
        <f>(CC49+CD49+CE49)-(BI49+BJ49+BK49)</f>
        <v>0</v>
      </c>
      <c r="CL49" s="81">
        <f>(CH49+CI49)-(BN49+BO49)</f>
        <v>0</v>
      </c>
      <c r="CM49" s="45">
        <v>0</v>
      </c>
      <c r="CN49" s="45">
        <v>0</v>
      </c>
      <c r="CO49" s="90"/>
      <c r="CP49" s="90"/>
      <c r="CQ49" s="90">
        <f t="shared" si="761"/>
        <v>0</v>
      </c>
      <c r="CR49" s="87">
        <f>CS49+CZ49</f>
        <v>0</v>
      </c>
      <c r="CS49" s="87">
        <f>CU49+CV49+CW49+CX49+CY49</f>
        <v>0</v>
      </c>
      <c r="CT49" s="88"/>
      <c r="CU49" s="81"/>
      <c r="CV49" s="81"/>
      <c r="CW49" s="81"/>
      <c r="CX49" s="81"/>
      <c r="CY49" s="81"/>
      <c r="CZ49" s="87">
        <f>DA49+DB49+DC49</f>
        <v>0</v>
      </c>
      <c r="DA49" s="81"/>
      <c r="DB49" s="81"/>
      <c r="DC49" s="81"/>
      <c r="DD49" s="81">
        <f t="shared" si="762"/>
        <v>0</v>
      </c>
      <c r="DE49" s="81">
        <f t="shared" si="763"/>
        <v>0</v>
      </c>
      <c r="DF49" s="45" t="s">
        <v>218</v>
      </c>
      <c r="DG49" s="45" t="s">
        <v>218</v>
      </c>
      <c r="DH49" s="90">
        <v>0</v>
      </c>
      <c r="DI49" s="90">
        <v>0</v>
      </c>
      <c r="DJ49" s="90">
        <f>DH49+DI49</f>
        <v>0</v>
      </c>
      <c r="DK49" s="87">
        <f>DL49+DS49</f>
        <v>0</v>
      </c>
      <c r="DL49" s="87">
        <f>DN49+DO49+DP49+DQ49+DR49</f>
        <v>0</v>
      </c>
      <c r="DM49" s="88"/>
      <c r="DN49" s="81"/>
      <c r="DO49" s="81"/>
      <c r="DP49" s="81"/>
      <c r="DQ49" s="81"/>
      <c r="DR49" s="81"/>
      <c r="DS49" s="87">
        <f>DT49+DU49+DV49</f>
        <v>0</v>
      </c>
      <c r="DT49" s="81"/>
      <c r="DU49" s="81"/>
      <c r="DV49" s="81"/>
      <c r="DW49" s="81">
        <f t="shared" si="766"/>
        <v>0</v>
      </c>
      <c r="DX49" s="81">
        <f t="shared" si="767"/>
        <v>0</v>
      </c>
      <c r="DY49" s="45" t="s">
        <v>218</v>
      </c>
      <c r="DZ49" s="45" t="s">
        <v>218</v>
      </c>
      <c r="EA49" s="90">
        <v>0</v>
      </c>
      <c r="EB49" s="90">
        <v>0</v>
      </c>
      <c r="EC49" s="90">
        <f>EA49+EB49</f>
        <v>0</v>
      </c>
      <c r="ED49" s="87">
        <f>EE49+EL49</f>
        <v>0</v>
      </c>
      <c r="EE49" s="87">
        <f>EG49+EH49+EI49+EJ49+EK49</f>
        <v>0</v>
      </c>
      <c r="EF49" s="88"/>
      <c r="EG49" s="81"/>
      <c r="EH49" s="81"/>
      <c r="EI49" s="81"/>
      <c r="EJ49" s="81"/>
      <c r="EK49" s="81"/>
      <c r="EL49" s="87">
        <f t="shared" si="582"/>
        <v>0</v>
      </c>
      <c r="EM49" s="81"/>
      <c r="EN49" s="81"/>
      <c r="EO49" s="81"/>
      <c r="EP49" s="81">
        <f t="shared" si="770"/>
        <v>0</v>
      </c>
      <c r="EQ49" s="81">
        <f t="shared" si="771"/>
        <v>0</v>
      </c>
      <c r="ER49" s="45" t="s">
        <v>218</v>
      </c>
      <c r="ES49" s="45" t="s">
        <v>218</v>
      </c>
      <c r="ET49" s="90">
        <v>0</v>
      </c>
      <c r="EU49" s="90">
        <v>0</v>
      </c>
      <c r="EV49" s="90">
        <f>ET49+EU49</f>
        <v>0</v>
      </c>
    </row>
    <row r="50" spans="1:15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0">
        <f>I50+P50</f>
        <v>37000</v>
      </c>
      <c r="I50" s="40">
        <f>K50+L50+M50+N50+O50</f>
        <v>37000</v>
      </c>
      <c r="J50" s="5"/>
      <c r="K50" s="9"/>
      <c r="L50" s="9"/>
      <c r="M50" s="9">
        <v>37000</v>
      </c>
      <c r="N50" s="9"/>
      <c r="O50" s="9"/>
      <c r="P50" s="40">
        <f>Q50+R50+S50</f>
        <v>0</v>
      </c>
      <c r="Q50" s="9"/>
      <c r="R50" s="9"/>
      <c r="S50" s="9"/>
      <c r="T50" s="64">
        <f>(L50+M50+N50)*-1</f>
        <v>-37000</v>
      </c>
      <c r="U50" s="64">
        <f>(Q50+R50)*-1</f>
        <v>0</v>
      </c>
      <c r="V50" s="9">
        <f t="shared" si="726"/>
        <v>-24050</v>
      </c>
      <c r="W50" s="9">
        <f t="shared" si="726"/>
        <v>0</v>
      </c>
      <c r="X50" s="9">
        <v>54443</v>
      </c>
      <c r="Y50" s="9">
        <v>26590</v>
      </c>
      <c r="Z50" s="69">
        <f t="shared" si="727"/>
        <v>-0.06</v>
      </c>
      <c r="AA50" s="69">
        <f t="shared" si="728"/>
        <v>0</v>
      </c>
      <c r="AB50" s="69">
        <f>Z50+AA50</f>
        <v>-0.06</v>
      </c>
      <c r="AC50" s="69">
        <f t="shared" si="729"/>
        <v>-0.04</v>
      </c>
      <c r="AD50" s="69">
        <f t="shared" si="730"/>
        <v>0</v>
      </c>
      <c r="AE50" s="46">
        <f>AC50+AD50</f>
        <v>-0.04</v>
      </c>
      <c r="AF50" s="9">
        <f t="shared" si="731"/>
        <v>-12950</v>
      </c>
      <c r="AG50" s="9">
        <f t="shared" si="732"/>
        <v>0</v>
      </c>
      <c r="AH50" s="69">
        <f t="shared" si="733"/>
        <v>-1.9999999999999997E-2</v>
      </c>
      <c r="AI50" s="69">
        <f t="shared" si="734"/>
        <v>0</v>
      </c>
      <c r="AJ50" s="69">
        <f>AH50+AI50</f>
        <v>-1.9999999999999997E-2</v>
      </c>
      <c r="AK50" s="40">
        <f>AL50+AS50</f>
        <v>0</v>
      </c>
      <c r="AL50" s="40">
        <f>AN50+AO50+AP50+AQ50+AR50</f>
        <v>0</v>
      </c>
      <c r="AM50" s="77"/>
      <c r="AN50" s="78"/>
      <c r="AO50" s="78"/>
      <c r="AP50" s="78"/>
      <c r="AQ50" s="78"/>
      <c r="AR50" s="78"/>
      <c r="AS50" s="76">
        <f>AT50+AU50+AV50</f>
        <v>0</v>
      </c>
      <c r="AT50" s="78"/>
      <c r="AU50" s="78"/>
      <c r="AV50" s="78"/>
      <c r="AW50" s="81"/>
      <c r="AX50" s="81"/>
      <c r="AY50" s="78"/>
      <c r="AZ50" s="9">
        <v>54443</v>
      </c>
      <c r="BA50" s="9">
        <v>26590</v>
      </c>
      <c r="BB50" s="86">
        <f>ROUND(AW50/AZ50/10,2)*-1</f>
        <v>0</v>
      </c>
      <c r="BC50" s="86">
        <f>ROUND(AX50/BA50/10,2)*-1</f>
        <v>0</v>
      </c>
      <c r="BD50" s="86">
        <f>BB50+BC50</f>
        <v>0</v>
      </c>
      <c r="BE50" s="87">
        <f>BF50+BM50</f>
        <v>37000</v>
      </c>
      <c r="BF50" s="87">
        <f>BH50+BI50+BJ50+BK50+BL50</f>
        <v>37000</v>
      </c>
      <c r="BG50" s="88">
        <f t="shared" si="735"/>
        <v>0</v>
      </c>
      <c r="BH50" s="88">
        <f t="shared" si="736"/>
        <v>0</v>
      </c>
      <c r="BI50" s="88">
        <f t="shared" si="737"/>
        <v>0</v>
      </c>
      <c r="BJ50" s="88">
        <f t="shared" si="738"/>
        <v>37000</v>
      </c>
      <c r="BK50" s="88">
        <f t="shared" si="739"/>
        <v>0</v>
      </c>
      <c r="BL50" s="88">
        <f t="shared" si="740"/>
        <v>0</v>
      </c>
      <c r="BM50" s="87">
        <f>BN50+BO50+BP50</f>
        <v>0</v>
      </c>
      <c r="BN50" s="81">
        <f t="shared" si="741"/>
        <v>0</v>
      </c>
      <c r="BO50" s="81">
        <f t="shared" si="742"/>
        <v>0</v>
      </c>
      <c r="BP50" s="81">
        <f t="shared" si="743"/>
        <v>0</v>
      </c>
      <c r="BQ50" s="81">
        <f t="shared" si="744"/>
        <v>0</v>
      </c>
      <c r="BR50" s="81">
        <f t="shared" si="745"/>
        <v>0</v>
      </c>
      <c r="BS50" s="81">
        <f t="shared" si="746"/>
        <v>0</v>
      </c>
      <c r="BT50" s="9">
        <v>54443</v>
      </c>
      <c r="BU50" s="9">
        <v>26590</v>
      </c>
      <c r="BV50" s="86">
        <f t="shared" si="747"/>
        <v>0</v>
      </c>
      <c r="BW50" s="86">
        <f t="shared" si="748"/>
        <v>0</v>
      </c>
      <c r="BX50" s="86">
        <f>BV50+BW50</f>
        <v>0</v>
      </c>
      <c r="BY50" s="87">
        <f t="shared" si="749"/>
        <v>37000</v>
      </c>
      <c r="BZ50" s="87">
        <f t="shared" si="750"/>
        <v>37000</v>
      </c>
      <c r="CA50" s="81">
        <f t="shared" si="751"/>
        <v>0</v>
      </c>
      <c r="CB50" s="81">
        <f t="shared" si="752"/>
        <v>0</v>
      </c>
      <c r="CC50" s="81">
        <f t="shared" si="753"/>
        <v>0</v>
      </c>
      <c r="CD50" s="81">
        <f t="shared" si="754"/>
        <v>37000</v>
      </c>
      <c r="CE50" s="81">
        <f t="shared" si="755"/>
        <v>0</v>
      </c>
      <c r="CF50" s="81">
        <f t="shared" si="756"/>
        <v>0</v>
      </c>
      <c r="CG50" s="87">
        <f t="shared" si="757"/>
        <v>0</v>
      </c>
      <c r="CH50" s="81">
        <f t="shared" si="758"/>
        <v>0</v>
      </c>
      <c r="CI50" s="81">
        <f t="shared" si="759"/>
        <v>0</v>
      </c>
      <c r="CJ50" s="81">
        <f t="shared" si="760"/>
        <v>0</v>
      </c>
      <c r="CK50" s="81">
        <f>(CC50+CD50+CE50)-(BI50+BJ50+BK50)</f>
        <v>0</v>
      </c>
      <c r="CL50" s="81">
        <f>(CH50+CI50)-(BN50+BO50)</f>
        <v>0</v>
      </c>
      <c r="CM50" s="9">
        <v>54443</v>
      </c>
      <c r="CN50" s="9">
        <v>26590</v>
      </c>
      <c r="CO50" s="90">
        <f>ROUND(((CD50+CE50)-(BJ50+BK50))/CM50/10,2)*-1</f>
        <v>0</v>
      </c>
      <c r="CP50" s="90">
        <f>ROUND((CI50-BO50)/CN50/10,2)*-1</f>
        <v>0</v>
      </c>
      <c r="CQ50" s="90">
        <f t="shared" si="761"/>
        <v>0</v>
      </c>
      <c r="CR50" s="87">
        <f>CS50+CZ50</f>
        <v>0</v>
      </c>
      <c r="CS50" s="87">
        <f>CU50+CV50+CW50+CX50+CY50</f>
        <v>0</v>
      </c>
      <c r="CT50" s="88"/>
      <c r="CU50" s="81"/>
      <c r="CV50" s="81"/>
      <c r="CW50" s="81"/>
      <c r="CX50" s="81"/>
      <c r="CY50" s="81"/>
      <c r="CZ50" s="87">
        <f>DA50+DB50+DC50</f>
        <v>0</v>
      </c>
      <c r="DA50" s="81"/>
      <c r="DB50" s="81"/>
      <c r="DC50" s="81"/>
      <c r="DD50" s="81">
        <f t="shared" si="762"/>
        <v>-37000</v>
      </c>
      <c r="DE50" s="81">
        <f t="shared" si="763"/>
        <v>0</v>
      </c>
      <c r="DF50" s="9">
        <v>51885</v>
      </c>
      <c r="DG50" s="9">
        <v>27135</v>
      </c>
      <c r="DH50" s="90">
        <f t="shared" ref="DH50" si="774">ROUND(((CW50+CX50)-(CD50+CE50))/DF50/10,2)*-1</f>
        <v>7.0000000000000007E-2</v>
      </c>
      <c r="DI50" s="90">
        <f t="shared" ref="DI50" si="775">ROUND(((DB50-CI50)/DG50/10),2)*-1</f>
        <v>0</v>
      </c>
      <c r="DJ50" s="90">
        <f>DH50+DI50</f>
        <v>7.0000000000000007E-2</v>
      </c>
      <c r="DK50" s="87">
        <f>DL50+DS50</f>
        <v>0</v>
      </c>
      <c r="DL50" s="87">
        <f>DN50+DO50+DP50+DQ50+DR50</f>
        <v>0</v>
      </c>
      <c r="DM50" s="88"/>
      <c r="DN50" s="81"/>
      <c r="DO50" s="81"/>
      <c r="DP50" s="81"/>
      <c r="DQ50" s="81"/>
      <c r="DR50" s="81"/>
      <c r="DS50" s="87">
        <f>DT50+DU50+DV50</f>
        <v>0</v>
      </c>
      <c r="DT50" s="81"/>
      <c r="DU50" s="81"/>
      <c r="DV50" s="81"/>
      <c r="DW50" s="81">
        <f t="shared" si="766"/>
        <v>0</v>
      </c>
      <c r="DX50" s="81">
        <f t="shared" si="767"/>
        <v>0</v>
      </c>
      <c r="DY50" s="9"/>
      <c r="DZ50" s="9"/>
      <c r="EA50" s="90" t="e">
        <f t="shared" ref="EA50" si="776">ROUND(((DP50+DQ50)-(CW50+CX50))/DY50/10,2)*-1</f>
        <v>#DIV/0!</v>
      </c>
      <c r="EB50" s="90" t="e">
        <f t="shared" ref="EB50" si="777">ROUND(((DU50-DB50)/DZ50/10),2)*-1</f>
        <v>#DIV/0!</v>
      </c>
      <c r="EC50" s="90" t="e">
        <f>EA50+EB50</f>
        <v>#DIV/0!</v>
      </c>
      <c r="ED50" s="87">
        <f>EE50+EL50</f>
        <v>0</v>
      </c>
      <c r="EE50" s="87">
        <f>EG50+EH50+EI50+EJ50+EK50</f>
        <v>0</v>
      </c>
      <c r="EF50" s="88"/>
      <c r="EG50" s="81"/>
      <c r="EH50" s="81"/>
      <c r="EI50" s="81"/>
      <c r="EJ50" s="81"/>
      <c r="EK50" s="81"/>
      <c r="EL50" s="87">
        <f t="shared" si="582"/>
        <v>0</v>
      </c>
      <c r="EM50" s="81"/>
      <c r="EN50" s="81"/>
      <c r="EO50" s="81"/>
      <c r="EP50" s="81">
        <f t="shared" si="770"/>
        <v>0</v>
      </c>
      <c r="EQ50" s="81">
        <f t="shared" si="771"/>
        <v>0</v>
      </c>
      <c r="ER50" s="9"/>
      <c r="ES50" s="9"/>
      <c r="ET50" s="90" t="e">
        <f t="shared" ref="ET50" si="778">ROUND(((EI50+EJ50)-(DP50+DQ50))/ER50/10,2)*-1</f>
        <v>#DIV/0!</v>
      </c>
      <c r="EU50" s="90" t="e">
        <f t="shared" ref="EU50" si="779">ROUND(((EN50-DU50)/ES50/10),2)*-1</f>
        <v>#DIV/0!</v>
      </c>
      <c r="EV50" s="90" t="e">
        <f>ET50+EU50</f>
        <v>#DIV/0!</v>
      </c>
    </row>
    <row r="51" spans="1:152" x14ac:dyDescent="0.25">
      <c r="A51" s="29"/>
      <c r="B51" s="30"/>
      <c r="C51" s="31"/>
      <c r="D51" s="32" t="s">
        <v>154</v>
      </c>
      <c r="E51" s="30"/>
      <c r="F51" s="30"/>
      <c r="G51" s="30"/>
      <c r="H51" s="33">
        <f t="shared" ref="H51:AE51" si="780">SUBTOTAL(9,H48:H50)</f>
        <v>628000</v>
      </c>
      <c r="I51" s="33">
        <f t="shared" si="780"/>
        <v>417000</v>
      </c>
      <c r="J51" s="33">
        <f t="shared" si="780"/>
        <v>9</v>
      </c>
      <c r="K51" s="33">
        <f t="shared" si="780"/>
        <v>237240</v>
      </c>
      <c r="L51" s="33">
        <f t="shared" si="780"/>
        <v>0</v>
      </c>
      <c r="M51" s="33">
        <f t="shared" si="780"/>
        <v>179760</v>
      </c>
      <c r="N51" s="33">
        <f t="shared" si="780"/>
        <v>0</v>
      </c>
      <c r="O51" s="33">
        <f t="shared" si="780"/>
        <v>0</v>
      </c>
      <c r="P51" s="33">
        <f t="shared" si="780"/>
        <v>211000</v>
      </c>
      <c r="Q51" s="33">
        <f t="shared" si="780"/>
        <v>0</v>
      </c>
      <c r="R51" s="33">
        <f t="shared" si="780"/>
        <v>211000</v>
      </c>
      <c r="S51" s="33">
        <f t="shared" si="780"/>
        <v>0</v>
      </c>
      <c r="T51" s="33">
        <f t="shared" si="780"/>
        <v>-179760</v>
      </c>
      <c r="U51" s="33">
        <f t="shared" si="780"/>
        <v>-211000</v>
      </c>
      <c r="V51" s="33">
        <f t="shared" si="780"/>
        <v>-116844</v>
      </c>
      <c r="W51" s="33">
        <f t="shared" si="780"/>
        <v>-137150</v>
      </c>
      <c r="X51" s="33">
        <f t="shared" si="780"/>
        <v>109835</v>
      </c>
      <c r="Y51" s="33">
        <f t="shared" si="780"/>
        <v>56190</v>
      </c>
      <c r="Z51" s="47">
        <f t="shared" si="780"/>
        <v>-0.27</v>
      </c>
      <c r="AA51" s="47">
        <f t="shared" si="780"/>
        <v>-0.59</v>
      </c>
      <c r="AB51" s="47">
        <f t="shared" si="780"/>
        <v>-0.85999999999999988</v>
      </c>
      <c r="AC51" s="47">
        <f t="shared" si="780"/>
        <v>-0.18000000000000002</v>
      </c>
      <c r="AD51" s="47">
        <f t="shared" si="780"/>
        <v>-0.38</v>
      </c>
      <c r="AE51" s="47">
        <f t="shared" si="780"/>
        <v>-0.56000000000000005</v>
      </c>
      <c r="AF51" s="33">
        <f t="shared" ref="AF51:AJ51" si="781">SUBTOTAL(9,AF48:AF50)</f>
        <v>-62916</v>
      </c>
      <c r="AG51" s="33">
        <f t="shared" si="781"/>
        <v>-73850</v>
      </c>
      <c r="AH51" s="47">
        <f t="shared" si="781"/>
        <v>-8.9999999999999969E-2</v>
      </c>
      <c r="AI51" s="47">
        <f t="shared" si="781"/>
        <v>-0.20999999999999996</v>
      </c>
      <c r="AJ51" s="47">
        <f t="shared" si="781"/>
        <v>-0.29999999999999993</v>
      </c>
      <c r="AK51" s="33">
        <f t="shared" ref="AK51:BD51" si="782">SUBTOTAL(9,AK48:AK50)</f>
        <v>0</v>
      </c>
      <c r="AL51" s="33">
        <f t="shared" si="782"/>
        <v>0</v>
      </c>
      <c r="AM51" s="33">
        <f t="shared" si="782"/>
        <v>0</v>
      </c>
      <c r="AN51" s="33">
        <f t="shared" si="782"/>
        <v>0</v>
      </c>
      <c r="AO51" s="33">
        <f t="shared" si="782"/>
        <v>0</v>
      </c>
      <c r="AP51" s="33">
        <f t="shared" si="782"/>
        <v>0</v>
      </c>
      <c r="AQ51" s="33">
        <f t="shared" si="782"/>
        <v>0</v>
      </c>
      <c r="AR51" s="33">
        <f t="shared" si="782"/>
        <v>0</v>
      </c>
      <c r="AS51" s="33">
        <f t="shared" si="782"/>
        <v>0</v>
      </c>
      <c r="AT51" s="33">
        <f t="shared" si="782"/>
        <v>0</v>
      </c>
      <c r="AU51" s="33">
        <f t="shared" si="782"/>
        <v>0</v>
      </c>
      <c r="AV51" s="33">
        <f t="shared" si="782"/>
        <v>0</v>
      </c>
      <c r="AW51" s="33">
        <f t="shared" si="782"/>
        <v>0</v>
      </c>
      <c r="AX51" s="33">
        <f t="shared" si="782"/>
        <v>0</v>
      </c>
      <c r="AY51" s="33">
        <f t="shared" si="782"/>
        <v>0</v>
      </c>
      <c r="AZ51" s="33">
        <f t="shared" ref="AZ51:BA51" si="783">SUBTOTAL(9,AZ48:AZ50)</f>
        <v>109835</v>
      </c>
      <c r="BA51" s="33">
        <f t="shared" si="783"/>
        <v>56190</v>
      </c>
      <c r="BB51" s="47">
        <f t="shared" si="782"/>
        <v>0</v>
      </c>
      <c r="BC51" s="47">
        <f t="shared" si="782"/>
        <v>0</v>
      </c>
      <c r="BD51" s="47">
        <f t="shared" si="782"/>
        <v>0</v>
      </c>
      <c r="BE51" s="33">
        <f t="shared" ref="BE51:BX51" si="784">SUBTOTAL(9,BE48:BE50)</f>
        <v>628000</v>
      </c>
      <c r="BF51" s="33">
        <f t="shared" si="784"/>
        <v>417000</v>
      </c>
      <c r="BG51" s="33">
        <f t="shared" si="784"/>
        <v>9</v>
      </c>
      <c r="BH51" s="33">
        <f t="shared" si="784"/>
        <v>237240</v>
      </c>
      <c r="BI51" s="33">
        <f t="shared" si="784"/>
        <v>0</v>
      </c>
      <c r="BJ51" s="33">
        <f t="shared" si="784"/>
        <v>179760</v>
      </c>
      <c r="BK51" s="33">
        <f t="shared" si="784"/>
        <v>0</v>
      </c>
      <c r="BL51" s="33">
        <f t="shared" si="784"/>
        <v>0</v>
      </c>
      <c r="BM51" s="33">
        <f t="shared" si="784"/>
        <v>211000</v>
      </c>
      <c r="BN51" s="33">
        <f t="shared" si="784"/>
        <v>0</v>
      </c>
      <c r="BO51" s="33">
        <f t="shared" si="784"/>
        <v>211000</v>
      </c>
      <c r="BP51" s="33">
        <f t="shared" si="784"/>
        <v>0</v>
      </c>
      <c r="BQ51" s="33">
        <f t="shared" si="784"/>
        <v>0</v>
      </c>
      <c r="BR51" s="33">
        <f t="shared" si="784"/>
        <v>0</v>
      </c>
      <c r="BS51" s="33">
        <f t="shared" si="784"/>
        <v>0</v>
      </c>
      <c r="BT51" s="33">
        <f t="shared" si="784"/>
        <v>109835</v>
      </c>
      <c r="BU51" s="33">
        <f t="shared" si="784"/>
        <v>56190</v>
      </c>
      <c r="BV51" s="47">
        <f t="shared" si="784"/>
        <v>0</v>
      </c>
      <c r="BW51" s="47">
        <f t="shared" si="784"/>
        <v>0</v>
      </c>
      <c r="BX51" s="47">
        <f t="shared" si="784"/>
        <v>0</v>
      </c>
      <c r="BY51" s="33">
        <f t="shared" ref="BY51:CQ51" si="785">SUBTOTAL(9,BY48:BY50)</f>
        <v>628000</v>
      </c>
      <c r="BZ51" s="33">
        <f t="shared" si="785"/>
        <v>417000</v>
      </c>
      <c r="CA51" s="33">
        <f t="shared" si="785"/>
        <v>9</v>
      </c>
      <c r="CB51" s="33">
        <f t="shared" si="785"/>
        <v>237240</v>
      </c>
      <c r="CC51" s="33">
        <f t="shared" si="785"/>
        <v>0</v>
      </c>
      <c r="CD51" s="33">
        <f t="shared" si="785"/>
        <v>179760</v>
      </c>
      <c r="CE51" s="33">
        <f t="shared" si="785"/>
        <v>0</v>
      </c>
      <c r="CF51" s="33">
        <f t="shared" si="785"/>
        <v>0</v>
      </c>
      <c r="CG51" s="33">
        <f t="shared" si="785"/>
        <v>211000</v>
      </c>
      <c r="CH51" s="33">
        <f t="shared" si="785"/>
        <v>0</v>
      </c>
      <c r="CI51" s="33">
        <f t="shared" si="785"/>
        <v>211000</v>
      </c>
      <c r="CJ51" s="33">
        <f t="shared" si="785"/>
        <v>0</v>
      </c>
      <c r="CK51" s="33">
        <f t="shared" si="785"/>
        <v>0</v>
      </c>
      <c r="CL51" s="33">
        <f t="shared" si="785"/>
        <v>0</v>
      </c>
      <c r="CM51" s="33">
        <f t="shared" si="785"/>
        <v>109835</v>
      </c>
      <c r="CN51" s="33">
        <f t="shared" si="785"/>
        <v>56190</v>
      </c>
      <c r="CO51" s="56">
        <f t="shared" si="785"/>
        <v>0</v>
      </c>
      <c r="CP51" s="56">
        <f t="shared" si="785"/>
        <v>0</v>
      </c>
      <c r="CQ51" s="56">
        <f t="shared" si="785"/>
        <v>0</v>
      </c>
      <c r="CR51" s="33">
        <f t="shared" ref="CR51:DJ51" si="786">SUBTOTAL(9,CR48:CR50)</f>
        <v>0</v>
      </c>
      <c r="CS51" s="33">
        <f t="shared" si="786"/>
        <v>0</v>
      </c>
      <c r="CT51" s="33">
        <f t="shared" si="786"/>
        <v>0</v>
      </c>
      <c r="CU51" s="33">
        <f t="shared" si="786"/>
        <v>0</v>
      </c>
      <c r="CV51" s="33">
        <f t="shared" si="786"/>
        <v>0</v>
      </c>
      <c r="CW51" s="33">
        <f t="shared" si="786"/>
        <v>0</v>
      </c>
      <c r="CX51" s="33">
        <f t="shared" si="786"/>
        <v>0</v>
      </c>
      <c r="CY51" s="33">
        <f t="shared" si="786"/>
        <v>0</v>
      </c>
      <c r="CZ51" s="33">
        <f t="shared" si="786"/>
        <v>0</v>
      </c>
      <c r="DA51" s="33">
        <f t="shared" si="786"/>
        <v>0</v>
      </c>
      <c r="DB51" s="33">
        <f t="shared" si="786"/>
        <v>0</v>
      </c>
      <c r="DC51" s="33">
        <f t="shared" si="786"/>
        <v>0</v>
      </c>
      <c r="DD51" s="33">
        <f t="shared" si="786"/>
        <v>-179760</v>
      </c>
      <c r="DE51" s="33">
        <f t="shared" si="786"/>
        <v>-211000</v>
      </c>
      <c r="DF51" s="33">
        <f t="shared" si="786"/>
        <v>107952</v>
      </c>
      <c r="DG51" s="33">
        <f t="shared" si="786"/>
        <v>54265</v>
      </c>
      <c r="DH51" s="56">
        <f t="shared" si="786"/>
        <v>0.32</v>
      </c>
      <c r="DI51" s="56">
        <f t="shared" si="786"/>
        <v>0.78</v>
      </c>
      <c r="DJ51" s="56">
        <f t="shared" si="786"/>
        <v>1.1000000000000001</v>
      </c>
      <c r="DK51" s="33">
        <f t="shared" ref="DK51:EC51" si="787">SUBTOTAL(9,DK48:DK50)</f>
        <v>0</v>
      </c>
      <c r="DL51" s="33">
        <f t="shared" si="787"/>
        <v>0</v>
      </c>
      <c r="DM51" s="33">
        <f t="shared" si="787"/>
        <v>0</v>
      </c>
      <c r="DN51" s="33">
        <f t="shared" si="787"/>
        <v>0</v>
      </c>
      <c r="DO51" s="33">
        <f t="shared" si="787"/>
        <v>0</v>
      </c>
      <c r="DP51" s="33">
        <f t="shared" si="787"/>
        <v>0</v>
      </c>
      <c r="DQ51" s="33">
        <f t="shared" si="787"/>
        <v>0</v>
      </c>
      <c r="DR51" s="33">
        <f t="shared" si="787"/>
        <v>0</v>
      </c>
      <c r="DS51" s="33">
        <f t="shared" si="787"/>
        <v>0</v>
      </c>
      <c r="DT51" s="33">
        <f t="shared" si="787"/>
        <v>0</v>
      </c>
      <c r="DU51" s="33">
        <f t="shared" si="787"/>
        <v>0</v>
      </c>
      <c r="DV51" s="33">
        <f t="shared" si="787"/>
        <v>0</v>
      </c>
      <c r="DW51" s="33">
        <f t="shared" si="787"/>
        <v>0</v>
      </c>
      <c r="DX51" s="33">
        <f t="shared" si="787"/>
        <v>0</v>
      </c>
      <c r="DY51" s="33">
        <f t="shared" si="787"/>
        <v>0</v>
      </c>
      <c r="DZ51" s="33">
        <f t="shared" si="787"/>
        <v>0</v>
      </c>
      <c r="EA51" s="56" t="e">
        <f t="shared" si="787"/>
        <v>#DIV/0!</v>
      </c>
      <c r="EB51" s="56" t="e">
        <f t="shared" si="787"/>
        <v>#DIV/0!</v>
      </c>
      <c r="EC51" s="56" t="e">
        <f t="shared" si="787"/>
        <v>#DIV/0!</v>
      </c>
      <c r="ED51" s="33">
        <f t="shared" ref="ED51:EV51" si="788">SUBTOTAL(9,ED48:ED50)</f>
        <v>0</v>
      </c>
      <c r="EE51" s="33">
        <f t="shared" si="788"/>
        <v>0</v>
      </c>
      <c r="EF51" s="33">
        <f t="shared" si="788"/>
        <v>0</v>
      </c>
      <c r="EG51" s="33">
        <f t="shared" si="788"/>
        <v>0</v>
      </c>
      <c r="EH51" s="33">
        <f t="shared" si="788"/>
        <v>0</v>
      </c>
      <c r="EI51" s="33">
        <f t="shared" si="788"/>
        <v>0</v>
      </c>
      <c r="EJ51" s="33">
        <f t="shared" si="788"/>
        <v>0</v>
      </c>
      <c r="EK51" s="33">
        <f t="shared" si="788"/>
        <v>0</v>
      </c>
      <c r="EL51" s="33">
        <f t="shared" si="788"/>
        <v>0</v>
      </c>
      <c r="EM51" s="33">
        <f t="shared" si="788"/>
        <v>0</v>
      </c>
      <c r="EN51" s="33">
        <f t="shared" si="788"/>
        <v>0</v>
      </c>
      <c r="EO51" s="33">
        <f t="shared" si="788"/>
        <v>0</v>
      </c>
      <c r="EP51" s="33">
        <f t="shared" si="788"/>
        <v>0</v>
      </c>
      <c r="EQ51" s="33">
        <f t="shared" si="788"/>
        <v>0</v>
      </c>
      <c r="ER51" s="33">
        <f t="shared" si="788"/>
        <v>0</v>
      </c>
      <c r="ES51" s="33">
        <f t="shared" si="788"/>
        <v>0</v>
      </c>
      <c r="ET51" s="56" t="e">
        <f t="shared" si="788"/>
        <v>#DIV/0!</v>
      </c>
      <c r="EU51" s="56" t="e">
        <f t="shared" si="788"/>
        <v>#DIV/0!</v>
      </c>
      <c r="EV51" s="56" t="e">
        <f t="shared" si="788"/>
        <v>#DIV/0!</v>
      </c>
    </row>
    <row r="52" spans="1:15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40">
        <f>I52+P52</f>
        <v>110800</v>
      </c>
      <c r="I52" s="40">
        <f>K52+L52+M52+N52+O52</f>
        <v>86400</v>
      </c>
      <c r="J52" s="5"/>
      <c r="K52" s="9"/>
      <c r="L52" s="9"/>
      <c r="M52" s="9">
        <v>86400</v>
      </c>
      <c r="N52" s="9"/>
      <c r="O52" s="9"/>
      <c r="P52" s="40">
        <f>Q52+R52+S52</f>
        <v>24400</v>
      </c>
      <c r="Q52" s="9"/>
      <c r="R52" s="9">
        <v>24400</v>
      </c>
      <c r="S52" s="9"/>
      <c r="T52" s="64">
        <f>(L52+M52+N52)*-1</f>
        <v>-86400</v>
      </c>
      <c r="U52" s="64">
        <f>(Q52+R52)*-1</f>
        <v>-24400</v>
      </c>
      <c r="V52" s="9">
        <f>ROUND(T52*0.65,0)</f>
        <v>-56160</v>
      </c>
      <c r="W52" s="9">
        <f>ROUND(U52*0.65,0)</f>
        <v>-15860</v>
      </c>
      <c r="X52" s="9">
        <v>55392</v>
      </c>
      <c r="Y52" s="9">
        <v>29600</v>
      </c>
      <c r="Z52" s="69">
        <f t="shared" ref="Z52:Z53" si="789">IF(T52=0,0,ROUND((T52+L52)/X52/12,2))</f>
        <v>-0.13</v>
      </c>
      <c r="AA52" s="69">
        <f t="shared" ref="AA52:AA53" si="790">IF(U52=0,0,ROUND((U52+Q52)/Y52/12,2))</f>
        <v>-7.0000000000000007E-2</v>
      </c>
      <c r="AB52" s="69">
        <f>Z52+AA52</f>
        <v>-0.2</v>
      </c>
      <c r="AC52" s="69">
        <f t="shared" ref="AC52:AC53" si="791">ROUND(Z52*0.65,2)</f>
        <v>-0.08</v>
      </c>
      <c r="AD52" s="69">
        <f t="shared" ref="AD52:AD53" si="792">ROUND(AA52*0.65,2)</f>
        <v>-0.05</v>
      </c>
      <c r="AE52" s="46">
        <f>AC52+AD52</f>
        <v>-0.13</v>
      </c>
      <c r="AF52" s="9">
        <f t="shared" ref="AF52:AF53" si="793">T52-V52</f>
        <v>-30240</v>
      </c>
      <c r="AG52" s="9">
        <f t="shared" ref="AG52:AG53" si="794">U52-W52</f>
        <v>-8540</v>
      </c>
      <c r="AH52" s="69">
        <f t="shared" ref="AH52:AH53" si="795">Z52-AC52</f>
        <v>-0.05</v>
      </c>
      <c r="AI52" s="69">
        <f t="shared" ref="AI52:AI53" si="796">AA52-AD52</f>
        <v>-2.0000000000000004E-2</v>
      </c>
      <c r="AJ52" s="69">
        <f>AH52+AI52</f>
        <v>-7.0000000000000007E-2</v>
      </c>
      <c r="AK52" s="40">
        <f>AL52+AS52</f>
        <v>0</v>
      </c>
      <c r="AL52" s="40">
        <f>AN52+AO52+AP52+AQ52+AR52</f>
        <v>0</v>
      </c>
      <c r="AM52" s="77"/>
      <c r="AN52" s="78"/>
      <c r="AO52" s="78"/>
      <c r="AP52" s="78"/>
      <c r="AQ52" s="78"/>
      <c r="AR52" s="78"/>
      <c r="AS52" s="76">
        <f>AT52+AU52+AV52</f>
        <v>0</v>
      </c>
      <c r="AT52" s="78"/>
      <c r="AU52" s="78"/>
      <c r="AV52" s="9"/>
      <c r="AW52" s="81"/>
      <c r="AX52" s="81"/>
      <c r="AY52" s="78"/>
      <c r="AZ52" s="9">
        <v>55392</v>
      </c>
      <c r="BA52" s="9">
        <v>29600</v>
      </c>
      <c r="BB52" s="86">
        <f>ROUND(AW52/AZ52/10,2)*-1</f>
        <v>0</v>
      </c>
      <c r="BC52" s="86">
        <f>ROUND(AX52/BA52/10,2)*-1</f>
        <v>0</v>
      </c>
      <c r="BD52" s="86">
        <f>BB52+BC52</f>
        <v>0</v>
      </c>
      <c r="BE52" s="87">
        <f>BF52+BM52</f>
        <v>110800</v>
      </c>
      <c r="BF52" s="87">
        <f>BH52+BI52+BJ52+BK52+BL52</f>
        <v>86400</v>
      </c>
      <c r="BG52" s="88">
        <f t="shared" ref="BG52:BG53" si="797">J52</f>
        <v>0</v>
      </c>
      <c r="BH52" s="88">
        <f t="shared" ref="BH52:BH53" si="798">K52</f>
        <v>0</v>
      </c>
      <c r="BI52" s="88">
        <f t="shared" ref="BI52:BI53" si="799">L52</f>
        <v>0</v>
      </c>
      <c r="BJ52" s="88">
        <f t="shared" ref="BJ52:BJ53" si="800">M52</f>
        <v>86400</v>
      </c>
      <c r="BK52" s="88">
        <f t="shared" ref="BK52:BK53" si="801">N52</f>
        <v>0</v>
      </c>
      <c r="BL52" s="88">
        <f t="shared" ref="BL52:BL53" si="802">O52</f>
        <v>0</v>
      </c>
      <c r="BM52" s="87">
        <f>BN52+BO52+BP52</f>
        <v>24400</v>
      </c>
      <c r="BN52" s="81">
        <f t="shared" ref="BN52:BN53" si="803">Q52</f>
        <v>0</v>
      </c>
      <c r="BO52" s="81">
        <f t="shared" ref="BO52:BO53" si="804">R52</f>
        <v>24400</v>
      </c>
      <c r="BP52" s="81">
        <f t="shared" ref="BP52:BP53" si="805">S52</f>
        <v>0</v>
      </c>
      <c r="BQ52" s="81">
        <f t="shared" ref="BQ52:BQ53" si="806">(BH52+BI52+BJ52+BK52)-(K52+L52+M52+N52)</f>
        <v>0</v>
      </c>
      <c r="BR52" s="81">
        <f t="shared" ref="BR52:BR53" si="807">(BN52+BO52)-(Q52+R52)</f>
        <v>0</v>
      </c>
      <c r="BS52" s="81">
        <f t="shared" ref="BS52:BS53" si="808">(BP52+BL52)-(S52+O52)</f>
        <v>0</v>
      </c>
      <c r="BT52" s="9">
        <v>55392</v>
      </c>
      <c r="BU52" s="9">
        <v>29600</v>
      </c>
      <c r="BV52" s="86">
        <f t="shared" ref="BV52" si="809">ROUND(((BH52+BJ52+BK52)-(K52+M52+N52))/10/BT52,2)*-1</f>
        <v>0</v>
      </c>
      <c r="BW52" s="86">
        <f t="shared" ref="BW52" si="810">ROUND((BO52-R52)/10/BU52,2)*-1</f>
        <v>0</v>
      </c>
      <c r="BX52" s="86">
        <f>BV52+BW52</f>
        <v>0</v>
      </c>
      <c r="BY52" s="87">
        <f t="shared" ref="BY52:BY53" si="811">BZ52+CG52</f>
        <v>110800</v>
      </c>
      <c r="BZ52" s="87">
        <f t="shared" ref="BZ52:BZ53" si="812">CB52+CC52+CD52+CE52+CF52</f>
        <v>86400</v>
      </c>
      <c r="CA52" s="81">
        <f t="shared" ref="CA52:CA53" si="813">BG52</f>
        <v>0</v>
      </c>
      <c r="CB52" s="81">
        <f t="shared" ref="CB52:CB53" si="814">BH52</f>
        <v>0</v>
      </c>
      <c r="CC52" s="81">
        <f t="shared" ref="CC52:CC53" si="815">BI52</f>
        <v>0</v>
      </c>
      <c r="CD52" s="81">
        <f t="shared" ref="CD52:CD53" si="816">BJ52</f>
        <v>86400</v>
      </c>
      <c r="CE52" s="81">
        <f t="shared" ref="CE52:CE53" si="817">BK52</f>
        <v>0</v>
      </c>
      <c r="CF52" s="81">
        <f t="shared" ref="CF52:CF53" si="818">BL52</f>
        <v>0</v>
      </c>
      <c r="CG52" s="87">
        <f t="shared" ref="CG52:CG53" si="819">CH52+CI52+CJ52</f>
        <v>24400</v>
      </c>
      <c r="CH52" s="81">
        <f t="shared" ref="CH52:CH53" si="820">BN52</f>
        <v>0</v>
      </c>
      <c r="CI52" s="81">
        <f t="shared" ref="CI52:CI53" si="821">BO52</f>
        <v>24400</v>
      </c>
      <c r="CJ52" s="81">
        <f t="shared" ref="CJ52:CJ53" si="822">BP52</f>
        <v>0</v>
      </c>
      <c r="CK52" s="81">
        <f>(CC52+CD52+CE52)-(BI52+BJ52+BK52)</f>
        <v>0</v>
      </c>
      <c r="CL52" s="81">
        <f>(CH52+CI52)-(BN52+BO52)</f>
        <v>0</v>
      </c>
      <c r="CM52" s="9">
        <v>55392</v>
      </c>
      <c r="CN52" s="9">
        <v>29600</v>
      </c>
      <c r="CO52" s="90">
        <f>ROUND(((CD52+CE52)-(BJ52+BK52))/CM52/10,2)*-1</f>
        <v>0</v>
      </c>
      <c r="CP52" s="90">
        <f>ROUND((CI52-BO52)/CN52/10,2)*-1</f>
        <v>0</v>
      </c>
      <c r="CQ52" s="90">
        <f t="shared" ref="CQ52:CQ53" si="823">SUM(CO52:CP52)</f>
        <v>0</v>
      </c>
      <c r="CR52" s="87">
        <f>CS52+CZ52</f>
        <v>0</v>
      </c>
      <c r="CS52" s="87">
        <f>CU52+CV52+CW52+CX52+CY52</f>
        <v>0</v>
      </c>
      <c r="CT52" s="88"/>
      <c r="CU52" s="81"/>
      <c r="CV52" s="81"/>
      <c r="CW52" s="81"/>
      <c r="CX52" s="81"/>
      <c r="CY52" s="81"/>
      <c r="CZ52" s="87">
        <f t="shared" ref="CZ52:CZ53" si="824">DA52+DB52+DC52</f>
        <v>0</v>
      </c>
      <c r="DA52" s="81"/>
      <c r="DB52" s="81"/>
      <c r="DC52" s="81"/>
      <c r="DD52" s="81">
        <f t="shared" ref="DD52:DD53" si="825">(CV52+CW52+CX52)-(CC52+CD52+CE52)</f>
        <v>-86400</v>
      </c>
      <c r="DE52" s="81">
        <f t="shared" ref="DE52:DE53" si="826">(DA52+DB52)-(CH52+CI52)</f>
        <v>-24400</v>
      </c>
      <c r="DF52" s="9">
        <v>56067</v>
      </c>
      <c r="DG52" s="9">
        <v>27130</v>
      </c>
      <c r="DH52" s="90">
        <f t="shared" ref="DH52" si="827">ROUND(((CW52+CX52)-(CD52+CE52))/DF52/10,2)*-1</f>
        <v>0.15</v>
      </c>
      <c r="DI52" s="90">
        <f t="shared" ref="DI52" si="828">ROUND(((DB52-CI52)/DG52/10),2)*-1</f>
        <v>0.09</v>
      </c>
      <c r="DJ52" s="90">
        <f>DH52+DI52</f>
        <v>0.24</v>
      </c>
      <c r="DK52" s="87">
        <f>DL52+DS52</f>
        <v>0</v>
      </c>
      <c r="DL52" s="87">
        <f>DN52+DO52+DP52+DQ52+DR52</f>
        <v>0</v>
      </c>
      <c r="DM52" s="88"/>
      <c r="DN52" s="81"/>
      <c r="DO52" s="81"/>
      <c r="DP52" s="81"/>
      <c r="DQ52" s="81"/>
      <c r="DR52" s="81"/>
      <c r="DS52" s="87">
        <f t="shared" ref="DS52:DS53" si="829">DT52+DU52+DV52</f>
        <v>0</v>
      </c>
      <c r="DT52" s="81"/>
      <c r="DU52" s="81"/>
      <c r="DV52" s="81"/>
      <c r="DW52" s="81">
        <f t="shared" ref="DW52:DW53" si="830">(DO52+DP52+DQ52)-(CV52+CW52+CX52)</f>
        <v>0</v>
      </c>
      <c r="DX52" s="81">
        <f t="shared" ref="DX52:DX53" si="831">(DT52+DU52)-(DA52+DB52)</f>
        <v>0</v>
      </c>
      <c r="DY52" s="9"/>
      <c r="DZ52" s="9"/>
      <c r="EA52" s="90" t="e">
        <f t="shared" ref="EA52" si="832">ROUND(((DP52+DQ52)-(CW52+CX52))/DY52/10,2)*-1</f>
        <v>#DIV/0!</v>
      </c>
      <c r="EB52" s="90" t="e">
        <f t="shared" ref="EB52" si="833">ROUND(((DU52-DB52)/DZ52/10),2)*-1</f>
        <v>#DIV/0!</v>
      </c>
      <c r="EC52" s="90" t="e">
        <f>EA52+EB52</f>
        <v>#DIV/0!</v>
      </c>
      <c r="ED52" s="87">
        <f>EE52+EL52</f>
        <v>0</v>
      </c>
      <c r="EE52" s="87">
        <f>EG52+EH52+EI52+EJ52+EK52</f>
        <v>0</v>
      </c>
      <c r="EF52" s="88"/>
      <c r="EG52" s="81"/>
      <c r="EH52" s="81"/>
      <c r="EI52" s="81"/>
      <c r="EJ52" s="81"/>
      <c r="EK52" s="81"/>
      <c r="EL52" s="87">
        <f t="shared" ref="EL52:EL53" si="834">EM52+EN52+EO52</f>
        <v>0</v>
      </c>
      <c r="EM52" s="81"/>
      <c r="EN52" s="81"/>
      <c r="EO52" s="81"/>
      <c r="EP52" s="81">
        <f t="shared" ref="EP52:EP53" si="835">(EH52+EI52+EJ52)-(DO52+DP52+DQ52)</f>
        <v>0</v>
      </c>
      <c r="EQ52" s="81">
        <f t="shared" ref="EQ52:EQ53" si="836">(EM52+EN52)-(DT52+DU52)</f>
        <v>0</v>
      </c>
      <c r="ER52" s="9"/>
      <c r="ES52" s="9"/>
      <c r="ET52" s="90" t="e">
        <f t="shared" ref="ET52" si="837">ROUND(((EI52+EJ52)-(DP52+DQ52))/ER52/10,2)*-1</f>
        <v>#DIV/0!</v>
      </c>
      <c r="EU52" s="90" t="e">
        <f t="shared" ref="EU52" si="838">ROUND(((EN52-DU52)/ES52/10),2)*-1</f>
        <v>#DIV/0!</v>
      </c>
      <c r="EV52" s="90" t="e">
        <f>ET52+EU52</f>
        <v>#DIV/0!</v>
      </c>
    </row>
    <row r="53" spans="1:15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108</v>
      </c>
      <c r="G53" s="19" t="s">
        <v>94</v>
      </c>
      <c r="H53" s="40">
        <f>I53+P53</f>
        <v>0</v>
      </c>
      <c r="I53" s="40">
        <f>K53+L53+M53+N53+O53</f>
        <v>0</v>
      </c>
      <c r="J53" s="5"/>
      <c r="K53" s="9"/>
      <c r="L53" s="9"/>
      <c r="M53" s="9"/>
      <c r="N53" s="9"/>
      <c r="O53" s="9"/>
      <c r="P53" s="40">
        <f>Q53+R53+S53</f>
        <v>0</v>
      </c>
      <c r="Q53" s="9"/>
      <c r="R53" s="9"/>
      <c r="S53" s="9"/>
      <c r="T53" s="64">
        <f>(L53+M53+N53)*-1</f>
        <v>0</v>
      </c>
      <c r="U53" s="64">
        <f>(Q53+R53)*-1</f>
        <v>0</v>
      </c>
      <c r="V53" s="9">
        <f>ROUND(T53*0.65,0)</f>
        <v>0</v>
      </c>
      <c r="W53" s="9">
        <f>ROUND(U53*0.65,0)</f>
        <v>0</v>
      </c>
      <c r="X53" s="45" t="s">
        <v>218</v>
      </c>
      <c r="Y53" s="45" t="s">
        <v>218</v>
      </c>
      <c r="Z53" s="69">
        <f t="shared" si="789"/>
        <v>0</v>
      </c>
      <c r="AA53" s="69">
        <f t="shared" si="790"/>
        <v>0</v>
      </c>
      <c r="AB53" s="69">
        <f>Z53+AA53</f>
        <v>0</v>
      </c>
      <c r="AC53" s="69">
        <f t="shared" si="791"/>
        <v>0</v>
      </c>
      <c r="AD53" s="69">
        <f t="shared" si="792"/>
        <v>0</v>
      </c>
      <c r="AE53" s="46">
        <f>AC53+AD53</f>
        <v>0</v>
      </c>
      <c r="AF53" s="9">
        <f t="shared" si="793"/>
        <v>0</v>
      </c>
      <c r="AG53" s="9">
        <f t="shared" si="794"/>
        <v>0</v>
      </c>
      <c r="AH53" s="69">
        <f t="shared" si="795"/>
        <v>0</v>
      </c>
      <c r="AI53" s="69">
        <f t="shared" si="796"/>
        <v>0</v>
      </c>
      <c r="AJ53" s="69">
        <f>AH53+AI53</f>
        <v>0</v>
      </c>
      <c r="AK53" s="40">
        <f>AL53+AS53</f>
        <v>0</v>
      </c>
      <c r="AL53" s="40">
        <f>AN53+AO53+AP53+AQ53+AR53</f>
        <v>0</v>
      </c>
      <c r="AM53" s="77"/>
      <c r="AN53" s="78"/>
      <c r="AO53" s="78"/>
      <c r="AP53" s="78"/>
      <c r="AQ53" s="78"/>
      <c r="AR53" s="78"/>
      <c r="AS53" s="76">
        <f>AT53+AU53+AV53</f>
        <v>0</v>
      </c>
      <c r="AT53" s="78"/>
      <c r="AU53" s="78"/>
      <c r="AV53" s="9"/>
      <c r="AW53" s="81"/>
      <c r="AX53" s="81"/>
      <c r="AY53" s="78"/>
      <c r="AZ53" s="45" t="s">
        <v>218</v>
      </c>
      <c r="BA53" s="45" t="s">
        <v>218</v>
      </c>
      <c r="BB53" s="107" t="s">
        <v>218</v>
      </c>
      <c r="BC53" s="107" t="s">
        <v>218</v>
      </c>
      <c r="BD53" s="107" t="s">
        <v>218</v>
      </c>
      <c r="BE53" s="87">
        <f>BF53+BM53</f>
        <v>0</v>
      </c>
      <c r="BF53" s="87">
        <f>BH53+BI53+BJ53+BK53+BL53</f>
        <v>0</v>
      </c>
      <c r="BG53" s="88">
        <f t="shared" si="797"/>
        <v>0</v>
      </c>
      <c r="BH53" s="88">
        <f t="shared" si="798"/>
        <v>0</v>
      </c>
      <c r="BI53" s="88">
        <f t="shared" si="799"/>
        <v>0</v>
      </c>
      <c r="BJ53" s="88">
        <f t="shared" si="800"/>
        <v>0</v>
      </c>
      <c r="BK53" s="88">
        <f t="shared" si="801"/>
        <v>0</v>
      </c>
      <c r="BL53" s="88">
        <f t="shared" si="802"/>
        <v>0</v>
      </c>
      <c r="BM53" s="87">
        <f>BN53+BO53+BP53</f>
        <v>0</v>
      </c>
      <c r="BN53" s="81">
        <f t="shared" si="803"/>
        <v>0</v>
      </c>
      <c r="BO53" s="81">
        <f t="shared" si="804"/>
        <v>0</v>
      </c>
      <c r="BP53" s="81">
        <f t="shared" si="805"/>
        <v>0</v>
      </c>
      <c r="BQ53" s="81">
        <f t="shared" si="806"/>
        <v>0</v>
      </c>
      <c r="BR53" s="81">
        <f t="shared" si="807"/>
        <v>0</v>
      </c>
      <c r="BS53" s="81">
        <f t="shared" si="808"/>
        <v>0</v>
      </c>
      <c r="BT53" s="45" t="s">
        <v>218</v>
      </c>
      <c r="BU53" s="45" t="s">
        <v>218</v>
      </c>
      <c r="BV53" s="86">
        <v>0</v>
      </c>
      <c r="BW53" s="86">
        <v>0</v>
      </c>
      <c r="BX53" s="86">
        <f>BV53+BW53</f>
        <v>0</v>
      </c>
      <c r="BY53" s="87">
        <f t="shared" si="811"/>
        <v>0</v>
      </c>
      <c r="BZ53" s="87">
        <f t="shared" si="812"/>
        <v>0</v>
      </c>
      <c r="CA53" s="81">
        <f t="shared" si="813"/>
        <v>0</v>
      </c>
      <c r="CB53" s="81">
        <f t="shared" si="814"/>
        <v>0</v>
      </c>
      <c r="CC53" s="81">
        <f t="shared" si="815"/>
        <v>0</v>
      </c>
      <c r="CD53" s="81">
        <f t="shared" si="816"/>
        <v>0</v>
      </c>
      <c r="CE53" s="81">
        <f t="shared" si="817"/>
        <v>0</v>
      </c>
      <c r="CF53" s="81">
        <f t="shared" si="818"/>
        <v>0</v>
      </c>
      <c r="CG53" s="87">
        <f t="shared" si="819"/>
        <v>0</v>
      </c>
      <c r="CH53" s="81">
        <f t="shared" si="820"/>
        <v>0</v>
      </c>
      <c r="CI53" s="81">
        <f t="shared" si="821"/>
        <v>0</v>
      </c>
      <c r="CJ53" s="81">
        <f t="shared" si="822"/>
        <v>0</v>
      </c>
      <c r="CK53" s="81">
        <f>(CC53+CD53+CE53)-(BI53+BJ53+BK53)</f>
        <v>0</v>
      </c>
      <c r="CL53" s="81">
        <f>(CH53+CI53)-(BN53+BO53)</f>
        <v>0</v>
      </c>
      <c r="CM53" s="45">
        <v>0</v>
      </c>
      <c r="CN53" s="45">
        <v>0</v>
      </c>
      <c r="CO53" s="90"/>
      <c r="CP53" s="90"/>
      <c r="CQ53" s="90">
        <f t="shared" si="823"/>
        <v>0</v>
      </c>
      <c r="CR53" s="87">
        <f>CS53+CZ53</f>
        <v>0</v>
      </c>
      <c r="CS53" s="87">
        <f>CU53+CV53+CW53+CX53+CY53</f>
        <v>0</v>
      </c>
      <c r="CT53" s="88"/>
      <c r="CU53" s="81"/>
      <c r="CV53" s="81"/>
      <c r="CW53" s="81"/>
      <c r="CX53" s="81"/>
      <c r="CY53" s="81"/>
      <c r="CZ53" s="87">
        <f t="shared" si="824"/>
        <v>0</v>
      </c>
      <c r="DA53" s="81"/>
      <c r="DB53" s="81"/>
      <c r="DC53" s="81"/>
      <c r="DD53" s="81">
        <f t="shared" si="825"/>
        <v>0</v>
      </c>
      <c r="DE53" s="81">
        <f t="shared" si="826"/>
        <v>0</v>
      </c>
      <c r="DF53" s="45" t="s">
        <v>218</v>
      </c>
      <c r="DG53" s="45" t="s">
        <v>218</v>
      </c>
      <c r="DH53" s="90">
        <v>0</v>
      </c>
      <c r="DI53" s="90">
        <v>0</v>
      </c>
      <c r="DJ53" s="90">
        <f>DH53+DI53</f>
        <v>0</v>
      </c>
      <c r="DK53" s="87">
        <f>DL53+DS53</f>
        <v>0</v>
      </c>
      <c r="DL53" s="87">
        <f>DN53+DO53+DP53+DQ53+DR53</f>
        <v>0</v>
      </c>
      <c r="DM53" s="88"/>
      <c r="DN53" s="81"/>
      <c r="DO53" s="81"/>
      <c r="DP53" s="81"/>
      <c r="DQ53" s="81"/>
      <c r="DR53" s="81"/>
      <c r="DS53" s="87">
        <f t="shared" si="829"/>
        <v>0</v>
      </c>
      <c r="DT53" s="81"/>
      <c r="DU53" s="81"/>
      <c r="DV53" s="81"/>
      <c r="DW53" s="81">
        <f t="shared" si="830"/>
        <v>0</v>
      </c>
      <c r="DX53" s="81">
        <f t="shared" si="831"/>
        <v>0</v>
      </c>
      <c r="DY53" s="45" t="s">
        <v>218</v>
      </c>
      <c r="DZ53" s="45" t="s">
        <v>218</v>
      </c>
      <c r="EA53" s="90">
        <v>0</v>
      </c>
      <c r="EB53" s="90">
        <v>0</v>
      </c>
      <c r="EC53" s="90">
        <f>EA53+EB53</f>
        <v>0</v>
      </c>
      <c r="ED53" s="87">
        <f>EE53+EL53</f>
        <v>0</v>
      </c>
      <c r="EE53" s="87">
        <f>EG53+EH53+EI53+EJ53+EK53</f>
        <v>0</v>
      </c>
      <c r="EF53" s="88"/>
      <c r="EG53" s="81"/>
      <c r="EH53" s="81"/>
      <c r="EI53" s="81"/>
      <c r="EJ53" s="81"/>
      <c r="EK53" s="81"/>
      <c r="EL53" s="87">
        <f t="shared" si="834"/>
        <v>0</v>
      </c>
      <c r="EM53" s="81"/>
      <c r="EN53" s="81"/>
      <c r="EO53" s="81"/>
      <c r="EP53" s="81">
        <f t="shared" si="835"/>
        <v>0</v>
      </c>
      <c r="EQ53" s="81">
        <f t="shared" si="836"/>
        <v>0</v>
      </c>
      <c r="ER53" s="45" t="s">
        <v>218</v>
      </c>
      <c r="ES53" s="45" t="s">
        <v>218</v>
      </c>
      <c r="ET53" s="90">
        <v>0</v>
      </c>
      <c r="EU53" s="90">
        <v>0</v>
      </c>
      <c r="EV53" s="90">
        <f>ET53+EU53</f>
        <v>0</v>
      </c>
    </row>
    <row r="54" spans="1:152" x14ac:dyDescent="0.25">
      <c r="A54" s="29"/>
      <c r="B54" s="30"/>
      <c r="C54" s="31"/>
      <c r="D54" s="32" t="s">
        <v>155</v>
      </c>
      <c r="E54" s="34"/>
      <c r="F54" s="34"/>
      <c r="G54" s="34"/>
      <c r="H54" s="33">
        <f t="shared" ref="H54:AE54" si="839">SUBTOTAL(9,H52:H53)</f>
        <v>110800</v>
      </c>
      <c r="I54" s="33">
        <f t="shared" si="839"/>
        <v>86400</v>
      </c>
      <c r="J54" s="33">
        <f t="shared" si="839"/>
        <v>0</v>
      </c>
      <c r="K54" s="33">
        <f t="shared" si="839"/>
        <v>0</v>
      </c>
      <c r="L54" s="33">
        <f t="shared" si="839"/>
        <v>0</v>
      </c>
      <c r="M54" s="33">
        <f t="shared" si="839"/>
        <v>86400</v>
      </c>
      <c r="N54" s="33">
        <f t="shared" si="839"/>
        <v>0</v>
      </c>
      <c r="O54" s="33">
        <f t="shared" si="839"/>
        <v>0</v>
      </c>
      <c r="P54" s="33">
        <f t="shared" si="839"/>
        <v>24400</v>
      </c>
      <c r="Q54" s="33">
        <f t="shared" si="839"/>
        <v>0</v>
      </c>
      <c r="R54" s="33">
        <f t="shared" si="839"/>
        <v>24400</v>
      </c>
      <c r="S54" s="33">
        <f t="shared" si="839"/>
        <v>0</v>
      </c>
      <c r="T54" s="33">
        <f t="shared" si="839"/>
        <v>-86400</v>
      </c>
      <c r="U54" s="33">
        <f t="shared" si="839"/>
        <v>-24400</v>
      </c>
      <c r="V54" s="33">
        <f t="shared" si="839"/>
        <v>-56160</v>
      </c>
      <c r="W54" s="33">
        <f t="shared" si="839"/>
        <v>-15860</v>
      </c>
      <c r="X54" s="33">
        <f t="shared" si="839"/>
        <v>55392</v>
      </c>
      <c r="Y54" s="33">
        <f t="shared" si="839"/>
        <v>29600</v>
      </c>
      <c r="Z54" s="47">
        <f t="shared" si="839"/>
        <v>-0.13</v>
      </c>
      <c r="AA54" s="47">
        <f t="shared" si="839"/>
        <v>-7.0000000000000007E-2</v>
      </c>
      <c r="AB54" s="47">
        <f t="shared" si="839"/>
        <v>-0.2</v>
      </c>
      <c r="AC54" s="47">
        <f t="shared" si="839"/>
        <v>-0.08</v>
      </c>
      <c r="AD54" s="47">
        <f t="shared" si="839"/>
        <v>-0.05</v>
      </c>
      <c r="AE54" s="47">
        <f t="shared" si="839"/>
        <v>-0.13</v>
      </c>
      <c r="AF54" s="33">
        <f t="shared" ref="AF54:AJ54" si="840">SUBTOTAL(9,AF52:AF53)</f>
        <v>-30240</v>
      </c>
      <c r="AG54" s="33">
        <f t="shared" si="840"/>
        <v>-8540</v>
      </c>
      <c r="AH54" s="47">
        <f t="shared" si="840"/>
        <v>-0.05</v>
      </c>
      <c r="AI54" s="47">
        <f t="shared" si="840"/>
        <v>-2.0000000000000004E-2</v>
      </c>
      <c r="AJ54" s="47">
        <f t="shared" si="840"/>
        <v>-7.0000000000000007E-2</v>
      </c>
      <c r="AK54" s="33">
        <f t="shared" ref="AK54:BD54" si="841">SUBTOTAL(9,AK52:AK53)</f>
        <v>0</v>
      </c>
      <c r="AL54" s="33">
        <f t="shared" si="841"/>
        <v>0</v>
      </c>
      <c r="AM54" s="33">
        <f t="shared" si="841"/>
        <v>0</v>
      </c>
      <c r="AN54" s="33">
        <f t="shared" si="841"/>
        <v>0</v>
      </c>
      <c r="AO54" s="33">
        <f t="shared" si="841"/>
        <v>0</v>
      </c>
      <c r="AP54" s="33">
        <f t="shared" si="841"/>
        <v>0</v>
      </c>
      <c r="AQ54" s="33">
        <f t="shared" si="841"/>
        <v>0</v>
      </c>
      <c r="AR54" s="33">
        <f t="shared" si="841"/>
        <v>0</v>
      </c>
      <c r="AS54" s="33">
        <f t="shared" si="841"/>
        <v>0</v>
      </c>
      <c r="AT54" s="33">
        <f t="shared" si="841"/>
        <v>0</v>
      </c>
      <c r="AU54" s="33">
        <f t="shared" si="841"/>
        <v>0</v>
      </c>
      <c r="AV54" s="33">
        <f t="shared" si="841"/>
        <v>0</v>
      </c>
      <c r="AW54" s="33">
        <f t="shared" si="841"/>
        <v>0</v>
      </c>
      <c r="AX54" s="33">
        <f t="shared" si="841"/>
        <v>0</v>
      </c>
      <c r="AY54" s="33">
        <f t="shared" si="841"/>
        <v>0</v>
      </c>
      <c r="AZ54" s="33">
        <f t="shared" ref="AZ54:BA54" si="842">SUBTOTAL(9,AZ52:AZ53)</f>
        <v>55392</v>
      </c>
      <c r="BA54" s="33">
        <f t="shared" si="842"/>
        <v>29600</v>
      </c>
      <c r="BB54" s="47">
        <f t="shared" si="841"/>
        <v>0</v>
      </c>
      <c r="BC54" s="47">
        <f t="shared" si="841"/>
        <v>0</v>
      </c>
      <c r="BD54" s="47">
        <f t="shared" si="841"/>
        <v>0</v>
      </c>
      <c r="BE54" s="33">
        <f t="shared" ref="BE54:BX54" si="843">SUBTOTAL(9,BE52:BE53)</f>
        <v>110800</v>
      </c>
      <c r="BF54" s="33">
        <f t="shared" si="843"/>
        <v>86400</v>
      </c>
      <c r="BG54" s="33">
        <f t="shared" si="843"/>
        <v>0</v>
      </c>
      <c r="BH54" s="33">
        <f t="shared" si="843"/>
        <v>0</v>
      </c>
      <c r="BI54" s="33">
        <f t="shared" si="843"/>
        <v>0</v>
      </c>
      <c r="BJ54" s="33">
        <f t="shared" si="843"/>
        <v>86400</v>
      </c>
      <c r="BK54" s="33">
        <f t="shared" si="843"/>
        <v>0</v>
      </c>
      <c r="BL54" s="33">
        <f t="shared" si="843"/>
        <v>0</v>
      </c>
      <c r="BM54" s="33">
        <f t="shared" si="843"/>
        <v>24400</v>
      </c>
      <c r="BN54" s="33">
        <f t="shared" si="843"/>
        <v>0</v>
      </c>
      <c r="BO54" s="33">
        <f t="shared" si="843"/>
        <v>24400</v>
      </c>
      <c r="BP54" s="33">
        <f t="shared" si="843"/>
        <v>0</v>
      </c>
      <c r="BQ54" s="33">
        <f t="shared" si="843"/>
        <v>0</v>
      </c>
      <c r="BR54" s="33">
        <f t="shared" si="843"/>
        <v>0</v>
      </c>
      <c r="BS54" s="33">
        <f t="shared" si="843"/>
        <v>0</v>
      </c>
      <c r="BT54" s="33">
        <f t="shared" si="843"/>
        <v>55392</v>
      </c>
      <c r="BU54" s="33">
        <f t="shared" si="843"/>
        <v>29600</v>
      </c>
      <c r="BV54" s="47">
        <f t="shared" si="843"/>
        <v>0</v>
      </c>
      <c r="BW54" s="47">
        <f t="shared" si="843"/>
        <v>0</v>
      </c>
      <c r="BX54" s="47">
        <f t="shared" si="843"/>
        <v>0</v>
      </c>
      <c r="BY54" s="33">
        <f t="shared" ref="BY54:CQ54" si="844">SUBTOTAL(9,BY52:BY53)</f>
        <v>110800</v>
      </c>
      <c r="BZ54" s="33">
        <f t="shared" si="844"/>
        <v>86400</v>
      </c>
      <c r="CA54" s="33">
        <f t="shared" si="844"/>
        <v>0</v>
      </c>
      <c r="CB54" s="33">
        <f t="shared" si="844"/>
        <v>0</v>
      </c>
      <c r="CC54" s="33">
        <f t="shared" si="844"/>
        <v>0</v>
      </c>
      <c r="CD54" s="33">
        <f t="shared" si="844"/>
        <v>86400</v>
      </c>
      <c r="CE54" s="33">
        <f t="shared" si="844"/>
        <v>0</v>
      </c>
      <c r="CF54" s="33">
        <f t="shared" si="844"/>
        <v>0</v>
      </c>
      <c r="CG54" s="33">
        <f t="shared" si="844"/>
        <v>24400</v>
      </c>
      <c r="CH54" s="33">
        <f t="shared" si="844"/>
        <v>0</v>
      </c>
      <c r="CI54" s="33">
        <f t="shared" si="844"/>
        <v>24400</v>
      </c>
      <c r="CJ54" s="33">
        <f t="shared" si="844"/>
        <v>0</v>
      </c>
      <c r="CK54" s="33">
        <f t="shared" si="844"/>
        <v>0</v>
      </c>
      <c r="CL54" s="33">
        <f t="shared" si="844"/>
        <v>0</v>
      </c>
      <c r="CM54" s="33">
        <f t="shared" si="844"/>
        <v>55392</v>
      </c>
      <c r="CN54" s="33">
        <f t="shared" si="844"/>
        <v>29600</v>
      </c>
      <c r="CO54" s="56">
        <f t="shared" si="844"/>
        <v>0</v>
      </c>
      <c r="CP54" s="56">
        <f t="shared" si="844"/>
        <v>0</v>
      </c>
      <c r="CQ54" s="56">
        <f t="shared" si="844"/>
        <v>0</v>
      </c>
      <c r="CR54" s="33">
        <f t="shared" ref="CR54:DJ54" si="845">SUBTOTAL(9,CR52:CR53)</f>
        <v>0</v>
      </c>
      <c r="CS54" s="33">
        <f t="shared" si="845"/>
        <v>0</v>
      </c>
      <c r="CT54" s="33">
        <f t="shared" si="845"/>
        <v>0</v>
      </c>
      <c r="CU54" s="33">
        <f t="shared" si="845"/>
        <v>0</v>
      </c>
      <c r="CV54" s="33">
        <f t="shared" si="845"/>
        <v>0</v>
      </c>
      <c r="CW54" s="33">
        <f t="shared" si="845"/>
        <v>0</v>
      </c>
      <c r="CX54" s="33">
        <f t="shared" si="845"/>
        <v>0</v>
      </c>
      <c r="CY54" s="33">
        <f t="shared" si="845"/>
        <v>0</v>
      </c>
      <c r="CZ54" s="33">
        <f t="shared" si="845"/>
        <v>0</v>
      </c>
      <c r="DA54" s="33">
        <f t="shared" si="845"/>
        <v>0</v>
      </c>
      <c r="DB54" s="33">
        <f t="shared" si="845"/>
        <v>0</v>
      </c>
      <c r="DC54" s="33">
        <f t="shared" si="845"/>
        <v>0</v>
      </c>
      <c r="DD54" s="33">
        <f t="shared" si="845"/>
        <v>-86400</v>
      </c>
      <c r="DE54" s="33">
        <f t="shared" si="845"/>
        <v>-24400</v>
      </c>
      <c r="DF54" s="33">
        <f t="shared" si="845"/>
        <v>56067</v>
      </c>
      <c r="DG54" s="33">
        <f t="shared" si="845"/>
        <v>27130</v>
      </c>
      <c r="DH54" s="56">
        <f t="shared" si="845"/>
        <v>0.15</v>
      </c>
      <c r="DI54" s="56">
        <f t="shared" si="845"/>
        <v>0.09</v>
      </c>
      <c r="DJ54" s="56">
        <f t="shared" si="845"/>
        <v>0.24</v>
      </c>
      <c r="DK54" s="33">
        <f t="shared" ref="DK54:EC54" si="846">SUBTOTAL(9,DK52:DK53)</f>
        <v>0</v>
      </c>
      <c r="DL54" s="33">
        <f t="shared" si="846"/>
        <v>0</v>
      </c>
      <c r="DM54" s="33">
        <f t="shared" si="846"/>
        <v>0</v>
      </c>
      <c r="DN54" s="33">
        <f t="shared" si="846"/>
        <v>0</v>
      </c>
      <c r="DO54" s="33">
        <f t="shared" si="846"/>
        <v>0</v>
      </c>
      <c r="DP54" s="33">
        <f t="shared" si="846"/>
        <v>0</v>
      </c>
      <c r="DQ54" s="33">
        <f t="shared" si="846"/>
        <v>0</v>
      </c>
      <c r="DR54" s="33">
        <f t="shared" si="846"/>
        <v>0</v>
      </c>
      <c r="DS54" s="33">
        <f t="shared" si="846"/>
        <v>0</v>
      </c>
      <c r="DT54" s="33">
        <f t="shared" si="846"/>
        <v>0</v>
      </c>
      <c r="DU54" s="33">
        <f t="shared" si="846"/>
        <v>0</v>
      </c>
      <c r="DV54" s="33">
        <f t="shared" si="846"/>
        <v>0</v>
      </c>
      <c r="DW54" s="33">
        <f t="shared" si="846"/>
        <v>0</v>
      </c>
      <c r="DX54" s="33">
        <f t="shared" si="846"/>
        <v>0</v>
      </c>
      <c r="DY54" s="33">
        <f t="shared" si="846"/>
        <v>0</v>
      </c>
      <c r="DZ54" s="33">
        <f t="shared" si="846"/>
        <v>0</v>
      </c>
      <c r="EA54" s="56" t="e">
        <f t="shared" si="846"/>
        <v>#DIV/0!</v>
      </c>
      <c r="EB54" s="56" t="e">
        <f t="shared" si="846"/>
        <v>#DIV/0!</v>
      </c>
      <c r="EC54" s="56" t="e">
        <f t="shared" si="846"/>
        <v>#DIV/0!</v>
      </c>
      <c r="ED54" s="33">
        <f t="shared" ref="ED54:EV54" si="847">SUBTOTAL(9,ED52:ED53)</f>
        <v>0</v>
      </c>
      <c r="EE54" s="33">
        <f t="shared" si="847"/>
        <v>0</v>
      </c>
      <c r="EF54" s="33">
        <f t="shared" si="847"/>
        <v>0</v>
      </c>
      <c r="EG54" s="33">
        <f t="shared" si="847"/>
        <v>0</v>
      </c>
      <c r="EH54" s="33">
        <f t="shared" si="847"/>
        <v>0</v>
      </c>
      <c r="EI54" s="33">
        <f t="shared" si="847"/>
        <v>0</v>
      </c>
      <c r="EJ54" s="33">
        <f t="shared" si="847"/>
        <v>0</v>
      </c>
      <c r="EK54" s="33">
        <f t="shared" si="847"/>
        <v>0</v>
      </c>
      <c r="EL54" s="33">
        <f t="shared" si="847"/>
        <v>0</v>
      </c>
      <c r="EM54" s="33">
        <f t="shared" si="847"/>
        <v>0</v>
      </c>
      <c r="EN54" s="33">
        <f t="shared" si="847"/>
        <v>0</v>
      </c>
      <c r="EO54" s="33">
        <f t="shared" si="847"/>
        <v>0</v>
      </c>
      <c r="EP54" s="33">
        <f t="shared" si="847"/>
        <v>0</v>
      </c>
      <c r="EQ54" s="33">
        <f t="shared" si="847"/>
        <v>0</v>
      </c>
      <c r="ER54" s="33">
        <f t="shared" si="847"/>
        <v>0</v>
      </c>
      <c r="ES54" s="33">
        <f t="shared" si="847"/>
        <v>0</v>
      </c>
      <c r="ET54" s="56" t="e">
        <f t="shared" si="847"/>
        <v>#DIV/0!</v>
      </c>
      <c r="EU54" s="56" t="e">
        <f t="shared" si="847"/>
        <v>#DIV/0!</v>
      </c>
      <c r="EV54" s="56" t="e">
        <f t="shared" si="847"/>
        <v>#DIV/0!</v>
      </c>
    </row>
    <row r="55" spans="1:15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40">
        <f>I55+P55</f>
        <v>0</v>
      </c>
      <c r="I55" s="40">
        <f>K55+L55+M55+N55+O55</f>
        <v>0</v>
      </c>
      <c r="J55" s="5"/>
      <c r="K55" s="9"/>
      <c r="L55" s="9"/>
      <c r="M55" s="9"/>
      <c r="N55" s="9"/>
      <c r="O55" s="9"/>
      <c r="P55" s="40">
        <f>Q55+R55+S55</f>
        <v>0</v>
      </c>
      <c r="Q55" s="9"/>
      <c r="R55" s="9"/>
      <c r="S55" s="9"/>
      <c r="T55" s="64">
        <f>(L55+M55+N55)*-1</f>
        <v>0</v>
      </c>
      <c r="U55" s="64">
        <f>(Q55+R55)*-1</f>
        <v>0</v>
      </c>
      <c r="V55" s="9">
        <f t="shared" ref="V55:W58" si="848">ROUND(T55*0.65,0)</f>
        <v>0</v>
      </c>
      <c r="W55" s="9">
        <f t="shared" si="848"/>
        <v>0</v>
      </c>
      <c r="X55" s="9">
        <v>55392</v>
      </c>
      <c r="Y55" s="9">
        <v>29600</v>
      </c>
      <c r="Z55" s="69">
        <f t="shared" ref="Z55:Z58" si="849">IF(T55=0,0,ROUND((T55+L55)/X55/12,2))</f>
        <v>0</v>
      </c>
      <c r="AA55" s="69">
        <f t="shared" ref="AA55:AA58" si="850">IF(U55=0,0,ROUND((U55+Q55)/Y55/12,2))</f>
        <v>0</v>
      </c>
      <c r="AB55" s="69">
        <f>Z55+AA55</f>
        <v>0</v>
      </c>
      <c r="AC55" s="69">
        <f t="shared" ref="AC55:AC58" si="851">ROUND(Z55*0.65,2)</f>
        <v>0</v>
      </c>
      <c r="AD55" s="69">
        <f t="shared" ref="AD55:AD58" si="852">ROUND(AA55*0.65,2)</f>
        <v>0</v>
      </c>
      <c r="AE55" s="46">
        <f>AC55+AD55</f>
        <v>0</v>
      </c>
      <c r="AF55" s="9">
        <f t="shared" ref="AF55:AF58" si="853">T55-V55</f>
        <v>0</v>
      </c>
      <c r="AG55" s="9">
        <f t="shared" ref="AG55:AG58" si="854">U55-W55</f>
        <v>0</v>
      </c>
      <c r="AH55" s="69">
        <f t="shared" ref="AH55:AH58" si="855">Z55-AC55</f>
        <v>0</v>
      </c>
      <c r="AI55" s="69">
        <f t="shared" ref="AI55:AI58" si="856">AA55-AD55</f>
        <v>0</v>
      </c>
      <c r="AJ55" s="69">
        <f>AH55+AI55</f>
        <v>0</v>
      </c>
      <c r="AK55" s="40">
        <f>AL55+AS55</f>
        <v>0</v>
      </c>
      <c r="AL55" s="40">
        <f>AN55+AO55+AP55+AQ55+AR55</f>
        <v>0</v>
      </c>
      <c r="AM55" s="5"/>
      <c r="AN55" s="9"/>
      <c r="AO55" s="9"/>
      <c r="AP55" s="9"/>
      <c r="AQ55" s="9"/>
      <c r="AR55" s="9"/>
      <c r="AS55" s="40">
        <f>AT55+AU55+AV55</f>
        <v>0</v>
      </c>
      <c r="AT55" s="9"/>
      <c r="AU55" s="9"/>
      <c r="AV55" s="9"/>
      <c r="AW55" s="81"/>
      <c r="AX55" s="81"/>
      <c r="AY55" s="78"/>
      <c r="AZ55" s="9">
        <v>55392</v>
      </c>
      <c r="BA55" s="9">
        <v>29600</v>
      </c>
      <c r="BB55" s="86">
        <f>ROUND(AW55/AZ55/10,2)*-1</f>
        <v>0</v>
      </c>
      <c r="BC55" s="86">
        <f>ROUND(AX55/BA55/10,2)*-1</f>
        <v>0</v>
      </c>
      <c r="BD55" s="86">
        <f>BB55+BC55</f>
        <v>0</v>
      </c>
      <c r="BE55" s="87">
        <f>BF55+BM55</f>
        <v>0</v>
      </c>
      <c r="BF55" s="87">
        <f>BH55+BI55+BJ55+BK55+BL55</f>
        <v>0</v>
      </c>
      <c r="BG55" s="88">
        <f t="shared" ref="BG55:BG58" si="857">J55</f>
        <v>0</v>
      </c>
      <c r="BH55" s="88">
        <f t="shared" ref="BH55:BH58" si="858">K55</f>
        <v>0</v>
      </c>
      <c r="BI55" s="88">
        <f t="shared" ref="BI55:BI58" si="859">L55</f>
        <v>0</v>
      </c>
      <c r="BJ55" s="88">
        <f t="shared" ref="BJ55:BJ58" si="860">M55</f>
        <v>0</v>
      </c>
      <c r="BK55" s="88">
        <f t="shared" ref="BK55:BK58" si="861">N55</f>
        <v>0</v>
      </c>
      <c r="BL55" s="88">
        <f t="shared" ref="BL55:BL58" si="862">O55</f>
        <v>0</v>
      </c>
      <c r="BM55" s="87">
        <f>BN55+BO55+BP55</f>
        <v>0</v>
      </c>
      <c r="BN55" s="81">
        <f t="shared" ref="BN55:BN58" si="863">Q55</f>
        <v>0</v>
      </c>
      <c r="BO55" s="81">
        <f t="shared" ref="BO55:BO58" si="864">R55</f>
        <v>0</v>
      </c>
      <c r="BP55" s="81">
        <f t="shared" ref="BP55:BP58" si="865">S55</f>
        <v>0</v>
      </c>
      <c r="BQ55" s="81">
        <f t="shared" ref="BQ55:BQ58" si="866">(BH55+BI55+BJ55+BK55)-(K55+L55+M55+N55)</f>
        <v>0</v>
      </c>
      <c r="BR55" s="81">
        <f t="shared" ref="BR55:BR58" si="867">(BN55+BO55)-(Q55+R55)</f>
        <v>0</v>
      </c>
      <c r="BS55" s="81">
        <f t="shared" ref="BS55:BS58" si="868">(BP55+BL55)-(S55+O55)</f>
        <v>0</v>
      </c>
      <c r="BT55" s="9">
        <v>55392</v>
      </c>
      <c r="BU55" s="9">
        <v>29600</v>
      </c>
      <c r="BV55" s="86">
        <f t="shared" ref="BV55:BV58" si="869">ROUND(((BH55+BJ55+BK55)-(K55+M55+N55))/10/BT55,2)*-1</f>
        <v>0</v>
      </c>
      <c r="BW55" s="86">
        <f t="shared" ref="BW55:BW58" si="870">ROUND((BO55-R55)/10/BU55,2)*-1</f>
        <v>0</v>
      </c>
      <c r="BX55" s="86">
        <f>BV55+BW55</f>
        <v>0</v>
      </c>
      <c r="BY55" s="87">
        <f t="shared" ref="BY55:BY58" si="871">BZ55+CG55</f>
        <v>0</v>
      </c>
      <c r="BZ55" s="87">
        <f t="shared" ref="BZ55:BZ58" si="872">CB55+CC55+CD55+CE55+CF55</f>
        <v>0</v>
      </c>
      <c r="CA55" s="81">
        <f t="shared" ref="CA55:CA58" si="873">BG55</f>
        <v>0</v>
      </c>
      <c r="CB55" s="81">
        <f t="shared" ref="CB55:CB58" si="874">BH55</f>
        <v>0</v>
      </c>
      <c r="CC55" s="81">
        <f t="shared" ref="CC55:CC58" si="875">BI55</f>
        <v>0</v>
      </c>
      <c r="CD55" s="81">
        <f t="shared" ref="CD55:CD58" si="876">BJ55</f>
        <v>0</v>
      </c>
      <c r="CE55" s="81">
        <f t="shared" ref="CE55:CE58" si="877">BK55</f>
        <v>0</v>
      </c>
      <c r="CF55" s="81">
        <f t="shared" ref="CF55:CF58" si="878">BL55</f>
        <v>0</v>
      </c>
      <c r="CG55" s="87">
        <f t="shared" ref="CG55:CG58" si="879">CH55+CI55+CJ55</f>
        <v>0</v>
      </c>
      <c r="CH55" s="81">
        <f t="shared" ref="CH55:CH58" si="880">BN55</f>
        <v>0</v>
      </c>
      <c r="CI55" s="81">
        <f t="shared" ref="CI55:CI58" si="881">BO55</f>
        <v>0</v>
      </c>
      <c r="CJ55" s="81">
        <f t="shared" ref="CJ55:CJ58" si="882">BP55</f>
        <v>0</v>
      </c>
      <c r="CK55" s="81">
        <f>(CC55+CD55+CE55)-(BI55+BJ55+BK55)</f>
        <v>0</v>
      </c>
      <c r="CL55" s="81">
        <f>(CH55+CI55)-(BN55+BO55)</f>
        <v>0</v>
      </c>
      <c r="CM55" s="9">
        <v>55392</v>
      </c>
      <c r="CN55" s="9">
        <v>29600</v>
      </c>
      <c r="CO55" s="90">
        <f>ROUND(((CD55+CE55)-(BJ55+BK55))/CM55/10,2)*-1</f>
        <v>0</v>
      </c>
      <c r="CP55" s="90">
        <f>ROUND((CI55-BO55)/CN55/10,2)*-1</f>
        <v>0</v>
      </c>
      <c r="CQ55" s="90">
        <f t="shared" ref="CQ55:CQ58" si="883">SUM(CO55:CP55)</f>
        <v>0</v>
      </c>
      <c r="CR55" s="87">
        <f>CS55+CZ55</f>
        <v>0</v>
      </c>
      <c r="CS55" s="87">
        <f>CU55+CV55+CW55+CX55+CY55</f>
        <v>0</v>
      </c>
      <c r="CT55" s="88"/>
      <c r="CU55" s="81"/>
      <c r="CV55" s="81"/>
      <c r="CW55" s="81"/>
      <c r="CX55" s="81"/>
      <c r="CY55" s="81"/>
      <c r="CZ55" s="87">
        <f>DA55+DB55+DC55</f>
        <v>0</v>
      </c>
      <c r="DA55" s="81"/>
      <c r="DB55" s="81"/>
      <c r="DC55" s="81"/>
      <c r="DD55" s="81">
        <f t="shared" ref="DD55:DD58" si="884">(CV55+CW55+CX55)-(CC55+CD55+CE55)</f>
        <v>0</v>
      </c>
      <c r="DE55" s="81">
        <f t="shared" ref="DE55:DE58" si="885">(DA55+DB55)-(CH55+CI55)</f>
        <v>0</v>
      </c>
      <c r="DF55" s="9">
        <v>56067</v>
      </c>
      <c r="DG55" s="9">
        <v>27130</v>
      </c>
      <c r="DH55" s="90">
        <f t="shared" ref="DH55" si="886">ROUND(((CW55+CX55)-(CD55+CE55))/DF55/10,2)*-1</f>
        <v>0</v>
      </c>
      <c r="DI55" s="90">
        <f t="shared" ref="DI55" si="887">ROUND(((DB55-CI55)/DG55/10),2)*-1</f>
        <v>0</v>
      </c>
      <c r="DJ55" s="90">
        <f>DH55+DI55</f>
        <v>0</v>
      </c>
      <c r="DK55" s="87">
        <f>DL55+DS55</f>
        <v>0</v>
      </c>
      <c r="DL55" s="87">
        <f>DN55+DO55+DP55+DQ55+DR55</f>
        <v>0</v>
      </c>
      <c r="DM55" s="88"/>
      <c r="DN55" s="81"/>
      <c r="DO55" s="81"/>
      <c r="DP55" s="81"/>
      <c r="DQ55" s="81"/>
      <c r="DR55" s="81"/>
      <c r="DS55" s="87">
        <f>DT55+DU55+DV55</f>
        <v>0</v>
      </c>
      <c r="DT55" s="81"/>
      <c r="DU55" s="81"/>
      <c r="DV55" s="81"/>
      <c r="DW55" s="81">
        <f t="shared" ref="DW55:DW58" si="888">(DO55+DP55+DQ55)-(CV55+CW55+CX55)</f>
        <v>0</v>
      </c>
      <c r="DX55" s="81">
        <f t="shared" ref="DX55:DX58" si="889">(DT55+DU55)-(DA55+DB55)</f>
        <v>0</v>
      </c>
      <c r="DY55" s="9"/>
      <c r="DZ55" s="9"/>
      <c r="EA55" s="90" t="e">
        <f t="shared" ref="EA55" si="890">ROUND(((DP55+DQ55)-(CW55+CX55))/DY55/10,2)*-1</f>
        <v>#DIV/0!</v>
      </c>
      <c r="EB55" s="90" t="e">
        <f t="shared" ref="EB55" si="891">ROUND(((DU55-DB55)/DZ55/10),2)*-1</f>
        <v>#DIV/0!</v>
      </c>
      <c r="EC55" s="90" t="e">
        <f>EA55+EB55</f>
        <v>#DIV/0!</v>
      </c>
      <c r="ED55" s="87">
        <f>EE55+EL55</f>
        <v>0</v>
      </c>
      <c r="EE55" s="87">
        <f>EG55+EH55+EI55+EJ55+EK55</f>
        <v>0</v>
      </c>
      <c r="EF55" s="88"/>
      <c r="EG55" s="81"/>
      <c r="EH55" s="81"/>
      <c r="EI55" s="81"/>
      <c r="EJ55" s="81"/>
      <c r="EK55" s="81"/>
      <c r="EL55" s="87">
        <f>EM55+EN55+EO55</f>
        <v>0</v>
      </c>
      <c r="EM55" s="81"/>
      <c r="EN55" s="81"/>
      <c r="EO55" s="81"/>
      <c r="EP55" s="81">
        <f t="shared" ref="EP55:EP58" si="892">(EH55+EI55+EJ55)-(DO55+DP55+DQ55)</f>
        <v>0</v>
      </c>
      <c r="EQ55" s="81">
        <f t="shared" ref="EQ55:EQ58" si="893">(EM55+EN55)-(DT55+DU55)</f>
        <v>0</v>
      </c>
      <c r="ER55" s="9"/>
      <c r="ES55" s="9"/>
      <c r="ET55" s="90" t="e">
        <f t="shared" ref="ET55" si="894">ROUND(((EI55+EJ55)-(DP55+DQ55))/ER55/10,2)*-1</f>
        <v>#DIV/0!</v>
      </c>
      <c r="EU55" s="90" t="e">
        <f t="shared" ref="EU55" si="895">ROUND(((EN55-DU55)/ES55/10),2)*-1</f>
        <v>#DIV/0!</v>
      </c>
      <c r="EV55" s="90" t="e">
        <f>ET55+EU55</f>
        <v>#DIV/0!</v>
      </c>
    </row>
    <row r="56" spans="1:15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108</v>
      </c>
      <c r="G56" s="19" t="s">
        <v>94</v>
      </c>
      <c r="H56" s="40">
        <f>I56+P56</f>
        <v>0</v>
      </c>
      <c r="I56" s="40">
        <f>K56+L56+M56+N56+O56</f>
        <v>0</v>
      </c>
      <c r="J56" s="5"/>
      <c r="K56" s="9"/>
      <c r="L56" s="9"/>
      <c r="M56" s="9"/>
      <c r="N56" s="9"/>
      <c r="O56" s="9"/>
      <c r="P56" s="40">
        <f>Q56+R56+S56</f>
        <v>0</v>
      </c>
      <c r="Q56" s="9"/>
      <c r="R56" s="9"/>
      <c r="S56" s="9"/>
      <c r="T56" s="64">
        <f>(L56+M56+N56)*-1</f>
        <v>0</v>
      </c>
      <c r="U56" s="64">
        <f>(Q56+R56)*-1</f>
        <v>0</v>
      </c>
      <c r="V56" s="9">
        <f t="shared" si="848"/>
        <v>0</v>
      </c>
      <c r="W56" s="9">
        <f t="shared" si="848"/>
        <v>0</v>
      </c>
      <c r="X56" s="45" t="s">
        <v>218</v>
      </c>
      <c r="Y56" s="45" t="s">
        <v>218</v>
      </c>
      <c r="Z56" s="69">
        <f t="shared" si="849"/>
        <v>0</v>
      </c>
      <c r="AA56" s="69">
        <f t="shared" si="850"/>
        <v>0</v>
      </c>
      <c r="AB56" s="69">
        <f>Z56+AA56</f>
        <v>0</v>
      </c>
      <c r="AC56" s="69">
        <f t="shared" si="851"/>
        <v>0</v>
      </c>
      <c r="AD56" s="69">
        <f t="shared" si="852"/>
        <v>0</v>
      </c>
      <c r="AE56" s="46">
        <f>AC56+AD56</f>
        <v>0</v>
      </c>
      <c r="AF56" s="9">
        <f t="shared" si="853"/>
        <v>0</v>
      </c>
      <c r="AG56" s="9">
        <f t="shared" si="854"/>
        <v>0</v>
      </c>
      <c r="AH56" s="69">
        <f t="shared" si="855"/>
        <v>0</v>
      </c>
      <c r="AI56" s="69">
        <f t="shared" si="856"/>
        <v>0</v>
      </c>
      <c r="AJ56" s="69">
        <f>AH56+AI56</f>
        <v>0</v>
      </c>
      <c r="AK56" s="40">
        <f>AL56+AS56</f>
        <v>0</v>
      </c>
      <c r="AL56" s="40">
        <f>AN56+AO56+AP56+AQ56+AR56</f>
        <v>0</v>
      </c>
      <c r="AM56" s="5"/>
      <c r="AN56" s="9"/>
      <c r="AO56" s="9"/>
      <c r="AP56" s="9"/>
      <c r="AQ56" s="9"/>
      <c r="AR56" s="9"/>
      <c r="AS56" s="40">
        <f>AT56+AU56+AV56</f>
        <v>0</v>
      </c>
      <c r="AT56" s="9"/>
      <c r="AU56" s="9"/>
      <c r="AV56" s="9"/>
      <c r="AW56" s="81"/>
      <c r="AX56" s="81"/>
      <c r="AY56" s="78"/>
      <c r="AZ56" s="45" t="s">
        <v>218</v>
      </c>
      <c r="BA56" s="45" t="s">
        <v>218</v>
      </c>
      <c r="BB56" s="107" t="s">
        <v>218</v>
      </c>
      <c r="BC56" s="107" t="s">
        <v>218</v>
      </c>
      <c r="BD56" s="107" t="s">
        <v>218</v>
      </c>
      <c r="BE56" s="87">
        <f>BF56+BM56</f>
        <v>0</v>
      </c>
      <c r="BF56" s="87">
        <f>BH56+BI56+BJ56+BK56+BL56</f>
        <v>0</v>
      </c>
      <c r="BG56" s="88">
        <f t="shared" si="857"/>
        <v>0</v>
      </c>
      <c r="BH56" s="88">
        <f t="shared" si="858"/>
        <v>0</v>
      </c>
      <c r="BI56" s="88">
        <f t="shared" si="859"/>
        <v>0</v>
      </c>
      <c r="BJ56" s="88">
        <f t="shared" si="860"/>
        <v>0</v>
      </c>
      <c r="BK56" s="88">
        <f t="shared" si="861"/>
        <v>0</v>
      </c>
      <c r="BL56" s="88">
        <f t="shared" si="862"/>
        <v>0</v>
      </c>
      <c r="BM56" s="87">
        <f>BN56+BO56+BP56</f>
        <v>0</v>
      </c>
      <c r="BN56" s="81">
        <f t="shared" si="863"/>
        <v>0</v>
      </c>
      <c r="BO56" s="81">
        <f t="shared" si="864"/>
        <v>0</v>
      </c>
      <c r="BP56" s="81">
        <f t="shared" si="865"/>
        <v>0</v>
      </c>
      <c r="BQ56" s="81">
        <f t="shared" si="866"/>
        <v>0</v>
      </c>
      <c r="BR56" s="81">
        <f t="shared" si="867"/>
        <v>0</v>
      </c>
      <c r="BS56" s="81">
        <f t="shared" si="868"/>
        <v>0</v>
      </c>
      <c r="BT56" s="45" t="s">
        <v>218</v>
      </c>
      <c r="BU56" s="45" t="s">
        <v>218</v>
      </c>
      <c r="BV56" s="86">
        <v>0</v>
      </c>
      <c r="BW56" s="86">
        <v>0</v>
      </c>
      <c r="BX56" s="86">
        <f>BV56+BW56</f>
        <v>0</v>
      </c>
      <c r="BY56" s="87">
        <f t="shared" si="871"/>
        <v>0</v>
      </c>
      <c r="BZ56" s="87">
        <f t="shared" si="872"/>
        <v>0</v>
      </c>
      <c r="CA56" s="81">
        <f t="shared" si="873"/>
        <v>0</v>
      </c>
      <c r="CB56" s="81">
        <f t="shared" si="874"/>
        <v>0</v>
      </c>
      <c r="CC56" s="81">
        <f t="shared" si="875"/>
        <v>0</v>
      </c>
      <c r="CD56" s="81">
        <f t="shared" si="876"/>
        <v>0</v>
      </c>
      <c r="CE56" s="81">
        <f t="shared" si="877"/>
        <v>0</v>
      </c>
      <c r="CF56" s="81">
        <f t="shared" si="878"/>
        <v>0</v>
      </c>
      <c r="CG56" s="87">
        <f t="shared" si="879"/>
        <v>0</v>
      </c>
      <c r="CH56" s="81">
        <f t="shared" si="880"/>
        <v>0</v>
      </c>
      <c r="CI56" s="81">
        <f t="shared" si="881"/>
        <v>0</v>
      </c>
      <c r="CJ56" s="81">
        <f t="shared" si="882"/>
        <v>0</v>
      </c>
      <c r="CK56" s="81">
        <f>(CC56+CD56+CE56)-(BI56+BJ56+BK56)</f>
        <v>0</v>
      </c>
      <c r="CL56" s="81">
        <f>(CH56+CI56)-(BN56+BO56)</f>
        <v>0</v>
      </c>
      <c r="CM56" s="45">
        <v>0</v>
      </c>
      <c r="CN56" s="45">
        <v>0</v>
      </c>
      <c r="CO56" s="90"/>
      <c r="CP56" s="90"/>
      <c r="CQ56" s="90">
        <f t="shared" si="883"/>
        <v>0</v>
      </c>
      <c r="CR56" s="87">
        <f>CS56+CZ56</f>
        <v>0</v>
      </c>
      <c r="CS56" s="87">
        <f>CU56+CV56+CW56+CX56+CY56</f>
        <v>0</v>
      </c>
      <c r="CT56" s="88"/>
      <c r="CU56" s="81"/>
      <c r="CV56" s="81"/>
      <c r="CW56" s="81"/>
      <c r="CX56" s="81"/>
      <c r="CY56" s="81"/>
      <c r="CZ56" s="87">
        <f>DA56+DB56+DC56</f>
        <v>0</v>
      </c>
      <c r="DA56" s="81"/>
      <c r="DB56" s="81"/>
      <c r="DC56" s="81"/>
      <c r="DD56" s="81">
        <f t="shared" si="884"/>
        <v>0</v>
      </c>
      <c r="DE56" s="81">
        <f t="shared" si="885"/>
        <v>0</v>
      </c>
      <c r="DF56" s="45" t="s">
        <v>218</v>
      </c>
      <c r="DG56" s="45" t="s">
        <v>218</v>
      </c>
      <c r="DH56" s="90">
        <v>0</v>
      </c>
      <c r="DI56" s="90">
        <v>0</v>
      </c>
      <c r="DJ56" s="90">
        <f>DH56+DI56</f>
        <v>0</v>
      </c>
      <c r="DK56" s="87">
        <f>DL56+DS56</f>
        <v>0</v>
      </c>
      <c r="DL56" s="87">
        <f>DN56+DO56+DP56+DQ56+DR56</f>
        <v>0</v>
      </c>
      <c r="DM56" s="88"/>
      <c r="DN56" s="81"/>
      <c r="DO56" s="81"/>
      <c r="DP56" s="81"/>
      <c r="DQ56" s="81"/>
      <c r="DR56" s="81"/>
      <c r="DS56" s="87">
        <f>DT56+DU56+DV56</f>
        <v>0</v>
      </c>
      <c r="DT56" s="81"/>
      <c r="DU56" s="81"/>
      <c r="DV56" s="81"/>
      <c r="DW56" s="81">
        <f t="shared" si="888"/>
        <v>0</v>
      </c>
      <c r="DX56" s="81">
        <f t="shared" si="889"/>
        <v>0</v>
      </c>
      <c r="DY56" s="45" t="s">
        <v>218</v>
      </c>
      <c r="DZ56" s="45" t="s">
        <v>218</v>
      </c>
      <c r="EA56" s="90">
        <v>0</v>
      </c>
      <c r="EB56" s="90">
        <v>0</v>
      </c>
      <c r="EC56" s="90">
        <f>EA56+EB56</f>
        <v>0</v>
      </c>
      <c r="ED56" s="87">
        <f>EE56+EL56</f>
        <v>0</v>
      </c>
      <c r="EE56" s="87">
        <f>EG56+EH56+EI56+EJ56+EK56</f>
        <v>0</v>
      </c>
      <c r="EF56" s="88"/>
      <c r="EG56" s="81"/>
      <c r="EH56" s="81"/>
      <c r="EI56" s="81"/>
      <c r="EJ56" s="81"/>
      <c r="EK56" s="81"/>
      <c r="EL56" s="87">
        <f>EM56+EN56+EO56</f>
        <v>0</v>
      </c>
      <c r="EM56" s="81"/>
      <c r="EN56" s="81"/>
      <c r="EO56" s="81"/>
      <c r="EP56" s="81">
        <f t="shared" si="892"/>
        <v>0</v>
      </c>
      <c r="EQ56" s="81">
        <f t="shared" si="893"/>
        <v>0</v>
      </c>
      <c r="ER56" s="45" t="s">
        <v>218</v>
      </c>
      <c r="ES56" s="45" t="s">
        <v>218</v>
      </c>
      <c r="ET56" s="90">
        <v>0</v>
      </c>
      <c r="EU56" s="90">
        <v>0</v>
      </c>
      <c r="EV56" s="90">
        <f>ET56+EU56</f>
        <v>0</v>
      </c>
    </row>
    <row r="57" spans="1:15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94</v>
      </c>
      <c r="H57" s="40">
        <f>I57+P57</f>
        <v>0</v>
      </c>
      <c r="I57" s="40">
        <f>K57+L57+M57+N57+O57</f>
        <v>0</v>
      </c>
      <c r="J57" s="5"/>
      <c r="K57" s="9"/>
      <c r="L57" s="9"/>
      <c r="M57" s="9"/>
      <c r="N57" s="9"/>
      <c r="O57" s="9"/>
      <c r="P57" s="40">
        <f>Q57+R57+S57</f>
        <v>0</v>
      </c>
      <c r="Q57" s="9"/>
      <c r="R57" s="9"/>
      <c r="S57" s="9"/>
      <c r="T57" s="64">
        <f>(L57+M57+N57)*-1</f>
        <v>0</v>
      </c>
      <c r="U57" s="64">
        <f>(Q57+R57)*-1</f>
        <v>0</v>
      </c>
      <c r="V57" s="9">
        <f t="shared" si="848"/>
        <v>0</v>
      </c>
      <c r="W57" s="9">
        <f t="shared" si="848"/>
        <v>0</v>
      </c>
      <c r="X57" s="45" t="s">
        <v>218</v>
      </c>
      <c r="Y57" s="9">
        <v>25931</v>
      </c>
      <c r="Z57" s="69">
        <f t="shared" si="849"/>
        <v>0</v>
      </c>
      <c r="AA57" s="69">
        <f t="shared" si="850"/>
        <v>0</v>
      </c>
      <c r="AB57" s="69">
        <f>Z57+AA57</f>
        <v>0</v>
      </c>
      <c r="AC57" s="69">
        <f t="shared" si="851"/>
        <v>0</v>
      </c>
      <c r="AD57" s="69">
        <f t="shared" si="852"/>
        <v>0</v>
      </c>
      <c r="AE57" s="46">
        <f>AC57+AD57</f>
        <v>0</v>
      </c>
      <c r="AF57" s="9">
        <f t="shared" si="853"/>
        <v>0</v>
      </c>
      <c r="AG57" s="9">
        <f t="shared" si="854"/>
        <v>0</v>
      </c>
      <c r="AH57" s="69">
        <f t="shared" si="855"/>
        <v>0</v>
      </c>
      <c r="AI57" s="69">
        <f t="shared" si="856"/>
        <v>0</v>
      </c>
      <c r="AJ57" s="69">
        <f>AH57+AI57</f>
        <v>0</v>
      </c>
      <c r="AK57" s="40">
        <f>AL57+AS57</f>
        <v>0</v>
      </c>
      <c r="AL57" s="40">
        <f>AN57+AO57+AP57+AQ57+AR57</f>
        <v>0</v>
      </c>
      <c r="AM57" s="5"/>
      <c r="AN57" s="9"/>
      <c r="AO57" s="9"/>
      <c r="AP57" s="9"/>
      <c r="AQ57" s="9"/>
      <c r="AR57" s="9"/>
      <c r="AS57" s="40">
        <f>AT57+AU57+AV57</f>
        <v>0</v>
      </c>
      <c r="AT57" s="9"/>
      <c r="AU57" s="9"/>
      <c r="AV57" s="9"/>
      <c r="AW57" s="81"/>
      <c r="AX57" s="81"/>
      <c r="AY57" s="78"/>
      <c r="AZ57" s="45" t="s">
        <v>218</v>
      </c>
      <c r="BA57" s="9">
        <v>25931</v>
      </c>
      <c r="BB57" s="107" t="s">
        <v>218</v>
      </c>
      <c r="BC57" s="86">
        <f t="shared" ref="BC57:BC58" si="896">ROUND(AX57/BA57/10,2)*-1</f>
        <v>0</v>
      </c>
      <c r="BD57" s="86">
        <f>BC57</f>
        <v>0</v>
      </c>
      <c r="BE57" s="87">
        <f>BF57+BM57</f>
        <v>0</v>
      </c>
      <c r="BF57" s="87">
        <f>BH57+BI57+BJ57+BK57+BL57</f>
        <v>0</v>
      </c>
      <c r="BG57" s="88">
        <f t="shared" si="857"/>
        <v>0</v>
      </c>
      <c r="BH57" s="88">
        <f t="shared" si="858"/>
        <v>0</v>
      </c>
      <c r="BI57" s="88">
        <f t="shared" si="859"/>
        <v>0</v>
      </c>
      <c r="BJ57" s="88">
        <f t="shared" si="860"/>
        <v>0</v>
      </c>
      <c r="BK57" s="88">
        <f t="shared" si="861"/>
        <v>0</v>
      </c>
      <c r="BL57" s="88">
        <f t="shared" si="862"/>
        <v>0</v>
      </c>
      <c r="BM57" s="87">
        <f>BN57+BO57+BP57</f>
        <v>0</v>
      </c>
      <c r="BN57" s="81">
        <f t="shared" si="863"/>
        <v>0</v>
      </c>
      <c r="BO57" s="81">
        <f t="shared" si="864"/>
        <v>0</v>
      </c>
      <c r="BP57" s="81">
        <f t="shared" si="865"/>
        <v>0</v>
      </c>
      <c r="BQ57" s="81">
        <f t="shared" si="866"/>
        <v>0</v>
      </c>
      <c r="BR57" s="81">
        <f t="shared" si="867"/>
        <v>0</v>
      </c>
      <c r="BS57" s="81">
        <f t="shared" si="868"/>
        <v>0</v>
      </c>
      <c r="BT57" s="45" t="s">
        <v>218</v>
      </c>
      <c r="BU57" s="9">
        <v>25931</v>
      </c>
      <c r="BV57" s="86">
        <v>0</v>
      </c>
      <c r="BW57" s="86">
        <f t="shared" si="870"/>
        <v>0</v>
      </c>
      <c r="BX57" s="86">
        <f>BV57+BW57</f>
        <v>0</v>
      </c>
      <c r="BY57" s="87">
        <f t="shared" si="871"/>
        <v>0</v>
      </c>
      <c r="BZ57" s="87">
        <f t="shared" si="872"/>
        <v>0</v>
      </c>
      <c r="CA57" s="81">
        <f t="shared" si="873"/>
        <v>0</v>
      </c>
      <c r="CB57" s="81">
        <f t="shared" si="874"/>
        <v>0</v>
      </c>
      <c r="CC57" s="81">
        <f t="shared" si="875"/>
        <v>0</v>
      </c>
      <c r="CD57" s="81">
        <f t="shared" si="876"/>
        <v>0</v>
      </c>
      <c r="CE57" s="81">
        <f t="shared" si="877"/>
        <v>0</v>
      </c>
      <c r="CF57" s="81">
        <f t="shared" si="878"/>
        <v>0</v>
      </c>
      <c r="CG57" s="87">
        <f t="shared" si="879"/>
        <v>0</v>
      </c>
      <c r="CH57" s="81">
        <f t="shared" si="880"/>
        <v>0</v>
      </c>
      <c r="CI57" s="81">
        <f t="shared" si="881"/>
        <v>0</v>
      </c>
      <c r="CJ57" s="81">
        <f t="shared" si="882"/>
        <v>0</v>
      </c>
      <c r="CK57" s="81">
        <f>(CC57+CD57+CE57)-(BI57+BJ57+BK57)</f>
        <v>0</v>
      </c>
      <c r="CL57" s="81">
        <f>(CH57+CI57)-(BN57+BO57)</f>
        <v>0</v>
      </c>
      <c r="CM57" s="45">
        <v>0</v>
      </c>
      <c r="CN57" s="9">
        <v>25931</v>
      </c>
      <c r="CO57" s="90"/>
      <c r="CP57" s="90">
        <f t="shared" ref="CP57:CP58" si="897">ROUND((CI57-BO57)/CN57/10,2)*-1</f>
        <v>0</v>
      </c>
      <c r="CQ57" s="90">
        <f t="shared" si="883"/>
        <v>0</v>
      </c>
      <c r="CR57" s="87">
        <f>CS57+CZ57</f>
        <v>0</v>
      </c>
      <c r="CS57" s="87">
        <f>CU57+CV57+CW57+CX57+CY57</f>
        <v>0</v>
      </c>
      <c r="CT57" s="88"/>
      <c r="CU57" s="81"/>
      <c r="CV57" s="81"/>
      <c r="CW57" s="81"/>
      <c r="CX57" s="81"/>
      <c r="CY57" s="81"/>
      <c r="CZ57" s="87">
        <f>DA57+DB57+DC57</f>
        <v>0</v>
      </c>
      <c r="DA57" s="81"/>
      <c r="DB57" s="81"/>
      <c r="DC57" s="81"/>
      <c r="DD57" s="81">
        <f t="shared" si="884"/>
        <v>0</v>
      </c>
      <c r="DE57" s="81">
        <f t="shared" si="885"/>
        <v>0</v>
      </c>
      <c r="DF57" s="45" t="s">
        <v>218</v>
      </c>
      <c r="DG57" s="9">
        <v>26460</v>
      </c>
      <c r="DH57" s="90">
        <v>0</v>
      </c>
      <c r="DI57" s="90">
        <f t="shared" ref="DI57:DI58" si="898">ROUND(((DB57-CI57)/DG57/10),2)*-1</f>
        <v>0</v>
      </c>
      <c r="DJ57" s="90">
        <f>DH57+DI57</f>
        <v>0</v>
      </c>
      <c r="DK57" s="87">
        <f>DL57+DS57</f>
        <v>0</v>
      </c>
      <c r="DL57" s="87">
        <f>DN57+DO57+DP57+DQ57+DR57</f>
        <v>0</v>
      </c>
      <c r="DM57" s="88"/>
      <c r="DN57" s="81"/>
      <c r="DO57" s="81"/>
      <c r="DP57" s="81"/>
      <c r="DQ57" s="81"/>
      <c r="DR57" s="81"/>
      <c r="DS57" s="87">
        <f>DT57+DU57+DV57</f>
        <v>0</v>
      </c>
      <c r="DT57" s="81"/>
      <c r="DU57" s="81"/>
      <c r="DV57" s="81"/>
      <c r="DW57" s="81">
        <f t="shared" si="888"/>
        <v>0</v>
      </c>
      <c r="DX57" s="81">
        <f t="shared" si="889"/>
        <v>0</v>
      </c>
      <c r="DY57" s="45" t="s">
        <v>218</v>
      </c>
      <c r="DZ57" s="9"/>
      <c r="EA57" s="90">
        <v>0</v>
      </c>
      <c r="EB57" s="90" t="e">
        <f t="shared" ref="EB57:EB58" si="899">ROUND(((DU57-DB57)/DZ57/10),2)*-1</f>
        <v>#DIV/0!</v>
      </c>
      <c r="EC57" s="90" t="e">
        <f>EA57+EB57</f>
        <v>#DIV/0!</v>
      </c>
      <c r="ED57" s="87">
        <f>EE57+EL57</f>
        <v>0</v>
      </c>
      <c r="EE57" s="87">
        <f>EG57+EH57+EI57+EJ57+EK57</f>
        <v>0</v>
      </c>
      <c r="EF57" s="88"/>
      <c r="EG57" s="81"/>
      <c r="EH57" s="81"/>
      <c r="EI57" s="81"/>
      <c r="EJ57" s="81"/>
      <c r="EK57" s="81"/>
      <c r="EL57" s="87">
        <f>EM57+EN57+EO57</f>
        <v>0</v>
      </c>
      <c r="EM57" s="81"/>
      <c r="EN57" s="81"/>
      <c r="EO57" s="81"/>
      <c r="EP57" s="81">
        <f t="shared" si="892"/>
        <v>0</v>
      </c>
      <c r="EQ57" s="81">
        <f t="shared" si="893"/>
        <v>0</v>
      </c>
      <c r="ER57" s="45" t="s">
        <v>218</v>
      </c>
      <c r="ES57" s="9"/>
      <c r="ET57" s="90">
        <v>0</v>
      </c>
      <c r="EU57" s="90" t="e">
        <f t="shared" ref="EU57:EU58" si="900">ROUND(((EN57-DU57)/ES57/10),2)*-1</f>
        <v>#DIV/0!</v>
      </c>
      <c r="EV57" s="90" t="e">
        <f>ET57+EU57</f>
        <v>#DIV/0!</v>
      </c>
    </row>
    <row r="58" spans="1:15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94</v>
      </c>
      <c r="H58" s="40">
        <f>I58+P58</f>
        <v>0</v>
      </c>
      <c r="I58" s="40">
        <f>K58+L58+M58+N58+O58</f>
        <v>0</v>
      </c>
      <c r="J58" s="5"/>
      <c r="K58" s="9"/>
      <c r="L58" s="9"/>
      <c r="M58" s="9"/>
      <c r="N58" s="9"/>
      <c r="O58" s="9"/>
      <c r="P58" s="40">
        <f>Q58+R58+S58</f>
        <v>0</v>
      </c>
      <c r="Q58" s="9"/>
      <c r="R58" s="9"/>
      <c r="S58" s="9"/>
      <c r="T58" s="64">
        <f>(L58+M58+N58)*-1</f>
        <v>0</v>
      </c>
      <c r="U58" s="64">
        <f>(Q58+R58)*-1</f>
        <v>0</v>
      </c>
      <c r="V58" s="9">
        <f t="shared" si="848"/>
        <v>0</v>
      </c>
      <c r="W58" s="9">
        <f t="shared" si="848"/>
        <v>0</v>
      </c>
      <c r="X58" s="9">
        <v>41481</v>
      </c>
      <c r="Y58" s="9">
        <v>23391</v>
      </c>
      <c r="Z58" s="69">
        <f t="shared" si="849"/>
        <v>0</v>
      </c>
      <c r="AA58" s="69">
        <f t="shared" si="850"/>
        <v>0</v>
      </c>
      <c r="AB58" s="69">
        <f>Z58+AA58</f>
        <v>0</v>
      </c>
      <c r="AC58" s="69">
        <f t="shared" si="851"/>
        <v>0</v>
      </c>
      <c r="AD58" s="69">
        <f t="shared" si="852"/>
        <v>0</v>
      </c>
      <c r="AE58" s="46">
        <f>AC58+AD58</f>
        <v>0</v>
      </c>
      <c r="AF58" s="9">
        <f t="shared" si="853"/>
        <v>0</v>
      </c>
      <c r="AG58" s="9">
        <f t="shared" si="854"/>
        <v>0</v>
      </c>
      <c r="AH58" s="69">
        <f t="shared" si="855"/>
        <v>0</v>
      </c>
      <c r="AI58" s="69">
        <f t="shared" si="856"/>
        <v>0</v>
      </c>
      <c r="AJ58" s="69">
        <f>AH58+AI58</f>
        <v>0</v>
      </c>
      <c r="AK58" s="40">
        <f>AL58+AS58</f>
        <v>0</v>
      </c>
      <c r="AL58" s="40">
        <f>AN58+AO58+AP58+AQ58+AR58</f>
        <v>0</v>
      </c>
      <c r="AM58" s="5"/>
      <c r="AN58" s="9"/>
      <c r="AO58" s="9"/>
      <c r="AP58" s="9"/>
      <c r="AQ58" s="9"/>
      <c r="AR58" s="9"/>
      <c r="AS58" s="40">
        <f>AT58+AU58+AV58</f>
        <v>0</v>
      </c>
      <c r="AT58" s="9"/>
      <c r="AU58" s="9"/>
      <c r="AV58" s="9"/>
      <c r="AW58" s="81"/>
      <c r="AX58" s="81"/>
      <c r="AY58" s="78"/>
      <c r="AZ58" s="9">
        <v>41481</v>
      </c>
      <c r="BA58" s="9">
        <v>23391</v>
      </c>
      <c r="BB58" s="86">
        <f>ROUND(AW58/AZ58/10,2)*-1</f>
        <v>0</v>
      </c>
      <c r="BC58" s="86">
        <f t="shared" si="896"/>
        <v>0</v>
      </c>
      <c r="BD58" s="86">
        <f>BB58+BC58</f>
        <v>0</v>
      </c>
      <c r="BE58" s="87">
        <f>BF58+BM58</f>
        <v>0</v>
      </c>
      <c r="BF58" s="87">
        <f>BH58+BI58+BJ58+BK58+BL58</f>
        <v>0</v>
      </c>
      <c r="BG58" s="88">
        <f t="shared" si="857"/>
        <v>0</v>
      </c>
      <c r="BH58" s="88">
        <f t="shared" si="858"/>
        <v>0</v>
      </c>
      <c r="BI58" s="88">
        <f t="shared" si="859"/>
        <v>0</v>
      </c>
      <c r="BJ58" s="88">
        <f t="shared" si="860"/>
        <v>0</v>
      </c>
      <c r="BK58" s="88">
        <f t="shared" si="861"/>
        <v>0</v>
      </c>
      <c r="BL58" s="88">
        <f t="shared" si="862"/>
        <v>0</v>
      </c>
      <c r="BM58" s="87">
        <f>BN58+BO58+BP58</f>
        <v>0</v>
      </c>
      <c r="BN58" s="81">
        <f t="shared" si="863"/>
        <v>0</v>
      </c>
      <c r="BO58" s="81">
        <f t="shared" si="864"/>
        <v>0</v>
      </c>
      <c r="BP58" s="81">
        <f t="shared" si="865"/>
        <v>0</v>
      </c>
      <c r="BQ58" s="81">
        <f t="shared" si="866"/>
        <v>0</v>
      </c>
      <c r="BR58" s="81">
        <f t="shared" si="867"/>
        <v>0</v>
      </c>
      <c r="BS58" s="81">
        <f t="shared" si="868"/>
        <v>0</v>
      </c>
      <c r="BT58" s="9">
        <v>41481</v>
      </c>
      <c r="BU58" s="9">
        <v>23391</v>
      </c>
      <c r="BV58" s="86">
        <f t="shared" si="869"/>
        <v>0</v>
      </c>
      <c r="BW58" s="86">
        <f t="shared" si="870"/>
        <v>0</v>
      </c>
      <c r="BX58" s="86">
        <f>BV58+BW58</f>
        <v>0</v>
      </c>
      <c r="BY58" s="87">
        <f t="shared" si="871"/>
        <v>0</v>
      </c>
      <c r="BZ58" s="87">
        <f t="shared" si="872"/>
        <v>0</v>
      </c>
      <c r="CA58" s="81">
        <f t="shared" si="873"/>
        <v>0</v>
      </c>
      <c r="CB58" s="81">
        <f t="shared" si="874"/>
        <v>0</v>
      </c>
      <c r="CC58" s="81">
        <f t="shared" si="875"/>
        <v>0</v>
      </c>
      <c r="CD58" s="81">
        <f t="shared" si="876"/>
        <v>0</v>
      </c>
      <c r="CE58" s="81">
        <f t="shared" si="877"/>
        <v>0</v>
      </c>
      <c r="CF58" s="81">
        <f t="shared" si="878"/>
        <v>0</v>
      </c>
      <c r="CG58" s="87">
        <f t="shared" si="879"/>
        <v>0</v>
      </c>
      <c r="CH58" s="81">
        <f t="shared" si="880"/>
        <v>0</v>
      </c>
      <c r="CI58" s="81">
        <f t="shared" si="881"/>
        <v>0</v>
      </c>
      <c r="CJ58" s="81">
        <f t="shared" si="882"/>
        <v>0</v>
      </c>
      <c r="CK58" s="81">
        <f>(CC58+CD58+CE58)-(BI58+BJ58+BK58)</f>
        <v>0</v>
      </c>
      <c r="CL58" s="81">
        <f>(CH58+CI58)-(BN58+BO58)</f>
        <v>0</v>
      </c>
      <c r="CM58" s="9">
        <v>41481</v>
      </c>
      <c r="CN58" s="9">
        <v>23391</v>
      </c>
      <c r="CO58" s="90">
        <f>ROUND(((CD58+CE58)-(BJ58+BK58))/CM58/10,2)*-1</f>
        <v>0</v>
      </c>
      <c r="CP58" s="90">
        <f t="shared" si="897"/>
        <v>0</v>
      </c>
      <c r="CQ58" s="90">
        <f t="shared" si="883"/>
        <v>0</v>
      </c>
      <c r="CR58" s="87">
        <f>CS58+CZ58</f>
        <v>0</v>
      </c>
      <c r="CS58" s="87">
        <f>CU58+CV58+CW58+CX58+CY58</f>
        <v>0</v>
      </c>
      <c r="CT58" s="88"/>
      <c r="CU58" s="81"/>
      <c r="CV58" s="81"/>
      <c r="CW58" s="81"/>
      <c r="CX58" s="81"/>
      <c r="CY58" s="81"/>
      <c r="CZ58" s="87">
        <f>DA58+DB58+DC58</f>
        <v>0</v>
      </c>
      <c r="DA58" s="81"/>
      <c r="DB58" s="81"/>
      <c r="DC58" s="81"/>
      <c r="DD58" s="81">
        <f t="shared" si="884"/>
        <v>0</v>
      </c>
      <c r="DE58" s="81">
        <f t="shared" si="885"/>
        <v>0</v>
      </c>
      <c r="DF58" s="9">
        <v>42328</v>
      </c>
      <c r="DG58" s="9">
        <v>23868</v>
      </c>
      <c r="DH58" s="90">
        <f t="shared" ref="DH58" si="901">ROUND(((CW58+CX58)-(CD58+CE58))/DF58/10,2)*-1</f>
        <v>0</v>
      </c>
      <c r="DI58" s="90">
        <f t="shared" si="898"/>
        <v>0</v>
      </c>
      <c r="DJ58" s="90">
        <f>DH58+DI58</f>
        <v>0</v>
      </c>
      <c r="DK58" s="87">
        <f>DL58+DS58</f>
        <v>0</v>
      </c>
      <c r="DL58" s="87">
        <f>DN58+DO58+DP58+DQ58+DR58</f>
        <v>0</v>
      </c>
      <c r="DM58" s="88"/>
      <c r="DN58" s="81"/>
      <c r="DO58" s="81"/>
      <c r="DP58" s="81"/>
      <c r="DQ58" s="81"/>
      <c r="DR58" s="81"/>
      <c r="DS58" s="87">
        <f>DT58+DU58+DV58</f>
        <v>0</v>
      </c>
      <c r="DT58" s="81"/>
      <c r="DU58" s="81"/>
      <c r="DV58" s="81"/>
      <c r="DW58" s="81">
        <f t="shared" si="888"/>
        <v>0</v>
      </c>
      <c r="DX58" s="81">
        <f t="shared" si="889"/>
        <v>0</v>
      </c>
      <c r="DY58" s="9"/>
      <c r="DZ58" s="9"/>
      <c r="EA58" s="90" t="e">
        <f t="shared" ref="EA58" si="902">ROUND(((DP58+DQ58)-(CW58+CX58))/DY58/10,2)*-1</f>
        <v>#DIV/0!</v>
      </c>
      <c r="EB58" s="90" t="e">
        <f t="shared" si="899"/>
        <v>#DIV/0!</v>
      </c>
      <c r="EC58" s="90" t="e">
        <f>EA58+EB58</f>
        <v>#DIV/0!</v>
      </c>
      <c r="ED58" s="87">
        <f>EE58+EL58</f>
        <v>0</v>
      </c>
      <c r="EE58" s="87">
        <f>EG58+EH58+EI58+EJ58+EK58</f>
        <v>0</v>
      </c>
      <c r="EF58" s="88"/>
      <c r="EG58" s="81"/>
      <c r="EH58" s="81"/>
      <c r="EI58" s="81"/>
      <c r="EJ58" s="81"/>
      <c r="EK58" s="81"/>
      <c r="EL58" s="87">
        <f>EM58+EN58+EO58</f>
        <v>0</v>
      </c>
      <c r="EM58" s="81"/>
      <c r="EN58" s="81"/>
      <c r="EO58" s="81"/>
      <c r="EP58" s="81">
        <f t="shared" si="892"/>
        <v>0</v>
      </c>
      <c r="EQ58" s="81">
        <f t="shared" si="893"/>
        <v>0</v>
      </c>
      <c r="ER58" s="9"/>
      <c r="ES58" s="9"/>
      <c r="ET58" s="90" t="e">
        <f t="shared" ref="ET58" si="903">ROUND(((EI58+EJ58)-(DP58+DQ58))/ER58/10,2)*-1</f>
        <v>#DIV/0!</v>
      </c>
      <c r="EU58" s="90" t="e">
        <f t="shared" si="900"/>
        <v>#DIV/0!</v>
      </c>
      <c r="EV58" s="90" t="e">
        <f>ET58+EU58</f>
        <v>#DIV/0!</v>
      </c>
    </row>
    <row r="59" spans="1:152" x14ac:dyDescent="0.25">
      <c r="A59" s="29"/>
      <c r="B59" s="30"/>
      <c r="C59" s="31"/>
      <c r="D59" s="32" t="s">
        <v>156</v>
      </c>
      <c r="E59" s="30"/>
      <c r="F59" s="30"/>
      <c r="G59" s="31"/>
      <c r="H59" s="33">
        <f t="shared" ref="H59:AE59" si="904">SUBTOTAL(9,H55:H58)</f>
        <v>0</v>
      </c>
      <c r="I59" s="33">
        <f t="shared" si="904"/>
        <v>0</v>
      </c>
      <c r="J59" s="33">
        <f t="shared" si="904"/>
        <v>0</v>
      </c>
      <c r="K59" s="33">
        <f t="shared" si="904"/>
        <v>0</v>
      </c>
      <c r="L59" s="33">
        <f t="shared" si="904"/>
        <v>0</v>
      </c>
      <c r="M59" s="33">
        <f t="shared" si="904"/>
        <v>0</v>
      </c>
      <c r="N59" s="33">
        <f t="shared" si="904"/>
        <v>0</v>
      </c>
      <c r="O59" s="33">
        <f t="shared" si="904"/>
        <v>0</v>
      </c>
      <c r="P59" s="33">
        <f t="shared" si="904"/>
        <v>0</v>
      </c>
      <c r="Q59" s="33">
        <f t="shared" si="904"/>
        <v>0</v>
      </c>
      <c r="R59" s="33">
        <f t="shared" si="904"/>
        <v>0</v>
      </c>
      <c r="S59" s="33">
        <f t="shared" si="904"/>
        <v>0</v>
      </c>
      <c r="T59" s="33">
        <f t="shared" si="904"/>
        <v>0</v>
      </c>
      <c r="U59" s="33">
        <f t="shared" si="904"/>
        <v>0</v>
      </c>
      <c r="V59" s="33">
        <f t="shared" si="904"/>
        <v>0</v>
      </c>
      <c r="W59" s="33">
        <f t="shared" si="904"/>
        <v>0</v>
      </c>
      <c r="X59" s="33">
        <f t="shared" si="904"/>
        <v>96873</v>
      </c>
      <c r="Y59" s="33">
        <f t="shared" si="904"/>
        <v>78922</v>
      </c>
      <c r="Z59" s="47">
        <f t="shared" si="904"/>
        <v>0</v>
      </c>
      <c r="AA59" s="47">
        <f t="shared" si="904"/>
        <v>0</v>
      </c>
      <c r="AB59" s="47">
        <f t="shared" si="904"/>
        <v>0</v>
      </c>
      <c r="AC59" s="47">
        <f t="shared" si="904"/>
        <v>0</v>
      </c>
      <c r="AD59" s="47">
        <f t="shared" si="904"/>
        <v>0</v>
      </c>
      <c r="AE59" s="47">
        <f t="shared" si="904"/>
        <v>0</v>
      </c>
      <c r="AF59" s="33">
        <f t="shared" ref="AF59:AJ59" si="905">SUBTOTAL(9,AF55:AF58)</f>
        <v>0</v>
      </c>
      <c r="AG59" s="33">
        <f t="shared" si="905"/>
        <v>0</v>
      </c>
      <c r="AH59" s="47">
        <f t="shared" si="905"/>
        <v>0</v>
      </c>
      <c r="AI59" s="47">
        <f t="shared" si="905"/>
        <v>0</v>
      </c>
      <c r="AJ59" s="47">
        <f t="shared" si="905"/>
        <v>0</v>
      </c>
      <c r="AK59" s="33">
        <f t="shared" ref="AK59:BD59" si="906">SUBTOTAL(9,AK55:AK58)</f>
        <v>0</v>
      </c>
      <c r="AL59" s="33">
        <f t="shared" si="906"/>
        <v>0</v>
      </c>
      <c r="AM59" s="33">
        <f t="shared" si="906"/>
        <v>0</v>
      </c>
      <c r="AN59" s="33">
        <f t="shared" si="906"/>
        <v>0</v>
      </c>
      <c r="AO59" s="33">
        <f t="shared" si="906"/>
        <v>0</v>
      </c>
      <c r="AP59" s="33">
        <f t="shared" si="906"/>
        <v>0</v>
      </c>
      <c r="AQ59" s="33">
        <f t="shared" si="906"/>
        <v>0</v>
      </c>
      <c r="AR59" s="33">
        <f t="shared" si="906"/>
        <v>0</v>
      </c>
      <c r="AS59" s="33">
        <f t="shared" si="906"/>
        <v>0</v>
      </c>
      <c r="AT59" s="33">
        <f t="shared" si="906"/>
        <v>0</v>
      </c>
      <c r="AU59" s="33">
        <f t="shared" si="906"/>
        <v>0</v>
      </c>
      <c r="AV59" s="33">
        <f t="shared" si="906"/>
        <v>0</v>
      </c>
      <c r="AW59" s="33">
        <f t="shared" si="906"/>
        <v>0</v>
      </c>
      <c r="AX59" s="33">
        <f t="shared" si="906"/>
        <v>0</v>
      </c>
      <c r="AY59" s="33">
        <f t="shared" si="906"/>
        <v>0</v>
      </c>
      <c r="AZ59" s="33">
        <f t="shared" ref="AZ59:BA59" si="907">SUBTOTAL(9,AZ55:AZ58)</f>
        <v>96873</v>
      </c>
      <c r="BA59" s="33">
        <f t="shared" si="907"/>
        <v>78922</v>
      </c>
      <c r="BB59" s="47">
        <f t="shared" si="906"/>
        <v>0</v>
      </c>
      <c r="BC59" s="47">
        <f t="shared" si="906"/>
        <v>0</v>
      </c>
      <c r="BD59" s="47">
        <f t="shared" si="906"/>
        <v>0</v>
      </c>
      <c r="BE59" s="33">
        <f t="shared" ref="BE59:BX59" si="908">SUBTOTAL(9,BE55:BE58)</f>
        <v>0</v>
      </c>
      <c r="BF59" s="33">
        <f t="shared" si="908"/>
        <v>0</v>
      </c>
      <c r="BG59" s="33">
        <f t="shared" si="908"/>
        <v>0</v>
      </c>
      <c r="BH59" s="33">
        <f t="shared" si="908"/>
        <v>0</v>
      </c>
      <c r="BI59" s="33">
        <f t="shared" si="908"/>
        <v>0</v>
      </c>
      <c r="BJ59" s="33">
        <f t="shared" si="908"/>
        <v>0</v>
      </c>
      <c r="BK59" s="33">
        <f t="shared" si="908"/>
        <v>0</v>
      </c>
      <c r="BL59" s="33">
        <f t="shared" si="908"/>
        <v>0</v>
      </c>
      <c r="BM59" s="33">
        <f t="shared" si="908"/>
        <v>0</v>
      </c>
      <c r="BN59" s="33">
        <f t="shared" si="908"/>
        <v>0</v>
      </c>
      <c r="BO59" s="33">
        <f t="shared" si="908"/>
        <v>0</v>
      </c>
      <c r="BP59" s="33">
        <f t="shared" si="908"/>
        <v>0</v>
      </c>
      <c r="BQ59" s="33">
        <f t="shared" si="908"/>
        <v>0</v>
      </c>
      <c r="BR59" s="33">
        <f t="shared" si="908"/>
        <v>0</v>
      </c>
      <c r="BS59" s="33">
        <f t="shared" si="908"/>
        <v>0</v>
      </c>
      <c r="BT59" s="33">
        <f t="shared" si="908"/>
        <v>96873</v>
      </c>
      <c r="BU59" s="33">
        <f t="shared" si="908"/>
        <v>78922</v>
      </c>
      <c r="BV59" s="47">
        <f t="shared" si="908"/>
        <v>0</v>
      </c>
      <c r="BW59" s="47">
        <f t="shared" si="908"/>
        <v>0</v>
      </c>
      <c r="BX59" s="47">
        <f t="shared" si="908"/>
        <v>0</v>
      </c>
      <c r="BY59" s="33">
        <f t="shared" ref="BY59:CQ59" si="909">SUBTOTAL(9,BY55:BY58)</f>
        <v>0</v>
      </c>
      <c r="BZ59" s="33">
        <f t="shared" si="909"/>
        <v>0</v>
      </c>
      <c r="CA59" s="33">
        <f t="shared" si="909"/>
        <v>0</v>
      </c>
      <c r="CB59" s="33">
        <f t="shared" si="909"/>
        <v>0</v>
      </c>
      <c r="CC59" s="33">
        <f t="shared" si="909"/>
        <v>0</v>
      </c>
      <c r="CD59" s="33">
        <f t="shared" si="909"/>
        <v>0</v>
      </c>
      <c r="CE59" s="33">
        <f t="shared" si="909"/>
        <v>0</v>
      </c>
      <c r="CF59" s="33">
        <f t="shared" si="909"/>
        <v>0</v>
      </c>
      <c r="CG59" s="33">
        <f t="shared" si="909"/>
        <v>0</v>
      </c>
      <c r="CH59" s="33">
        <f t="shared" si="909"/>
        <v>0</v>
      </c>
      <c r="CI59" s="33">
        <f t="shared" si="909"/>
        <v>0</v>
      </c>
      <c r="CJ59" s="33">
        <f t="shared" si="909"/>
        <v>0</v>
      </c>
      <c r="CK59" s="33">
        <f t="shared" si="909"/>
        <v>0</v>
      </c>
      <c r="CL59" s="33">
        <f t="shared" si="909"/>
        <v>0</v>
      </c>
      <c r="CM59" s="33">
        <f t="shared" si="909"/>
        <v>96873</v>
      </c>
      <c r="CN59" s="33">
        <f t="shared" si="909"/>
        <v>78922</v>
      </c>
      <c r="CO59" s="56">
        <f t="shared" si="909"/>
        <v>0</v>
      </c>
      <c r="CP59" s="56">
        <f t="shared" si="909"/>
        <v>0</v>
      </c>
      <c r="CQ59" s="56">
        <f t="shared" si="909"/>
        <v>0</v>
      </c>
      <c r="CR59" s="33">
        <f t="shared" ref="CR59:DJ59" si="910">SUBTOTAL(9,CR55:CR58)</f>
        <v>0</v>
      </c>
      <c r="CS59" s="33">
        <f t="shared" si="910"/>
        <v>0</v>
      </c>
      <c r="CT59" s="33">
        <f t="shared" si="910"/>
        <v>0</v>
      </c>
      <c r="CU59" s="33">
        <f t="shared" si="910"/>
        <v>0</v>
      </c>
      <c r="CV59" s="33">
        <f t="shared" si="910"/>
        <v>0</v>
      </c>
      <c r="CW59" s="33">
        <f t="shared" si="910"/>
        <v>0</v>
      </c>
      <c r="CX59" s="33">
        <f t="shared" si="910"/>
        <v>0</v>
      </c>
      <c r="CY59" s="33">
        <f t="shared" si="910"/>
        <v>0</v>
      </c>
      <c r="CZ59" s="33">
        <f t="shared" si="910"/>
        <v>0</v>
      </c>
      <c r="DA59" s="33">
        <f t="shared" si="910"/>
        <v>0</v>
      </c>
      <c r="DB59" s="33">
        <f t="shared" si="910"/>
        <v>0</v>
      </c>
      <c r="DC59" s="33">
        <f t="shared" si="910"/>
        <v>0</v>
      </c>
      <c r="DD59" s="33">
        <f t="shared" si="910"/>
        <v>0</v>
      </c>
      <c r="DE59" s="33">
        <f t="shared" si="910"/>
        <v>0</v>
      </c>
      <c r="DF59" s="33">
        <f t="shared" si="910"/>
        <v>98395</v>
      </c>
      <c r="DG59" s="33">
        <f t="shared" si="910"/>
        <v>77458</v>
      </c>
      <c r="DH59" s="56">
        <f t="shared" si="910"/>
        <v>0</v>
      </c>
      <c r="DI59" s="56">
        <f t="shared" si="910"/>
        <v>0</v>
      </c>
      <c r="DJ59" s="56">
        <f t="shared" si="910"/>
        <v>0</v>
      </c>
      <c r="DK59" s="33">
        <f t="shared" ref="DK59:EC59" si="911">SUBTOTAL(9,DK55:DK58)</f>
        <v>0</v>
      </c>
      <c r="DL59" s="33">
        <f t="shared" si="911"/>
        <v>0</v>
      </c>
      <c r="DM59" s="33">
        <f t="shared" si="911"/>
        <v>0</v>
      </c>
      <c r="DN59" s="33">
        <f t="shared" si="911"/>
        <v>0</v>
      </c>
      <c r="DO59" s="33">
        <f t="shared" si="911"/>
        <v>0</v>
      </c>
      <c r="DP59" s="33">
        <f t="shared" si="911"/>
        <v>0</v>
      </c>
      <c r="DQ59" s="33">
        <f t="shared" si="911"/>
        <v>0</v>
      </c>
      <c r="DR59" s="33">
        <f t="shared" si="911"/>
        <v>0</v>
      </c>
      <c r="DS59" s="33">
        <f t="shared" si="911"/>
        <v>0</v>
      </c>
      <c r="DT59" s="33">
        <f t="shared" si="911"/>
        <v>0</v>
      </c>
      <c r="DU59" s="33">
        <f t="shared" si="911"/>
        <v>0</v>
      </c>
      <c r="DV59" s="33">
        <f t="shared" si="911"/>
        <v>0</v>
      </c>
      <c r="DW59" s="33">
        <f t="shared" si="911"/>
        <v>0</v>
      </c>
      <c r="DX59" s="33">
        <f t="shared" si="911"/>
        <v>0</v>
      </c>
      <c r="DY59" s="33">
        <f t="shared" si="911"/>
        <v>0</v>
      </c>
      <c r="DZ59" s="33">
        <f t="shared" si="911"/>
        <v>0</v>
      </c>
      <c r="EA59" s="56" t="e">
        <f t="shared" si="911"/>
        <v>#DIV/0!</v>
      </c>
      <c r="EB59" s="56" t="e">
        <f t="shared" si="911"/>
        <v>#DIV/0!</v>
      </c>
      <c r="EC59" s="56" t="e">
        <f t="shared" si="911"/>
        <v>#DIV/0!</v>
      </c>
      <c r="ED59" s="33">
        <f t="shared" ref="ED59:EV59" si="912">SUBTOTAL(9,ED55:ED58)</f>
        <v>0</v>
      </c>
      <c r="EE59" s="33">
        <f t="shared" si="912"/>
        <v>0</v>
      </c>
      <c r="EF59" s="33">
        <f t="shared" si="912"/>
        <v>0</v>
      </c>
      <c r="EG59" s="33">
        <f t="shared" si="912"/>
        <v>0</v>
      </c>
      <c r="EH59" s="33">
        <f t="shared" si="912"/>
        <v>0</v>
      </c>
      <c r="EI59" s="33">
        <f t="shared" si="912"/>
        <v>0</v>
      </c>
      <c r="EJ59" s="33">
        <f t="shared" si="912"/>
        <v>0</v>
      </c>
      <c r="EK59" s="33">
        <f t="shared" si="912"/>
        <v>0</v>
      </c>
      <c r="EL59" s="33">
        <f t="shared" si="912"/>
        <v>0</v>
      </c>
      <c r="EM59" s="33">
        <f t="shared" si="912"/>
        <v>0</v>
      </c>
      <c r="EN59" s="33">
        <f t="shared" si="912"/>
        <v>0</v>
      </c>
      <c r="EO59" s="33">
        <f t="shared" si="912"/>
        <v>0</v>
      </c>
      <c r="EP59" s="33">
        <f t="shared" si="912"/>
        <v>0</v>
      </c>
      <c r="EQ59" s="33">
        <f t="shared" si="912"/>
        <v>0</v>
      </c>
      <c r="ER59" s="33">
        <f t="shared" si="912"/>
        <v>0</v>
      </c>
      <c r="ES59" s="33">
        <f t="shared" si="912"/>
        <v>0</v>
      </c>
      <c r="ET59" s="56" t="e">
        <f t="shared" si="912"/>
        <v>#DIV/0!</v>
      </c>
      <c r="EU59" s="56" t="e">
        <f t="shared" si="912"/>
        <v>#DIV/0!</v>
      </c>
      <c r="EV59" s="56" t="e">
        <f t="shared" si="912"/>
        <v>#DIV/0!</v>
      </c>
    </row>
    <row r="60" spans="1:15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40">
        <f>I60+P60</f>
        <v>333600</v>
      </c>
      <c r="I60" s="40">
        <f>K60+L60+M60+N60+O60</f>
        <v>303600</v>
      </c>
      <c r="J60" s="5">
        <v>10</v>
      </c>
      <c r="K60" s="9">
        <v>263600</v>
      </c>
      <c r="L60" s="9">
        <v>40000</v>
      </c>
      <c r="M60" s="9"/>
      <c r="N60" s="9"/>
      <c r="O60" s="9"/>
      <c r="P60" s="40">
        <f>Q60+R60+S60</f>
        <v>30000</v>
      </c>
      <c r="Q60" s="9">
        <v>30000</v>
      </c>
      <c r="R60" s="9"/>
      <c r="S60" s="9"/>
      <c r="T60" s="64">
        <f>(L60+M60+N60)*-1</f>
        <v>-40000</v>
      </c>
      <c r="U60" s="64">
        <f>(Q60+R60)*-1</f>
        <v>-30000</v>
      </c>
      <c r="V60" s="9">
        <f>ROUND(T60*0.65,0)</f>
        <v>-26000</v>
      </c>
      <c r="W60" s="9">
        <f>ROUND(U60*0.65,0)</f>
        <v>-19500</v>
      </c>
      <c r="X60" s="9">
        <v>55392</v>
      </c>
      <c r="Y60" s="9">
        <v>29600</v>
      </c>
      <c r="Z60" s="69">
        <f t="shared" ref="Z60:Z61" si="913">IF(T60=0,0,ROUND((T60+L60)/X60/12,2))</f>
        <v>0</v>
      </c>
      <c r="AA60" s="69">
        <f t="shared" ref="AA60:AA61" si="914">IF(U60=0,0,ROUND((U60+Q60)/Y60/12,2))</f>
        <v>0</v>
      </c>
      <c r="AB60" s="69">
        <f>Z60+AA60</f>
        <v>0</v>
      </c>
      <c r="AC60" s="69">
        <f t="shared" ref="AC60:AC61" si="915">ROUND(Z60*0.65,2)</f>
        <v>0</v>
      </c>
      <c r="AD60" s="69">
        <f t="shared" ref="AD60:AD61" si="916">ROUND(AA60*0.65,2)</f>
        <v>0</v>
      </c>
      <c r="AE60" s="46">
        <f>AC60+AD60</f>
        <v>0</v>
      </c>
      <c r="AF60" s="9">
        <f t="shared" ref="AF60:AF61" si="917">T60-V60</f>
        <v>-14000</v>
      </c>
      <c r="AG60" s="9">
        <f t="shared" ref="AG60:AG61" si="918">U60-W60</f>
        <v>-10500</v>
      </c>
      <c r="AH60" s="69">
        <f t="shared" ref="AH60:AH61" si="919">Z60-AC60</f>
        <v>0</v>
      </c>
      <c r="AI60" s="69">
        <f t="shared" ref="AI60:AI61" si="920">AA60-AD60</f>
        <v>0</v>
      </c>
      <c r="AJ60" s="69">
        <f>AH60+AI60</f>
        <v>0</v>
      </c>
      <c r="AK60" s="40">
        <f>AL60+AS60</f>
        <v>150000</v>
      </c>
      <c r="AL60" s="40">
        <f>AN60+AO60+AP60+AQ60+AR60</f>
        <v>120000</v>
      </c>
      <c r="AM60" s="77">
        <v>10</v>
      </c>
      <c r="AN60" s="78">
        <v>80000</v>
      </c>
      <c r="AO60" s="78">
        <v>40000</v>
      </c>
      <c r="AP60" s="78"/>
      <c r="AQ60" s="78"/>
      <c r="AR60" s="78"/>
      <c r="AS60" s="76">
        <f>AT60+AU60+AV60</f>
        <v>30000</v>
      </c>
      <c r="AT60" s="78">
        <v>30000</v>
      </c>
      <c r="AU60" s="78"/>
      <c r="AV60" s="78"/>
      <c r="AW60" s="78">
        <f>(AN60+AO60+AP60+AQ60)-(K60+L60+M60+N60)</f>
        <v>-183600</v>
      </c>
      <c r="AX60" s="78">
        <f>(AT60+AU60)-(Q60+R60)</f>
        <v>0</v>
      </c>
      <c r="AY60" s="78">
        <f t="shared" ref="AY60:AY61" si="921">AV60+AR60-S60-O60</f>
        <v>0</v>
      </c>
      <c r="AZ60" s="9">
        <v>55392</v>
      </c>
      <c r="BA60" s="9">
        <v>29600</v>
      </c>
      <c r="BB60" s="86">
        <f>ROUND(((AN60+AP60+AQ60)-(K60+M60+N60))/AZ60/10,2)*-1</f>
        <v>0.33</v>
      </c>
      <c r="BC60" s="86">
        <f>ROUND(AX60/BA60/10,2)*-1</f>
        <v>0</v>
      </c>
      <c r="BD60" s="86">
        <f>BB60+BC60</f>
        <v>0.33</v>
      </c>
      <c r="BE60" s="87">
        <f>BF60+BM60</f>
        <v>150000</v>
      </c>
      <c r="BF60" s="87">
        <f>BH60+BI60+BJ60+BK60+BL60</f>
        <v>120000</v>
      </c>
      <c r="BG60" s="76">
        <f>AM60</f>
        <v>10</v>
      </c>
      <c r="BH60" s="76">
        <f t="shared" ref="BH60" si="922">AN60</f>
        <v>80000</v>
      </c>
      <c r="BI60" s="76">
        <f t="shared" ref="BI60" si="923">AO60</f>
        <v>40000</v>
      </c>
      <c r="BJ60" s="76">
        <f t="shared" ref="BJ60" si="924">AP60</f>
        <v>0</v>
      </c>
      <c r="BK60" s="76">
        <f t="shared" ref="BK60" si="925">AQ60</f>
        <v>0</v>
      </c>
      <c r="BL60" s="76">
        <f t="shared" ref="BL60" si="926">AR60</f>
        <v>0</v>
      </c>
      <c r="BM60" s="87">
        <f>BN60+BO60+BP60</f>
        <v>30000</v>
      </c>
      <c r="BN60" s="76">
        <f>AT60</f>
        <v>30000</v>
      </c>
      <c r="BO60" s="76">
        <f t="shared" ref="BO60" si="927">AU60</f>
        <v>0</v>
      </c>
      <c r="BP60" s="76">
        <f t="shared" ref="BP60" si="928">AV60</f>
        <v>0</v>
      </c>
      <c r="BQ60" s="81">
        <f t="shared" ref="BQ60:BQ61" si="929">(BH60+BI60+BJ60+BK60)-(K60+L60+M60+N60)</f>
        <v>-183600</v>
      </c>
      <c r="BR60" s="81">
        <f t="shared" ref="BR60:BR61" si="930">(BN60+BO60)-(Q60+R60)</f>
        <v>0</v>
      </c>
      <c r="BS60" s="81">
        <f t="shared" ref="BS60:BS61" si="931">(BP60+BL60)-(S60+O60)</f>
        <v>0</v>
      </c>
      <c r="BT60" s="9">
        <v>55392</v>
      </c>
      <c r="BU60" s="9">
        <v>29600</v>
      </c>
      <c r="BV60" s="86">
        <f t="shared" ref="BV60" si="932">ROUND(((BH60+BJ60+BK60)-(K60+M60+N60))/10/BT60,2)*-1</f>
        <v>0.33</v>
      </c>
      <c r="BW60" s="86">
        <f t="shared" ref="BW60" si="933">ROUND((BO60-R60)/10/BU60,2)*-1</f>
        <v>0</v>
      </c>
      <c r="BX60" s="86">
        <f>BV60+BW60</f>
        <v>0.33</v>
      </c>
      <c r="BY60" s="87">
        <f t="shared" ref="BY60:BY61" si="934">BZ60+CG60</f>
        <v>150000</v>
      </c>
      <c r="BZ60" s="87">
        <f t="shared" ref="BZ60:BZ61" si="935">CB60+CC60+CD60+CE60+CF60</f>
        <v>120000</v>
      </c>
      <c r="CA60" s="81">
        <f t="shared" ref="CA60:CA61" si="936">BG60</f>
        <v>10</v>
      </c>
      <c r="CB60" s="81">
        <f t="shared" ref="CB60:CB61" si="937">BH60</f>
        <v>80000</v>
      </c>
      <c r="CC60" s="81">
        <f t="shared" ref="CC60:CC61" si="938">BI60</f>
        <v>40000</v>
      </c>
      <c r="CD60" s="81">
        <f t="shared" ref="CD60:CD61" si="939">BJ60</f>
        <v>0</v>
      </c>
      <c r="CE60" s="81">
        <f t="shared" ref="CE60:CE61" si="940">BK60</f>
        <v>0</v>
      </c>
      <c r="CF60" s="81">
        <f t="shared" ref="CF60:CF61" si="941">BL60</f>
        <v>0</v>
      </c>
      <c r="CG60" s="87">
        <f t="shared" ref="CG60:CG61" si="942">CH60+CI60+CJ60</f>
        <v>30000</v>
      </c>
      <c r="CH60" s="81">
        <f t="shared" ref="CH60:CH61" si="943">BN60</f>
        <v>30000</v>
      </c>
      <c r="CI60" s="81">
        <f t="shared" ref="CI60:CI61" si="944">BO60</f>
        <v>0</v>
      </c>
      <c r="CJ60" s="81">
        <f t="shared" ref="CJ60:CJ61" si="945">BP60</f>
        <v>0</v>
      </c>
      <c r="CK60" s="81">
        <f>(CC60+CD60+CE60)-(BI60+BJ60+BK60)</f>
        <v>0</v>
      </c>
      <c r="CL60" s="81">
        <f>(CH60+CI60)-(BN60+BO60)</f>
        <v>0</v>
      </c>
      <c r="CM60" s="9">
        <v>55392</v>
      </c>
      <c r="CN60" s="9">
        <v>29600</v>
      </c>
      <c r="CO60" s="90">
        <f>ROUND(((CD60+CE60)-(BJ60+BK60))/CM60/10,2)*-1</f>
        <v>0</v>
      </c>
      <c r="CP60" s="90">
        <f>ROUND((CI60-BO60)/CN60/10,2)*-1</f>
        <v>0</v>
      </c>
      <c r="CQ60" s="90">
        <f t="shared" ref="CQ60:CQ61" si="946">SUM(CO60:CP60)</f>
        <v>0</v>
      </c>
      <c r="CR60" s="87">
        <f>CS60+CZ60</f>
        <v>0</v>
      </c>
      <c r="CS60" s="87">
        <f>CU60+CV60+CW60+CX60+CY60</f>
        <v>0</v>
      </c>
      <c r="CT60" s="88"/>
      <c r="CU60" s="81"/>
      <c r="CV60" s="81"/>
      <c r="CW60" s="81"/>
      <c r="CX60" s="81"/>
      <c r="CY60" s="81"/>
      <c r="CZ60" s="87">
        <f>DA60+DB60+DC60</f>
        <v>0</v>
      </c>
      <c r="DA60" s="81"/>
      <c r="DB60" s="81"/>
      <c r="DC60" s="81"/>
      <c r="DD60" s="81">
        <f t="shared" ref="DD60:DD61" si="947">(CV60+CW60+CX60)-(CC60+CD60+CE60)</f>
        <v>-40000</v>
      </c>
      <c r="DE60" s="81">
        <f t="shared" ref="DE60:DE61" si="948">(DA60+DB60)-(CH60+CI60)</f>
        <v>-30000</v>
      </c>
      <c r="DF60" s="9">
        <v>56067</v>
      </c>
      <c r="DG60" s="9">
        <v>27130</v>
      </c>
      <c r="DH60" s="90">
        <f t="shared" ref="DH60" si="949">ROUND(((CW60+CX60)-(CD60+CE60))/DF60/10,2)*-1</f>
        <v>0</v>
      </c>
      <c r="DI60" s="90">
        <f t="shared" ref="DI60" si="950">ROUND(((DB60-CI60)/DG60/10),2)*-1</f>
        <v>0</v>
      </c>
      <c r="DJ60" s="90">
        <f>DH60+DI60</f>
        <v>0</v>
      </c>
      <c r="DK60" s="87">
        <f>DL60+DS60</f>
        <v>0</v>
      </c>
      <c r="DL60" s="87">
        <f>DN60+DO60+DP60+DQ60+DR60</f>
        <v>0</v>
      </c>
      <c r="DM60" s="88"/>
      <c r="DN60" s="81"/>
      <c r="DO60" s="81"/>
      <c r="DP60" s="81"/>
      <c r="DQ60" s="81"/>
      <c r="DR60" s="81"/>
      <c r="DS60" s="87">
        <f>DT60+DU60+DV60</f>
        <v>0</v>
      </c>
      <c r="DT60" s="81"/>
      <c r="DU60" s="81"/>
      <c r="DV60" s="81"/>
      <c r="DW60" s="78">
        <f>(DO60+DP60+DQ60)-(CV60+CW60+CX60)</f>
        <v>0</v>
      </c>
      <c r="DX60" s="81">
        <f t="shared" ref="DX60:DX61" si="951">(DT60+DU60)-(DA60+DB60)</f>
        <v>0</v>
      </c>
      <c r="DY60" s="9"/>
      <c r="DZ60" s="9"/>
      <c r="EA60" s="90" t="e">
        <f t="shared" ref="EA60" si="952">ROUND(((DP60+DQ60)-(CW60+CX60))/DY60/10,2)*-1</f>
        <v>#DIV/0!</v>
      </c>
      <c r="EB60" s="90" t="e">
        <f t="shared" ref="EB60" si="953">ROUND(((DU60-DB60)/DZ60/10),2)*-1</f>
        <v>#DIV/0!</v>
      </c>
      <c r="EC60" s="90" t="e">
        <f>EA60+EB60</f>
        <v>#DIV/0!</v>
      </c>
      <c r="ED60" s="87">
        <f>EE60+EL60</f>
        <v>0</v>
      </c>
      <c r="EE60" s="87">
        <f>EG60+EH60+EI60+EJ60+EK60</f>
        <v>0</v>
      </c>
      <c r="EF60" s="88"/>
      <c r="EG60" s="81"/>
      <c r="EH60" s="81"/>
      <c r="EI60" s="81"/>
      <c r="EJ60" s="81"/>
      <c r="EK60" s="81"/>
      <c r="EL60" s="87">
        <f>EM60+EN60+EO60</f>
        <v>0</v>
      </c>
      <c r="EM60" s="81"/>
      <c r="EN60" s="81"/>
      <c r="EO60" s="81"/>
      <c r="EP60" s="81">
        <f>(EH60+EI60+EJ60)-(DO60+DP60+DQ60)</f>
        <v>0</v>
      </c>
      <c r="EQ60" s="81">
        <f t="shared" ref="EQ60:EQ61" si="954">(EM60+EN60)-(DT60+DU60)</f>
        <v>0</v>
      </c>
      <c r="ER60" s="9"/>
      <c r="ES60" s="9"/>
      <c r="ET60" s="90" t="e">
        <f t="shared" ref="ET60" si="955">ROUND(((EI60+EJ60)-(DP60+DQ60))/ER60/10,2)*-1</f>
        <v>#DIV/0!</v>
      </c>
      <c r="EU60" s="90" t="e">
        <f t="shared" ref="EU60" si="956">ROUND(((EN60-DU60)/ES60/10),2)*-1</f>
        <v>#DIV/0!</v>
      </c>
      <c r="EV60" s="90" t="e">
        <f>ET60+EU60</f>
        <v>#DIV/0!</v>
      </c>
    </row>
    <row r="61" spans="1:15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108</v>
      </c>
      <c r="G61" s="19" t="s">
        <v>94</v>
      </c>
      <c r="H61" s="40">
        <f>I61+P61</f>
        <v>0</v>
      </c>
      <c r="I61" s="40">
        <f>K61+L61+M61+N61+O61</f>
        <v>0</v>
      </c>
      <c r="J61" s="5"/>
      <c r="K61" s="9"/>
      <c r="L61" s="9"/>
      <c r="M61" s="9"/>
      <c r="N61" s="9"/>
      <c r="O61" s="9"/>
      <c r="P61" s="40">
        <f>Q61+R61+S61</f>
        <v>0</v>
      </c>
      <c r="Q61" s="9"/>
      <c r="R61" s="9"/>
      <c r="S61" s="9"/>
      <c r="T61" s="64">
        <f>(L61+M61+N61)*-1</f>
        <v>0</v>
      </c>
      <c r="U61" s="64">
        <f>(Q61+R61)*-1</f>
        <v>0</v>
      </c>
      <c r="V61" s="9">
        <f>ROUND(T61*0.65,0)</f>
        <v>0</v>
      </c>
      <c r="W61" s="9">
        <f>ROUND(U61*0.65,0)</f>
        <v>0</v>
      </c>
      <c r="X61" s="45" t="s">
        <v>218</v>
      </c>
      <c r="Y61" s="45" t="s">
        <v>218</v>
      </c>
      <c r="Z61" s="69">
        <f t="shared" si="913"/>
        <v>0</v>
      </c>
      <c r="AA61" s="69">
        <f t="shared" si="914"/>
        <v>0</v>
      </c>
      <c r="AB61" s="69">
        <f>Z61+AA61</f>
        <v>0</v>
      </c>
      <c r="AC61" s="69">
        <f t="shared" si="915"/>
        <v>0</v>
      </c>
      <c r="AD61" s="69">
        <f t="shared" si="916"/>
        <v>0</v>
      </c>
      <c r="AE61" s="46">
        <f>AC61+AD61</f>
        <v>0</v>
      </c>
      <c r="AF61" s="9">
        <f t="shared" si="917"/>
        <v>0</v>
      </c>
      <c r="AG61" s="9">
        <f t="shared" si="918"/>
        <v>0</v>
      </c>
      <c r="AH61" s="69">
        <f t="shared" si="919"/>
        <v>0</v>
      </c>
      <c r="AI61" s="69">
        <f t="shared" si="920"/>
        <v>0</v>
      </c>
      <c r="AJ61" s="69">
        <f>AH61+AI61</f>
        <v>0</v>
      </c>
      <c r="AK61" s="40">
        <f>AL61+AS61</f>
        <v>0</v>
      </c>
      <c r="AL61" s="40">
        <f>AN61+AO61+AP61+AQ61+AR61</f>
        <v>0</v>
      </c>
      <c r="AM61" s="77"/>
      <c r="AN61" s="78"/>
      <c r="AO61" s="78"/>
      <c r="AP61" s="78"/>
      <c r="AQ61" s="78"/>
      <c r="AR61" s="78"/>
      <c r="AS61" s="76">
        <f>AT61+AU61+AV61</f>
        <v>0</v>
      </c>
      <c r="AT61" s="78"/>
      <c r="AU61" s="78"/>
      <c r="AV61" s="78"/>
      <c r="AW61" s="78">
        <f>(AN61+AO61+AP61+AQ61)-(K61+L61+M61+N61)</f>
        <v>0</v>
      </c>
      <c r="AX61" s="78">
        <f>(AT61+AU61)-(Q61+R61)</f>
        <v>0</v>
      </c>
      <c r="AY61" s="78">
        <f t="shared" si="921"/>
        <v>0</v>
      </c>
      <c r="AZ61" s="45" t="s">
        <v>218</v>
      </c>
      <c r="BA61" s="45" t="s">
        <v>218</v>
      </c>
      <c r="BB61" s="107" t="s">
        <v>218</v>
      </c>
      <c r="BC61" s="107" t="s">
        <v>218</v>
      </c>
      <c r="BD61" s="107" t="s">
        <v>218</v>
      </c>
      <c r="BE61" s="87">
        <f>BF61+BM61</f>
        <v>0</v>
      </c>
      <c r="BF61" s="87">
        <f>BH61+BI61+BJ61+BK61+BL61</f>
        <v>0</v>
      </c>
      <c r="BG61" s="88">
        <f>AM61</f>
        <v>0</v>
      </c>
      <c r="BH61" s="88">
        <f t="shared" ref="BH61" si="957">K61</f>
        <v>0</v>
      </c>
      <c r="BI61" s="88">
        <f t="shared" ref="BI61" si="958">L61</f>
        <v>0</v>
      </c>
      <c r="BJ61" s="88">
        <f t="shared" ref="BJ61" si="959">M61</f>
        <v>0</v>
      </c>
      <c r="BK61" s="88">
        <f t="shared" ref="BK61" si="960">N61</f>
        <v>0</v>
      </c>
      <c r="BL61" s="88">
        <f t="shared" ref="BL61" si="961">O61</f>
        <v>0</v>
      </c>
      <c r="BM61" s="87">
        <f>BN61+BO61+BP61</f>
        <v>0</v>
      </c>
      <c r="BN61" s="81">
        <f t="shared" ref="BN61" si="962">Q61</f>
        <v>0</v>
      </c>
      <c r="BO61" s="81">
        <f t="shared" ref="BO61" si="963">R61</f>
        <v>0</v>
      </c>
      <c r="BP61" s="81">
        <f t="shared" ref="BP61" si="964">S61</f>
        <v>0</v>
      </c>
      <c r="BQ61" s="81">
        <f t="shared" si="929"/>
        <v>0</v>
      </c>
      <c r="BR61" s="81">
        <f t="shared" si="930"/>
        <v>0</v>
      </c>
      <c r="BS61" s="81">
        <f t="shared" si="931"/>
        <v>0</v>
      </c>
      <c r="BT61" s="45" t="s">
        <v>218</v>
      </c>
      <c r="BU61" s="45" t="s">
        <v>218</v>
      </c>
      <c r="BV61" s="86">
        <v>0</v>
      </c>
      <c r="BW61" s="86">
        <v>0</v>
      </c>
      <c r="BX61" s="86">
        <f>BV61+BW61</f>
        <v>0</v>
      </c>
      <c r="BY61" s="87">
        <f t="shared" si="934"/>
        <v>0</v>
      </c>
      <c r="BZ61" s="87">
        <f t="shared" si="935"/>
        <v>0</v>
      </c>
      <c r="CA61" s="81">
        <f t="shared" si="936"/>
        <v>0</v>
      </c>
      <c r="CB61" s="81">
        <f t="shared" si="937"/>
        <v>0</v>
      </c>
      <c r="CC61" s="81">
        <f t="shared" si="938"/>
        <v>0</v>
      </c>
      <c r="CD61" s="81">
        <f t="shared" si="939"/>
        <v>0</v>
      </c>
      <c r="CE61" s="81">
        <f t="shared" si="940"/>
        <v>0</v>
      </c>
      <c r="CF61" s="81">
        <f t="shared" si="941"/>
        <v>0</v>
      </c>
      <c r="CG61" s="87">
        <f t="shared" si="942"/>
        <v>0</v>
      </c>
      <c r="CH61" s="81">
        <f t="shared" si="943"/>
        <v>0</v>
      </c>
      <c r="CI61" s="81">
        <f t="shared" si="944"/>
        <v>0</v>
      </c>
      <c r="CJ61" s="81">
        <f t="shared" si="945"/>
        <v>0</v>
      </c>
      <c r="CK61" s="81">
        <f>(CC61+CD61+CE61)-(BI61+BJ61+BK61)</f>
        <v>0</v>
      </c>
      <c r="CL61" s="81">
        <f>(CH61+CI61)-(BN61+BO61)</f>
        <v>0</v>
      </c>
      <c r="CM61" s="45">
        <v>0</v>
      </c>
      <c r="CN61" s="45">
        <v>0</v>
      </c>
      <c r="CO61" s="90"/>
      <c r="CP61" s="90"/>
      <c r="CQ61" s="90">
        <f t="shared" si="946"/>
        <v>0</v>
      </c>
      <c r="CR61" s="87">
        <f>CS61+CZ61</f>
        <v>0</v>
      </c>
      <c r="CS61" s="87">
        <f>CU61+CV61+CW61+CX61+CY61</f>
        <v>0</v>
      </c>
      <c r="CT61" s="88"/>
      <c r="CU61" s="81"/>
      <c r="CV61" s="81"/>
      <c r="CW61" s="81"/>
      <c r="CX61" s="81"/>
      <c r="CY61" s="81"/>
      <c r="CZ61" s="87">
        <f>DA61+DB61+DC61</f>
        <v>0</v>
      </c>
      <c r="DA61" s="81"/>
      <c r="DB61" s="81"/>
      <c r="DC61" s="81"/>
      <c r="DD61" s="81">
        <f t="shared" si="947"/>
        <v>0</v>
      </c>
      <c r="DE61" s="81">
        <f t="shared" si="948"/>
        <v>0</v>
      </c>
      <c r="DF61" s="45" t="s">
        <v>218</v>
      </c>
      <c r="DG61" s="45" t="s">
        <v>218</v>
      </c>
      <c r="DH61" s="90">
        <v>0</v>
      </c>
      <c r="DI61" s="90">
        <v>0</v>
      </c>
      <c r="DJ61" s="90">
        <f>DH61+DI61</f>
        <v>0</v>
      </c>
      <c r="DK61" s="87">
        <f>DL61+DS61</f>
        <v>0</v>
      </c>
      <c r="DL61" s="87">
        <f>DN61+DO61+DP61+DQ61+DR61</f>
        <v>0</v>
      </c>
      <c r="DM61" s="88"/>
      <c r="DN61" s="81"/>
      <c r="DO61" s="81"/>
      <c r="DP61" s="81"/>
      <c r="DQ61" s="81"/>
      <c r="DR61" s="81"/>
      <c r="DS61" s="87">
        <f>DT61+DU61+DV61</f>
        <v>0</v>
      </c>
      <c r="DT61" s="81"/>
      <c r="DU61" s="81"/>
      <c r="DV61" s="81"/>
      <c r="DW61" s="81">
        <f t="shared" ref="DW61" si="965">(DO61+DP61+DQ61)-(CV61+CW61+CX61)</f>
        <v>0</v>
      </c>
      <c r="DX61" s="81">
        <f t="shared" si="951"/>
        <v>0</v>
      </c>
      <c r="DY61" s="45" t="s">
        <v>218</v>
      </c>
      <c r="DZ61" s="45" t="s">
        <v>218</v>
      </c>
      <c r="EA61" s="90">
        <v>0</v>
      </c>
      <c r="EB61" s="90">
        <v>0</v>
      </c>
      <c r="EC61" s="90">
        <f>EA61+EB61</f>
        <v>0</v>
      </c>
      <c r="ED61" s="87">
        <f>EE61+EL61</f>
        <v>0</v>
      </c>
      <c r="EE61" s="87">
        <f>EG61+EH61+EI61+EJ61+EK61</f>
        <v>0</v>
      </c>
      <c r="EF61" s="88"/>
      <c r="EG61" s="81"/>
      <c r="EH61" s="81"/>
      <c r="EI61" s="81"/>
      <c r="EJ61" s="81"/>
      <c r="EK61" s="81"/>
      <c r="EL61" s="87">
        <f>EM61+EN61+EO61</f>
        <v>0</v>
      </c>
      <c r="EM61" s="81"/>
      <c r="EN61" s="81"/>
      <c r="EO61" s="81"/>
      <c r="EP61" s="81">
        <f t="shared" ref="EP61" si="966">(EH61+EI61+EJ61)-(DO61+DP61+DQ61)</f>
        <v>0</v>
      </c>
      <c r="EQ61" s="81">
        <f t="shared" si="954"/>
        <v>0</v>
      </c>
      <c r="ER61" s="45" t="s">
        <v>218</v>
      </c>
      <c r="ES61" s="45" t="s">
        <v>218</v>
      </c>
      <c r="ET61" s="90">
        <v>0</v>
      </c>
      <c r="EU61" s="90">
        <v>0</v>
      </c>
      <c r="EV61" s="90">
        <f>ET61+EU61</f>
        <v>0</v>
      </c>
    </row>
    <row r="62" spans="1:152" x14ac:dyDescent="0.25">
      <c r="A62" s="29"/>
      <c r="B62" s="30"/>
      <c r="C62" s="31"/>
      <c r="D62" s="32" t="s">
        <v>157</v>
      </c>
      <c r="E62" s="34"/>
      <c r="F62" s="34"/>
      <c r="G62" s="34"/>
      <c r="H62" s="33">
        <f t="shared" ref="H62:AE62" si="967">SUBTOTAL(9,H60:H61)</f>
        <v>333600</v>
      </c>
      <c r="I62" s="33">
        <f t="shared" si="967"/>
        <v>303600</v>
      </c>
      <c r="J62" s="33">
        <f t="shared" si="967"/>
        <v>10</v>
      </c>
      <c r="K62" s="33">
        <f t="shared" si="967"/>
        <v>263600</v>
      </c>
      <c r="L62" s="33">
        <f t="shared" si="967"/>
        <v>40000</v>
      </c>
      <c r="M62" s="33">
        <f t="shared" si="967"/>
        <v>0</v>
      </c>
      <c r="N62" s="33">
        <f t="shared" si="967"/>
        <v>0</v>
      </c>
      <c r="O62" s="33">
        <f t="shared" si="967"/>
        <v>0</v>
      </c>
      <c r="P62" s="33">
        <f t="shared" si="967"/>
        <v>30000</v>
      </c>
      <c r="Q62" s="33">
        <f t="shared" si="967"/>
        <v>30000</v>
      </c>
      <c r="R62" s="33">
        <f t="shared" si="967"/>
        <v>0</v>
      </c>
      <c r="S62" s="33">
        <f t="shared" si="967"/>
        <v>0</v>
      </c>
      <c r="T62" s="33">
        <f t="shared" si="967"/>
        <v>-40000</v>
      </c>
      <c r="U62" s="33">
        <f t="shared" si="967"/>
        <v>-30000</v>
      </c>
      <c r="V62" s="33">
        <f t="shared" si="967"/>
        <v>-26000</v>
      </c>
      <c r="W62" s="33">
        <f t="shared" si="967"/>
        <v>-19500</v>
      </c>
      <c r="X62" s="33">
        <f t="shared" si="967"/>
        <v>55392</v>
      </c>
      <c r="Y62" s="33">
        <f t="shared" si="967"/>
        <v>29600</v>
      </c>
      <c r="Z62" s="47">
        <f t="shared" si="967"/>
        <v>0</v>
      </c>
      <c r="AA62" s="47">
        <f t="shared" si="967"/>
        <v>0</v>
      </c>
      <c r="AB62" s="47">
        <f t="shared" si="967"/>
        <v>0</v>
      </c>
      <c r="AC62" s="47">
        <f t="shared" si="967"/>
        <v>0</v>
      </c>
      <c r="AD62" s="47">
        <f t="shared" si="967"/>
        <v>0</v>
      </c>
      <c r="AE62" s="47">
        <f t="shared" si="967"/>
        <v>0</v>
      </c>
      <c r="AF62" s="33">
        <f t="shared" ref="AF62:AJ62" si="968">SUBTOTAL(9,AF60:AF61)</f>
        <v>-14000</v>
      </c>
      <c r="AG62" s="33">
        <f t="shared" si="968"/>
        <v>-10500</v>
      </c>
      <c r="AH62" s="47">
        <f t="shared" si="968"/>
        <v>0</v>
      </c>
      <c r="AI62" s="47">
        <f t="shared" si="968"/>
        <v>0</v>
      </c>
      <c r="AJ62" s="47">
        <f t="shared" si="968"/>
        <v>0</v>
      </c>
      <c r="AK62" s="33">
        <f t="shared" ref="AK62:BD62" si="969">SUBTOTAL(9,AK60:AK61)</f>
        <v>150000</v>
      </c>
      <c r="AL62" s="33">
        <f t="shared" si="969"/>
        <v>120000</v>
      </c>
      <c r="AM62" s="33">
        <f t="shared" si="969"/>
        <v>10</v>
      </c>
      <c r="AN62" s="33">
        <f t="shared" si="969"/>
        <v>80000</v>
      </c>
      <c r="AO62" s="33">
        <f t="shared" si="969"/>
        <v>40000</v>
      </c>
      <c r="AP62" s="33">
        <f t="shared" si="969"/>
        <v>0</v>
      </c>
      <c r="AQ62" s="33">
        <f t="shared" si="969"/>
        <v>0</v>
      </c>
      <c r="AR62" s="33">
        <f t="shared" si="969"/>
        <v>0</v>
      </c>
      <c r="AS62" s="33">
        <f t="shared" si="969"/>
        <v>30000</v>
      </c>
      <c r="AT62" s="33">
        <f t="shared" si="969"/>
        <v>30000</v>
      </c>
      <c r="AU62" s="33">
        <f t="shared" si="969"/>
        <v>0</v>
      </c>
      <c r="AV62" s="33">
        <f t="shared" si="969"/>
        <v>0</v>
      </c>
      <c r="AW62" s="33">
        <f t="shared" si="969"/>
        <v>-183600</v>
      </c>
      <c r="AX62" s="33">
        <f t="shared" si="969"/>
        <v>0</v>
      </c>
      <c r="AY62" s="33">
        <f t="shared" si="969"/>
        <v>0</v>
      </c>
      <c r="AZ62" s="33">
        <f t="shared" ref="AZ62:BA62" si="970">SUBTOTAL(9,AZ60:AZ61)</f>
        <v>55392</v>
      </c>
      <c r="BA62" s="33">
        <f t="shared" si="970"/>
        <v>29600</v>
      </c>
      <c r="BB62" s="47">
        <f t="shared" si="969"/>
        <v>0.33</v>
      </c>
      <c r="BC62" s="47">
        <f t="shared" si="969"/>
        <v>0</v>
      </c>
      <c r="BD62" s="47">
        <f t="shared" si="969"/>
        <v>0.33</v>
      </c>
      <c r="BE62" s="33">
        <f t="shared" ref="BE62:BX62" si="971">SUBTOTAL(9,BE60:BE61)</f>
        <v>150000</v>
      </c>
      <c r="BF62" s="33">
        <f t="shared" si="971"/>
        <v>120000</v>
      </c>
      <c r="BG62" s="33">
        <f t="shared" si="971"/>
        <v>10</v>
      </c>
      <c r="BH62" s="33">
        <f t="shared" si="971"/>
        <v>80000</v>
      </c>
      <c r="BI62" s="33">
        <f t="shared" si="971"/>
        <v>40000</v>
      </c>
      <c r="BJ62" s="33">
        <f t="shared" si="971"/>
        <v>0</v>
      </c>
      <c r="BK62" s="33">
        <f t="shared" si="971"/>
        <v>0</v>
      </c>
      <c r="BL62" s="33">
        <f t="shared" si="971"/>
        <v>0</v>
      </c>
      <c r="BM62" s="33">
        <f t="shared" si="971"/>
        <v>30000</v>
      </c>
      <c r="BN62" s="33">
        <f t="shared" si="971"/>
        <v>30000</v>
      </c>
      <c r="BO62" s="33">
        <f t="shared" si="971"/>
        <v>0</v>
      </c>
      <c r="BP62" s="33">
        <f t="shared" si="971"/>
        <v>0</v>
      </c>
      <c r="BQ62" s="33">
        <f t="shared" si="971"/>
        <v>-183600</v>
      </c>
      <c r="BR62" s="33">
        <f t="shared" si="971"/>
        <v>0</v>
      </c>
      <c r="BS62" s="33">
        <f t="shared" si="971"/>
        <v>0</v>
      </c>
      <c r="BT62" s="33">
        <f t="shared" si="971"/>
        <v>55392</v>
      </c>
      <c r="BU62" s="33">
        <f t="shared" si="971"/>
        <v>29600</v>
      </c>
      <c r="BV62" s="47">
        <f t="shared" si="971"/>
        <v>0.33</v>
      </c>
      <c r="BW62" s="47">
        <f t="shared" si="971"/>
        <v>0</v>
      </c>
      <c r="BX62" s="47">
        <f t="shared" si="971"/>
        <v>0.33</v>
      </c>
      <c r="BY62" s="33">
        <f t="shared" ref="BY62:CQ62" si="972">SUBTOTAL(9,BY60:BY61)</f>
        <v>150000</v>
      </c>
      <c r="BZ62" s="33">
        <f t="shared" si="972"/>
        <v>120000</v>
      </c>
      <c r="CA62" s="33">
        <f t="shared" si="972"/>
        <v>10</v>
      </c>
      <c r="CB62" s="33">
        <f t="shared" si="972"/>
        <v>80000</v>
      </c>
      <c r="CC62" s="33">
        <f t="shared" si="972"/>
        <v>40000</v>
      </c>
      <c r="CD62" s="33">
        <f t="shared" si="972"/>
        <v>0</v>
      </c>
      <c r="CE62" s="33">
        <f t="shared" si="972"/>
        <v>0</v>
      </c>
      <c r="CF62" s="33">
        <f t="shared" si="972"/>
        <v>0</v>
      </c>
      <c r="CG62" s="33">
        <f t="shared" si="972"/>
        <v>30000</v>
      </c>
      <c r="CH62" s="33">
        <f t="shared" si="972"/>
        <v>30000</v>
      </c>
      <c r="CI62" s="33">
        <f t="shared" si="972"/>
        <v>0</v>
      </c>
      <c r="CJ62" s="33">
        <f t="shared" si="972"/>
        <v>0</v>
      </c>
      <c r="CK62" s="33">
        <f t="shared" si="972"/>
        <v>0</v>
      </c>
      <c r="CL62" s="33">
        <f t="shared" si="972"/>
        <v>0</v>
      </c>
      <c r="CM62" s="33">
        <f t="shared" si="972"/>
        <v>55392</v>
      </c>
      <c r="CN62" s="33">
        <f t="shared" si="972"/>
        <v>29600</v>
      </c>
      <c r="CO62" s="56">
        <f t="shared" si="972"/>
        <v>0</v>
      </c>
      <c r="CP62" s="56">
        <f t="shared" si="972"/>
        <v>0</v>
      </c>
      <c r="CQ62" s="56">
        <f t="shared" si="972"/>
        <v>0</v>
      </c>
      <c r="CR62" s="33">
        <f t="shared" ref="CR62:DJ62" si="973">SUBTOTAL(9,CR60:CR61)</f>
        <v>0</v>
      </c>
      <c r="CS62" s="33">
        <f t="shared" si="973"/>
        <v>0</v>
      </c>
      <c r="CT62" s="33">
        <f t="shared" si="973"/>
        <v>0</v>
      </c>
      <c r="CU62" s="33">
        <f t="shared" si="973"/>
        <v>0</v>
      </c>
      <c r="CV62" s="33">
        <f t="shared" si="973"/>
        <v>0</v>
      </c>
      <c r="CW62" s="33">
        <f t="shared" si="973"/>
        <v>0</v>
      </c>
      <c r="CX62" s="33">
        <f t="shared" si="973"/>
        <v>0</v>
      </c>
      <c r="CY62" s="33">
        <f t="shared" si="973"/>
        <v>0</v>
      </c>
      <c r="CZ62" s="33">
        <f t="shared" si="973"/>
        <v>0</v>
      </c>
      <c r="DA62" s="33">
        <f t="shared" si="973"/>
        <v>0</v>
      </c>
      <c r="DB62" s="33">
        <f t="shared" si="973"/>
        <v>0</v>
      </c>
      <c r="DC62" s="33">
        <f t="shared" si="973"/>
        <v>0</v>
      </c>
      <c r="DD62" s="33">
        <f t="shared" si="973"/>
        <v>-40000</v>
      </c>
      <c r="DE62" s="33">
        <f t="shared" si="973"/>
        <v>-30000</v>
      </c>
      <c r="DF62" s="33">
        <f t="shared" si="973"/>
        <v>56067</v>
      </c>
      <c r="DG62" s="33">
        <f t="shared" si="973"/>
        <v>27130</v>
      </c>
      <c r="DH62" s="56">
        <f t="shared" si="973"/>
        <v>0</v>
      </c>
      <c r="DI62" s="56">
        <f t="shared" si="973"/>
        <v>0</v>
      </c>
      <c r="DJ62" s="56">
        <f t="shared" si="973"/>
        <v>0</v>
      </c>
      <c r="DK62" s="33">
        <f t="shared" ref="DK62:EC62" si="974">SUBTOTAL(9,DK60:DK61)</f>
        <v>0</v>
      </c>
      <c r="DL62" s="33">
        <f t="shared" si="974"/>
        <v>0</v>
      </c>
      <c r="DM62" s="33">
        <f t="shared" si="974"/>
        <v>0</v>
      </c>
      <c r="DN62" s="33">
        <f t="shared" si="974"/>
        <v>0</v>
      </c>
      <c r="DO62" s="33">
        <f t="shared" si="974"/>
        <v>0</v>
      </c>
      <c r="DP62" s="33">
        <f t="shared" si="974"/>
        <v>0</v>
      </c>
      <c r="DQ62" s="33">
        <f t="shared" si="974"/>
        <v>0</v>
      </c>
      <c r="DR62" s="33">
        <f t="shared" si="974"/>
        <v>0</v>
      </c>
      <c r="DS62" s="33">
        <f t="shared" si="974"/>
        <v>0</v>
      </c>
      <c r="DT62" s="33">
        <f t="shared" si="974"/>
        <v>0</v>
      </c>
      <c r="DU62" s="33">
        <f t="shared" si="974"/>
        <v>0</v>
      </c>
      <c r="DV62" s="33">
        <f t="shared" si="974"/>
        <v>0</v>
      </c>
      <c r="DW62" s="33">
        <f t="shared" si="974"/>
        <v>0</v>
      </c>
      <c r="DX62" s="33">
        <f t="shared" si="974"/>
        <v>0</v>
      </c>
      <c r="DY62" s="33">
        <f t="shared" si="974"/>
        <v>0</v>
      </c>
      <c r="DZ62" s="33">
        <f t="shared" si="974"/>
        <v>0</v>
      </c>
      <c r="EA62" s="56" t="e">
        <f t="shared" si="974"/>
        <v>#DIV/0!</v>
      </c>
      <c r="EB62" s="56" t="e">
        <f t="shared" si="974"/>
        <v>#DIV/0!</v>
      </c>
      <c r="EC62" s="56" t="e">
        <f t="shared" si="974"/>
        <v>#DIV/0!</v>
      </c>
      <c r="ED62" s="33">
        <f t="shared" ref="ED62:EV62" si="975">SUBTOTAL(9,ED60:ED61)</f>
        <v>0</v>
      </c>
      <c r="EE62" s="33">
        <f t="shared" si="975"/>
        <v>0</v>
      </c>
      <c r="EF62" s="33">
        <f t="shared" si="975"/>
        <v>0</v>
      </c>
      <c r="EG62" s="33">
        <f t="shared" si="975"/>
        <v>0</v>
      </c>
      <c r="EH62" s="33">
        <f t="shared" si="975"/>
        <v>0</v>
      </c>
      <c r="EI62" s="33">
        <f t="shared" si="975"/>
        <v>0</v>
      </c>
      <c r="EJ62" s="33">
        <f t="shared" si="975"/>
        <v>0</v>
      </c>
      <c r="EK62" s="33">
        <f t="shared" si="975"/>
        <v>0</v>
      </c>
      <c r="EL62" s="33">
        <f t="shared" si="975"/>
        <v>0</v>
      </c>
      <c r="EM62" s="33">
        <f t="shared" si="975"/>
        <v>0</v>
      </c>
      <c r="EN62" s="33">
        <f t="shared" si="975"/>
        <v>0</v>
      </c>
      <c r="EO62" s="33">
        <f t="shared" si="975"/>
        <v>0</v>
      </c>
      <c r="EP62" s="33">
        <f t="shared" si="975"/>
        <v>0</v>
      </c>
      <c r="EQ62" s="33">
        <f t="shared" si="975"/>
        <v>0</v>
      </c>
      <c r="ER62" s="33">
        <f t="shared" si="975"/>
        <v>0</v>
      </c>
      <c r="ES62" s="33">
        <f t="shared" si="975"/>
        <v>0</v>
      </c>
      <c r="ET62" s="56" t="e">
        <f t="shared" si="975"/>
        <v>#DIV/0!</v>
      </c>
      <c r="EU62" s="56" t="e">
        <f t="shared" si="975"/>
        <v>#DIV/0!</v>
      </c>
      <c r="EV62" s="56" t="e">
        <f t="shared" si="975"/>
        <v>#DIV/0!</v>
      </c>
    </row>
    <row r="63" spans="1:152" x14ac:dyDescent="0.25">
      <c r="A63" s="25">
        <v>1421</v>
      </c>
      <c r="B63" s="6">
        <v>600020398</v>
      </c>
      <c r="C63" s="26">
        <v>46747991</v>
      </c>
      <c r="D63" s="27" t="s">
        <v>237</v>
      </c>
      <c r="E63" s="6">
        <v>3122</v>
      </c>
      <c r="F63" s="6" t="s">
        <v>18</v>
      </c>
      <c r="G63" s="6" t="s">
        <v>19</v>
      </c>
      <c r="H63" s="40">
        <f>I63+P63</f>
        <v>499080</v>
      </c>
      <c r="I63" s="40">
        <f>K63+L63+M63+N63+O63</f>
        <v>199080</v>
      </c>
      <c r="J63" s="5">
        <v>3</v>
      </c>
      <c r="K63" s="9">
        <v>79080</v>
      </c>
      <c r="L63" s="9"/>
      <c r="M63" s="9">
        <v>120000</v>
      </c>
      <c r="N63" s="9"/>
      <c r="O63" s="9"/>
      <c r="P63" s="40">
        <f>Q63+R63+S63</f>
        <v>300000</v>
      </c>
      <c r="Q63" s="9">
        <v>70000</v>
      </c>
      <c r="R63" s="9">
        <v>230000</v>
      </c>
      <c r="S63" s="9"/>
      <c r="T63" s="64">
        <f>(L63+M63+N63)*-1</f>
        <v>-120000</v>
      </c>
      <c r="U63" s="64">
        <f>(Q63+R63)*-1</f>
        <v>-300000</v>
      </c>
      <c r="V63" s="9">
        <f t="shared" ref="V63:W65" si="976">ROUND(T63*0.65,0)</f>
        <v>-78000</v>
      </c>
      <c r="W63" s="9">
        <f t="shared" si="976"/>
        <v>-195000</v>
      </c>
      <c r="X63" s="9">
        <v>55392</v>
      </c>
      <c r="Y63" s="9">
        <v>29600</v>
      </c>
      <c r="Z63" s="69">
        <f t="shared" ref="Z63:Z65" si="977">IF(T63=0,0,ROUND((T63+L63)/X63/12,2))</f>
        <v>-0.18</v>
      </c>
      <c r="AA63" s="69">
        <f t="shared" ref="AA63:AA65" si="978">IF(U63=0,0,ROUND((U63+Q63)/Y63/12,2))</f>
        <v>-0.65</v>
      </c>
      <c r="AB63" s="69">
        <f>Z63+AA63</f>
        <v>-0.83000000000000007</v>
      </c>
      <c r="AC63" s="69">
        <f t="shared" ref="AC63:AC65" si="979">ROUND(Z63*0.65,2)</f>
        <v>-0.12</v>
      </c>
      <c r="AD63" s="69">
        <f t="shared" ref="AD63:AD65" si="980">ROUND(AA63*0.65,2)</f>
        <v>-0.42</v>
      </c>
      <c r="AE63" s="46">
        <f>AC63+AD63</f>
        <v>-0.54</v>
      </c>
      <c r="AF63" s="9">
        <f t="shared" ref="AF63:AF65" si="981">T63-V63</f>
        <v>-42000</v>
      </c>
      <c r="AG63" s="9">
        <f t="shared" ref="AG63:AG65" si="982">U63-W63</f>
        <v>-105000</v>
      </c>
      <c r="AH63" s="69">
        <f t="shared" ref="AH63:AH65" si="983">Z63-AC63</f>
        <v>-0.06</v>
      </c>
      <c r="AI63" s="69">
        <f t="shared" ref="AI63:AI65" si="984">AA63-AD63</f>
        <v>-0.23000000000000004</v>
      </c>
      <c r="AJ63" s="69">
        <f>AH63+AI63</f>
        <v>-0.29000000000000004</v>
      </c>
      <c r="AK63" s="40">
        <f>AL63+AS63</f>
        <v>500000</v>
      </c>
      <c r="AL63" s="40">
        <f>AN63+AO63+AP63+AQ63+AR63</f>
        <v>140000</v>
      </c>
      <c r="AM63" s="77">
        <v>5.5</v>
      </c>
      <c r="AN63" s="78">
        <v>90000</v>
      </c>
      <c r="AO63" s="78"/>
      <c r="AP63" s="78">
        <v>50000</v>
      </c>
      <c r="AQ63" s="78"/>
      <c r="AR63" s="78"/>
      <c r="AS63" s="76">
        <f>AT63+AU63+AV63</f>
        <v>360000</v>
      </c>
      <c r="AT63" s="78">
        <v>100000</v>
      </c>
      <c r="AU63" s="78">
        <v>260000</v>
      </c>
      <c r="AV63" s="78"/>
      <c r="AW63" s="78">
        <f>(AN63+AO63+AP63+AQ63)-(K63+L63+M63+N63)</f>
        <v>-59080</v>
      </c>
      <c r="AX63" s="78">
        <f>(AT63+AU63)-(Q63+R63)</f>
        <v>60000</v>
      </c>
      <c r="AY63" s="78">
        <f t="shared" ref="AY63:AY65" si="985">AV63+AR63-S63-O63</f>
        <v>0</v>
      </c>
      <c r="AZ63" s="9">
        <v>55392</v>
      </c>
      <c r="BA63" s="9">
        <v>29600</v>
      </c>
      <c r="BB63" s="86">
        <f>ROUND(((AN63+AP63+AQ63)-(K63+M63+N63))/AZ63/10,2)*-1</f>
        <v>0.11</v>
      </c>
      <c r="BC63" s="86">
        <f>ROUND((AU63-R63)/BA63/10,2)*-1</f>
        <v>-0.1</v>
      </c>
      <c r="BD63" s="86">
        <f>BB63+BC63</f>
        <v>9.999999999999995E-3</v>
      </c>
      <c r="BE63" s="87">
        <f>BF63+BM63</f>
        <v>500000</v>
      </c>
      <c r="BF63" s="87">
        <f>BH63+BI63+BJ63+BK63+BL63</f>
        <v>140000</v>
      </c>
      <c r="BG63" s="76">
        <f>AM63</f>
        <v>5.5</v>
      </c>
      <c r="BH63" s="76">
        <f t="shared" ref="BH63" si="986">AN63</f>
        <v>90000</v>
      </c>
      <c r="BI63" s="76">
        <f t="shared" ref="BI63" si="987">AO63</f>
        <v>0</v>
      </c>
      <c r="BJ63" s="76">
        <f t="shared" ref="BJ63" si="988">AP63</f>
        <v>50000</v>
      </c>
      <c r="BK63" s="76">
        <f t="shared" ref="BK63" si="989">AQ63</f>
        <v>0</v>
      </c>
      <c r="BL63" s="76">
        <f t="shared" ref="BL63" si="990">AR63</f>
        <v>0</v>
      </c>
      <c r="BM63" s="87">
        <f>BN63+BO63+BP63</f>
        <v>360000</v>
      </c>
      <c r="BN63" s="76">
        <f>AT63</f>
        <v>100000</v>
      </c>
      <c r="BO63" s="76">
        <f t="shared" ref="BO63" si="991">AU63</f>
        <v>260000</v>
      </c>
      <c r="BP63" s="76">
        <f t="shared" ref="BP63" si="992">AV63</f>
        <v>0</v>
      </c>
      <c r="BQ63" s="81">
        <f t="shared" ref="BQ63:BQ65" si="993">(BH63+BI63+BJ63+BK63)-(K63+L63+M63+N63)</f>
        <v>-59080</v>
      </c>
      <c r="BR63" s="81">
        <f t="shared" ref="BR63:BR65" si="994">(BN63+BO63)-(Q63+R63)</f>
        <v>60000</v>
      </c>
      <c r="BS63" s="81">
        <f t="shared" ref="BS63:BS65" si="995">(BP63+BL63)-(S63+O63)</f>
        <v>0</v>
      </c>
      <c r="BT63" s="9">
        <v>55392</v>
      </c>
      <c r="BU63" s="9">
        <v>29600</v>
      </c>
      <c r="BV63" s="86">
        <f t="shared" ref="BV63:BV65" si="996">ROUND(((BH63+BJ63+BK63)-(K63+M63+N63))/10/BT63,2)*-1</f>
        <v>0.11</v>
      </c>
      <c r="BW63" s="86">
        <f t="shared" ref="BW63:BW65" si="997">ROUND((BO63-R63)/10/BU63,2)*-1</f>
        <v>-0.1</v>
      </c>
      <c r="BX63" s="86">
        <f>BV63+BW63</f>
        <v>9.999999999999995E-3</v>
      </c>
      <c r="BY63" s="87">
        <f t="shared" ref="BY63:BY65" si="998">BZ63+CG63</f>
        <v>500000</v>
      </c>
      <c r="BZ63" s="87">
        <f t="shared" ref="BZ63:BZ65" si="999">CB63+CC63+CD63+CE63+CF63</f>
        <v>140000</v>
      </c>
      <c r="CA63" s="81">
        <f t="shared" ref="CA63:CA65" si="1000">BG63</f>
        <v>5.5</v>
      </c>
      <c r="CB63" s="81">
        <f t="shared" ref="CB63:CB65" si="1001">BH63</f>
        <v>90000</v>
      </c>
      <c r="CC63" s="81">
        <f t="shared" ref="CC63:CC65" si="1002">BI63</f>
        <v>0</v>
      </c>
      <c r="CD63" s="81">
        <f t="shared" ref="CD63:CD65" si="1003">BJ63</f>
        <v>50000</v>
      </c>
      <c r="CE63" s="81">
        <f t="shared" ref="CE63:CE65" si="1004">BK63</f>
        <v>0</v>
      </c>
      <c r="CF63" s="81">
        <f t="shared" ref="CF63:CF65" si="1005">BL63</f>
        <v>0</v>
      </c>
      <c r="CG63" s="87">
        <f t="shared" ref="CG63:CG65" si="1006">CH63+CI63+CJ63</f>
        <v>360000</v>
      </c>
      <c r="CH63" s="81">
        <f t="shared" ref="CH63:CH65" si="1007">BN63</f>
        <v>100000</v>
      </c>
      <c r="CI63" s="81">
        <f t="shared" ref="CI63:CI65" si="1008">BO63</f>
        <v>260000</v>
      </c>
      <c r="CJ63" s="81">
        <f t="shared" ref="CJ63:CJ65" si="1009">BP63</f>
        <v>0</v>
      </c>
      <c r="CK63" s="81">
        <f>(CC63+CD63+CE63)-(BI63+BJ63+BK63)</f>
        <v>0</v>
      </c>
      <c r="CL63" s="81">
        <f>(CH63+CI63)-(BN63+BO63)</f>
        <v>0</v>
      </c>
      <c r="CM63" s="9">
        <v>55392</v>
      </c>
      <c r="CN63" s="9">
        <v>29600</v>
      </c>
      <c r="CO63" s="90">
        <f>ROUND(((CD63+CE63)-(BJ63+BK63))/CM63/10,2)*-1</f>
        <v>0</v>
      </c>
      <c r="CP63" s="90">
        <f>ROUND((CI63-BO63)/CN63/10,2)*-1</f>
        <v>0</v>
      </c>
      <c r="CQ63" s="90">
        <f t="shared" ref="CQ63:CQ65" si="1010">SUM(CO63:CP63)</f>
        <v>0</v>
      </c>
      <c r="CR63" s="87">
        <f>CS63+CZ63</f>
        <v>398213</v>
      </c>
      <c r="CS63" s="87">
        <f>CU63+CV63+CW63+CX63+CY63</f>
        <v>0</v>
      </c>
      <c r="CT63" s="88"/>
      <c r="CU63" s="81"/>
      <c r="CV63" s="81"/>
      <c r="CW63" s="81"/>
      <c r="CX63" s="81"/>
      <c r="CY63" s="81"/>
      <c r="CZ63" s="87">
        <v>398213</v>
      </c>
      <c r="DA63" s="81"/>
      <c r="DB63" s="81"/>
      <c r="DC63" s="81"/>
      <c r="DD63" s="81">
        <f t="shared" ref="DD63:DD65" si="1011">(CV63+CW63+CX63)-(CC63+CD63+CE63)</f>
        <v>-50000</v>
      </c>
      <c r="DE63" s="81">
        <f t="shared" ref="DE63:DE65" si="1012">(DA63+DB63)-(CH63+CI63)</f>
        <v>-360000</v>
      </c>
      <c r="DF63" s="9">
        <v>56067</v>
      </c>
      <c r="DG63" s="9">
        <v>27130</v>
      </c>
      <c r="DH63" s="90">
        <f t="shared" ref="DH63" si="1013">ROUND(((CW63+CX63)-(CD63+CE63))/DF63/10,2)*-1</f>
        <v>0.09</v>
      </c>
      <c r="DI63" s="90">
        <f t="shared" ref="DI63" si="1014">ROUND(((DB63-CI63)/DG63/10),2)*-1</f>
        <v>0.96</v>
      </c>
      <c r="DJ63" s="90">
        <f>DH63+DI63</f>
        <v>1.05</v>
      </c>
      <c r="DK63" s="87">
        <f>DL63+DS63</f>
        <v>0</v>
      </c>
      <c r="DL63" s="87">
        <f>DN63+DO63+DP63+DQ63+DR63</f>
        <v>0</v>
      </c>
      <c r="DM63" s="88"/>
      <c r="DN63" s="81"/>
      <c r="DO63" s="81"/>
      <c r="DP63" s="81"/>
      <c r="DQ63" s="81"/>
      <c r="DR63" s="81"/>
      <c r="DS63" s="87">
        <f>DT63+DU63+DV63</f>
        <v>0</v>
      </c>
      <c r="DT63" s="81"/>
      <c r="DU63" s="81"/>
      <c r="DV63" s="81"/>
      <c r="DW63" s="81">
        <f t="shared" ref="DW63:DW65" si="1015">(DO63+DP63+DQ63)-(CV63+CW63+CX63)</f>
        <v>0</v>
      </c>
      <c r="DX63" s="81">
        <f t="shared" ref="DX63:DX65" si="1016">(DT63+DU63)-(DA63+DB63)</f>
        <v>0</v>
      </c>
      <c r="DY63" s="9"/>
      <c r="DZ63" s="9"/>
      <c r="EA63" s="90" t="e">
        <f t="shared" ref="EA63" si="1017">ROUND(((DP63+DQ63)-(CW63+CX63))/DY63/10,2)*-1</f>
        <v>#DIV/0!</v>
      </c>
      <c r="EB63" s="90" t="e">
        <f t="shared" ref="EB63" si="1018">ROUND(((DU63-DB63)/DZ63/10),2)*-1</f>
        <v>#DIV/0!</v>
      </c>
      <c r="EC63" s="90" t="e">
        <f>EA63+EB63</f>
        <v>#DIV/0!</v>
      </c>
      <c r="ED63" s="87">
        <f>EE63+EL63</f>
        <v>0</v>
      </c>
      <c r="EE63" s="87">
        <f>EG63+EH63+EI63+EJ63+EK63</f>
        <v>0</v>
      </c>
      <c r="EF63" s="88"/>
      <c r="EG63" s="81"/>
      <c r="EH63" s="81"/>
      <c r="EI63" s="81"/>
      <c r="EJ63" s="81"/>
      <c r="EK63" s="81"/>
      <c r="EL63" s="87">
        <f t="shared" ref="EL63:EL65" si="1019">EM63+EN63+EO63</f>
        <v>0</v>
      </c>
      <c r="EM63" s="81"/>
      <c r="EN63" s="81"/>
      <c r="EO63" s="81"/>
      <c r="EP63" s="81">
        <f t="shared" ref="EP63:EP65" si="1020">(EH63+EI63+EJ63)-(DO63+DP63+DQ63)</f>
        <v>0</v>
      </c>
      <c r="EQ63" s="81">
        <f t="shared" ref="EQ63:EQ65" si="1021">(EM63+EN63)-(DT63+DU63)</f>
        <v>0</v>
      </c>
      <c r="ER63" s="9"/>
      <c r="ES63" s="9"/>
      <c r="ET63" s="90" t="e">
        <f t="shared" ref="ET63" si="1022">ROUND(((EI63+EJ63)-(DP63+DQ63))/ER63/10,2)*-1</f>
        <v>#DIV/0!</v>
      </c>
      <c r="EU63" s="90" t="e">
        <f t="shared" ref="EU63" si="1023">ROUND(((EN63-DU63)/ES63/10),2)*-1</f>
        <v>#DIV/0!</v>
      </c>
      <c r="EV63" s="90" t="e">
        <f>ET63+EU63</f>
        <v>#DIV/0!</v>
      </c>
    </row>
    <row r="64" spans="1:152" x14ac:dyDescent="0.25">
      <c r="A64" s="5">
        <v>1421</v>
      </c>
      <c r="B64" s="2">
        <v>600020398</v>
      </c>
      <c r="C64" s="7">
        <v>46747991</v>
      </c>
      <c r="D64" s="27" t="s">
        <v>237</v>
      </c>
      <c r="E64" s="19">
        <v>3122</v>
      </c>
      <c r="F64" s="19" t="s">
        <v>108</v>
      </c>
      <c r="G64" s="19" t="s">
        <v>94</v>
      </c>
      <c r="H64" s="40">
        <f>I64+P64</f>
        <v>0</v>
      </c>
      <c r="I64" s="40">
        <f>K64+L64+M64+N64+O64</f>
        <v>0</v>
      </c>
      <c r="J64" s="5"/>
      <c r="K64" s="9"/>
      <c r="L64" s="9"/>
      <c r="M64" s="9"/>
      <c r="N64" s="9"/>
      <c r="O64" s="9"/>
      <c r="P64" s="40">
        <f>Q64+R64+S64</f>
        <v>0</v>
      </c>
      <c r="Q64" s="9"/>
      <c r="R64" s="9"/>
      <c r="S64" s="9"/>
      <c r="T64" s="64">
        <f>(L64+M64+N64)*-1</f>
        <v>0</v>
      </c>
      <c r="U64" s="64">
        <f>(Q64+R64)*-1</f>
        <v>0</v>
      </c>
      <c r="V64" s="9">
        <f t="shared" si="976"/>
        <v>0</v>
      </c>
      <c r="W64" s="9">
        <f t="shared" si="976"/>
        <v>0</v>
      </c>
      <c r="X64" s="45" t="s">
        <v>218</v>
      </c>
      <c r="Y64" s="45" t="s">
        <v>218</v>
      </c>
      <c r="Z64" s="69">
        <f t="shared" si="977"/>
        <v>0</v>
      </c>
      <c r="AA64" s="69">
        <f t="shared" si="978"/>
        <v>0</v>
      </c>
      <c r="AB64" s="69">
        <f>Z64+AA64</f>
        <v>0</v>
      </c>
      <c r="AC64" s="69">
        <f t="shared" si="979"/>
        <v>0</v>
      </c>
      <c r="AD64" s="69">
        <f t="shared" si="980"/>
        <v>0</v>
      </c>
      <c r="AE64" s="46">
        <f>AC64+AD64</f>
        <v>0</v>
      </c>
      <c r="AF64" s="9">
        <f t="shared" si="981"/>
        <v>0</v>
      </c>
      <c r="AG64" s="9">
        <f t="shared" si="982"/>
        <v>0</v>
      </c>
      <c r="AH64" s="69">
        <f t="shared" si="983"/>
        <v>0</v>
      </c>
      <c r="AI64" s="69">
        <f t="shared" si="984"/>
        <v>0</v>
      </c>
      <c r="AJ64" s="69">
        <f>AH64+AI64</f>
        <v>0</v>
      </c>
      <c r="AK64" s="40">
        <f>AL64+AS64</f>
        <v>0</v>
      </c>
      <c r="AL64" s="40">
        <f>AN64+AO64+AP64+AQ64+AR64</f>
        <v>0</v>
      </c>
      <c r="AM64" s="77"/>
      <c r="AN64" s="78"/>
      <c r="AO64" s="78"/>
      <c r="AP64" s="78"/>
      <c r="AQ64" s="78"/>
      <c r="AR64" s="78"/>
      <c r="AS64" s="76">
        <f>AT64+AU64+AV64</f>
        <v>0</v>
      </c>
      <c r="AT64" s="78"/>
      <c r="AU64" s="78"/>
      <c r="AV64" s="78"/>
      <c r="AW64" s="78">
        <f t="shared" ref="AW64:AW65" si="1024">(AN64+AO64+AP64+AQ64)-(K64+L64+M64+N64)</f>
        <v>0</v>
      </c>
      <c r="AX64" s="78">
        <f t="shared" ref="AX64:AX65" si="1025">(AT64+AU64)-(Q64+R64)</f>
        <v>0</v>
      </c>
      <c r="AY64" s="78">
        <f t="shared" si="985"/>
        <v>0</v>
      </c>
      <c r="AZ64" s="45" t="s">
        <v>218</v>
      </c>
      <c r="BA64" s="45" t="s">
        <v>218</v>
      </c>
      <c r="BB64" s="107" t="s">
        <v>218</v>
      </c>
      <c r="BC64" s="107" t="s">
        <v>218</v>
      </c>
      <c r="BD64" s="107" t="s">
        <v>218</v>
      </c>
      <c r="BE64" s="87">
        <f>BF64+BM64</f>
        <v>0</v>
      </c>
      <c r="BF64" s="87">
        <f>BH64+BI64+BJ64+BK64+BL64</f>
        <v>0</v>
      </c>
      <c r="BG64" s="88">
        <f t="shared" ref="BG64:BG65" si="1026">J64</f>
        <v>0</v>
      </c>
      <c r="BH64" s="76">
        <f t="shared" ref="BH64:BH65" si="1027">AN64</f>
        <v>0</v>
      </c>
      <c r="BI64" s="76">
        <f t="shared" ref="BI64:BI65" si="1028">AO64</f>
        <v>0</v>
      </c>
      <c r="BJ64" s="76">
        <f t="shared" ref="BJ64:BJ65" si="1029">AP64</f>
        <v>0</v>
      </c>
      <c r="BK64" s="88">
        <f t="shared" ref="BK64:BK65" si="1030">N64</f>
        <v>0</v>
      </c>
      <c r="BL64" s="88">
        <f t="shared" ref="BL64:BL65" si="1031">O64</f>
        <v>0</v>
      </c>
      <c r="BM64" s="87">
        <f>BN64+BO64+BP64</f>
        <v>0</v>
      </c>
      <c r="BN64" s="76">
        <f t="shared" ref="BN64:BN65" si="1032">AT64</f>
        <v>0</v>
      </c>
      <c r="BO64" s="76">
        <f t="shared" ref="BO64:BO65" si="1033">AU64</f>
        <v>0</v>
      </c>
      <c r="BP64" s="76">
        <f t="shared" ref="BP64:BP65" si="1034">AV64</f>
        <v>0</v>
      </c>
      <c r="BQ64" s="81">
        <f t="shared" si="993"/>
        <v>0</v>
      </c>
      <c r="BR64" s="81">
        <f t="shared" si="994"/>
        <v>0</v>
      </c>
      <c r="BS64" s="81">
        <f t="shared" si="995"/>
        <v>0</v>
      </c>
      <c r="BT64" s="45" t="s">
        <v>218</v>
      </c>
      <c r="BU64" s="45" t="s">
        <v>218</v>
      </c>
      <c r="BV64" s="86">
        <v>0</v>
      </c>
      <c r="BW64" s="86">
        <v>0</v>
      </c>
      <c r="BX64" s="86">
        <f>BV64+BW64</f>
        <v>0</v>
      </c>
      <c r="BY64" s="87">
        <f t="shared" si="998"/>
        <v>0</v>
      </c>
      <c r="BZ64" s="87">
        <f t="shared" si="999"/>
        <v>0</v>
      </c>
      <c r="CA64" s="81">
        <f t="shared" si="1000"/>
        <v>0</v>
      </c>
      <c r="CB64" s="81">
        <f t="shared" si="1001"/>
        <v>0</v>
      </c>
      <c r="CC64" s="81">
        <f t="shared" si="1002"/>
        <v>0</v>
      </c>
      <c r="CD64" s="81">
        <f t="shared" si="1003"/>
        <v>0</v>
      </c>
      <c r="CE64" s="81">
        <f t="shared" si="1004"/>
        <v>0</v>
      </c>
      <c r="CF64" s="81">
        <f t="shared" si="1005"/>
        <v>0</v>
      </c>
      <c r="CG64" s="87">
        <f t="shared" si="1006"/>
        <v>0</v>
      </c>
      <c r="CH64" s="81">
        <f t="shared" si="1007"/>
        <v>0</v>
      </c>
      <c r="CI64" s="81">
        <f t="shared" si="1008"/>
        <v>0</v>
      </c>
      <c r="CJ64" s="81">
        <f t="shared" si="1009"/>
        <v>0</v>
      </c>
      <c r="CK64" s="81">
        <f>(CC64+CD64+CE64)-(BI64+BJ64+BK64)</f>
        <v>0</v>
      </c>
      <c r="CL64" s="81">
        <f>(CH64+CI64)-(BN64+BO64)</f>
        <v>0</v>
      </c>
      <c r="CM64" s="45">
        <v>0</v>
      </c>
      <c r="CN64" s="45">
        <v>0</v>
      </c>
      <c r="CO64" s="90"/>
      <c r="CP64" s="90"/>
      <c r="CQ64" s="90">
        <f t="shared" si="1010"/>
        <v>0</v>
      </c>
      <c r="CR64" s="87">
        <f>CS64+CZ64</f>
        <v>0</v>
      </c>
      <c r="CS64" s="87">
        <f>CU64+CV64+CW64+CX64+CY64</f>
        <v>0</v>
      </c>
      <c r="CT64" s="88"/>
      <c r="CU64" s="81"/>
      <c r="CV64" s="81"/>
      <c r="CW64" s="81"/>
      <c r="CX64" s="81"/>
      <c r="CY64" s="81"/>
      <c r="CZ64" s="87">
        <v>0</v>
      </c>
      <c r="DA64" s="81"/>
      <c r="DB64" s="81"/>
      <c r="DC64" s="81"/>
      <c r="DD64" s="81">
        <f t="shared" si="1011"/>
        <v>0</v>
      </c>
      <c r="DE64" s="81">
        <f t="shared" si="1012"/>
        <v>0</v>
      </c>
      <c r="DF64" s="45" t="s">
        <v>218</v>
      </c>
      <c r="DG64" s="45" t="s">
        <v>218</v>
      </c>
      <c r="DH64" s="90">
        <v>0</v>
      </c>
      <c r="DI64" s="90">
        <v>0</v>
      </c>
      <c r="DJ64" s="90">
        <f>DH64+DI64</f>
        <v>0</v>
      </c>
      <c r="DK64" s="87">
        <f>DL64+DS64</f>
        <v>0</v>
      </c>
      <c r="DL64" s="87">
        <f>DN64+DO64+DP64+DQ64+DR64</f>
        <v>0</v>
      </c>
      <c r="DM64" s="88"/>
      <c r="DN64" s="81"/>
      <c r="DO64" s="81"/>
      <c r="DP64" s="81"/>
      <c r="DQ64" s="81"/>
      <c r="DR64" s="81"/>
      <c r="DS64" s="87">
        <v>0</v>
      </c>
      <c r="DT64" s="81"/>
      <c r="DU64" s="81"/>
      <c r="DV64" s="81"/>
      <c r="DW64" s="81">
        <f t="shared" si="1015"/>
        <v>0</v>
      </c>
      <c r="DX64" s="81">
        <f t="shared" si="1016"/>
        <v>0</v>
      </c>
      <c r="DY64" s="45" t="s">
        <v>218</v>
      </c>
      <c r="DZ64" s="45" t="s">
        <v>218</v>
      </c>
      <c r="EA64" s="90">
        <v>0</v>
      </c>
      <c r="EB64" s="90">
        <v>0</v>
      </c>
      <c r="EC64" s="90">
        <f>EA64+EB64</f>
        <v>0</v>
      </c>
      <c r="ED64" s="87">
        <f>EE64+EL64</f>
        <v>0</v>
      </c>
      <c r="EE64" s="87">
        <f>EG64+EH64+EI64+EJ64+EK64</f>
        <v>0</v>
      </c>
      <c r="EF64" s="88"/>
      <c r="EG64" s="81"/>
      <c r="EH64" s="81"/>
      <c r="EI64" s="81"/>
      <c r="EJ64" s="81"/>
      <c r="EK64" s="81"/>
      <c r="EL64" s="87">
        <f t="shared" si="1019"/>
        <v>0</v>
      </c>
      <c r="EM64" s="81"/>
      <c r="EN64" s="81"/>
      <c r="EO64" s="81"/>
      <c r="EP64" s="81">
        <f t="shared" si="1020"/>
        <v>0</v>
      </c>
      <c r="EQ64" s="81">
        <f t="shared" si="1021"/>
        <v>0</v>
      </c>
      <c r="ER64" s="45" t="s">
        <v>218</v>
      </c>
      <c r="ES64" s="45" t="s">
        <v>218</v>
      </c>
      <c r="ET64" s="90">
        <v>0</v>
      </c>
      <c r="EU64" s="90">
        <v>0</v>
      </c>
      <c r="EV64" s="90">
        <f>ET64+EU64</f>
        <v>0</v>
      </c>
    </row>
    <row r="65" spans="1:152" x14ac:dyDescent="0.25">
      <c r="A65" s="5">
        <v>1421</v>
      </c>
      <c r="B65" s="2">
        <v>600020398</v>
      </c>
      <c r="C65" s="7">
        <v>46747991</v>
      </c>
      <c r="D65" s="27" t="s">
        <v>237</v>
      </c>
      <c r="E65" s="2">
        <v>3150</v>
      </c>
      <c r="F65" s="2" t="s">
        <v>31</v>
      </c>
      <c r="G65" s="2" t="s">
        <v>19</v>
      </c>
      <c r="H65" s="40">
        <f>I65+P65</f>
        <v>30000</v>
      </c>
      <c r="I65" s="40">
        <f>K65+L65+M65+N65+O65</f>
        <v>30000</v>
      </c>
      <c r="J65" s="5"/>
      <c r="K65" s="9"/>
      <c r="L65" s="9"/>
      <c r="M65" s="9">
        <v>30000</v>
      </c>
      <c r="N65" s="9"/>
      <c r="O65" s="9"/>
      <c r="P65" s="40">
        <f>Q65+R65+S65</f>
        <v>0</v>
      </c>
      <c r="Q65" s="9"/>
      <c r="R65" s="9"/>
      <c r="S65" s="9"/>
      <c r="T65" s="64">
        <f>(L65+M65+N65)*-1</f>
        <v>-30000</v>
      </c>
      <c r="U65" s="64">
        <f>(Q65+R65)*-1</f>
        <v>0</v>
      </c>
      <c r="V65" s="9">
        <f t="shared" si="976"/>
        <v>-19500</v>
      </c>
      <c r="W65" s="9">
        <f t="shared" si="976"/>
        <v>0</v>
      </c>
      <c r="X65" s="9">
        <v>54443</v>
      </c>
      <c r="Y65" s="9">
        <v>26590</v>
      </c>
      <c r="Z65" s="69">
        <f t="shared" si="977"/>
        <v>-0.05</v>
      </c>
      <c r="AA65" s="69">
        <f t="shared" si="978"/>
        <v>0</v>
      </c>
      <c r="AB65" s="69">
        <f>Z65+AA65</f>
        <v>-0.05</v>
      </c>
      <c r="AC65" s="69">
        <f t="shared" si="979"/>
        <v>-0.03</v>
      </c>
      <c r="AD65" s="69">
        <f t="shared" si="980"/>
        <v>0</v>
      </c>
      <c r="AE65" s="46">
        <f>AC65+AD65</f>
        <v>-0.03</v>
      </c>
      <c r="AF65" s="9">
        <f t="shared" si="981"/>
        <v>-10500</v>
      </c>
      <c r="AG65" s="9">
        <f t="shared" si="982"/>
        <v>0</v>
      </c>
      <c r="AH65" s="69">
        <f t="shared" si="983"/>
        <v>-2.0000000000000004E-2</v>
      </c>
      <c r="AI65" s="69">
        <f t="shared" si="984"/>
        <v>0</v>
      </c>
      <c r="AJ65" s="69">
        <f>AH65+AI65</f>
        <v>-2.0000000000000004E-2</v>
      </c>
      <c r="AK65" s="40">
        <f>AL65+AS65</f>
        <v>0</v>
      </c>
      <c r="AL65" s="40">
        <f>AN65+AO65+AP65+AQ65+AR65</f>
        <v>0</v>
      </c>
      <c r="AM65" s="77"/>
      <c r="AN65" s="78"/>
      <c r="AO65" s="78"/>
      <c r="AP65" s="78"/>
      <c r="AQ65" s="78"/>
      <c r="AR65" s="78"/>
      <c r="AS65" s="76">
        <f>AT65+AU65+AV65</f>
        <v>0</v>
      </c>
      <c r="AT65" s="78"/>
      <c r="AU65" s="78"/>
      <c r="AV65" s="78"/>
      <c r="AW65" s="78">
        <f t="shared" si="1024"/>
        <v>-30000</v>
      </c>
      <c r="AX65" s="78">
        <f t="shared" si="1025"/>
        <v>0</v>
      </c>
      <c r="AY65" s="78">
        <f t="shared" si="985"/>
        <v>0</v>
      </c>
      <c r="AZ65" s="9">
        <v>54443</v>
      </c>
      <c r="BA65" s="9">
        <v>26590</v>
      </c>
      <c r="BB65" s="86">
        <f>ROUND(((AN65+AP65+AQ65)-(K65+M65+N65))/AZ65/10,2)*-1</f>
        <v>0.06</v>
      </c>
      <c r="BC65" s="86">
        <f>ROUND(AX65/BA65/10,2)*-1</f>
        <v>0</v>
      </c>
      <c r="BD65" s="86">
        <f>BB65+BC65</f>
        <v>0.06</v>
      </c>
      <c r="BE65" s="87">
        <f>BF65+BM65</f>
        <v>0</v>
      </c>
      <c r="BF65" s="87">
        <f>BH65+BI65+BJ65+BK65+BL65</f>
        <v>0</v>
      </c>
      <c r="BG65" s="88">
        <f t="shared" si="1026"/>
        <v>0</v>
      </c>
      <c r="BH65" s="76">
        <f t="shared" si="1027"/>
        <v>0</v>
      </c>
      <c r="BI65" s="76">
        <f t="shared" si="1028"/>
        <v>0</v>
      </c>
      <c r="BJ65" s="76">
        <f t="shared" si="1029"/>
        <v>0</v>
      </c>
      <c r="BK65" s="88">
        <f t="shared" si="1030"/>
        <v>0</v>
      </c>
      <c r="BL65" s="88">
        <f t="shared" si="1031"/>
        <v>0</v>
      </c>
      <c r="BM65" s="87">
        <f>BN65+BO65+BP65</f>
        <v>0</v>
      </c>
      <c r="BN65" s="76">
        <f t="shared" si="1032"/>
        <v>0</v>
      </c>
      <c r="BO65" s="76">
        <f t="shared" si="1033"/>
        <v>0</v>
      </c>
      <c r="BP65" s="76">
        <f t="shared" si="1034"/>
        <v>0</v>
      </c>
      <c r="BQ65" s="81">
        <f t="shared" si="993"/>
        <v>-30000</v>
      </c>
      <c r="BR65" s="81">
        <f t="shared" si="994"/>
        <v>0</v>
      </c>
      <c r="BS65" s="81">
        <f t="shared" si="995"/>
        <v>0</v>
      </c>
      <c r="BT65" s="9">
        <v>54443</v>
      </c>
      <c r="BU65" s="9">
        <v>26590</v>
      </c>
      <c r="BV65" s="86">
        <f t="shared" si="996"/>
        <v>0.06</v>
      </c>
      <c r="BW65" s="86">
        <f t="shared" si="997"/>
        <v>0</v>
      </c>
      <c r="BX65" s="86">
        <f>BV65+BW65</f>
        <v>0.06</v>
      </c>
      <c r="BY65" s="87">
        <f t="shared" si="998"/>
        <v>0</v>
      </c>
      <c r="BZ65" s="87">
        <f t="shared" si="999"/>
        <v>0</v>
      </c>
      <c r="CA65" s="81">
        <f t="shared" si="1000"/>
        <v>0</v>
      </c>
      <c r="CB65" s="81">
        <f t="shared" si="1001"/>
        <v>0</v>
      </c>
      <c r="CC65" s="81">
        <f t="shared" si="1002"/>
        <v>0</v>
      </c>
      <c r="CD65" s="81">
        <f t="shared" si="1003"/>
        <v>0</v>
      </c>
      <c r="CE65" s="81">
        <f t="shared" si="1004"/>
        <v>0</v>
      </c>
      <c r="CF65" s="81">
        <f t="shared" si="1005"/>
        <v>0</v>
      </c>
      <c r="CG65" s="87">
        <f t="shared" si="1006"/>
        <v>0</v>
      </c>
      <c r="CH65" s="81">
        <f t="shared" si="1007"/>
        <v>0</v>
      </c>
      <c r="CI65" s="81">
        <f t="shared" si="1008"/>
        <v>0</v>
      </c>
      <c r="CJ65" s="81">
        <f t="shared" si="1009"/>
        <v>0</v>
      </c>
      <c r="CK65" s="81">
        <f>(CC65+CD65+CE65)-(BI65+BJ65+BK65)</f>
        <v>0</v>
      </c>
      <c r="CL65" s="81">
        <f>(CH65+CI65)-(BN65+BO65)</f>
        <v>0</v>
      </c>
      <c r="CM65" s="9">
        <v>54443</v>
      </c>
      <c r="CN65" s="9">
        <v>26590</v>
      </c>
      <c r="CO65" s="90">
        <f>ROUND(((CD65+CE65)-(BJ65+BK65))/CM65/10,2)*-1</f>
        <v>0</v>
      </c>
      <c r="CP65" s="90">
        <f>ROUND((CI65-BO65)/CN65/10,2)*-1</f>
        <v>0</v>
      </c>
      <c r="CQ65" s="90">
        <f t="shared" si="1010"/>
        <v>0</v>
      </c>
      <c r="CR65" s="87">
        <f>CS65+CZ65</f>
        <v>0</v>
      </c>
      <c r="CS65" s="87">
        <f>CU65+CV65+CW65+CX65+CY65</f>
        <v>0</v>
      </c>
      <c r="CT65" s="88"/>
      <c r="CU65" s="81"/>
      <c r="CV65" s="81"/>
      <c r="CW65" s="81"/>
      <c r="CX65" s="81"/>
      <c r="CY65" s="81"/>
      <c r="CZ65" s="87">
        <v>0</v>
      </c>
      <c r="DA65" s="81"/>
      <c r="DB65" s="81"/>
      <c r="DC65" s="81"/>
      <c r="DD65" s="81">
        <f t="shared" si="1011"/>
        <v>0</v>
      </c>
      <c r="DE65" s="81">
        <f t="shared" si="1012"/>
        <v>0</v>
      </c>
      <c r="DF65" s="9">
        <v>51885</v>
      </c>
      <c r="DG65" s="9">
        <v>27135</v>
      </c>
      <c r="DH65" s="90">
        <f t="shared" ref="DH65" si="1035">ROUND(((CW65+CX65)-(CD65+CE65))/DF65/10,2)*-1</f>
        <v>0</v>
      </c>
      <c r="DI65" s="90">
        <f t="shared" ref="DI65" si="1036">ROUND(((DB65-CI65)/DG65/10),2)*-1</f>
        <v>0</v>
      </c>
      <c r="DJ65" s="90">
        <f>DH65+DI65</f>
        <v>0</v>
      </c>
      <c r="DK65" s="87">
        <f>DL65+DS65</f>
        <v>0</v>
      </c>
      <c r="DL65" s="87">
        <f>DN65+DO65+DP65+DQ65+DR65</f>
        <v>0</v>
      </c>
      <c r="DM65" s="88"/>
      <c r="DN65" s="81"/>
      <c r="DO65" s="81"/>
      <c r="DP65" s="81"/>
      <c r="DQ65" s="81"/>
      <c r="DR65" s="81"/>
      <c r="DS65" s="87">
        <v>0</v>
      </c>
      <c r="DT65" s="81"/>
      <c r="DU65" s="81"/>
      <c r="DV65" s="81"/>
      <c r="DW65" s="81">
        <f t="shared" si="1015"/>
        <v>0</v>
      </c>
      <c r="DX65" s="81">
        <f t="shared" si="1016"/>
        <v>0</v>
      </c>
      <c r="DY65" s="9"/>
      <c r="DZ65" s="9"/>
      <c r="EA65" s="90" t="e">
        <f t="shared" ref="EA65" si="1037">ROUND(((DP65+DQ65)-(CW65+CX65))/DY65/10,2)*-1</f>
        <v>#DIV/0!</v>
      </c>
      <c r="EB65" s="90" t="e">
        <f t="shared" ref="EB65" si="1038">ROUND(((DU65-DB65)/DZ65/10),2)*-1</f>
        <v>#DIV/0!</v>
      </c>
      <c r="EC65" s="90" t="e">
        <f>EA65+EB65</f>
        <v>#DIV/0!</v>
      </c>
      <c r="ED65" s="87">
        <f>EE65+EL65</f>
        <v>0</v>
      </c>
      <c r="EE65" s="87">
        <f>EG65+EH65+EI65+EJ65+EK65</f>
        <v>0</v>
      </c>
      <c r="EF65" s="88"/>
      <c r="EG65" s="81"/>
      <c r="EH65" s="81"/>
      <c r="EI65" s="81"/>
      <c r="EJ65" s="81"/>
      <c r="EK65" s="81"/>
      <c r="EL65" s="87">
        <f t="shared" si="1019"/>
        <v>0</v>
      </c>
      <c r="EM65" s="81"/>
      <c r="EN65" s="81"/>
      <c r="EO65" s="81"/>
      <c r="EP65" s="81">
        <f t="shared" si="1020"/>
        <v>0</v>
      </c>
      <c r="EQ65" s="81">
        <f t="shared" si="1021"/>
        <v>0</v>
      </c>
      <c r="ER65" s="9"/>
      <c r="ES65" s="9"/>
      <c r="ET65" s="90" t="e">
        <f t="shared" ref="ET65" si="1039">ROUND(((EI65+EJ65)-(DP65+DQ65))/ER65/10,2)*-1</f>
        <v>#DIV/0!</v>
      </c>
      <c r="EU65" s="90" t="e">
        <f t="shared" ref="EU65" si="1040">ROUND(((EN65-DU65)/ES65/10),2)*-1</f>
        <v>#DIV/0!</v>
      </c>
      <c r="EV65" s="90" t="e">
        <f>ET65+EU65</f>
        <v>#DIV/0!</v>
      </c>
    </row>
    <row r="66" spans="1:152" x14ac:dyDescent="0.25">
      <c r="A66" s="29"/>
      <c r="B66" s="30"/>
      <c r="C66" s="31"/>
      <c r="D66" s="32" t="s">
        <v>237</v>
      </c>
      <c r="E66" s="30"/>
      <c r="F66" s="30"/>
      <c r="G66" s="30"/>
      <c r="H66" s="33">
        <f t="shared" ref="H66:AE66" si="1041">SUBTOTAL(9,H63:H65)</f>
        <v>529080</v>
      </c>
      <c r="I66" s="33">
        <f t="shared" si="1041"/>
        <v>229080</v>
      </c>
      <c r="J66" s="33">
        <f t="shared" si="1041"/>
        <v>3</v>
      </c>
      <c r="K66" s="33">
        <f t="shared" si="1041"/>
        <v>79080</v>
      </c>
      <c r="L66" s="33">
        <f t="shared" si="1041"/>
        <v>0</v>
      </c>
      <c r="M66" s="33">
        <f t="shared" si="1041"/>
        <v>150000</v>
      </c>
      <c r="N66" s="33">
        <f t="shared" si="1041"/>
        <v>0</v>
      </c>
      <c r="O66" s="33">
        <f t="shared" si="1041"/>
        <v>0</v>
      </c>
      <c r="P66" s="33">
        <f t="shared" si="1041"/>
        <v>300000</v>
      </c>
      <c r="Q66" s="33">
        <f t="shared" si="1041"/>
        <v>70000</v>
      </c>
      <c r="R66" s="33">
        <f t="shared" si="1041"/>
        <v>230000</v>
      </c>
      <c r="S66" s="33">
        <f t="shared" si="1041"/>
        <v>0</v>
      </c>
      <c r="T66" s="33">
        <f t="shared" si="1041"/>
        <v>-150000</v>
      </c>
      <c r="U66" s="33">
        <f t="shared" si="1041"/>
        <v>-300000</v>
      </c>
      <c r="V66" s="33">
        <f t="shared" si="1041"/>
        <v>-97500</v>
      </c>
      <c r="W66" s="33">
        <f t="shared" si="1041"/>
        <v>-195000</v>
      </c>
      <c r="X66" s="33">
        <f t="shared" si="1041"/>
        <v>109835</v>
      </c>
      <c r="Y66" s="33">
        <f t="shared" si="1041"/>
        <v>56190</v>
      </c>
      <c r="Z66" s="47">
        <f t="shared" si="1041"/>
        <v>-0.22999999999999998</v>
      </c>
      <c r="AA66" s="47">
        <f t="shared" si="1041"/>
        <v>-0.65</v>
      </c>
      <c r="AB66" s="47">
        <f t="shared" si="1041"/>
        <v>-0.88000000000000012</v>
      </c>
      <c r="AC66" s="47">
        <f t="shared" si="1041"/>
        <v>-0.15</v>
      </c>
      <c r="AD66" s="47">
        <f t="shared" si="1041"/>
        <v>-0.42</v>
      </c>
      <c r="AE66" s="47">
        <f t="shared" si="1041"/>
        <v>-0.57000000000000006</v>
      </c>
      <c r="AF66" s="33">
        <f t="shared" ref="AF66:AJ66" si="1042">SUBTOTAL(9,AF63:AF65)</f>
        <v>-52500</v>
      </c>
      <c r="AG66" s="33">
        <f t="shared" si="1042"/>
        <v>-105000</v>
      </c>
      <c r="AH66" s="47">
        <f t="shared" si="1042"/>
        <v>-0.08</v>
      </c>
      <c r="AI66" s="47">
        <f t="shared" si="1042"/>
        <v>-0.23000000000000004</v>
      </c>
      <c r="AJ66" s="47">
        <f t="shared" si="1042"/>
        <v>-0.31000000000000005</v>
      </c>
      <c r="AK66" s="33">
        <f t="shared" ref="AK66:BD66" si="1043">SUBTOTAL(9,AK63:AK65)</f>
        <v>500000</v>
      </c>
      <c r="AL66" s="33">
        <f t="shared" si="1043"/>
        <v>140000</v>
      </c>
      <c r="AM66" s="33">
        <f t="shared" si="1043"/>
        <v>5.5</v>
      </c>
      <c r="AN66" s="33">
        <f t="shared" si="1043"/>
        <v>90000</v>
      </c>
      <c r="AO66" s="33">
        <f t="shared" si="1043"/>
        <v>0</v>
      </c>
      <c r="AP66" s="33">
        <f t="shared" si="1043"/>
        <v>50000</v>
      </c>
      <c r="AQ66" s="33">
        <f t="shared" si="1043"/>
        <v>0</v>
      </c>
      <c r="AR66" s="33">
        <f t="shared" si="1043"/>
        <v>0</v>
      </c>
      <c r="AS66" s="33">
        <f t="shared" si="1043"/>
        <v>360000</v>
      </c>
      <c r="AT66" s="33">
        <f t="shared" si="1043"/>
        <v>100000</v>
      </c>
      <c r="AU66" s="33">
        <f t="shared" si="1043"/>
        <v>260000</v>
      </c>
      <c r="AV66" s="33">
        <f t="shared" si="1043"/>
        <v>0</v>
      </c>
      <c r="AW66" s="33">
        <f t="shared" si="1043"/>
        <v>-89080</v>
      </c>
      <c r="AX66" s="33">
        <f t="shared" si="1043"/>
        <v>60000</v>
      </c>
      <c r="AY66" s="33">
        <f t="shared" si="1043"/>
        <v>0</v>
      </c>
      <c r="AZ66" s="33">
        <f t="shared" ref="AZ66:BA66" si="1044">SUBTOTAL(9,AZ63:AZ65)</f>
        <v>109835</v>
      </c>
      <c r="BA66" s="33">
        <f t="shared" si="1044"/>
        <v>56190</v>
      </c>
      <c r="BB66" s="47">
        <f t="shared" si="1043"/>
        <v>0.16999999999999998</v>
      </c>
      <c r="BC66" s="47">
        <f t="shared" si="1043"/>
        <v>-0.1</v>
      </c>
      <c r="BD66" s="47">
        <f t="shared" si="1043"/>
        <v>6.9999999999999993E-2</v>
      </c>
      <c r="BE66" s="33">
        <f t="shared" ref="BE66:BX66" si="1045">SUBTOTAL(9,BE63:BE65)</f>
        <v>500000</v>
      </c>
      <c r="BF66" s="33">
        <f t="shared" si="1045"/>
        <v>140000</v>
      </c>
      <c r="BG66" s="33">
        <f t="shared" si="1045"/>
        <v>5.5</v>
      </c>
      <c r="BH66" s="33">
        <f t="shared" si="1045"/>
        <v>90000</v>
      </c>
      <c r="BI66" s="33">
        <f t="shared" si="1045"/>
        <v>0</v>
      </c>
      <c r="BJ66" s="33">
        <f t="shared" si="1045"/>
        <v>50000</v>
      </c>
      <c r="BK66" s="33">
        <f t="shared" si="1045"/>
        <v>0</v>
      </c>
      <c r="BL66" s="33">
        <f t="shared" si="1045"/>
        <v>0</v>
      </c>
      <c r="BM66" s="33">
        <f t="shared" si="1045"/>
        <v>360000</v>
      </c>
      <c r="BN66" s="33">
        <f t="shared" si="1045"/>
        <v>100000</v>
      </c>
      <c r="BO66" s="33">
        <f t="shared" si="1045"/>
        <v>260000</v>
      </c>
      <c r="BP66" s="33">
        <f t="shared" si="1045"/>
        <v>0</v>
      </c>
      <c r="BQ66" s="33">
        <f t="shared" si="1045"/>
        <v>-89080</v>
      </c>
      <c r="BR66" s="33">
        <f t="shared" si="1045"/>
        <v>60000</v>
      </c>
      <c r="BS66" s="33">
        <f t="shared" si="1045"/>
        <v>0</v>
      </c>
      <c r="BT66" s="33">
        <f t="shared" si="1045"/>
        <v>109835</v>
      </c>
      <c r="BU66" s="33">
        <f t="shared" si="1045"/>
        <v>56190</v>
      </c>
      <c r="BV66" s="47">
        <f t="shared" si="1045"/>
        <v>0.16999999999999998</v>
      </c>
      <c r="BW66" s="47">
        <f t="shared" si="1045"/>
        <v>-0.1</v>
      </c>
      <c r="BX66" s="47">
        <f t="shared" si="1045"/>
        <v>6.9999999999999993E-2</v>
      </c>
      <c r="BY66" s="33">
        <f t="shared" ref="BY66:CQ66" si="1046">SUBTOTAL(9,BY63:BY65)</f>
        <v>500000</v>
      </c>
      <c r="BZ66" s="33">
        <f t="shared" si="1046"/>
        <v>140000</v>
      </c>
      <c r="CA66" s="33">
        <f t="shared" si="1046"/>
        <v>5.5</v>
      </c>
      <c r="CB66" s="33">
        <f t="shared" si="1046"/>
        <v>90000</v>
      </c>
      <c r="CC66" s="33">
        <f t="shared" si="1046"/>
        <v>0</v>
      </c>
      <c r="CD66" s="33">
        <f t="shared" si="1046"/>
        <v>50000</v>
      </c>
      <c r="CE66" s="33">
        <f t="shared" si="1046"/>
        <v>0</v>
      </c>
      <c r="CF66" s="33">
        <f t="shared" si="1046"/>
        <v>0</v>
      </c>
      <c r="CG66" s="33">
        <f t="shared" si="1046"/>
        <v>360000</v>
      </c>
      <c r="CH66" s="33">
        <f t="shared" si="1046"/>
        <v>100000</v>
      </c>
      <c r="CI66" s="33">
        <f t="shared" si="1046"/>
        <v>260000</v>
      </c>
      <c r="CJ66" s="33">
        <f t="shared" si="1046"/>
        <v>0</v>
      </c>
      <c r="CK66" s="33">
        <f t="shared" si="1046"/>
        <v>0</v>
      </c>
      <c r="CL66" s="33">
        <f t="shared" si="1046"/>
        <v>0</v>
      </c>
      <c r="CM66" s="33">
        <f t="shared" si="1046"/>
        <v>109835</v>
      </c>
      <c r="CN66" s="33">
        <f t="shared" si="1046"/>
        <v>56190</v>
      </c>
      <c r="CO66" s="56">
        <f t="shared" si="1046"/>
        <v>0</v>
      </c>
      <c r="CP66" s="56">
        <f t="shared" si="1046"/>
        <v>0</v>
      </c>
      <c r="CQ66" s="56">
        <f t="shared" si="1046"/>
        <v>0</v>
      </c>
      <c r="CR66" s="33">
        <f t="shared" ref="CR66:DJ66" si="1047">SUBTOTAL(9,CR63:CR65)</f>
        <v>398213</v>
      </c>
      <c r="CS66" s="33">
        <f t="shared" si="1047"/>
        <v>0</v>
      </c>
      <c r="CT66" s="33">
        <f t="shared" si="1047"/>
        <v>0</v>
      </c>
      <c r="CU66" s="33">
        <f t="shared" si="1047"/>
        <v>0</v>
      </c>
      <c r="CV66" s="33">
        <f t="shared" si="1047"/>
        <v>0</v>
      </c>
      <c r="CW66" s="33">
        <f t="shared" si="1047"/>
        <v>0</v>
      </c>
      <c r="CX66" s="33">
        <f t="shared" si="1047"/>
        <v>0</v>
      </c>
      <c r="CY66" s="33">
        <f t="shared" si="1047"/>
        <v>0</v>
      </c>
      <c r="CZ66" s="33">
        <f t="shared" si="1047"/>
        <v>398213</v>
      </c>
      <c r="DA66" s="33">
        <f t="shared" si="1047"/>
        <v>0</v>
      </c>
      <c r="DB66" s="33">
        <f t="shared" si="1047"/>
        <v>0</v>
      </c>
      <c r="DC66" s="33">
        <f t="shared" si="1047"/>
        <v>0</v>
      </c>
      <c r="DD66" s="33">
        <f t="shared" si="1047"/>
        <v>-50000</v>
      </c>
      <c r="DE66" s="33">
        <f t="shared" si="1047"/>
        <v>-360000</v>
      </c>
      <c r="DF66" s="33">
        <f t="shared" si="1047"/>
        <v>107952</v>
      </c>
      <c r="DG66" s="33">
        <f t="shared" si="1047"/>
        <v>54265</v>
      </c>
      <c r="DH66" s="56">
        <f t="shared" si="1047"/>
        <v>0.09</v>
      </c>
      <c r="DI66" s="56">
        <f t="shared" si="1047"/>
        <v>0.96</v>
      </c>
      <c r="DJ66" s="56">
        <f t="shared" si="1047"/>
        <v>1.05</v>
      </c>
      <c r="DK66" s="33">
        <f t="shared" ref="DK66:EC66" si="1048">SUBTOTAL(9,DK63:DK65)</f>
        <v>0</v>
      </c>
      <c r="DL66" s="33">
        <f t="shared" si="1048"/>
        <v>0</v>
      </c>
      <c r="DM66" s="33">
        <f t="shared" si="1048"/>
        <v>0</v>
      </c>
      <c r="DN66" s="33">
        <f t="shared" si="1048"/>
        <v>0</v>
      </c>
      <c r="DO66" s="33">
        <f t="shared" si="1048"/>
        <v>0</v>
      </c>
      <c r="DP66" s="33">
        <f t="shared" si="1048"/>
        <v>0</v>
      </c>
      <c r="DQ66" s="33">
        <f t="shared" si="1048"/>
        <v>0</v>
      </c>
      <c r="DR66" s="33">
        <f t="shared" si="1048"/>
        <v>0</v>
      </c>
      <c r="DS66" s="33">
        <f t="shared" si="1048"/>
        <v>0</v>
      </c>
      <c r="DT66" s="33">
        <f t="shared" si="1048"/>
        <v>0</v>
      </c>
      <c r="DU66" s="33">
        <f t="shared" si="1048"/>
        <v>0</v>
      </c>
      <c r="DV66" s="33">
        <f t="shared" si="1048"/>
        <v>0</v>
      </c>
      <c r="DW66" s="33">
        <f t="shared" si="1048"/>
        <v>0</v>
      </c>
      <c r="DX66" s="33">
        <f t="shared" si="1048"/>
        <v>0</v>
      </c>
      <c r="DY66" s="33">
        <f t="shared" si="1048"/>
        <v>0</v>
      </c>
      <c r="DZ66" s="33">
        <f t="shared" si="1048"/>
        <v>0</v>
      </c>
      <c r="EA66" s="56" t="e">
        <f t="shared" si="1048"/>
        <v>#DIV/0!</v>
      </c>
      <c r="EB66" s="56" t="e">
        <f t="shared" si="1048"/>
        <v>#DIV/0!</v>
      </c>
      <c r="EC66" s="56" t="e">
        <f t="shared" si="1048"/>
        <v>#DIV/0!</v>
      </c>
      <c r="ED66" s="33">
        <f t="shared" ref="ED66:EV66" si="1049">SUBTOTAL(9,ED63:ED65)</f>
        <v>0</v>
      </c>
      <c r="EE66" s="33">
        <f t="shared" si="1049"/>
        <v>0</v>
      </c>
      <c r="EF66" s="33">
        <f t="shared" si="1049"/>
        <v>0</v>
      </c>
      <c r="EG66" s="33">
        <f t="shared" si="1049"/>
        <v>0</v>
      </c>
      <c r="EH66" s="33">
        <f t="shared" si="1049"/>
        <v>0</v>
      </c>
      <c r="EI66" s="33">
        <f t="shared" si="1049"/>
        <v>0</v>
      </c>
      <c r="EJ66" s="33">
        <f t="shared" si="1049"/>
        <v>0</v>
      </c>
      <c r="EK66" s="33">
        <f t="shared" si="1049"/>
        <v>0</v>
      </c>
      <c r="EL66" s="33">
        <f t="shared" si="1049"/>
        <v>0</v>
      </c>
      <c r="EM66" s="33">
        <f t="shared" si="1049"/>
        <v>0</v>
      </c>
      <c r="EN66" s="33">
        <f t="shared" si="1049"/>
        <v>0</v>
      </c>
      <c r="EO66" s="33">
        <f t="shared" si="1049"/>
        <v>0</v>
      </c>
      <c r="EP66" s="33">
        <f t="shared" si="1049"/>
        <v>0</v>
      </c>
      <c r="EQ66" s="33">
        <f t="shared" si="1049"/>
        <v>0</v>
      </c>
      <c r="ER66" s="33">
        <f t="shared" si="1049"/>
        <v>0</v>
      </c>
      <c r="ES66" s="33">
        <f t="shared" si="1049"/>
        <v>0</v>
      </c>
      <c r="ET66" s="56" t="e">
        <f t="shared" si="1049"/>
        <v>#DIV/0!</v>
      </c>
      <c r="EU66" s="56" t="e">
        <f t="shared" si="1049"/>
        <v>#DIV/0!</v>
      </c>
      <c r="EV66" s="56" t="e">
        <f t="shared" si="1049"/>
        <v>#DIV/0!</v>
      </c>
    </row>
    <row r="67" spans="1:15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40">
        <f>I67+P67</f>
        <v>315000</v>
      </c>
      <c r="I67" s="40">
        <f>K67+L67+M67+N67+O67</f>
        <v>0</v>
      </c>
      <c r="J67" s="5"/>
      <c r="K67" s="9"/>
      <c r="L67" s="9"/>
      <c r="M67" s="9"/>
      <c r="N67" s="9"/>
      <c r="O67" s="9"/>
      <c r="P67" s="40">
        <f>Q67+R67+S67</f>
        <v>315000</v>
      </c>
      <c r="Q67" s="9">
        <v>15000</v>
      </c>
      <c r="R67" s="9">
        <v>300000</v>
      </c>
      <c r="S67" s="9"/>
      <c r="T67" s="64">
        <f>(L67+M67+N67)*-1</f>
        <v>0</v>
      </c>
      <c r="U67" s="64">
        <f>(Q67+R67)*-1</f>
        <v>-315000</v>
      </c>
      <c r="V67" s="9">
        <f t="shared" ref="V67:W70" si="1050">ROUND(T67*0.65,0)</f>
        <v>0</v>
      </c>
      <c r="W67" s="9">
        <f t="shared" si="1050"/>
        <v>-204750</v>
      </c>
      <c r="X67" s="9">
        <v>55392</v>
      </c>
      <c r="Y67" s="9">
        <v>29600</v>
      </c>
      <c r="Z67" s="69">
        <f t="shared" ref="Z67:Z70" si="1051">IF(T67=0,0,ROUND((T67+L67)/X67/12,2))</f>
        <v>0</v>
      </c>
      <c r="AA67" s="69">
        <f t="shared" ref="AA67:AA70" si="1052">IF(U67=0,0,ROUND((U67+Q67)/Y67/12,2))</f>
        <v>-0.84</v>
      </c>
      <c r="AB67" s="69">
        <f>Z67+AA67</f>
        <v>-0.84</v>
      </c>
      <c r="AC67" s="69">
        <f t="shared" ref="AC67:AC70" si="1053">ROUND(Z67*0.65,2)</f>
        <v>0</v>
      </c>
      <c r="AD67" s="69">
        <f t="shared" ref="AD67:AD70" si="1054">ROUND(AA67*0.65,2)</f>
        <v>-0.55000000000000004</v>
      </c>
      <c r="AE67" s="46">
        <f>AC67+AD67</f>
        <v>-0.55000000000000004</v>
      </c>
      <c r="AF67" s="9">
        <f t="shared" ref="AF67:AF70" si="1055">T67-V67</f>
        <v>0</v>
      </c>
      <c r="AG67" s="9">
        <f t="shared" ref="AG67:AG70" si="1056">U67-W67</f>
        <v>-110250</v>
      </c>
      <c r="AH67" s="69">
        <f t="shared" ref="AH67:AH70" si="1057">Z67-AC67</f>
        <v>0</v>
      </c>
      <c r="AI67" s="69">
        <f t="shared" ref="AI67:AI70" si="1058">AA67-AD67</f>
        <v>-0.28999999999999992</v>
      </c>
      <c r="AJ67" s="69">
        <f>AH67+AI67</f>
        <v>-0.28999999999999992</v>
      </c>
      <c r="AK67" s="40">
        <f>AL67+AS67</f>
        <v>12400</v>
      </c>
      <c r="AL67" s="40">
        <f>AN67+AO67+AP67+AQ67+AR67</f>
        <v>0</v>
      </c>
      <c r="AM67" s="5"/>
      <c r="AN67" s="9"/>
      <c r="AO67" s="9"/>
      <c r="AP67" s="9"/>
      <c r="AQ67" s="9"/>
      <c r="AR67" s="9"/>
      <c r="AS67" s="40">
        <f>AT67+AU67+AV67</f>
        <v>12400</v>
      </c>
      <c r="AT67" s="78">
        <v>0</v>
      </c>
      <c r="AU67" s="78">
        <v>12400</v>
      </c>
      <c r="AV67" s="78">
        <v>0</v>
      </c>
      <c r="AW67" s="78">
        <f>(AN67+AO67+AP67+AQ67)-(K67+L67+M67+N67)</f>
        <v>0</v>
      </c>
      <c r="AX67" s="78">
        <f>(AT67+AU67)-(Q67+R67)</f>
        <v>-302600</v>
      </c>
      <c r="AY67" s="78">
        <f t="shared" ref="AY67:AY70" si="1059">AV67+AR67-S67-O67</f>
        <v>0</v>
      </c>
      <c r="AZ67" s="9">
        <v>55392</v>
      </c>
      <c r="BA67" s="9">
        <v>29600</v>
      </c>
      <c r="BB67" s="86">
        <f>ROUND(AW67/AZ67/10,2)*-1</f>
        <v>0</v>
      </c>
      <c r="BC67" s="86">
        <f>ROUND((AU67-R67)/BA67/10,2)*-1</f>
        <v>0.97</v>
      </c>
      <c r="BD67" s="86">
        <f>BB67+BC67</f>
        <v>0.97</v>
      </c>
      <c r="BE67" s="87">
        <f>BF67+BM67</f>
        <v>12400</v>
      </c>
      <c r="BF67" s="87">
        <f>BH67+BI67+BJ67+BK67+BL67</f>
        <v>0</v>
      </c>
      <c r="BG67" s="76">
        <f>AM67</f>
        <v>0</v>
      </c>
      <c r="BH67" s="76">
        <f t="shared" ref="BH67" si="1060">AN67</f>
        <v>0</v>
      </c>
      <c r="BI67" s="76">
        <f t="shared" ref="BI67" si="1061">AO67</f>
        <v>0</v>
      </c>
      <c r="BJ67" s="76">
        <f t="shared" ref="BJ67" si="1062">AP67</f>
        <v>0</v>
      </c>
      <c r="BK67" s="76">
        <f t="shared" ref="BK67" si="1063">AQ67</f>
        <v>0</v>
      </c>
      <c r="BL67" s="76">
        <f t="shared" ref="BL67" si="1064">AR67</f>
        <v>0</v>
      </c>
      <c r="BM67" s="87">
        <f>BN67+BO67+BP67</f>
        <v>12400</v>
      </c>
      <c r="BN67" s="76">
        <f>AT67</f>
        <v>0</v>
      </c>
      <c r="BO67" s="76">
        <f t="shared" ref="BO67" si="1065">AU67</f>
        <v>12400</v>
      </c>
      <c r="BP67" s="76">
        <f t="shared" ref="BP67" si="1066">AV67</f>
        <v>0</v>
      </c>
      <c r="BQ67" s="81">
        <f t="shared" ref="BQ67:BQ70" si="1067">(BH67+BI67+BJ67+BK67)-(K67+L67+M67+N67)</f>
        <v>0</v>
      </c>
      <c r="BR67" s="81">
        <f t="shared" ref="BR67:BR70" si="1068">(BN67+BO67)-(Q67+R67)</f>
        <v>-302600</v>
      </c>
      <c r="BS67" s="81">
        <f t="shared" ref="BS67:BS70" si="1069">(BP67+BL67)-(S67+O67)</f>
        <v>0</v>
      </c>
      <c r="BT67" s="9">
        <v>55392</v>
      </c>
      <c r="BU67" s="9">
        <v>29600</v>
      </c>
      <c r="BV67" s="86">
        <f t="shared" ref="BV67:BV70" si="1070">ROUND(((BH67+BJ67+BK67)-(K67+M67+N67))/10/BT67,2)*-1</f>
        <v>0</v>
      </c>
      <c r="BW67" s="86">
        <f t="shared" ref="BW67:BW70" si="1071">ROUND((BO67-R67)/10/BU67,2)*-1</f>
        <v>0.97</v>
      </c>
      <c r="BX67" s="86">
        <f>BV67+BW67</f>
        <v>0.97</v>
      </c>
      <c r="BY67" s="87">
        <f t="shared" ref="BY67:BY71" si="1072">BZ67+CG67</f>
        <v>12400</v>
      </c>
      <c r="BZ67" s="87">
        <f t="shared" ref="BZ67:BZ71" si="1073">CB67+CC67+CD67+CE67+CF67</f>
        <v>0</v>
      </c>
      <c r="CA67" s="81">
        <f t="shared" ref="CA67:CA70" si="1074">BG67</f>
        <v>0</v>
      </c>
      <c r="CB67" s="81">
        <f t="shared" ref="CB67:CB70" si="1075">BH67</f>
        <v>0</v>
      </c>
      <c r="CC67" s="81">
        <f t="shared" ref="CC67:CC70" si="1076">BI67</f>
        <v>0</v>
      </c>
      <c r="CD67" s="81">
        <f t="shared" ref="CD67:CD70" si="1077">BJ67</f>
        <v>0</v>
      </c>
      <c r="CE67" s="81">
        <f t="shared" ref="CE67:CE70" si="1078">BK67</f>
        <v>0</v>
      </c>
      <c r="CF67" s="81">
        <f t="shared" ref="CF67:CF70" si="1079">BL67</f>
        <v>0</v>
      </c>
      <c r="CG67" s="87">
        <f t="shared" ref="CG67:CG71" si="1080">CH67+CI67+CJ67</f>
        <v>12400</v>
      </c>
      <c r="CH67" s="81">
        <f t="shared" ref="CH67:CH70" si="1081">BN67</f>
        <v>0</v>
      </c>
      <c r="CI67" s="81">
        <f t="shared" ref="CI67:CI70" si="1082">BO67</f>
        <v>12400</v>
      </c>
      <c r="CJ67" s="81">
        <f t="shared" ref="CJ67:CJ70" si="1083">BP67</f>
        <v>0</v>
      </c>
      <c r="CK67" s="81">
        <f>(CC67+CD67+CE67)-(BI67+BJ67+BK67)</f>
        <v>0</v>
      </c>
      <c r="CL67" s="81">
        <f>(CH67+CI67)-(BN67+BO67)</f>
        <v>0</v>
      </c>
      <c r="CM67" s="9">
        <v>55392</v>
      </c>
      <c r="CN67" s="9">
        <v>29600</v>
      </c>
      <c r="CO67" s="90">
        <f>ROUND(((CD67+CE67)-(BJ67+BK67))/CM67/10,2)*-1</f>
        <v>0</v>
      </c>
      <c r="CP67" s="90">
        <f>ROUND((CI67-BO67)/CN67/10,2)*-1</f>
        <v>0</v>
      </c>
      <c r="CQ67" s="90">
        <f t="shared" ref="CQ67:CQ70" si="1084">SUM(CO67:CP67)</f>
        <v>0</v>
      </c>
      <c r="CR67" s="87">
        <f>CS67+CZ67</f>
        <v>0</v>
      </c>
      <c r="CS67" s="87">
        <f>CU67+CV67+CW67+CX67+CY67</f>
        <v>0</v>
      </c>
      <c r="CT67" s="88"/>
      <c r="CU67" s="81"/>
      <c r="CV67" s="81"/>
      <c r="CW67" s="81"/>
      <c r="CX67" s="81"/>
      <c r="CY67" s="81"/>
      <c r="CZ67" s="87">
        <f>DA67+DB67+DC67</f>
        <v>0</v>
      </c>
      <c r="DA67" s="81"/>
      <c r="DB67" s="81"/>
      <c r="DC67" s="81"/>
      <c r="DD67" s="81">
        <f t="shared" ref="DD67:DD70" si="1085">(CV67+CW67+CX67)-(CC67+CD67+CE67)</f>
        <v>0</v>
      </c>
      <c r="DE67" s="81">
        <f t="shared" ref="DE67:DE70" si="1086">(DA67+DB67)-(CH67+CI67)</f>
        <v>-12400</v>
      </c>
      <c r="DF67" s="9">
        <v>56067</v>
      </c>
      <c r="DG67" s="9">
        <v>27130</v>
      </c>
      <c r="DH67" s="90">
        <f t="shared" ref="DH67" si="1087">ROUND(((CW67+CX67)-(CD67+CE67))/DF67/10,2)*-1</f>
        <v>0</v>
      </c>
      <c r="DI67" s="90">
        <f t="shared" ref="DI67" si="1088">ROUND(((DB67-CI67)/DG67/10),2)*-1</f>
        <v>0.05</v>
      </c>
      <c r="DJ67" s="90">
        <f>DH67+DI67</f>
        <v>0.05</v>
      </c>
      <c r="DK67" s="87">
        <f>DL67+DS67</f>
        <v>0</v>
      </c>
      <c r="DL67" s="87">
        <f>DN67+DO67+DP67+DQ67+DR67</f>
        <v>0</v>
      </c>
      <c r="DM67" s="88"/>
      <c r="DN67" s="81"/>
      <c r="DO67" s="81"/>
      <c r="DP67" s="81"/>
      <c r="DQ67" s="81"/>
      <c r="DR67" s="81"/>
      <c r="DS67" s="87">
        <f>DT67+DU67+DV67</f>
        <v>0</v>
      </c>
      <c r="DT67" s="81"/>
      <c r="DU67" s="81"/>
      <c r="DV67" s="81"/>
      <c r="DW67" s="81">
        <f t="shared" ref="DW67:DW70" si="1089">(DO67+DP67+DQ67)-(CV67+CW67+CX67)</f>
        <v>0</v>
      </c>
      <c r="DX67" s="81">
        <f t="shared" ref="DX67:DX70" si="1090">(DT67+DU67)-(DA67+DB67)</f>
        <v>0</v>
      </c>
      <c r="DY67" s="9"/>
      <c r="DZ67" s="9"/>
      <c r="EA67" s="90" t="e">
        <f t="shared" ref="EA67" si="1091">ROUND(((DP67+DQ67)-(CW67+CX67))/DY67/10,2)*-1</f>
        <v>#DIV/0!</v>
      </c>
      <c r="EB67" s="90" t="e">
        <f t="shared" ref="EB67" si="1092">ROUND(((DU67-DB67)/DZ67/10),2)*-1</f>
        <v>#DIV/0!</v>
      </c>
      <c r="EC67" s="90" t="e">
        <f>EA67+EB67</f>
        <v>#DIV/0!</v>
      </c>
      <c r="ED67" s="87">
        <f>EE67+EL67</f>
        <v>0</v>
      </c>
      <c r="EE67" s="87">
        <f>EG67+EH67+EI67+EJ67+EK67</f>
        <v>0</v>
      </c>
      <c r="EF67" s="88"/>
      <c r="EG67" s="81"/>
      <c r="EH67" s="81"/>
      <c r="EI67" s="81"/>
      <c r="EJ67" s="81"/>
      <c r="EK67" s="81"/>
      <c r="EL67" s="87">
        <f t="shared" ref="EL67:EL70" si="1093">EM67+EN67+EO67</f>
        <v>0</v>
      </c>
      <c r="EM67" s="81"/>
      <c r="EN67" s="81"/>
      <c r="EO67" s="81"/>
      <c r="EP67" s="81">
        <f t="shared" ref="EP67:EP70" si="1094">(EH67+EI67+EJ67)-(DO67+DP67+DQ67)</f>
        <v>0</v>
      </c>
      <c r="EQ67" s="81">
        <f t="shared" ref="EQ67:EQ70" si="1095">(EM67+EN67)-(DT67+DU67)</f>
        <v>0</v>
      </c>
      <c r="ER67" s="9"/>
      <c r="ES67" s="9"/>
      <c r="ET67" s="90" t="e">
        <f t="shared" ref="ET67" si="1096">ROUND(((EI67+EJ67)-(DP67+DQ67))/ER67/10,2)*-1</f>
        <v>#DIV/0!</v>
      </c>
      <c r="EU67" s="90" t="e">
        <f t="shared" ref="EU67" si="1097">ROUND(((EN67-DU67)/ES67/10),2)*-1</f>
        <v>#DIV/0!</v>
      </c>
      <c r="EV67" s="90" t="e">
        <f>ET67+EU67</f>
        <v>#DIV/0!</v>
      </c>
    </row>
    <row r="68" spans="1:15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108</v>
      </c>
      <c r="G68" s="19" t="s">
        <v>94</v>
      </c>
      <c r="H68" s="40">
        <f>I68+P68</f>
        <v>0</v>
      </c>
      <c r="I68" s="40">
        <f>K68+L68+M68+N68+O68</f>
        <v>0</v>
      </c>
      <c r="J68" s="5"/>
      <c r="K68" s="9"/>
      <c r="L68" s="9"/>
      <c r="M68" s="9"/>
      <c r="N68" s="9"/>
      <c r="O68" s="9"/>
      <c r="P68" s="40">
        <f>Q68+R68+S68</f>
        <v>0</v>
      </c>
      <c r="Q68" s="9"/>
      <c r="R68" s="9"/>
      <c r="S68" s="9"/>
      <c r="T68" s="64">
        <f>(L68+M68+N68)*-1</f>
        <v>0</v>
      </c>
      <c r="U68" s="64">
        <f>(Q68+R68)*-1</f>
        <v>0</v>
      </c>
      <c r="V68" s="9">
        <f t="shared" si="1050"/>
        <v>0</v>
      </c>
      <c r="W68" s="9">
        <f t="shared" si="1050"/>
        <v>0</v>
      </c>
      <c r="X68" s="45" t="s">
        <v>218</v>
      </c>
      <c r="Y68" s="45" t="s">
        <v>218</v>
      </c>
      <c r="Z68" s="69">
        <f t="shared" si="1051"/>
        <v>0</v>
      </c>
      <c r="AA68" s="69">
        <f t="shared" si="1052"/>
        <v>0</v>
      </c>
      <c r="AB68" s="69">
        <f>Z68+AA68</f>
        <v>0</v>
      </c>
      <c r="AC68" s="69">
        <f t="shared" si="1053"/>
        <v>0</v>
      </c>
      <c r="AD68" s="69">
        <f t="shared" si="1054"/>
        <v>0</v>
      </c>
      <c r="AE68" s="46">
        <f>AC68+AD68</f>
        <v>0</v>
      </c>
      <c r="AF68" s="9">
        <f t="shared" si="1055"/>
        <v>0</v>
      </c>
      <c r="AG68" s="9">
        <f t="shared" si="1056"/>
        <v>0</v>
      </c>
      <c r="AH68" s="69">
        <f t="shared" si="1057"/>
        <v>0</v>
      </c>
      <c r="AI68" s="69">
        <f t="shared" si="1058"/>
        <v>0</v>
      </c>
      <c r="AJ68" s="69">
        <f>AH68+AI68</f>
        <v>0</v>
      </c>
      <c r="AK68" s="40">
        <f>AL68+AS68</f>
        <v>0</v>
      </c>
      <c r="AL68" s="40">
        <f>AN68+AO68+AP68+AQ68+AR68</f>
        <v>0</v>
      </c>
      <c r="AM68" s="5"/>
      <c r="AN68" s="9"/>
      <c r="AO68" s="9"/>
      <c r="AP68" s="9"/>
      <c r="AQ68" s="9"/>
      <c r="AR68" s="9"/>
      <c r="AS68" s="40">
        <f>AT68+AU68+AV68</f>
        <v>0</v>
      </c>
      <c r="AT68" s="78">
        <v>0</v>
      </c>
      <c r="AU68" s="78">
        <v>0</v>
      </c>
      <c r="AV68" s="78">
        <v>0</v>
      </c>
      <c r="AW68" s="78">
        <f>(AN68+AO68+AP68+AQ68)-(K68+L68+M68+N68)</f>
        <v>0</v>
      </c>
      <c r="AX68" s="78">
        <f>(AT68+AU68)-(Q68+R68)</f>
        <v>0</v>
      </c>
      <c r="AY68" s="78">
        <f t="shared" si="1059"/>
        <v>0</v>
      </c>
      <c r="AZ68" s="45" t="s">
        <v>218</v>
      </c>
      <c r="BA68" s="45" t="s">
        <v>218</v>
      </c>
      <c r="BB68" s="107" t="s">
        <v>218</v>
      </c>
      <c r="BC68" s="107" t="s">
        <v>218</v>
      </c>
      <c r="BD68" s="107" t="s">
        <v>218</v>
      </c>
      <c r="BE68" s="87">
        <f>BF68+BM68</f>
        <v>0</v>
      </c>
      <c r="BF68" s="87">
        <f>BH68+BI68+BJ68+BK68+BL68</f>
        <v>0</v>
      </c>
      <c r="BG68" s="88">
        <f t="shared" ref="BG68" si="1098">J68</f>
        <v>0</v>
      </c>
      <c r="BH68" s="88">
        <f t="shared" ref="BH68" si="1099">K68</f>
        <v>0</v>
      </c>
      <c r="BI68" s="88">
        <f t="shared" ref="BI68" si="1100">L68</f>
        <v>0</v>
      </c>
      <c r="BJ68" s="88">
        <f t="shared" ref="BJ68" si="1101">M68</f>
        <v>0</v>
      </c>
      <c r="BK68" s="88">
        <f t="shared" ref="BK68" si="1102">N68</f>
        <v>0</v>
      </c>
      <c r="BL68" s="88">
        <f t="shared" ref="BL68" si="1103">O68</f>
        <v>0</v>
      </c>
      <c r="BM68" s="87">
        <f>BN68+BO68+BP68</f>
        <v>0</v>
      </c>
      <c r="BN68" s="81">
        <f t="shared" ref="BN68" si="1104">Q68</f>
        <v>0</v>
      </c>
      <c r="BO68" s="81">
        <f t="shared" ref="BO68" si="1105">R68</f>
        <v>0</v>
      </c>
      <c r="BP68" s="81">
        <f t="shared" ref="BP68" si="1106">S68</f>
        <v>0</v>
      </c>
      <c r="BQ68" s="81">
        <f t="shared" si="1067"/>
        <v>0</v>
      </c>
      <c r="BR68" s="81">
        <f t="shared" si="1068"/>
        <v>0</v>
      </c>
      <c r="BS68" s="81">
        <f t="shared" si="1069"/>
        <v>0</v>
      </c>
      <c r="BT68" s="45" t="s">
        <v>218</v>
      </c>
      <c r="BU68" s="45" t="s">
        <v>218</v>
      </c>
      <c r="BV68" s="86">
        <v>0</v>
      </c>
      <c r="BW68" s="86">
        <v>0</v>
      </c>
      <c r="BX68" s="86">
        <f>BV68+BW68</f>
        <v>0</v>
      </c>
      <c r="BY68" s="87">
        <f t="shared" si="1072"/>
        <v>0</v>
      </c>
      <c r="BZ68" s="87">
        <f t="shared" si="1073"/>
        <v>0</v>
      </c>
      <c r="CA68" s="81">
        <f t="shared" si="1074"/>
        <v>0</v>
      </c>
      <c r="CB68" s="81">
        <f t="shared" si="1075"/>
        <v>0</v>
      </c>
      <c r="CC68" s="81">
        <f t="shared" si="1076"/>
        <v>0</v>
      </c>
      <c r="CD68" s="81">
        <f t="shared" si="1077"/>
        <v>0</v>
      </c>
      <c r="CE68" s="81">
        <f t="shared" si="1078"/>
        <v>0</v>
      </c>
      <c r="CF68" s="81">
        <f t="shared" si="1079"/>
        <v>0</v>
      </c>
      <c r="CG68" s="87">
        <f t="shared" si="1080"/>
        <v>0</v>
      </c>
      <c r="CH68" s="81">
        <f t="shared" si="1081"/>
        <v>0</v>
      </c>
      <c r="CI68" s="81">
        <f t="shared" si="1082"/>
        <v>0</v>
      </c>
      <c r="CJ68" s="81">
        <f t="shared" si="1083"/>
        <v>0</v>
      </c>
      <c r="CK68" s="81">
        <f>(CC68+CD68+CE68)-(BI68+BJ68+BK68)</f>
        <v>0</v>
      </c>
      <c r="CL68" s="81">
        <f>(CH68+CI68)-(BN68+BO68)</f>
        <v>0</v>
      </c>
      <c r="CM68" s="45">
        <v>0</v>
      </c>
      <c r="CN68" s="45">
        <v>0</v>
      </c>
      <c r="CO68" s="90"/>
      <c r="CP68" s="90"/>
      <c r="CQ68" s="90">
        <f t="shared" si="1084"/>
        <v>0</v>
      </c>
      <c r="CR68" s="87">
        <f>CS68+CZ68</f>
        <v>0</v>
      </c>
      <c r="CS68" s="87">
        <f>CU68+CV68+CW68+CX68+CY68</f>
        <v>0</v>
      </c>
      <c r="CT68" s="88"/>
      <c r="CU68" s="81"/>
      <c r="CV68" s="81"/>
      <c r="CW68" s="81"/>
      <c r="CX68" s="81"/>
      <c r="CY68" s="81"/>
      <c r="CZ68" s="87">
        <f>DA68+DB68+DC68</f>
        <v>0</v>
      </c>
      <c r="DA68" s="81"/>
      <c r="DB68" s="81"/>
      <c r="DC68" s="81"/>
      <c r="DD68" s="81">
        <f t="shared" si="1085"/>
        <v>0</v>
      </c>
      <c r="DE68" s="81">
        <f t="shared" si="1086"/>
        <v>0</v>
      </c>
      <c r="DF68" s="45" t="s">
        <v>218</v>
      </c>
      <c r="DG68" s="45" t="s">
        <v>218</v>
      </c>
      <c r="DH68" s="90">
        <v>0</v>
      </c>
      <c r="DI68" s="90">
        <v>0</v>
      </c>
      <c r="DJ68" s="90">
        <f>DH68+DI68</f>
        <v>0</v>
      </c>
      <c r="DK68" s="87">
        <f>DL68+DS68</f>
        <v>0</v>
      </c>
      <c r="DL68" s="87">
        <f>DN68+DO68+DP68+DQ68+DR68</f>
        <v>0</v>
      </c>
      <c r="DM68" s="88"/>
      <c r="DN68" s="81"/>
      <c r="DO68" s="81"/>
      <c r="DP68" s="81"/>
      <c r="DQ68" s="81"/>
      <c r="DR68" s="81"/>
      <c r="DS68" s="87">
        <f>DT68+DU68+DV68</f>
        <v>0</v>
      </c>
      <c r="DT68" s="81"/>
      <c r="DU68" s="81"/>
      <c r="DV68" s="81"/>
      <c r="DW68" s="81">
        <f t="shared" si="1089"/>
        <v>0</v>
      </c>
      <c r="DX68" s="81">
        <f t="shared" si="1090"/>
        <v>0</v>
      </c>
      <c r="DY68" s="45" t="s">
        <v>218</v>
      </c>
      <c r="DZ68" s="45" t="s">
        <v>218</v>
      </c>
      <c r="EA68" s="90">
        <v>0</v>
      </c>
      <c r="EB68" s="90">
        <v>0</v>
      </c>
      <c r="EC68" s="90">
        <f>EA68+EB68</f>
        <v>0</v>
      </c>
      <c r="ED68" s="87">
        <f>EE68+EL68</f>
        <v>0</v>
      </c>
      <c r="EE68" s="87">
        <f>EG68+EH68+EI68+EJ68+EK68</f>
        <v>0</v>
      </c>
      <c r="EF68" s="88"/>
      <c r="EG68" s="81"/>
      <c r="EH68" s="81"/>
      <c r="EI68" s="81"/>
      <c r="EJ68" s="81"/>
      <c r="EK68" s="81"/>
      <c r="EL68" s="87">
        <f t="shared" si="1093"/>
        <v>0</v>
      </c>
      <c r="EM68" s="81"/>
      <c r="EN68" s="81"/>
      <c r="EO68" s="81"/>
      <c r="EP68" s="81">
        <f t="shared" si="1094"/>
        <v>0</v>
      </c>
      <c r="EQ68" s="81">
        <f t="shared" si="1095"/>
        <v>0</v>
      </c>
      <c r="ER68" s="45" t="s">
        <v>218</v>
      </c>
      <c r="ES68" s="45" t="s">
        <v>218</v>
      </c>
      <c r="ET68" s="90">
        <v>0</v>
      </c>
      <c r="EU68" s="90">
        <v>0</v>
      </c>
      <c r="EV68" s="90">
        <f>ET68+EU68</f>
        <v>0</v>
      </c>
    </row>
    <row r="69" spans="1:15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94</v>
      </c>
      <c r="H69" s="40">
        <f>I69+P69</f>
        <v>20000</v>
      </c>
      <c r="I69" s="40">
        <f>K69+L69+M69+N69+O69</f>
        <v>0</v>
      </c>
      <c r="J69" s="5"/>
      <c r="K69" s="9"/>
      <c r="L69" s="9"/>
      <c r="M69" s="9"/>
      <c r="N69" s="9"/>
      <c r="O69" s="9"/>
      <c r="P69" s="40">
        <f>Q69+R69+S69</f>
        <v>20000</v>
      </c>
      <c r="Q69" s="9">
        <v>20000</v>
      </c>
      <c r="R69" s="9"/>
      <c r="S69" s="9"/>
      <c r="T69" s="64">
        <f>(L69+M69+N69)*-1</f>
        <v>0</v>
      </c>
      <c r="U69" s="64">
        <f>(Q69+R69)*-1</f>
        <v>-20000</v>
      </c>
      <c r="V69" s="9">
        <f t="shared" si="1050"/>
        <v>0</v>
      </c>
      <c r="W69" s="9">
        <f t="shared" si="1050"/>
        <v>-13000</v>
      </c>
      <c r="X69" s="45" t="s">
        <v>218</v>
      </c>
      <c r="Y69" s="9">
        <v>25931</v>
      </c>
      <c r="Z69" s="69">
        <f t="shared" si="1051"/>
        <v>0</v>
      </c>
      <c r="AA69" s="69">
        <f t="shared" si="1052"/>
        <v>0</v>
      </c>
      <c r="AB69" s="69">
        <f>Z69+AA69</f>
        <v>0</v>
      </c>
      <c r="AC69" s="69">
        <f t="shared" si="1053"/>
        <v>0</v>
      </c>
      <c r="AD69" s="69">
        <f t="shared" si="1054"/>
        <v>0</v>
      </c>
      <c r="AE69" s="46">
        <f>AC69+AD69</f>
        <v>0</v>
      </c>
      <c r="AF69" s="9">
        <f t="shared" si="1055"/>
        <v>0</v>
      </c>
      <c r="AG69" s="9">
        <f t="shared" si="1056"/>
        <v>-7000</v>
      </c>
      <c r="AH69" s="69">
        <f t="shared" si="1057"/>
        <v>0</v>
      </c>
      <c r="AI69" s="69">
        <f t="shared" si="1058"/>
        <v>0</v>
      </c>
      <c r="AJ69" s="69">
        <f>AH69+AI69</f>
        <v>0</v>
      </c>
      <c r="AK69" s="40">
        <f>AL69+AS69</f>
        <v>17000</v>
      </c>
      <c r="AL69" s="40">
        <f>AN69+AO69+AP69+AQ69+AR69</f>
        <v>0</v>
      </c>
      <c r="AM69" s="5"/>
      <c r="AN69" s="9"/>
      <c r="AO69" s="9"/>
      <c r="AP69" s="9"/>
      <c r="AQ69" s="9"/>
      <c r="AR69" s="9"/>
      <c r="AS69" s="40">
        <f>AT69+AU69+AV69</f>
        <v>17000</v>
      </c>
      <c r="AT69" s="78">
        <v>17000</v>
      </c>
      <c r="AU69" s="78">
        <v>0</v>
      </c>
      <c r="AV69" s="78">
        <v>0</v>
      </c>
      <c r="AW69" s="78">
        <f>(AN69+AO69+AP69+AQ69)-(K69+L69+M69+N69)</f>
        <v>0</v>
      </c>
      <c r="AX69" s="78">
        <f>(AT69+AU69)-(Q69+R69)</f>
        <v>-3000</v>
      </c>
      <c r="AY69" s="78">
        <f t="shared" si="1059"/>
        <v>0</v>
      </c>
      <c r="AZ69" s="45" t="s">
        <v>218</v>
      </c>
      <c r="BA69" s="9">
        <v>25931</v>
      </c>
      <c r="BB69" s="107" t="s">
        <v>218</v>
      </c>
      <c r="BC69" s="86">
        <f t="shared" ref="BC69" si="1107">ROUND(AX69/BA69/10,2)*-1</f>
        <v>0.01</v>
      </c>
      <c r="BD69" s="86">
        <f>BC69</f>
        <v>0.01</v>
      </c>
      <c r="BE69" s="87">
        <f>BF69+BM69</f>
        <v>17000</v>
      </c>
      <c r="BF69" s="87">
        <f>BH69+BI69+BJ69+BK69+BL69</f>
        <v>0</v>
      </c>
      <c r="BG69" s="76">
        <f t="shared" ref="BG69:BG70" si="1108">AM69</f>
        <v>0</v>
      </c>
      <c r="BH69" s="76">
        <f t="shared" ref="BH69:BH70" si="1109">AN69</f>
        <v>0</v>
      </c>
      <c r="BI69" s="76">
        <f t="shared" ref="BI69:BI70" si="1110">AO69</f>
        <v>0</v>
      </c>
      <c r="BJ69" s="76">
        <f t="shared" ref="BJ69:BJ70" si="1111">AP69</f>
        <v>0</v>
      </c>
      <c r="BK69" s="76">
        <f t="shared" ref="BK69:BK70" si="1112">AQ69</f>
        <v>0</v>
      </c>
      <c r="BL69" s="76">
        <f t="shared" ref="BL69:BL70" si="1113">AR69</f>
        <v>0</v>
      </c>
      <c r="BM69" s="87">
        <f>BN69+BO69+BP69</f>
        <v>17000</v>
      </c>
      <c r="BN69" s="76">
        <f t="shared" ref="BN69:BN70" si="1114">AT69</f>
        <v>17000</v>
      </c>
      <c r="BO69" s="76">
        <f t="shared" ref="BO69:BO70" si="1115">AU69</f>
        <v>0</v>
      </c>
      <c r="BP69" s="76">
        <f t="shared" ref="BP69:BP70" si="1116">AV69</f>
        <v>0</v>
      </c>
      <c r="BQ69" s="81">
        <f t="shared" si="1067"/>
        <v>0</v>
      </c>
      <c r="BR69" s="81">
        <f t="shared" si="1068"/>
        <v>-3000</v>
      </c>
      <c r="BS69" s="81">
        <f t="shared" si="1069"/>
        <v>0</v>
      </c>
      <c r="BT69" s="45" t="s">
        <v>218</v>
      </c>
      <c r="BU69" s="9">
        <v>25931</v>
      </c>
      <c r="BV69" s="86">
        <v>0</v>
      </c>
      <c r="BW69" s="86">
        <f t="shared" si="1071"/>
        <v>0</v>
      </c>
      <c r="BX69" s="86">
        <f>BV69+BW69</f>
        <v>0</v>
      </c>
      <c r="BY69" s="87">
        <f t="shared" si="1072"/>
        <v>17000</v>
      </c>
      <c r="BZ69" s="87">
        <f t="shared" si="1073"/>
        <v>0</v>
      </c>
      <c r="CA69" s="81">
        <f t="shared" si="1074"/>
        <v>0</v>
      </c>
      <c r="CB69" s="81">
        <f t="shared" si="1075"/>
        <v>0</v>
      </c>
      <c r="CC69" s="81">
        <f t="shared" si="1076"/>
        <v>0</v>
      </c>
      <c r="CD69" s="81">
        <f t="shared" si="1077"/>
        <v>0</v>
      </c>
      <c r="CE69" s="81">
        <f t="shared" si="1078"/>
        <v>0</v>
      </c>
      <c r="CF69" s="81">
        <f t="shared" si="1079"/>
        <v>0</v>
      </c>
      <c r="CG69" s="87">
        <f t="shared" si="1080"/>
        <v>17000</v>
      </c>
      <c r="CH69" s="81">
        <f t="shared" si="1081"/>
        <v>17000</v>
      </c>
      <c r="CI69" s="81">
        <f t="shared" si="1082"/>
        <v>0</v>
      </c>
      <c r="CJ69" s="81">
        <f t="shared" si="1083"/>
        <v>0</v>
      </c>
      <c r="CK69" s="81">
        <f>(CC69+CD69+CE69)-(BI69+BJ69+BK69)</f>
        <v>0</v>
      </c>
      <c r="CL69" s="81">
        <f>(CH69+CI69)-(BN69+BO69)</f>
        <v>0</v>
      </c>
      <c r="CM69" s="45">
        <v>0</v>
      </c>
      <c r="CN69" s="9">
        <v>25931</v>
      </c>
      <c r="CO69" s="90"/>
      <c r="CP69" s="90">
        <f t="shared" ref="CP69:CP70" si="1117">ROUND((CI69-BO69)/CN69/10,2)*-1</f>
        <v>0</v>
      </c>
      <c r="CQ69" s="90">
        <f t="shared" si="1084"/>
        <v>0</v>
      </c>
      <c r="CR69" s="87">
        <f>CS69+CZ69</f>
        <v>0</v>
      </c>
      <c r="CS69" s="87">
        <f>CU69+CV69+CW69+CX69+CY69</f>
        <v>0</v>
      </c>
      <c r="CT69" s="88"/>
      <c r="CU69" s="81"/>
      <c r="CV69" s="81"/>
      <c r="CW69" s="81"/>
      <c r="CX69" s="81"/>
      <c r="CY69" s="81"/>
      <c r="CZ69" s="87">
        <f>DA69+DB69+DC69</f>
        <v>0</v>
      </c>
      <c r="DA69" s="81"/>
      <c r="DB69" s="81"/>
      <c r="DC69" s="81"/>
      <c r="DD69" s="81">
        <f t="shared" si="1085"/>
        <v>0</v>
      </c>
      <c r="DE69" s="81">
        <f t="shared" si="1086"/>
        <v>-17000</v>
      </c>
      <c r="DF69" s="45" t="s">
        <v>218</v>
      </c>
      <c r="DG69" s="9">
        <v>26460</v>
      </c>
      <c r="DH69" s="90">
        <v>0</v>
      </c>
      <c r="DI69" s="90">
        <f t="shared" ref="DI69:DI70" si="1118">ROUND(((DB69-CI69)/DG69/10),2)*-1</f>
        <v>0</v>
      </c>
      <c r="DJ69" s="90">
        <f>DH69+DI69</f>
        <v>0</v>
      </c>
      <c r="DK69" s="87">
        <f>DL69+DS69</f>
        <v>0</v>
      </c>
      <c r="DL69" s="87">
        <f>DN69+DO69+DP69+DQ69+DR69</f>
        <v>0</v>
      </c>
      <c r="DM69" s="88"/>
      <c r="DN69" s="81"/>
      <c r="DO69" s="81"/>
      <c r="DP69" s="81"/>
      <c r="DQ69" s="81"/>
      <c r="DR69" s="81"/>
      <c r="DS69" s="87">
        <f>DT69+DU69+DV69</f>
        <v>0</v>
      </c>
      <c r="DT69" s="81"/>
      <c r="DU69" s="81"/>
      <c r="DV69" s="81"/>
      <c r="DW69" s="81">
        <f t="shared" si="1089"/>
        <v>0</v>
      </c>
      <c r="DX69" s="81">
        <f t="shared" si="1090"/>
        <v>0</v>
      </c>
      <c r="DY69" s="45" t="s">
        <v>218</v>
      </c>
      <c r="DZ69" s="9"/>
      <c r="EA69" s="90">
        <v>0</v>
      </c>
      <c r="EB69" s="90" t="e">
        <f t="shared" ref="EB69:EB70" si="1119">ROUND(((DU69-DB69)/DZ69/10),2)*-1</f>
        <v>#DIV/0!</v>
      </c>
      <c r="EC69" s="90" t="e">
        <f>EA69+EB69</f>
        <v>#DIV/0!</v>
      </c>
      <c r="ED69" s="87">
        <f>EE69+EL69</f>
        <v>0</v>
      </c>
      <c r="EE69" s="87">
        <f>EG69+EH69+EI69+EJ69+EK69</f>
        <v>0</v>
      </c>
      <c r="EF69" s="88"/>
      <c r="EG69" s="81"/>
      <c r="EH69" s="81"/>
      <c r="EI69" s="81"/>
      <c r="EJ69" s="81"/>
      <c r="EK69" s="81"/>
      <c r="EL69" s="87">
        <f t="shared" si="1093"/>
        <v>0</v>
      </c>
      <c r="EM69" s="81"/>
      <c r="EN69" s="81"/>
      <c r="EO69" s="81"/>
      <c r="EP69" s="81">
        <f t="shared" si="1094"/>
        <v>0</v>
      </c>
      <c r="EQ69" s="81">
        <f t="shared" si="1095"/>
        <v>0</v>
      </c>
      <c r="ER69" s="45" t="s">
        <v>218</v>
      </c>
      <c r="ES69" s="9"/>
      <c r="ET69" s="90">
        <v>0</v>
      </c>
      <c r="EU69" s="90" t="e">
        <f t="shared" ref="EU69:EU70" si="1120">ROUND(((EN69-DU69)/ES69/10),2)*-1</f>
        <v>#DIV/0!</v>
      </c>
      <c r="EV69" s="90" t="e">
        <f>ET69+EU69</f>
        <v>#DIV/0!</v>
      </c>
    </row>
    <row r="70" spans="1:15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94</v>
      </c>
      <c r="H70" s="40">
        <f>I70+P70</f>
        <v>15000</v>
      </c>
      <c r="I70" s="40">
        <f>K70+L70+M70+N70+O70</f>
        <v>0</v>
      </c>
      <c r="J70" s="5"/>
      <c r="K70" s="9"/>
      <c r="L70" s="9"/>
      <c r="M70" s="9"/>
      <c r="N70" s="9"/>
      <c r="O70" s="9"/>
      <c r="P70" s="40">
        <f>Q70+R70+S70</f>
        <v>15000</v>
      </c>
      <c r="Q70" s="9">
        <v>15000</v>
      </c>
      <c r="R70" s="9"/>
      <c r="S70" s="9"/>
      <c r="T70" s="64">
        <f>(L70+M70+N70)*-1</f>
        <v>0</v>
      </c>
      <c r="U70" s="64">
        <f>(Q70+R70)*-1</f>
        <v>-15000</v>
      </c>
      <c r="V70" s="9">
        <f t="shared" si="1050"/>
        <v>0</v>
      </c>
      <c r="W70" s="9">
        <f t="shared" si="1050"/>
        <v>-9750</v>
      </c>
      <c r="X70" s="9">
        <v>41481</v>
      </c>
      <c r="Y70" s="9">
        <v>23391</v>
      </c>
      <c r="Z70" s="69">
        <f t="shared" si="1051"/>
        <v>0</v>
      </c>
      <c r="AA70" s="69">
        <f t="shared" si="1052"/>
        <v>0</v>
      </c>
      <c r="AB70" s="69">
        <f>Z70+AA70</f>
        <v>0</v>
      </c>
      <c r="AC70" s="69">
        <f t="shared" si="1053"/>
        <v>0</v>
      </c>
      <c r="AD70" s="69">
        <f t="shared" si="1054"/>
        <v>0</v>
      </c>
      <c r="AE70" s="46">
        <f>AC70+AD70</f>
        <v>0</v>
      </c>
      <c r="AF70" s="9">
        <f t="shared" si="1055"/>
        <v>0</v>
      </c>
      <c r="AG70" s="9">
        <f t="shared" si="1056"/>
        <v>-5250</v>
      </c>
      <c r="AH70" s="69">
        <f t="shared" si="1057"/>
        <v>0</v>
      </c>
      <c r="AI70" s="69">
        <f t="shared" si="1058"/>
        <v>0</v>
      </c>
      <c r="AJ70" s="69">
        <f>AH70+AI70</f>
        <v>0</v>
      </c>
      <c r="AK70" s="40">
        <f>AL70+AS70</f>
        <v>270000</v>
      </c>
      <c r="AL70" s="40">
        <f>AN70+AO70+AP70+AQ70+AR70</f>
        <v>0</v>
      </c>
      <c r="AM70" s="5"/>
      <c r="AN70" s="9"/>
      <c r="AO70" s="9"/>
      <c r="AP70" s="9"/>
      <c r="AQ70" s="9"/>
      <c r="AR70" s="9"/>
      <c r="AS70" s="40">
        <f>AT70+AU70+AV70</f>
        <v>270000</v>
      </c>
      <c r="AT70" s="78">
        <v>0</v>
      </c>
      <c r="AU70" s="78">
        <v>270000</v>
      </c>
      <c r="AV70" s="78">
        <v>0</v>
      </c>
      <c r="AW70" s="78">
        <f>(AN70+AO70+AP70+AQ70)-(K70+L70+M70+N70)</f>
        <v>0</v>
      </c>
      <c r="AX70" s="78">
        <f>(AT70+AU70)-(Q70+R70)</f>
        <v>255000</v>
      </c>
      <c r="AY70" s="78">
        <f t="shared" si="1059"/>
        <v>0</v>
      </c>
      <c r="AZ70" s="9">
        <v>41481</v>
      </c>
      <c r="BA70" s="9">
        <v>23391</v>
      </c>
      <c r="BB70" s="86">
        <f>ROUND(AW70/AZ70/10,2)*-1</f>
        <v>0</v>
      </c>
      <c r="BC70" s="86">
        <f>ROUND((AU70-R70)/BA70/10,2)*-1</f>
        <v>-1.1499999999999999</v>
      </c>
      <c r="BD70" s="86">
        <f>BB70+BC70</f>
        <v>-1.1499999999999999</v>
      </c>
      <c r="BE70" s="87">
        <f>BF70+BM70</f>
        <v>270000</v>
      </c>
      <c r="BF70" s="87">
        <f>BH70+BI70+BJ70+BK70+BL70</f>
        <v>0</v>
      </c>
      <c r="BG70" s="76">
        <f t="shared" si="1108"/>
        <v>0</v>
      </c>
      <c r="BH70" s="76">
        <f t="shared" si="1109"/>
        <v>0</v>
      </c>
      <c r="BI70" s="76">
        <f t="shared" si="1110"/>
        <v>0</v>
      </c>
      <c r="BJ70" s="76">
        <f t="shared" si="1111"/>
        <v>0</v>
      </c>
      <c r="BK70" s="76">
        <f t="shared" si="1112"/>
        <v>0</v>
      </c>
      <c r="BL70" s="76">
        <f t="shared" si="1113"/>
        <v>0</v>
      </c>
      <c r="BM70" s="87">
        <f>BN70+BO70+BP70</f>
        <v>270000</v>
      </c>
      <c r="BN70" s="76">
        <f t="shared" si="1114"/>
        <v>0</v>
      </c>
      <c r="BO70" s="76">
        <f t="shared" si="1115"/>
        <v>270000</v>
      </c>
      <c r="BP70" s="76">
        <f t="shared" si="1116"/>
        <v>0</v>
      </c>
      <c r="BQ70" s="81">
        <f t="shared" si="1067"/>
        <v>0</v>
      </c>
      <c r="BR70" s="81">
        <f t="shared" si="1068"/>
        <v>255000</v>
      </c>
      <c r="BS70" s="81">
        <f t="shared" si="1069"/>
        <v>0</v>
      </c>
      <c r="BT70" s="9">
        <v>41481</v>
      </c>
      <c r="BU70" s="9">
        <v>23391</v>
      </c>
      <c r="BV70" s="86">
        <f t="shared" si="1070"/>
        <v>0</v>
      </c>
      <c r="BW70" s="86">
        <f t="shared" si="1071"/>
        <v>-1.1499999999999999</v>
      </c>
      <c r="BX70" s="86">
        <f>BV70+BW70</f>
        <v>-1.1499999999999999</v>
      </c>
      <c r="BY70" s="87">
        <f t="shared" si="1072"/>
        <v>270000</v>
      </c>
      <c r="BZ70" s="87">
        <f t="shared" si="1073"/>
        <v>0</v>
      </c>
      <c r="CA70" s="81">
        <f t="shared" si="1074"/>
        <v>0</v>
      </c>
      <c r="CB70" s="81">
        <f t="shared" si="1075"/>
        <v>0</v>
      </c>
      <c r="CC70" s="81">
        <f t="shared" si="1076"/>
        <v>0</v>
      </c>
      <c r="CD70" s="81">
        <f t="shared" si="1077"/>
        <v>0</v>
      </c>
      <c r="CE70" s="81">
        <f t="shared" si="1078"/>
        <v>0</v>
      </c>
      <c r="CF70" s="81">
        <f t="shared" si="1079"/>
        <v>0</v>
      </c>
      <c r="CG70" s="87">
        <f t="shared" si="1080"/>
        <v>270000</v>
      </c>
      <c r="CH70" s="81">
        <f t="shared" si="1081"/>
        <v>0</v>
      </c>
      <c r="CI70" s="81">
        <f t="shared" si="1082"/>
        <v>270000</v>
      </c>
      <c r="CJ70" s="81">
        <f t="shared" si="1083"/>
        <v>0</v>
      </c>
      <c r="CK70" s="81">
        <f>(CC70+CD70+CE70)-(BI70+BJ70+BK70)</f>
        <v>0</v>
      </c>
      <c r="CL70" s="81">
        <f>(CH70+CI70)-(BN70+BO70)</f>
        <v>0</v>
      </c>
      <c r="CM70" s="9">
        <v>41481</v>
      </c>
      <c r="CN70" s="9">
        <v>23391</v>
      </c>
      <c r="CO70" s="90">
        <f>ROUND(((CD70+CE70)-(BJ70+BK70))/CM70/10,2)*-1</f>
        <v>0</v>
      </c>
      <c r="CP70" s="90">
        <f t="shared" si="1117"/>
        <v>0</v>
      </c>
      <c r="CQ70" s="90">
        <f t="shared" si="1084"/>
        <v>0</v>
      </c>
      <c r="CR70" s="87">
        <f>CS70+CZ70</f>
        <v>0</v>
      </c>
      <c r="CS70" s="87">
        <f>CU70+CV70+CW70+CX70+CY70</f>
        <v>0</v>
      </c>
      <c r="CT70" s="88"/>
      <c r="CU70" s="81"/>
      <c r="CV70" s="81"/>
      <c r="CW70" s="81"/>
      <c r="CX70" s="81"/>
      <c r="CY70" s="81"/>
      <c r="CZ70" s="87">
        <f>DA70+DB70+DC70</f>
        <v>0</v>
      </c>
      <c r="DA70" s="81"/>
      <c r="DB70" s="81"/>
      <c r="DC70" s="81"/>
      <c r="DD70" s="81">
        <f t="shared" si="1085"/>
        <v>0</v>
      </c>
      <c r="DE70" s="81">
        <f t="shared" si="1086"/>
        <v>-270000</v>
      </c>
      <c r="DF70" s="9">
        <v>42328</v>
      </c>
      <c r="DG70" s="9">
        <v>23868</v>
      </c>
      <c r="DH70" s="90">
        <f t="shared" ref="DH70" si="1121">ROUND(((CW70+CX70)-(CD70+CE70))/DF70/10,2)*-1</f>
        <v>0</v>
      </c>
      <c r="DI70" s="90">
        <f t="shared" si="1118"/>
        <v>1.1299999999999999</v>
      </c>
      <c r="DJ70" s="90">
        <f>DH70+DI70</f>
        <v>1.1299999999999999</v>
      </c>
      <c r="DK70" s="87">
        <f>DL70+DS70</f>
        <v>0</v>
      </c>
      <c r="DL70" s="87">
        <f>DN70+DO70+DP70+DQ70+DR70</f>
        <v>0</v>
      </c>
      <c r="DM70" s="88"/>
      <c r="DN70" s="81"/>
      <c r="DO70" s="81"/>
      <c r="DP70" s="81"/>
      <c r="DQ70" s="81"/>
      <c r="DR70" s="81"/>
      <c r="DS70" s="87">
        <f>DT70+DU70+DV70</f>
        <v>0</v>
      </c>
      <c r="DT70" s="81"/>
      <c r="DU70" s="81"/>
      <c r="DV70" s="81"/>
      <c r="DW70" s="81">
        <f t="shared" si="1089"/>
        <v>0</v>
      </c>
      <c r="DX70" s="81">
        <f t="shared" si="1090"/>
        <v>0</v>
      </c>
      <c r="DY70" s="9"/>
      <c r="DZ70" s="9"/>
      <c r="EA70" s="90" t="e">
        <f t="shared" ref="EA70" si="1122">ROUND(((DP70+DQ70)-(CW70+CX70))/DY70/10,2)*-1</f>
        <v>#DIV/0!</v>
      </c>
      <c r="EB70" s="90" t="e">
        <f t="shared" si="1119"/>
        <v>#DIV/0!</v>
      </c>
      <c r="EC70" s="90" t="e">
        <f>EA70+EB70</f>
        <v>#DIV/0!</v>
      </c>
      <c r="ED70" s="87">
        <f>EE70+EL70</f>
        <v>0</v>
      </c>
      <c r="EE70" s="87">
        <f>EG70+EH70+EI70+EJ70+EK70</f>
        <v>0</v>
      </c>
      <c r="EF70" s="88"/>
      <c r="EG70" s="81"/>
      <c r="EH70" s="81"/>
      <c r="EI70" s="81"/>
      <c r="EJ70" s="81"/>
      <c r="EK70" s="81"/>
      <c r="EL70" s="87">
        <f t="shared" si="1093"/>
        <v>0</v>
      </c>
      <c r="EM70" s="81"/>
      <c r="EN70" s="81"/>
      <c r="EO70" s="81"/>
      <c r="EP70" s="81">
        <f t="shared" si="1094"/>
        <v>0</v>
      </c>
      <c r="EQ70" s="81">
        <f t="shared" si="1095"/>
        <v>0</v>
      </c>
      <c r="ER70" s="9"/>
      <c r="ES70" s="9"/>
      <c r="ET70" s="90" t="e">
        <f t="shared" ref="ET70" si="1123">ROUND(((EI70+EJ70)-(DP70+DQ70))/ER70/10,2)*-1</f>
        <v>#DIV/0!</v>
      </c>
      <c r="EU70" s="90" t="e">
        <f t="shared" si="1120"/>
        <v>#DIV/0!</v>
      </c>
      <c r="EV70" s="90" t="e">
        <f>ET70+EU70</f>
        <v>#DIV/0!</v>
      </c>
    </row>
    <row r="71" spans="1:15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7" t="s">
        <v>94</v>
      </c>
      <c r="H71" s="40"/>
      <c r="I71" s="40"/>
      <c r="J71" s="5"/>
      <c r="K71" s="9"/>
      <c r="L71" s="9"/>
      <c r="M71" s="9"/>
      <c r="N71" s="9"/>
      <c r="O71" s="9"/>
      <c r="P71" s="40"/>
      <c r="Q71" s="9"/>
      <c r="R71" s="9"/>
      <c r="S71" s="9"/>
      <c r="T71" s="64"/>
      <c r="U71" s="64"/>
      <c r="V71" s="9"/>
      <c r="W71" s="9"/>
      <c r="X71" s="9"/>
      <c r="Y71" s="9"/>
      <c r="Z71" s="69"/>
      <c r="AA71" s="69"/>
      <c r="AB71" s="69"/>
      <c r="AC71" s="69"/>
      <c r="AD71" s="69"/>
      <c r="AE71" s="46"/>
      <c r="AF71" s="9"/>
      <c r="AG71" s="9"/>
      <c r="AH71" s="69"/>
      <c r="AI71" s="69"/>
      <c r="AJ71" s="69"/>
      <c r="AK71" s="40"/>
      <c r="AL71" s="40"/>
      <c r="AM71" s="5"/>
      <c r="AN71" s="9"/>
      <c r="AO71" s="9"/>
      <c r="AP71" s="9"/>
      <c r="AQ71" s="9"/>
      <c r="AR71" s="9"/>
      <c r="AS71" s="40"/>
      <c r="AT71" s="78"/>
      <c r="AU71" s="78"/>
      <c r="AV71" s="78"/>
      <c r="AW71" s="78"/>
      <c r="AX71" s="78"/>
      <c r="AY71" s="78"/>
      <c r="AZ71" s="9"/>
      <c r="BA71" s="9"/>
      <c r="BB71" s="86"/>
      <c r="BC71" s="86"/>
      <c r="BD71" s="86"/>
      <c r="BE71" s="87"/>
      <c r="BF71" s="87"/>
      <c r="BG71" s="76"/>
      <c r="BH71" s="76"/>
      <c r="BI71" s="76"/>
      <c r="BJ71" s="76"/>
      <c r="BK71" s="76"/>
      <c r="BL71" s="76"/>
      <c r="BM71" s="87"/>
      <c r="BN71" s="76"/>
      <c r="BO71" s="76"/>
      <c r="BP71" s="76"/>
      <c r="BQ71" s="81"/>
      <c r="BR71" s="81"/>
      <c r="BS71" s="81"/>
      <c r="BT71" s="9"/>
      <c r="BU71" s="9"/>
      <c r="BV71" s="86"/>
      <c r="BW71" s="86"/>
      <c r="BX71" s="86"/>
      <c r="BY71" s="87">
        <f t="shared" si="1072"/>
        <v>0</v>
      </c>
      <c r="BZ71" s="87">
        <f t="shared" si="1073"/>
        <v>0</v>
      </c>
      <c r="CA71" s="81"/>
      <c r="CB71" s="81"/>
      <c r="CC71" s="81"/>
      <c r="CD71" s="81"/>
      <c r="CE71" s="81"/>
      <c r="CF71" s="81"/>
      <c r="CG71" s="87">
        <f t="shared" si="1080"/>
        <v>0</v>
      </c>
      <c r="CH71" s="81"/>
      <c r="CI71" s="81"/>
      <c r="CJ71" s="81"/>
      <c r="CK71" s="81"/>
      <c r="CL71" s="81"/>
      <c r="CM71" s="9"/>
      <c r="CN71" s="9"/>
      <c r="CO71" s="90"/>
      <c r="CP71" s="90"/>
      <c r="CQ71" s="90"/>
      <c r="CR71" s="87"/>
      <c r="CS71" s="87"/>
      <c r="CT71" s="88"/>
      <c r="CU71" s="81"/>
      <c r="CV71" s="81"/>
      <c r="CW71" s="81"/>
      <c r="CX71" s="81"/>
      <c r="CY71" s="81"/>
      <c r="CZ71" s="87"/>
      <c r="DA71" s="81"/>
      <c r="DB71" s="81"/>
      <c r="DC71" s="81"/>
      <c r="DD71" s="81"/>
      <c r="DE71" s="81"/>
      <c r="DF71" s="9"/>
      <c r="DG71" s="9"/>
      <c r="DH71" s="90"/>
      <c r="DI71" s="90"/>
      <c r="DJ71" s="90"/>
      <c r="DK71" s="87"/>
      <c r="DL71" s="87"/>
      <c r="DM71" s="88"/>
      <c r="DN71" s="81"/>
      <c r="DO71" s="81"/>
      <c r="DP71" s="81"/>
      <c r="DQ71" s="81"/>
      <c r="DR71" s="81"/>
      <c r="DS71" s="87"/>
      <c r="DT71" s="81"/>
      <c r="DU71" s="81"/>
      <c r="DV71" s="81"/>
      <c r="DW71" s="81"/>
      <c r="DX71" s="81"/>
      <c r="DY71" s="9"/>
      <c r="DZ71" s="9"/>
      <c r="EA71" s="90"/>
      <c r="EB71" s="90"/>
      <c r="EC71" s="90"/>
      <c r="ED71" s="87"/>
      <c r="EE71" s="87"/>
      <c r="EF71" s="88"/>
      <c r="EG71" s="81"/>
      <c r="EH71" s="81"/>
      <c r="EI71" s="81"/>
      <c r="EJ71" s="81"/>
      <c r="EK71" s="81"/>
      <c r="EL71" s="87"/>
      <c r="EM71" s="81"/>
      <c r="EN71" s="81"/>
      <c r="EO71" s="81"/>
      <c r="EP71" s="81"/>
      <c r="EQ71" s="81"/>
      <c r="ER71" s="9"/>
      <c r="ES71" s="9"/>
      <c r="ET71" s="90"/>
      <c r="EU71" s="90"/>
      <c r="EV71" s="90"/>
    </row>
    <row r="72" spans="1:152" x14ac:dyDescent="0.25">
      <c r="A72" s="29"/>
      <c r="B72" s="30"/>
      <c r="C72" s="31"/>
      <c r="D72" s="32" t="s">
        <v>158</v>
      </c>
      <c r="E72" s="30"/>
      <c r="F72" s="30"/>
      <c r="G72" s="31"/>
      <c r="H72" s="33">
        <f t="shared" ref="H72:AE72" si="1124">SUBTOTAL(9,H67:H70)</f>
        <v>350000</v>
      </c>
      <c r="I72" s="33">
        <f t="shared" si="1124"/>
        <v>0</v>
      </c>
      <c r="J72" s="33">
        <f t="shared" si="1124"/>
        <v>0</v>
      </c>
      <c r="K72" s="33">
        <f t="shared" si="1124"/>
        <v>0</v>
      </c>
      <c r="L72" s="33">
        <f t="shared" si="1124"/>
        <v>0</v>
      </c>
      <c r="M72" s="33">
        <f t="shared" si="1124"/>
        <v>0</v>
      </c>
      <c r="N72" s="33">
        <f t="shared" si="1124"/>
        <v>0</v>
      </c>
      <c r="O72" s="33">
        <f t="shared" si="1124"/>
        <v>0</v>
      </c>
      <c r="P72" s="33">
        <f t="shared" si="1124"/>
        <v>350000</v>
      </c>
      <c r="Q72" s="33">
        <f t="shared" si="1124"/>
        <v>50000</v>
      </c>
      <c r="R72" s="33">
        <f t="shared" si="1124"/>
        <v>300000</v>
      </c>
      <c r="S72" s="33">
        <f t="shared" si="1124"/>
        <v>0</v>
      </c>
      <c r="T72" s="33">
        <f t="shared" si="1124"/>
        <v>0</v>
      </c>
      <c r="U72" s="33">
        <f t="shared" si="1124"/>
        <v>-350000</v>
      </c>
      <c r="V72" s="33">
        <f t="shared" si="1124"/>
        <v>0</v>
      </c>
      <c r="W72" s="33">
        <f t="shared" si="1124"/>
        <v>-227500</v>
      </c>
      <c r="X72" s="33">
        <f t="shared" si="1124"/>
        <v>96873</v>
      </c>
      <c r="Y72" s="33">
        <f t="shared" si="1124"/>
        <v>78922</v>
      </c>
      <c r="Z72" s="47">
        <f t="shared" si="1124"/>
        <v>0</v>
      </c>
      <c r="AA72" s="47">
        <f t="shared" si="1124"/>
        <v>-0.84</v>
      </c>
      <c r="AB72" s="47">
        <f t="shared" si="1124"/>
        <v>-0.84</v>
      </c>
      <c r="AC72" s="47">
        <f t="shared" si="1124"/>
        <v>0</v>
      </c>
      <c r="AD72" s="47">
        <f t="shared" si="1124"/>
        <v>-0.55000000000000004</v>
      </c>
      <c r="AE72" s="47">
        <f t="shared" si="1124"/>
        <v>-0.55000000000000004</v>
      </c>
      <c r="AF72" s="33">
        <f t="shared" ref="AF72:AJ72" si="1125">SUBTOTAL(9,AF67:AF70)</f>
        <v>0</v>
      </c>
      <c r="AG72" s="33">
        <f t="shared" si="1125"/>
        <v>-122500</v>
      </c>
      <c r="AH72" s="47">
        <f t="shared" si="1125"/>
        <v>0</v>
      </c>
      <c r="AI72" s="47">
        <f t="shared" si="1125"/>
        <v>-0.28999999999999992</v>
      </c>
      <c r="AJ72" s="47">
        <f t="shared" si="1125"/>
        <v>-0.28999999999999992</v>
      </c>
      <c r="AK72" s="33">
        <f t="shared" ref="AK72:BD72" si="1126">SUBTOTAL(9,AK67:AK70)</f>
        <v>299400</v>
      </c>
      <c r="AL72" s="33">
        <f t="shared" si="1126"/>
        <v>0</v>
      </c>
      <c r="AM72" s="33">
        <f t="shared" si="1126"/>
        <v>0</v>
      </c>
      <c r="AN72" s="33">
        <f t="shared" si="1126"/>
        <v>0</v>
      </c>
      <c r="AO72" s="33">
        <f t="shared" si="1126"/>
        <v>0</v>
      </c>
      <c r="AP72" s="33">
        <f t="shared" si="1126"/>
        <v>0</v>
      </c>
      <c r="AQ72" s="33">
        <f t="shared" si="1126"/>
        <v>0</v>
      </c>
      <c r="AR72" s="33">
        <f t="shared" si="1126"/>
        <v>0</v>
      </c>
      <c r="AS72" s="33">
        <f t="shared" si="1126"/>
        <v>299400</v>
      </c>
      <c r="AT72" s="33">
        <f t="shared" si="1126"/>
        <v>17000</v>
      </c>
      <c r="AU72" s="33">
        <f t="shared" si="1126"/>
        <v>282400</v>
      </c>
      <c r="AV72" s="33">
        <f t="shared" si="1126"/>
        <v>0</v>
      </c>
      <c r="AW72" s="33">
        <f t="shared" si="1126"/>
        <v>0</v>
      </c>
      <c r="AX72" s="33">
        <f t="shared" si="1126"/>
        <v>-50600</v>
      </c>
      <c r="AY72" s="33">
        <f t="shared" si="1126"/>
        <v>0</v>
      </c>
      <c r="AZ72" s="33">
        <f t="shared" ref="AZ72:BA72" si="1127">SUBTOTAL(9,AZ67:AZ70)</f>
        <v>96873</v>
      </c>
      <c r="BA72" s="33">
        <f t="shared" si="1127"/>
        <v>78922</v>
      </c>
      <c r="BB72" s="47">
        <f t="shared" si="1126"/>
        <v>0</v>
      </c>
      <c r="BC72" s="47">
        <f t="shared" si="1126"/>
        <v>-0.16999999999999993</v>
      </c>
      <c r="BD72" s="47">
        <f t="shared" si="1126"/>
        <v>-0.16999999999999993</v>
      </c>
      <c r="BE72" s="33">
        <f t="shared" ref="BE72:BX72" si="1128">SUBTOTAL(9,BE67:BE70)</f>
        <v>299400</v>
      </c>
      <c r="BF72" s="33">
        <f t="shared" si="1128"/>
        <v>0</v>
      </c>
      <c r="BG72" s="33">
        <f t="shared" si="1128"/>
        <v>0</v>
      </c>
      <c r="BH72" s="33">
        <f t="shared" si="1128"/>
        <v>0</v>
      </c>
      <c r="BI72" s="33">
        <f t="shared" si="1128"/>
        <v>0</v>
      </c>
      <c r="BJ72" s="33">
        <f t="shared" si="1128"/>
        <v>0</v>
      </c>
      <c r="BK72" s="33">
        <f t="shared" si="1128"/>
        <v>0</v>
      </c>
      <c r="BL72" s="33">
        <f t="shared" si="1128"/>
        <v>0</v>
      </c>
      <c r="BM72" s="33">
        <f t="shared" si="1128"/>
        <v>299400</v>
      </c>
      <c r="BN72" s="33">
        <f t="shared" si="1128"/>
        <v>17000</v>
      </c>
      <c r="BO72" s="33">
        <f t="shared" si="1128"/>
        <v>282400</v>
      </c>
      <c r="BP72" s="33">
        <f t="shared" si="1128"/>
        <v>0</v>
      </c>
      <c r="BQ72" s="33">
        <f t="shared" si="1128"/>
        <v>0</v>
      </c>
      <c r="BR72" s="33">
        <f t="shared" si="1128"/>
        <v>-50600</v>
      </c>
      <c r="BS72" s="33">
        <f t="shared" si="1128"/>
        <v>0</v>
      </c>
      <c r="BT72" s="33">
        <f t="shared" si="1128"/>
        <v>96873</v>
      </c>
      <c r="BU72" s="33">
        <f t="shared" si="1128"/>
        <v>78922</v>
      </c>
      <c r="BV72" s="47">
        <f t="shared" si="1128"/>
        <v>0</v>
      </c>
      <c r="BW72" s="47">
        <f t="shared" si="1128"/>
        <v>-0.17999999999999994</v>
      </c>
      <c r="BX72" s="47">
        <f t="shared" si="1128"/>
        <v>-0.17999999999999994</v>
      </c>
      <c r="BY72" s="33">
        <f t="shared" ref="BY72:CQ72" si="1129">SUBTOTAL(9,BY67:BY70)</f>
        <v>299400</v>
      </c>
      <c r="BZ72" s="33">
        <f t="shared" si="1129"/>
        <v>0</v>
      </c>
      <c r="CA72" s="33">
        <f t="shared" si="1129"/>
        <v>0</v>
      </c>
      <c r="CB72" s="33">
        <f t="shared" si="1129"/>
        <v>0</v>
      </c>
      <c r="CC72" s="33">
        <f t="shared" si="1129"/>
        <v>0</v>
      </c>
      <c r="CD72" s="33">
        <f t="shared" si="1129"/>
        <v>0</v>
      </c>
      <c r="CE72" s="33">
        <f t="shared" si="1129"/>
        <v>0</v>
      </c>
      <c r="CF72" s="33">
        <f t="shared" si="1129"/>
        <v>0</v>
      </c>
      <c r="CG72" s="33">
        <f t="shared" si="1129"/>
        <v>299400</v>
      </c>
      <c r="CH72" s="33">
        <f t="shared" si="1129"/>
        <v>17000</v>
      </c>
      <c r="CI72" s="33">
        <f t="shared" si="1129"/>
        <v>282400</v>
      </c>
      <c r="CJ72" s="33">
        <f t="shared" si="1129"/>
        <v>0</v>
      </c>
      <c r="CK72" s="33">
        <f t="shared" si="1129"/>
        <v>0</v>
      </c>
      <c r="CL72" s="33">
        <f t="shared" si="1129"/>
        <v>0</v>
      </c>
      <c r="CM72" s="33">
        <f t="shared" si="1129"/>
        <v>96873</v>
      </c>
      <c r="CN72" s="33">
        <f t="shared" si="1129"/>
        <v>78922</v>
      </c>
      <c r="CO72" s="56">
        <f t="shared" si="1129"/>
        <v>0</v>
      </c>
      <c r="CP72" s="56">
        <f t="shared" si="1129"/>
        <v>0</v>
      </c>
      <c r="CQ72" s="56">
        <f t="shared" si="1129"/>
        <v>0</v>
      </c>
      <c r="CR72" s="33">
        <f t="shared" ref="CR72:DJ72" si="1130">SUBTOTAL(9,CR67:CR70)</f>
        <v>0</v>
      </c>
      <c r="CS72" s="33">
        <f t="shared" si="1130"/>
        <v>0</v>
      </c>
      <c r="CT72" s="33">
        <f t="shared" si="1130"/>
        <v>0</v>
      </c>
      <c r="CU72" s="33">
        <f t="shared" si="1130"/>
        <v>0</v>
      </c>
      <c r="CV72" s="33">
        <f t="shared" si="1130"/>
        <v>0</v>
      </c>
      <c r="CW72" s="33">
        <f t="shared" si="1130"/>
        <v>0</v>
      </c>
      <c r="CX72" s="33">
        <f t="shared" si="1130"/>
        <v>0</v>
      </c>
      <c r="CY72" s="33">
        <f t="shared" si="1130"/>
        <v>0</v>
      </c>
      <c r="CZ72" s="33">
        <f t="shared" si="1130"/>
        <v>0</v>
      </c>
      <c r="DA72" s="33">
        <f t="shared" si="1130"/>
        <v>0</v>
      </c>
      <c r="DB72" s="33">
        <f t="shared" si="1130"/>
        <v>0</v>
      </c>
      <c r="DC72" s="33">
        <f t="shared" si="1130"/>
        <v>0</v>
      </c>
      <c r="DD72" s="33">
        <f t="shared" si="1130"/>
        <v>0</v>
      </c>
      <c r="DE72" s="33">
        <f t="shared" si="1130"/>
        <v>-299400</v>
      </c>
      <c r="DF72" s="33">
        <f t="shared" si="1130"/>
        <v>98395</v>
      </c>
      <c r="DG72" s="33">
        <f t="shared" si="1130"/>
        <v>77458</v>
      </c>
      <c r="DH72" s="56">
        <f t="shared" si="1130"/>
        <v>0</v>
      </c>
      <c r="DI72" s="56">
        <f t="shared" si="1130"/>
        <v>1.18</v>
      </c>
      <c r="DJ72" s="56">
        <f t="shared" si="1130"/>
        <v>1.18</v>
      </c>
      <c r="DK72" s="33">
        <f t="shared" ref="DK72:EC72" si="1131">SUBTOTAL(9,DK67:DK70)</f>
        <v>0</v>
      </c>
      <c r="DL72" s="33">
        <f t="shared" si="1131"/>
        <v>0</v>
      </c>
      <c r="DM72" s="33">
        <f t="shared" si="1131"/>
        <v>0</v>
      </c>
      <c r="DN72" s="33">
        <f t="shared" si="1131"/>
        <v>0</v>
      </c>
      <c r="DO72" s="33">
        <f t="shared" si="1131"/>
        <v>0</v>
      </c>
      <c r="DP72" s="33">
        <f t="shared" si="1131"/>
        <v>0</v>
      </c>
      <c r="DQ72" s="33">
        <f t="shared" si="1131"/>
        <v>0</v>
      </c>
      <c r="DR72" s="33">
        <f t="shared" si="1131"/>
        <v>0</v>
      </c>
      <c r="DS72" s="33">
        <f t="shared" si="1131"/>
        <v>0</v>
      </c>
      <c r="DT72" s="33">
        <f t="shared" si="1131"/>
        <v>0</v>
      </c>
      <c r="DU72" s="33">
        <f t="shared" si="1131"/>
        <v>0</v>
      </c>
      <c r="DV72" s="33">
        <f t="shared" si="1131"/>
        <v>0</v>
      </c>
      <c r="DW72" s="33">
        <f t="shared" si="1131"/>
        <v>0</v>
      </c>
      <c r="DX72" s="33">
        <f t="shared" si="1131"/>
        <v>0</v>
      </c>
      <c r="DY72" s="33">
        <f t="shared" si="1131"/>
        <v>0</v>
      </c>
      <c r="DZ72" s="33">
        <f t="shared" si="1131"/>
        <v>0</v>
      </c>
      <c r="EA72" s="56" t="e">
        <f t="shared" si="1131"/>
        <v>#DIV/0!</v>
      </c>
      <c r="EB72" s="56" t="e">
        <f t="shared" si="1131"/>
        <v>#DIV/0!</v>
      </c>
      <c r="EC72" s="56" t="e">
        <f t="shared" si="1131"/>
        <v>#DIV/0!</v>
      </c>
      <c r="ED72" s="33">
        <f t="shared" ref="ED72:EV72" si="1132">SUBTOTAL(9,ED67:ED70)</f>
        <v>0</v>
      </c>
      <c r="EE72" s="33">
        <f t="shared" si="1132"/>
        <v>0</v>
      </c>
      <c r="EF72" s="33">
        <f t="shared" si="1132"/>
        <v>0</v>
      </c>
      <c r="EG72" s="33">
        <f t="shared" si="1132"/>
        <v>0</v>
      </c>
      <c r="EH72" s="33">
        <f t="shared" si="1132"/>
        <v>0</v>
      </c>
      <c r="EI72" s="33">
        <f t="shared" si="1132"/>
        <v>0</v>
      </c>
      <c r="EJ72" s="33">
        <f t="shared" si="1132"/>
        <v>0</v>
      </c>
      <c r="EK72" s="33">
        <f t="shared" si="1132"/>
        <v>0</v>
      </c>
      <c r="EL72" s="33">
        <f t="shared" si="1132"/>
        <v>0</v>
      </c>
      <c r="EM72" s="33">
        <f t="shared" si="1132"/>
        <v>0</v>
      </c>
      <c r="EN72" s="33">
        <f t="shared" si="1132"/>
        <v>0</v>
      </c>
      <c r="EO72" s="33">
        <f t="shared" si="1132"/>
        <v>0</v>
      </c>
      <c r="EP72" s="33">
        <f t="shared" si="1132"/>
        <v>0</v>
      </c>
      <c r="EQ72" s="33">
        <f t="shared" si="1132"/>
        <v>0</v>
      </c>
      <c r="ER72" s="33">
        <f t="shared" si="1132"/>
        <v>0</v>
      </c>
      <c r="ES72" s="33">
        <f t="shared" si="1132"/>
        <v>0</v>
      </c>
      <c r="ET72" s="56" t="e">
        <f t="shared" si="1132"/>
        <v>#DIV/0!</v>
      </c>
      <c r="EU72" s="56" t="e">
        <f t="shared" si="1132"/>
        <v>#DIV/0!</v>
      </c>
      <c r="EV72" s="56" t="e">
        <f t="shared" si="1132"/>
        <v>#DIV/0!</v>
      </c>
    </row>
    <row r="73" spans="1:15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6">
        <v>3122</v>
      </c>
      <c r="F73" s="6" t="s">
        <v>18</v>
      </c>
      <c r="G73" s="6" t="s">
        <v>19</v>
      </c>
      <c r="H73" s="40">
        <f>I73+P73</f>
        <v>128000</v>
      </c>
      <c r="I73" s="40">
        <f>K73+L73+M73+N73+O73</f>
        <v>128000</v>
      </c>
      <c r="J73" s="5"/>
      <c r="K73" s="9"/>
      <c r="L73" s="9">
        <v>48000</v>
      </c>
      <c r="M73" s="9">
        <v>80000</v>
      </c>
      <c r="N73" s="9"/>
      <c r="O73" s="9"/>
      <c r="P73" s="40">
        <f>Q73+R73+S73</f>
        <v>0</v>
      </c>
      <c r="Q73" s="9"/>
      <c r="R73" s="9"/>
      <c r="S73" s="9"/>
      <c r="T73" s="64">
        <f>(L73+M73+N73)*-1</f>
        <v>-128000</v>
      </c>
      <c r="U73" s="64">
        <f>(Q73+R73)*-1</f>
        <v>0</v>
      </c>
      <c r="V73" s="9">
        <f t="shared" ref="V73:W76" si="1133">ROUND(T73*0.65,0)</f>
        <v>-83200</v>
      </c>
      <c r="W73" s="9">
        <f t="shared" si="1133"/>
        <v>0</v>
      </c>
      <c r="X73" s="9">
        <v>55392</v>
      </c>
      <c r="Y73" s="9">
        <v>29600</v>
      </c>
      <c r="Z73" s="69">
        <f t="shared" ref="Z73:Z76" si="1134">IF(T73=0,0,ROUND((T73+L73)/X73/12,2))</f>
        <v>-0.12</v>
      </c>
      <c r="AA73" s="69">
        <f t="shared" ref="AA73:AA76" si="1135">IF(U73=0,0,ROUND((U73+Q73)/Y73/12,2))</f>
        <v>0</v>
      </c>
      <c r="AB73" s="69">
        <f>Z73+AA73</f>
        <v>-0.12</v>
      </c>
      <c r="AC73" s="69">
        <f t="shared" ref="AC73:AC76" si="1136">ROUND(Z73*0.65,2)</f>
        <v>-0.08</v>
      </c>
      <c r="AD73" s="69">
        <f t="shared" ref="AD73:AD76" si="1137">ROUND(AA73*0.65,2)</f>
        <v>0</v>
      </c>
      <c r="AE73" s="46">
        <f>AC73+AD73</f>
        <v>-0.08</v>
      </c>
      <c r="AF73" s="9">
        <f t="shared" ref="AF73:AF76" si="1138">T73-V73</f>
        <v>-44800</v>
      </c>
      <c r="AG73" s="9">
        <f t="shared" ref="AG73:AG76" si="1139">U73-W73</f>
        <v>0</v>
      </c>
      <c r="AH73" s="69">
        <f t="shared" ref="AH73:AH76" si="1140">Z73-AC73</f>
        <v>-3.9999999999999994E-2</v>
      </c>
      <c r="AI73" s="69">
        <f t="shared" ref="AI73:AI76" si="1141">AA73-AD73</f>
        <v>0</v>
      </c>
      <c r="AJ73" s="69">
        <f>AH73+AI73</f>
        <v>-3.9999999999999994E-2</v>
      </c>
      <c r="AK73" s="40">
        <f>AL73+AS73</f>
        <v>0</v>
      </c>
      <c r="AL73" s="40">
        <f>AN73+AO73+AP73+AQ73+AR73</f>
        <v>0</v>
      </c>
      <c r="AM73" s="5"/>
      <c r="AN73" s="9"/>
      <c r="AO73" s="9"/>
      <c r="AP73" s="9"/>
      <c r="AQ73" s="9"/>
      <c r="AR73" s="9"/>
      <c r="AS73" s="40">
        <f>AT73+AU73+AV73</f>
        <v>0</v>
      </c>
      <c r="AT73" s="9"/>
      <c r="AU73" s="9"/>
      <c r="AV73" s="9"/>
      <c r="AW73" s="81"/>
      <c r="AX73" s="81"/>
      <c r="AY73" s="78"/>
      <c r="AZ73" s="9">
        <v>55392</v>
      </c>
      <c r="BA73" s="9">
        <v>29600</v>
      </c>
      <c r="BB73" s="86">
        <f>ROUND(AW73/AZ73/10,2)*-1</f>
        <v>0</v>
      </c>
      <c r="BC73" s="86">
        <f>ROUND(AX73/BA73/10,2)*-1</f>
        <v>0</v>
      </c>
      <c r="BD73" s="86">
        <f>BB73+BC73</f>
        <v>0</v>
      </c>
      <c r="BE73" s="87">
        <f>BF73+BM73</f>
        <v>128000</v>
      </c>
      <c r="BF73" s="87">
        <f>BH73+BI73+BJ73+BK73+BL73</f>
        <v>128000</v>
      </c>
      <c r="BG73" s="88">
        <f t="shared" ref="BG73:BG76" si="1142">J73</f>
        <v>0</v>
      </c>
      <c r="BH73" s="88">
        <f t="shared" ref="BH73:BH76" si="1143">K73</f>
        <v>0</v>
      </c>
      <c r="BI73" s="88">
        <f t="shared" ref="BI73:BI76" si="1144">L73</f>
        <v>48000</v>
      </c>
      <c r="BJ73" s="88">
        <f t="shared" ref="BJ73:BJ76" si="1145">M73</f>
        <v>80000</v>
      </c>
      <c r="BK73" s="88">
        <f t="shared" ref="BK73:BK76" si="1146">N73</f>
        <v>0</v>
      </c>
      <c r="BL73" s="88">
        <f t="shared" ref="BL73:BL76" si="1147">O73</f>
        <v>0</v>
      </c>
      <c r="BM73" s="87">
        <f>BN73+BO73+BP73</f>
        <v>0</v>
      </c>
      <c r="BN73" s="81">
        <f t="shared" ref="BN73:BN76" si="1148">Q73</f>
        <v>0</v>
      </c>
      <c r="BO73" s="81">
        <f t="shared" ref="BO73:BO76" si="1149">R73</f>
        <v>0</v>
      </c>
      <c r="BP73" s="81">
        <f t="shared" ref="BP73:BP76" si="1150">S73</f>
        <v>0</v>
      </c>
      <c r="BQ73" s="81">
        <f t="shared" ref="BQ73:BQ76" si="1151">(BH73+BI73+BJ73+BK73)-(K73+L73+M73+N73)</f>
        <v>0</v>
      </c>
      <c r="BR73" s="81">
        <f t="shared" ref="BR73:BR76" si="1152">(BN73+BO73)-(Q73+R73)</f>
        <v>0</v>
      </c>
      <c r="BS73" s="81">
        <f t="shared" ref="BS73:BS76" si="1153">(BP73+BL73)-(S73+O73)</f>
        <v>0</v>
      </c>
      <c r="BT73" s="9">
        <v>55392</v>
      </c>
      <c r="BU73" s="9">
        <v>29600</v>
      </c>
      <c r="BV73" s="86">
        <f t="shared" ref="BV73:BV76" si="1154">ROUND(((BH73+BJ73+BK73)-(K73+M73+N73))/10/BT73,2)*-1</f>
        <v>0</v>
      </c>
      <c r="BW73" s="86">
        <f t="shared" ref="BW73:BW76" si="1155">ROUND((BO73-R73)/10/BU73,2)*-1</f>
        <v>0</v>
      </c>
      <c r="BX73" s="86">
        <f>BV73+BW73</f>
        <v>0</v>
      </c>
      <c r="BY73" s="87">
        <f t="shared" ref="BY73:BY76" si="1156">BZ73+CG73</f>
        <v>128000</v>
      </c>
      <c r="BZ73" s="87">
        <f t="shared" ref="BZ73:BZ76" si="1157">CB73+CC73+CD73+CE73+CF73</f>
        <v>128000</v>
      </c>
      <c r="CA73" s="81">
        <f t="shared" ref="CA73:CA76" si="1158">BG73</f>
        <v>0</v>
      </c>
      <c r="CB73" s="81">
        <f t="shared" ref="CB73:CB76" si="1159">BH73</f>
        <v>0</v>
      </c>
      <c r="CC73" s="81">
        <f t="shared" ref="CC73:CC76" si="1160">BI73</f>
        <v>48000</v>
      </c>
      <c r="CD73" s="81">
        <f t="shared" ref="CD73:CD76" si="1161">BJ73</f>
        <v>80000</v>
      </c>
      <c r="CE73" s="81">
        <f t="shared" ref="CE73:CE76" si="1162">BK73</f>
        <v>0</v>
      </c>
      <c r="CF73" s="81">
        <f t="shared" ref="CF73:CF76" si="1163">BL73</f>
        <v>0</v>
      </c>
      <c r="CG73" s="87">
        <f t="shared" ref="CG73:CG76" si="1164">CH73+CI73+CJ73</f>
        <v>0</v>
      </c>
      <c r="CH73" s="81">
        <f t="shared" ref="CH73:CH76" si="1165">BN73</f>
        <v>0</v>
      </c>
      <c r="CI73" s="81">
        <f t="shared" ref="CI73:CI76" si="1166">BO73</f>
        <v>0</v>
      </c>
      <c r="CJ73" s="81">
        <f t="shared" ref="CJ73:CJ76" si="1167">BP73</f>
        <v>0</v>
      </c>
      <c r="CK73" s="81">
        <f>(CC73+CD73+CE73)-(BI73+BJ73+BK73)</f>
        <v>0</v>
      </c>
      <c r="CL73" s="81">
        <f>(CH73+CI73)-(BN73+BO73)</f>
        <v>0</v>
      </c>
      <c r="CM73" s="9">
        <v>55392</v>
      </c>
      <c r="CN73" s="9">
        <v>29600</v>
      </c>
      <c r="CO73" s="90">
        <f>ROUND(((CD73+CE73)-(BJ73+BK73))/CM73/10,2)*-1</f>
        <v>0</v>
      </c>
      <c r="CP73" s="90">
        <f>ROUND((CI73-BO73)/CN73/10,2)*-1</f>
        <v>0</v>
      </c>
      <c r="CQ73" s="90">
        <f t="shared" ref="CQ73:CQ76" si="1168">SUM(CO73:CP73)</f>
        <v>0</v>
      </c>
      <c r="CR73" s="87">
        <f>CS73+CZ73</f>
        <v>0</v>
      </c>
      <c r="CS73" s="87">
        <f>CU73+CV73+CW73+CX73+CY73</f>
        <v>0</v>
      </c>
      <c r="CT73" s="88"/>
      <c r="CU73" s="81"/>
      <c r="CV73" s="81"/>
      <c r="CW73" s="81"/>
      <c r="CX73" s="81"/>
      <c r="CY73" s="81"/>
      <c r="CZ73" s="87">
        <f t="shared" ref="CZ73:CZ76" si="1169">DA73+DB73+DC73</f>
        <v>0</v>
      </c>
      <c r="DA73" s="81"/>
      <c r="DB73" s="81"/>
      <c r="DC73" s="81"/>
      <c r="DD73" s="81">
        <f t="shared" ref="DD73:DD76" si="1170">(CV73+CW73+CX73)-(CC73+CD73+CE73)</f>
        <v>-128000</v>
      </c>
      <c r="DE73" s="81">
        <f t="shared" ref="DE73:DE76" si="1171">(DA73+DB73)-(CH73+CI73)</f>
        <v>0</v>
      </c>
      <c r="DF73" s="9">
        <v>56067</v>
      </c>
      <c r="DG73" s="9">
        <v>27130</v>
      </c>
      <c r="DH73" s="90">
        <f t="shared" ref="DH73" si="1172">ROUND(((CW73+CX73)-(CD73+CE73))/DF73/10,2)*-1</f>
        <v>0.14000000000000001</v>
      </c>
      <c r="DI73" s="90">
        <f t="shared" ref="DI73" si="1173">ROUND(((DB73-CI73)/DG73/10),2)*-1</f>
        <v>0</v>
      </c>
      <c r="DJ73" s="90">
        <f>DH73+DI73</f>
        <v>0.14000000000000001</v>
      </c>
      <c r="DK73" s="87">
        <f>DL73+DS73</f>
        <v>0</v>
      </c>
      <c r="DL73" s="87">
        <f>DN73+DO73+DP73+DQ73+DR73</f>
        <v>0</v>
      </c>
      <c r="DM73" s="88"/>
      <c r="DN73" s="81"/>
      <c r="DO73" s="81"/>
      <c r="DP73" s="81"/>
      <c r="DQ73" s="81"/>
      <c r="DR73" s="81"/>
      <c r="DS73" s="87">
        <f t="shared" ref="DS73:DS76" si="1174">DT73+DU73+DV73</f>
        <v>0</v>
      </c>
      <c r="DT73" s="81"/>
      <c r="DU73" s="81"/>
      <c r="DV73" s="81"/>
      <c r="DW73" s="81">
        <f t="shared" ref="DW73:DW76" si="1175">(DO73+DP73+DQ73)-(CV73+CW73+CX73)</f>
        <v>0</v>
      </c>
      <c r="DX73" s="81">
        <f t="shared" ref="DX73:DX76" si="1176">(DT73+DU73)-(DA73+DB73)</f>
        <v>0</v>
      </c>
      <c r="DY73" s="9"/>
      <c r="DZ73" s="9"/>
      <c r="EA73" s="90" t="e">
        <f t="shared" ref="EA73" si="1177">ROUND(((DP73+DQ73)-(CW73+CX73))/DY73/10,2)*-1</f>
        <v>#DIV/0!</v>
      </c>
      <c r="EB73" s="90" t="e">
        <f t="shared" ref="EB73" si="1178">ROUND(((DU73-DB73)/DZ73/10),2)*-1</f>
        <v>#DIV/0!</v>
      </c>
      <c r="EC73" s="90" t="e">
        <f>EA73+EB73</f>
        <v>#DIV/0!</v>
      </c>
      <c r="ED73" s="87">
        <f>EE73+EL73</f>
        <v>0</v>
      </c>
      <c r="EE73" s="87">
        <f>EG73+EH73+EI73+EJ73+EK73</f>
        <v>0</v>
      </c>
      <c r="EF73" s="88"/>
      <c r="EG73" s="81"/>
      <c r="EH73" s="81"/>
      <c r="EI73" s="81"/>
      <c r="EJ73" s="81"/>
      <c r="EK73" s="81"/>
      <c r="EL73" s="87">
        <f t="shared" ref="EL73:EL74" si="1179">EM73+EN73+EO73</f>
        <v>0</v>
      </c>
      <c r="EM73" s="81"/>
      <c r="EN73" s="81"/>
      <c r="EO73" s="81"/>
      <c r="EP73" s="81">
        <f t="shared" ref="EP73:EP76" si="1180">(EH73+EI73+EJ73)-(DO73+DP73+DQ73)</f>
        <v>0</v>
      </c>
      <c r="EQ73" s="81">
        <f t="shared" ref="EQ73:EQ76" si="1181">(EM73+EN73)-(DT73+DU73)</f>
        <v>0</v>
      </c>
      <c r="ER73" s="9"/>
      <c r="ES73" s="9"/>
      <c r="ET73" s="90" t="e">
        <f t="shared" ref="ET73" si="1182">ROUND(((EI73+EJ73)-(DP73+DQ73))/ER73/10,2)*-1</f>
        <v>#DIV/0!</v>
      </c>
      <c r="EU73" s="90" t="e">
        <f t="shared" ref="EU73" si="1183">ROUND(((EN73-DU73)/ES73/10),2)*-1</f>
        <v>#DIV/0!</v>
      </c>
      <c r="EV73" s="90" t="e">
        <f>ET73+EU73</f>
        <v>#DIV/0!</v>
      </c>
    </row>
    <row r="74" spans="1:15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19">
        <v>3122</v>
      </c>
      <c r="F74" s="19" t="s">
        <v>108</v>
      </c>
      <c r="G74" s="19" t="s">
        <v>94</v>
      </c>
      <c r="H74" s="40">
        <f>I74+P74</f>
        <v>0</v>
      </c>
      <c r="I74" s="40">
        <f>K74+L74+M74+N74+O74</f>
        <v>0</v>
      </c>
      <c r="J74" s="5"/>
      <c r="K74" s="9"/>
      <c r="L74" s="9"/>
      <c r="M74" s="9"/>
      <c r="N74" s="9"/>
      <c r="O74" s="9"/>
      <c r="P74" s="40">
        <f>Q74+R74+S74</f>
        <v>0</v>
      </c>
      <c r="Q74" s="9"/>
      <c r="R74" s="9"/>
      <c r="S74" s="9"/>
      <c r="T74" s="64">
        <f>(L74+M74+N74)*-1</f>
        <v>0</v>
      </c>
      <c r="U74" s="64">
        <f>(Q74+R74)*-1</f>
        <v>0</v>
      </c>
      <c r="V74" s="9">
        <f t="shared" si="1133"/>
        <v>0</v>
      </c>
      <c r="W74" s="9">
        <f t="shared" si="1133"/>
        <v>0</v>
      </c>
      <c r="X74" s="45" t="s">
        <v>218</v>
      </c>
      <c r="Y74" s="45" t="s">
        <v>218</v>
      </c>
      <c r="Z74" s="69">
        <f t="shared" si="1134"/>
        <v>0</v>
      </c>
      <c r="AA74" s="69">
        <f t="shared" si="1135"/>
        <v>0</v>
      </c>
      <c r="AB74" s="69">
        <f>Z74+AA74</f>
        <v>0</v>
      </c>
      <c r="AC74" s="69">
        <f t="shared" si="1136"/>
        <v>0</v>
      </c>
      <c r="AD74" s="69">
        <f t="shared" si="1137"/>
        <v>0</v>
      </c>
      <c r="AE74" s="46">
        <f>AC74+AD74</f>
        <v>0</v>
      </c>
      <c r="AF74" s="9">
        <f t="shared" si="1138"/>
        <v>0</v>
      </c>
      <c r="AG74" s="9">
        <f t="shared" si="1139"/>
        <v>0</v>
      </c>
      <c r="AH74" s="69">
        <f t="shared" si="1140"/>
        <v>0</v>
      </c>
      <c r="AI74" s="69">
        <f t="shared" si="1141"/>
        <v>0</v>
      </c>
      <c r="AJ74" s="69">
        <f>AH74+AI74</f>
        <v>0</v>
      </c>
      <c r="AK74" s="40">
        <f>AL74+AS74</f>
        <v>0</v>
      </c>
      <c r="AL74" s="40">
        <f>AN74+AO74+AP74+AQ74+AR74</f>
        <v>0</v>
      </c>
      <c r="AM74" s="5"/>
      <c r="AN74" s="9"/>
      <c r="AO74" s="9"/>
      <c r="AP74" s="9"/>
      <c r="AQ74" s="9"/>
      <c r="AR74" s="9"/>
      <c r="AS74" s="40">
        <f>AT74+AU74+AV74</f>
        <v>0</v>
      </c>
      <c r="AT74" s="9"/>
      <c r="AU74" s="9"/>
      <c r="AV74" s="9"/>
      <c r="AW74" s="81"/>
      <c r="AX74" s="81"/>
      <c r="AY74" s="78"/>
      <c r="AZ74" s="45" t="s">
        <v>218</v>
      </c>
      <c r="BA74" s="45" t="s">
        <v>218</v>
      </c>
      <c r="BB74" s="107" t="s">
        <v>218</v>
      </c>
      <c r="BC74" s="107" t="s">
        <v>218</v>
      </c>
      <c r="BD74" s="107" t="s">
        <v>218</v>
      </c>
      <c r="BE74" s="87">
        <f>BF74+BM74</f>
        <v>0</v>
      </c>
      <c r="BF74" s="87">
        <f>BH74+BI74+BJ74+BK74+BL74</f>
        <v>0</v>
      </c>
      <c r="BG74" s="88">
        <f t="shared" si="1142"/>
        <v>0</v>
      </c>
      <c r="BH74" s="88">
        <f t="shared" si="1143"/>
        <v>0</v>
      </c>
      <c r="BI74" s="88">
        <f t="shared" si="1144"/>
        <v>0</v>
      </c>
      <c r="BJ74" s="88">
        <f t="shared" si="1145"/>
        <v>0</v>
      </c>
      <c r="BK74" s="88">
        <f t="shared" si="1146"/>
        <v>0</v>
      </c>
      <c r="BL74" s="88">
        <f t="shared" si="1147"/>
        <v>0</v>
      </c>
      <c r="BM74" s="87">
        <f>BN74+BO74+BP74</f>
        <v>0</v>
      </c>
      <c r="BN74" s="81">
        <f t="shared" si="1148"/>
        <v>0</v>
      </c>
      <c r="BO74" s="81">
        <f t="shared" si="1149"/>
        <v>0</v>
      </c>
      <c r="BP74" s="81">
        <f t="shared" si="1150"/>
        <v>0</v>
      </c>
      <c r="BQ74" s="81">
        <f t="shared" si="1151"/>
        <v>0</v>
      </c>
      <c r="BR74" s="81">
        <f t="shared" si="1152"/>
        <v>0</v>
      </c>
      <c r="BS74" s="81">
        <f t="shared" si="1153"/>
        <v>0</v>
      </c>
      <c r="BT74" s="45" t="s">
        <v>218</v>
      </c>
      <c r="BU74" s="45" t="s">
        <v>218</v>
      </c>
      <c r="BV74" s="86">
        <v>0</v>
      </c>
      <c r="BW74" s="86">
        <v>0</v>
      </c>
      <c r="BX74" s="86">
        <f>BV74+BW74</f>
        <v>0</v>
      </c>
      <c r="BY74" s="87">
        <f t="shared" si="1156"/>
        <v>0</v>
      </c>
      <c r="BZ74" s="87">
        <f t="shared" si="1157"/>
        <v>0</v>
      </c>
      <c r="CA74" s="81">
        <f t="shared" si="1158"/>
        <v>0</v>
      </c>
      <c r="CB74" s="81">
        <f t="shared" si="1159"/>
        <v>0</v>
      </c>
      <c r="CC74" s="81">
        <f t="shared" si="1160"/>
        <v>0</v>
      </c>
      <c r="CD74" s="81">
        <f t="shared" si="1161"/>
        <v>0</v>
      </c>
      <c r="CE74" s="81">
        <f t="shared" si="1162"/>
        <v>0</v>
      </c>
      <c r="CF74" s="81">
        <f t="shared" si="1163"/>
        <v>0</v>
      </c>
      <c r="CG74" s="87">
        <f t="shared" si="1164"/>
        <v>0</v>
      </c>
      <c r="CH74" s="81">
        <f t="shared" si="1165"/>
        <v>0</v>
      </c>
      <c r="CI74" s="81">
        <f t="shared" si="1166"/>
        <v>0</v>
      </c>
      <c r="CJ74" s="81">
        <f t="shared" si="1167"/>
        <v>0</v>
      </c>
      <c r="CK74" s="81">
        <f>(CC74+CD74+CE74)-(BI74+BJ74+BK74)</f>
        <v>0</v>
      </c>
      <c r="CL74" s="81">
        <f>(CH74+CI74)-(BN74+BO74)</f>
        <v>0</v>
      </c>
      <c r="CM74" s="45">
        <v>0</v>
      </c>
      <c r="CN74" s="45">
        <v>0</v>
      </c>
      <c r="CO74" s="90"/>
      <c r="CP74" s="90"/>
      <c r="CQ74" s="90">
        <f t="shared" si="1168"/>
        <v>0</v>
      </c>
      <c r="CR74" s="87">
        <f>CS74+CZ74</f>
        <v>0</v>
      </c>
      <c r="CS74" s="87">
        <f>CU74+CV74+CW74+CX74+CY74</f>
        <v>0</v>
      </c>
      <c r="CT74" s="88"/>
      <c r="CU74" s="81"/>
      <c r="CV74" s="81"/>
      <c r="CW74" s="81"/>
      <c r="CX74" s="81"/>
      <c r="CY74" s="81"/>
      <c r="CZ74" s="87">
        <f t="shared" si="1169"/>
        <v>0</v>
      </c>
      <c r="DA74" s="81"/>
      <c r="DB74" s="81"/>
      <c r="DC74" s="81"/>
      <c r="DD74" s="81">
        <f t="shared" si="1170"/>
        <v>0</v>
      </c>
      <c r="DE74" s="81">
        <f t="shared" si="1171"/>
        <v>0</v>
      </c>
      <c r="DF74" s="45" t="s">
        <v>218</v>
      </c>
      <c r="DG74" s="45" t="s">
        <v>218</v>
      </c>
      <c r="DH74" s="90">
        <v>0</v>
      </c>
      <c r="DI74" s="90">
        <v>0</v>
      </c>
      <c r="DJ74" s="90">
        <f>DH74+DI74</f>
        <v>0</v>
      </c>
      <c r="DK74" s="87">
        <f>DL74+DS74</f>
        <v>0</v>
      </c>
      <c r="DL74" s="87">
        <f>DN74+DO74+DP74+DQ74+DR74</f>
        <v>0</v>
      </c>
      <c r="DM74" s="88"/>
      <c r="DN74" s="81"/>
      <c r="DO74" s="81"/>
      <c r="DP74" s="81"/>
      <c r="DQ74" s="81"/>
      <c r="DR74" s="81"/>
      <c r="DS74" s="87">
        <f t="shared" si="1174"/>
        <v>0</v>
      </c>
      <c r="DT74" s="81"/>
      <c r="DU74" s="81"/>
      <c r="DV74" s="81"/>
      <c r="DW74" s="81">
        <f t="shared" si="1175"/>
        <v>0</v>
      </c>
      <c r="DX74" s="81">
        <f t="shared" si="1176"/>
        <v>0</v>
      </c>
      <c r="DY74" s="45" t="s">
        <v>218</v>
      </c>
      <c r="DZ74" s="45" t="s">
        <v>218</v>
      </c>
      <c r="EA74" s="90">
        <v>0</v>
      </c>
      <c r="EB74" s="90">
        <v>0</v>
      </c>
      <c r="EC74" s="90">
        <f>EA74+EB74</f>
        <v>0</v>
      </c>
      <c r="ED74" s="87">
        <f>EE74+EL74</f>
        <v>0</v>
      </c>
      <c r="EE74" s="87">
        <f>EG74+EH74+EI74+EJ74+EK74</f>
        <v>0</v>
      </c>
      <c r="EF74" s="88"/>
      <c r="EG74" s="81"/>
      <c r="EH74" s="81"/>
      <c r="EI74" s="81"/>
      <c r="EJ74" s="81"/>
      <c r="EK74" s="81"/>
      <c r="EL74" s="87">
        <f t="shared" si="1179"/>
        <v>0</v>
      </c>
      <c r="EM74" s="81"/>
      <c r="EN74" s="81"/>
      <c r="EO74" s="81"/>
      <c r="EP74" s="81">
        <f t="shared" si="1180"/>
        <v>0</v>
      </c>
      <c r="EQ74" s="81">
        <f t="shared" si="1181"/>
        <v>0</v>
      </c>
      <c r="ER74" s="45" t="s">
        <v>218</v>
      </c>
      <c r="ES74" s="45" t="s">
        <v>218</v>
      </c>
      <c r="ET74" s="90">
        <v>0</v>
      </c>
      <c r="EU74" s="90">
        <v>0</v>
      </c>
      <c r="EV74" s="90">
        <f>ET74+EU74</f>
        <v>0</v>
      </c>
    </row>
    <row r="75" spans="1:15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94</v>
      </c>
      <c r="H75" s="40">
        <f>I75+P75</f>
        <v>0</v>
      </c>
      <c r="I75" s="40">
        <f>K75+L75+M75+N75+O75</f>
        <v>0</v>
      </c>
      <c r="J75" s="5"/>
      <c r="K75" s="9"/>
      <c r="L75" s="9"/>
      <c r="M75" s="9"/>
      <c r="N75" s="9"/>
      <c r="O75" s="9"/>
      <c r="P75" s="40">
        <f>Q75+R75+S75</f>
        <v>0</v>
      </c>
      <c r="Q75" s="9"/>
      <c r="R75" s="9"/>
      <c r="S75" s="9"/>
      <c r="T75" s="64">
        <f>(L75+M75+N75)*-1</f>
        <v>0</v>
      </c>
      <c r="U75" s="64">
        <f>(Q75+R75)*-1</f>
        <v>0</v>
      </c>
      <c r="V75" s="9">
        <f t="shared" si="1133"/>
        <v>0</v>
      </c>
      <c r="W75" s="9">
        <f t="shared" si="1133"/>
        <v>0</v>
      </c>
      <c r="X75" s="45" t="s">
        <v>218</v>
      </c>
      <c r="Y75" s="9">
        <v>25931</v>
      </c>
      <c r="Z75" s="69">
        <f t="shared" si="1134"/>
        <v>0</v>
      </c>
      <c r="AA75" s="69">
        <f t="shared" si="1135"/>
        <v>0</v>
      </c>
      <c r="AB75" s="69">
        <f>Z75+AA75</f>
        <v>0</v>
      </c>
      <c r="AC75" s="69">
        <f t="shared" si="1136"/>
        <v>0</v>
      </c>
      <c r="AD75" s="69">
        <f t="shared" si="1137"/>
        <v>0</v>
      </c>
      <c r="AE75" s="46">
        <f>AC75+AD75</f>
        <v>0</v>
      </c>
      <c r="AF75" s="9">
        <f t="shared" si="1138"/>
        <v>0</v>
      </c>
      <c r="AG75" s="9">
        <f t="shared" si="1139"/>
        <v>0</v>
      </c>
      <c r="AH75" s="69">
        <f t="shared" si="1140"/>
        <v>0</v>
      </c>
      <c r="AI75" s="69">
        <f t="shared" si="1141"/>
        <v>0</v>
      </c>
      <c r="AJ75" s="69">
        <f>AH75+AI75</f>
        <v>0</v>
      </c>
      <c r="AK75" s="40">
        <f>AL75+AS75</f>
        <v>0</v>
      </c>
      <c r="AL75" s="40">
        <f>AN75+AO75+AP75+AQ75+AR75</f>
        <v>0</v>
      </c>
      <c r="AM75" s="5"/>
      <c r="AN75" s="9"/>
      <c r="AO75" s="9"/>
      <c r="AP75" s="9"/>
      <c r="AQ75" s="9"/>
      <c r="AR75" s="9"/>
      <c r="AS75" s="40">
        <f>AT75+AU75+AV75</f>
        <v>0</v>
      </c>
      <c r="AT75" s="9"/>
      <c r="AU75" s="9"/>
      <c r="AV75" s="9"/>
      <c r="AW75" s="81"/>
      <c r="AX75" s="81"/>
      <c r="AY75" s="78"/>
      <c r="AZ75" s="45" t="s">
        <v>218</v>
      </c>
      <c r="BA75" s="9">
        <v>25931</v>
      </c>
      <c r="BB75" s="107" t="s">
        <v>218</v>
      </c>
      <c r="BC75" s="86">
        <f t="shared" ref="BC75:BC76" si="1184">ROUND(AX75/BA75/10,2)*-1</f>
        <v>0</v>
      </c>
      <c r="BD75" s="86">
        <f>BC75</f>
        <v>0</v>
      </c>
      <c r="BE75" s="87">
        <f>BF75+BM75</f>
        <v>0</v>
      </c>
      <c r="BF75" s="87">
        <f>BH75+BI75+BJ75+BK75+BL75</f>
        <v>0</v>
      </c>
      <c r="BG75" s="88">
        <f t="shared" si="1142"/>
        <v>0</v>
      </c>
      <c r="BH75" s="88">
        <f t="shared" si="1143"/>
        <v>0</v>
      </c>
      <c r="BI75" s="88">
        <f t="shared" si="1144"/>
        <v>0</v>
      </c>
      <c r="BJ75" s="88">
        <f t="shared" si="1145"/>
        <v>0</v>
      </c>
      <c r="BK75" s="88">
        <f t="shared" si="1146"/>
        <v>0</v>
      </c>
      <c r="BL75" s="88">
        <f t="shared" si="1147"/>
        <v>0</v>
      </c>
      <c r="BM75" s="87">
        <f>BN75+BO75+BP75</f>
        <v>0</v>
      </c>
      <c r="BN75" s="81">
        <f t="shared" si="1148"/>
        <v>0</v>
      </c>
      <c r="BO75" s="81">
        <f t="shared" si="1149"/>
        <v>0</v>
      </c>
      <c r="BP75" s="81">
        <f t="shared" si="1150"/>
        <v>0</v>
      </c>
      <c r="BQ75" s="81">
        <f t="shared" si="1151"/>
        <v>0</v>
      </c>
      <c r="BR75" s="81">
        <f t="shared" si="1152"/>
        <v>0</v>
      </c>
      <c r="BS75" s="81">
        <f t="shared" si="1153"/>
        <v>0</v>
      </c>
      <c r="BT75" s="45" t="s">
        <v>218</v>
      </c>
      <c r="BU75" s="9">
        <v>25931</v>
      </c>
      <c r="BV75" s="86">
        <v>0</v>
      </c>
      <c r="BW75" s="86">
        <f t="shared" si="1155"/>
        <v>0</v>
      </c>
      <c r="BX75" s="86">
        <f>BV75+BW75</f>
        <v>0</v>
      </c>
      <c r="BY75" s="87">
        <f t="shared" si="1156"/>
        <v>0</v>
      </c>
      <c r="BZ75" s="87">
        <f t="shared" si="1157"/>
        <v>0</v>
      </c>
      <c r="CA75" s="81">
        <f t="shared" si="1158"/>
        <v>0</v>
      </c>
      <c r="CB75" s="81">
        <f t="shared" si="1159"/>
        <v>0</v>
      </c>
      <c r="CC75" s="81">
        <f t="shared" si="1160"/>
        <v>0</v>
      </c>
      <c r="CD75" s="81">
        <f t="shared" si="1161"/>
        <v>0</v>
      </c>
      <c r="CE75" s="81">
        <f t="shared" si="1162"/>
        <v>0</v>
      </c>
      <c r="CF75" s="81">
        <f t="shared" si="1163"/>
        <v>0</v>
      </c>
      <c r="CG75" s="87">
        <f t="shared" si="1164"/>
        <v>0</v>
      </c>
      <c r="CH75" s="81">
        <f t="shared" si="1165"/>
        <v>0</v>
      </c>
      <c r="CI75" s="81">
        <f t="shared" si="1166"/>
        <v>0</v>
      </c>
      <c r="CJ75" s="81">
        <f t="shared" si="1167"/>
        <v>0</v>
      </c>
      <c r="CK75" s="81">
        <f>(CC75+CD75+CE75)-(BI75+BJ75+BK75)</f>
        <v>0</v>
      </c>
      <c r="CL75" s="81">
        <f>(CH75+CI75)-(BN75+BO75)</f>
        <v>0</v>
      </c>
      <c r="CM75" s="45">
        <v>0</v>
      </c>
      <c r="CN75" s="9">
        <v>25931</v>
      </c>
      <c r="CO75" s="90"/>
      <c r="CP75" s="90">
        <f t="shared" ref="CP75:CP76" si="1185">ROUND((CI75-BO75)/CN75/10,2)*-1</f>
        <v>0</v>
      </c>
      <c r="CQ75" s="90">
        <f t="shared" si="1168"/>
        <v>0</v>
      </c>
      <c r="CR75" s="87">
        <f>CS75+CZ75</f>
        <v>0</v>
      </c>
      <c r="CS75" s="87">
        <f>CU75+CV75+CW75+CX75+CY75</f>
        <v>0</v>
      </c>
      <c r="CT75" s="88"/>
      <c r="CU75" s="81"/>
      <c r="CV75" s="81"/>
      <c r="CW75" s="81"/>
      <c r="CX75" s="81"/>
      <c r="CY75" s="81"/>
      <c r="CZ75" s="87">
        <f t="shared" si="1169"/>
        <v>0</v>
      </c>
      <c r="DA75" s="81"/>
      <c r="DB75" s="81"/>
      <c r="DC75" s="81"/>
      <c r="DD75" s="81">
        <f t="shared" si="1170"/>
        <v>0</v>
      </c>
      <c r="DE75" s="81">
        <f t="shared" si="1171"/>
        <v>0</v>
      </c>
      <c r="DF75" s="45" t="s">
        <v>218</v>
      </c>
      <c r="DG75" s="9">
        <v>26460</v>
      </c>
      <c r="DH75" s="90">
        <v>0</v>
      </c>
      <c r="DI75" s="90">
        <f t="shared" ref="DI75:DI76" si="1186">ROUND(((DB75-CI75)/DG75/10),2)*-1</f>
        <v>0</v>
      </c>
      <c r="DJ75" s="90">
        <f>DH75+DI75</f>
        <v>0</v>
      </c>
      <c r="DK75" s="87">
        <f>DL75+DS75</f>
        <v>0</v>
      </c>
      <c r="DL75" s="87">
        <f>DN75+DO75+DP75+DQ75+DR75</f>
        <v>0</v>
      </c>
      <c r="DM75" s="88"/>
      <c r="DN75" s="81"/>
      <c r="DO75" s="81"/>
      <c r="DP75" s="81"/>
      <c r="DQ75" s="81"/>
      <c r="DR75" s="81"/>
      <c r="DS75" s="87">
        <f t="shared" si="1174"/>
        <v>0</v>
      </c>
      <c r="DT75" s="81"/>
      <c r="DU75" s="81"/>
      <c r="DV75" s="81"/>
      <c r="DW75" s="81">
        <f t="shared" si="1175"/>
        <v>0</v>
      </c>
      <c r="DX75" s="81">
        <f t="shared" si="1176"/>
        <v>0</v>
      </c>
      <c r="DY75" s="45" t="s">
        <v>218</v>
      </c>
      <c r="DZ75" s="9"/>
      <c r="EA75" s="90">
        <v>0</v>
      </c>
      <c r="EB75" s="90" t="e">
        <f t="shared" ref="EB75:EB76" si="1187">ROUND(((DU75-DB75)/DZ75/10),2)*-1</f>
        <v>#DIV/0!</v>
      </c>
      <c r="EC75" s="90" t="e">
        <f>EA75+EB75</f>
        <v>#DIV/0!</v>
      </c>
      <c r="ED75" s="87">
        <f>EE75+EL75</f>
        <v>0</v>
      </c>
      <c r="EE75" s="87">
        <f>EG75+EH75+EI75+EJ75+EK75</f>
        <v>0</v>
      </c>
      <c r="EF75" s="88"/>
      <c r="EG75" s="81"/>
      <c r="EH75" s="81"/>
      <c r="EI75" s="81"/>
      <c r="EJ75" s="81"/>
      <c r="EK75" s="81"/>
      <c r="EL75" s="87">
        <f t="shared" ref="EL75:EL76" si="1188">EM75+EN75+EO75</f>
        <v>0</v>
      </c>
      <c r="EM75" s="81"/>
      <c r="EN75" s="81"/>
      <c r="EO75" s="81"/>
      <c r="EP75" s="81">
        <f t="shared" si="1180"/>
        <v>0</v>
      </c>
      <c r="EQ75" s="81">
        <f t="shared" si="1181"/>
        <v>0</v>
      </c>
      <c r="ER75" s="45" t="s">
        <v>218</v>
      </c>
      <c r="ES75" s="9"/>
      <c r="ET75" s="90">
        <v>0</v>
      </c>
      <c r="EU75" s="90" t="e">
        <f t="shared" ref="EU75:EU76" si="1189">ROUND(((EN75-DU75)/ES75/10),2)*-1</f>
        <v>#DIV/0!</v>
      </c>
      <c r="EV75" s="90" t="e">
        <f>ET75+EU75</f>
        <v>#DIV/0!</v>
      </c>
    </row>
    <row r="76" spans="1:15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7" t="s">
        <v>94</v>
      </c>
      <c r="H76" s="40">
        <f>I76+P76</f>
        <v>0</v>
      </c>
      <c r="I76" s="40">
        <f>K76+L76+M76+N76+O76</f>
        <v>0</v>
      </c>
      <c r="J76" s="5"/>
      <c r="K76" s="9"/>
      <c r="L76" s="9"/>
      <c r="M76" s="9"/>
      <c r="N76" s="9"/>
      <c r="O76" s="9"/>
      <c r="P76" s="40">
        <f>Q76+R76+S76</f>
        <v>0</v>
      </c>
      <c r="Q76" s="9"/>
      <c r="R76" s="9"/>
      <c r="S76" s="9"/>
      <c r="T76" s="64">
        <f>(L76+M76+N76)*-1</f>
        <v>0</v>
      </c>
      <c r="U76" s="64">
        <f>(Q76+R76)*-1</f>
        <v>0</v>
      </c>
      <c r="V76" s="9">
        <f t="shared" si="1133"/>
        <v>0</v>
      </c>
      <c r="W76" s="9">
        <f t="shared" si="1133"/>
        <v>0</v>
      </c>
      <c r="X76" s="9">
        <v>41481</v>
      </c>
      <c r="Y76" s="9">
        <v>23391</v>
      </c>
      <c r="Z76" s="69">
        <f t="shared" si="1134"/>
        <v>0</v>
      </c>
      <c r="AA76" s="69">
        <f t="shared" si="1135"/>
        <v>0</v>
      </c>
      <c r="AB76" s="69">
        <f>Z76+AA76</f>
        <v>0</v>
      </c>
      <c r="AC76" s="69">
        <f t="shared" si="1136"/>
        <v>0</v>
      </c>
      <c r="AD76" s="69">
        <f t="shared" si="1137"/>
        <v>0</v>
      </c>
      <c r="AE76" s="46">
        <f>AC76+AD76</f>
        <v>0</v>
      </c>
      <c r="AF76" s="9">
        <f t="shared" si="1138"/>
        <v>0</v>
      </c>
      <c r="AG76" s="9">
        <f t="shared" si="1139"/>
        <v>0</v>
      </c>
      <c r="AH76" s="69">
        <f t="shared" si="1140"/>
        <v>0</v>
      </c>
      <c r="AI76" s="69">
        <f t="shared" si="1141"/>
        <v>0</v>
      </c>
      <c r="AJ76" s="69">
        <f>AH76+AI76</f>
        <v>0</v>
      </c>
      <c r="AK76" s="40">
        <f>AL76+AS76</f>
        <v>0</v>
      </c>
      <c r="AL76" s="40">
        <f>AN76+AO76+AP76+AQ76+AR76</f>
        <v>0</v>
      </c>
      <c r="AM76" s="5"/>
      <c r="AN76" s="9"/>
      <c r="AO76" s="9"/>
      <c r="AP76" s="9"/>
      <c r="AQ76" s="9"/>
      <c r="AR76" s="9"/>
      <c r="AS76" s="40">
        <f>AT76+AU76+AV76</f>
        <v>0</v>
      </c>
      <c r="AT76" s="9"/>
      <c r="AU76" s="9"/>
      <c r="AV76" s="9"/>
      <c r="AW76" s="81"/>
      <c r="AX76" s="81"/>
      <c r="AY76" s="78"/>
      <c r="AZ76" s="9">
        <v>41481</v>
      </c>
      <c r="BA76" s="9">
        <v>23391</v>
      </c>
      <c r="BB76" s="86">
        <f>ROUND(AW76/AZ76/10,2)*-1</f>
        <v>0</v>
      </c>
      <c r="BC76" s="86">
        <f t="shared" si="1184"/>
        <v>0</v>
      </c>
      <c r="BD76" s="86">
        <f>BB76+BC76</f>
        <v>0</v>
      </c>
      <c r="BE76" s="87">
        <f>BF76+BM76</f>
        <v>0</v>
      </c>
      <c r="BF76" s="87">
        <f>BH76+BI76+BJ76+BK76+BL76</f>
        <v>0</v>
      </c>
      <c r="BG76" s="88">
        <f t="shared" si="1142"/>
        <v>0</v>
      </c>
      <c r="BH76" s="88">
        <f t="shared" si="1143"/>
        <v>0</v>
      </c>
      <c r="BI76" s="88">
        <f t="shared" si="1144"/>
        <v>0</v>
      </c>
      <c r="BJ76" s="88">
        <f t="shared" si="1145"/>
        <v>0</v>
      </c>
      <c r="BK76" s="88">
        <f t="shared" si="1146"/>
        <v>0</v>
      </c>
      <c r="BL76" s="88">
        <f t="shared" si="1147"/>
        <v>0</v>
      </c>
      <c r="BM76" s="87">
        <f>BN76+BO76+BP76</f>
        <v>0</v>
      </c>
      <c r="BN76" s="81">
        <f t="shared" si="1148"/>
        <v>0</v>
      </c>
      <c r="BO76" s="81">
        <f t="shared" si="1149"/>
        <v>0</v>
      </c>
      <c r="BP76" s="81">
        <f t="shared" si="1150"/>
        <v>0</v>
      </c>
      <c r="BQ76" s="81">
        <f t="shared" si="1151"/>
        <v>0</v>
      </c>
      <c r="BR76" s="81">
        <f t="shared" si="1152"/>
        <v>0</v>
      </c>
      <c r="BS76" s="81">
        <f t="shared" si="1153"/>
        <v>0</v>
      </c>
      <c r="BT76" s="9">
        <v>41481</v>
      </c>
      <c r="BU76" s="9">
        <v>23391</v>
      </c>
      <c r="BV76" s="86">
        <f t="shared" si="1154"/>
        <v>0</v>
      </c>
      <c r="BW76" s="86">
        <f t="shared" si="1155"/>
        <v>0</v>
      </c>
      <c r="BX76" s="86">
        <f>BV76+BW76</f>
        <v>0</v>
      </c>
      <c r="BY76" s="87">
        <f t="shared" si="1156"/>
        <v>0</v>
      </c>
      <c r="BZ76" s="87">
        <f t="shared" si="1157"/>
        <v>0</v>
      </c>
      <c r="CA76" s="81">
        <f t="shared" si="1158"/>
        <v>0</v>
      </c>
      <c r="CB76" s="81">
        <f t="shared" si="1159"/>
        <v>0</v>
      </c>
      <c r="CC76" s="81">
        <f t="shared" si="1160"/>
        <v>0</v>
      </c>
      <c r="CD76" s="81">
        <f t="shared" si="1161"/>
        <v>0</v>
      </c>
      <c r="CE76" s="81">
        <f t="shared" si="1162"/>
        <v>0</v>
      </c>
      <c r="CF76" s="81">
        <f t="shared" si="1163"/>
        <v>0</v>
      </c>
      <c r="CG76" s="87">
        <f t="shared" si="1164"/>
        <v>0</v>
      </c>
      <c r="CH76" s="81">
        <f t="shared" si="1165"/>
        <v>0</v>
      </c>
      <c r="CI76" s="81">
        <f t="shared" si="1166"/>
        <v>0</v>
      </c>
      <c r="CJ76" s="81">
        <f t="shared" si="1167"/>
        <v>0</v>
      </c>
      <c r="CK76" s="81">
        <f>(CC76+CD76+CE76)-(BI76+BJ76+BK76)</f>
        <v>0</v>
      </c>
      <c r="CL76" s="81">
        <f>(CH76+CI76)-(BN76+BO76)</f>
        <v>0</v>
      </c>
      <c r="CM76" s="9">
        <v>41481</v>
      </c>
      <c r="CN76" s="9">
        <v>23391</v>
      </c>
      <c r="CO76" s="90">
        <f>ROUND(((CD76+CE76)-(BJ76+BK76))/CM76/10,2)*-1</f>
        <v>0</v>
      </c>
      <c r="CP76" s="90">
        <f t="shared" si="1185"/>
        <v>0</v>
      </c>
      <c r="CQ76" s="90">
        <f t="shared" si="1168"/>
        <v>0</v>
      </c>
      <c r="CR76" s="87">
        <f>CS76+CZ76</f>
        <v>0</v>
      </c>
      <c r="CS76" s="87">
        <f>CU76+CV76+CW76+CX76+CY76</f>
        <v>0</v>
      </c>
      <c r="CT76" s="88"/>
      <c r="CU76" s="81"/>
      <c r="CV76" s="81"/>
      <c r="CW76" s="81"/>
      <c r="CX76" s="81"/>
      <c r="CY76" s="81"/>
      <c r="CZ76" s="87">
        <f t="shared" si="1169"/>
        <v>0</v>
      </c>
      <c r="DA76" s="81"/>
      <c r="DB76" s="81"/>
      <c r="DC76" s="81"/>
      <c r="DD76" s="81">
        <f t="shared" si="1170"/>
        <v>0</v>
      </c>
      <c r="DE76" s="81">
        <f t="shared" si="1171"/>
        <v>0</v>
      </c>
      <c r="DF76" s="9">
        <v>42328</v>
      </c>
      <c r="DG76" s="9">
        <v>23868</v>
      </c>
      <c r="DH76" s="90">
        <f t="shared" ref="DH76" si="1190">ROUND(((CW76+CX76)-(CD76+CE76))/DF76/10,2)*-1</f>
        <v>0</v>
      </c>
      <c r="DI76" s="90">
        <f t="shared" si="1186"/>
        <v>0</v>
      </c>
      <c r="DJ76" s="90">
        <f>DH76+DI76</f>
        <v>0</v>
      </c>
      <c r="DK76" s="87">
        <f>DL76+DS76</f>
        <v>0</v>
      </c>
      <c r="DL76" s="87">
        <f>DN76+DO76+DP76+DQ76+DR76</f>
        <v>0</v>
      </c>
      <c r="DM76" s="88"/>
      <c r="DN76" s="81"/>
      <c r="DO76" s="81"/>
      <c r="DP76" s="81"/>
      <c r="DQ76" s="81"/>
      <c r="DR76" s="81"/>
      <c r="DS76" s="87">
        <f t="shared" si="1174"/>
        <v>0</v>
      </c>
      <c r="DT76" s="81"/>
      <c r="DU76" s="81"/>
      <c r="DV76" s="81"/>
      <c r="DW76" s="81">
        <f t="shared" si="1175"/>
        <v>0</v>
      </c>
      <c r="DX76" s="81">
        <f t="shared" si="1176"/>
        <v>0</v>
      </c>
      <c r="DY76" s="9"/>
      <c r="DZ76" s="9"/>
      <c r="EA76" s="90" t="e">
        <f t="shared" ref="EA76" si="1191">ROUND(((DP76+DQ76)-(CW76+CX76))/DY76/10,2)*-1</f>
        <v>#DIV/0!</v>
      </c>
      <c r="EB76" s="90" t="e">
        <f t="shared" si="1187"/>
        <v>#DIV/0!</v>
      </c>
      <c r="EC76" s="90" t="e">
        <f>EA76+EB76</f>
        <v>#DIV/0!</v>
      </c>
      <c r="ED76" s="87">
        <f>EE76+EL76</f>
        <v>0</v>
      </c>
      <c r="EE76" s="87">
        <f>EG76+EH76+EI76+EJ76+EK76</f>
        <v>0</v>
      </c>
      <c r="EF76" s="88"/>
      <c r="EG76" s="81"/>
      <c r="EH76" s="81"/>
      <c r="EI76" s="81"/>
      <c r="EJ76" s="81"/>
      <c r="EK76" s="81"/>
      <c r="EL76" s="87">
        <f t="shared" si="1188"/>
        <v>0</v>
      </c>
      <c r="EM76" s="81"/>
      <c r="EN76" s="81"/>
      <c r="EO76" s="81"/>
      <c r="EP76" s="81">
        <f t="shared" si="1180"/>
        <v>0</v>
      </c>
      <c r="EQ76" s="81">
        <f t="shared" si="1181"/>
        <v>0</v>
      </c>
      <c r="ER76" s="9"/>
      <c r="ES76" s="9"/>
      <c r="ET76" s="90" t="e">
        <f t="shared" ref="ET76" si="1192">ROUND(((EI76+EJ76)-(DP76+DQ76))/ER76/10,2)*-1</f>
        <v>#DIV/0!</v>
      </c>
      <c r="EU76" s="90" t="e">
        <f t="shared" si="1189"/>
        <v>#DIV/0!</v>
      </c>
      <c r="EV76" s="90" t="e">
        <f>ET76+EU76</f>
        <v>#DIV/0!</v>
      </c>
    </row>
    <row r="77" spans="1:152" x14ac:dyDescent="0.25">
      <c r="A77" s="29"/>
      <c r="B77" s="30"/>
      <c r="C77" s="31"/>
      <c r="D77" s="32" t="s">
        <v>159</v>
      </c>
      <c r="E77" s="30"/>
      <c r="F77" s="30"/>
      <c r="G77" s="31"/>
      <c r="H77" s="33">
        <f t="shared" ref="H77:AE77" si="1193">SUBTOTAL(9,H73:H76)</f>
        <v>128000</v>
      </c>
      <c r="I77" s="33">
        <f t="shared" si="1193"/>
        <v>128000</v>
      </c>
      <c r="J77" s="33">
        <f t="shared" si="1193"/>
        <v>0</v>
      </c>
      <c r="K77" s="33">
        <f t="shared" si="1193"/>
        <v>0</v>
      </c>
      <c r="L77" s="33">
        <f t="shared" si="1193"/>
        <v>48000</v>
      </c>
      <c r="M77" s="33">
        <f t="shared" si="1193"/>
        <v>80000</v>
      </c>
      <c r="N77" s="33">
        <f t="shared" si="1193"/>
        <v>0</v>
      </c>
      <c r="O77" s="33">
        <f t="shared" si="1193"/>
        <v>0</v>
      </c>
      <c r="P77" s="33">
        <f t="shared" si="1193"/>
        <v>0</v>
      </c>
      <c r="Q77" s="33">
        <f t="shared" si="1193"/>
        <v>0</v>
      </c>
      <c r="R77" s="33">
        <f t="shared" si="1193"/>
        <v>0</v>
      </c>
      <c r="S77" s="33">
        <f t="shared" si="1193"/>
        <v>0</v>
      </c>
      <c r="T77" s="33">
        <f t="shared" si="1193"/>
        <v>-128000</v>
      </c>
      <c r="U77" s="33">
        <f t="shared" si="1193"/>
        <v>0</v>
      </c>
      <c r="V77" s="33">
        <f t="shared" si="1193"/>
        <v>-83200</v>
      </c>
      <c r="W77" s="33">
        <f t="shared" si="1193"/>
        <v>0</v>
      </c>
      <c r="X77" s="33">
        <f t="shared" si="1193"/>
        <v>96873</v>
      </c>
      <c r="Y77" s="33">
        <f t="shared" si="1193"/>
        <v>78922</v>
      </c>
      <c r="Z77" s="47">
        <f t="shared" si="1193"/>
        <v>-0.12</v>
      </c>
      <c r="AA77" s="47">
        <f t="shared" si="1193"/>
        <v>0</v>
      </c>
      <c r="AB77" s="47">
        <f t="shared" si="1193"/>
        <v>-0.12</v>
      </c>
      <c r="AC77" s="47">
        <f t="shared" si="1193"/>
        <v>-0.08</v>
      </c>
      <c r="AD77" s="47">
        <f t="shared" si="1193"/>
        <v>0</v>
      </c>
      <c r="AE77" s="47">
        <f t="shared" si="1193"/>
        <v>-0.08</v>
      </c>
      <c r="AF77" s="33">
        <f t="shared" ref="AF77:AJ77" si="1194">SUBTOTAL(9,AF73:AF76)</f>
        <v>-44800</v>
      </c>
      <c r="AG77" s="33">
        <f t="shared" si="1194"/>
        <v>0</v>
      </c>
      <c r="AH77" s="47">
        <f t="shared" si="1194"/>
        <v>-3.9999999999999994E-2</v>
      </c>
      <c r="AI77" s="47">
        <f t="shared" si="1194"/>
        <v>0</v>
      </c>
      <c r="AJ77" s="47">
        <f t="shared" si="1194"/>
        <v>-3.9999999999999994E-2</v>
      </c>
      <c r="AK77" s="33">
        <f t="shared" ref="AK77:BD77" si="1195">SUBTOTAL(9,AK73:AK76)</f>
        <v>0</v>
      </c>
      <c r="AL77" s="33">
        <f t="shared" si="1195"/>
        <v>0</v>
      </c>
      <c r="AM77" s="33">
        <f t="shared" si="1195"/>
        <v>0</v>
      </c>
      <c r="AN77" s="33">
        <f t="shared" si="1195"/>
        <v>0</v>
      </c>
      <c r="AO77" s="33">
        <f t="shared" si="1195"/>
        <v>0</v>
      </c>
      <c r="AP77" s="33">
        <f t="shared" si="1195"/>
        <v>0</v>
      </c>
      <c r="AQ77" s="33">
        <f t="shared" si="1195"/>
        <v>0</v>
      </c>
      <c r="AR77" s="33">
        <f t="shared" si="1195"/>
        <v>0</v>
      </c>
      <c r="AS77" s="33">
        <f t="shared" si="1195"/>
        <v>0</v>
      </c>
      <c r="AT77" s="33">
        <f t="shared" si="1195"/>
        <v>0</v>
      </c>
      <c r="AU77" s="33">
        <f t="shared" si="1195"/>
        <v>0</v>
      </c>
      <c r="AV77" s="33">
        <f t="shared" si="1195"/>
        <v>0</v>
      </c>
      <c r="AW77" s="33">
        <f t="shared" si="1195"/>
        <v>0</v>
      </c>
      <c r="AX77" s="33">
        <f t="shared" si="1195"/>
        <v>0</v>
      </c>
      <c r="AY77" s="33">
        <f t="shared" si="1195"/>
        <v>0</v>
      </c>
      <c r="AZ77" s="33">
        <f t="shared" ref="AZ77:BA77" si="1196">SUBTOTAL(9,AZ73:AZ76)</f>
        <v>96873</v>
      </c>
      <c r="BA77" s="33">
        <f t="shared" si="1196"/>
        <v>78922</v>
      </c>
      <c r="BB77" s="47">
        <f t="shared" si="1195"/>
        <v>0</v>
      </c>
      <c r="BC77" s="47">
        <f t="shared" si="1195"/>
        <v>0</v>
      </c>
      <c r="BD77" s="47">
        <f t="shared" si="1195"/>
        <v>0</v>
      </c>
      <c r="BE77" s="33">
        <f t="shared" ref="BE77:BX77" si="1197">SUBTOTAL(9,BE73:BE76)</f>
        <v>128000</v>
      </c>
      <c r="BF77" s="33">
        <f t="shared" si="1197"/>
        <v>128000</v>
      </c>
      <c r="BG77" s="33">
        <f t="shared" si="1197"/>
        <v>0</v>
      </c>
      <c r="BH77" s="33">
        <f t="shared" si="1197"/>
        <v>0</v>
      </c>
      <c r="BI77" s="33">
        <f t="shared" si="1197"/>
        <v>48000</v>
      </c>
      <c r="BJ77" s="33">
        <f t="shared" si="1197"/>
        <v>80000</v>
      </c>
      <c r="BK77" s="33">
        <f t="shared" si="1197"/>
        <v>0</v>
      </c>
      <c r="BL77" s="33">
        <f t="shared" si="1197"/>
        <v>0</v>
      </c>
      <c r="BM77" s="33">
        <f t="shared" si="1197"/>
        <v>0</v>
      </c>
      <c r="BN77" s="33">
        <f t="shared" si="1197"/>
        <v>0</v>
      </c>
      <c r="BO77" s="33">
        <f t="shared" si="1197"/>
        <v>0</v>
      </c>
      <c r="BP77" s="33">
        <f t="shared" si="1197"/>
        <v>0</v>
      </c>
      <c r="BQ77" s="33">
        <f t="shared" si="1197"/>
        <v>0</v>
      </c>
      <c r="BR77" s="33">
        <f t="shared" si="1197"/>
        <v>0</v>
      </c>
      <c r="BS77" s="33">
        <f t="shared" si="1197"/>
        <v>0</v>
      </c>
      <c r="BT77" s="33">
        <f t="shared" si="1197"/>
        <v>96873</v>
      </c>
      <c r="BU77" s="33">
        <f t="shared" si="1197"/>
        <v>78922</v>
      </c>
      <c r="BV77" s="47">
        <f t="shared" si="1197"/>
        <v>0</v>
      </c>
      <c r="BW77" s="47">
        <f t="shared" si="1197"/>
        <v>0</v>
      </c>
      <c r="BX77" s="47">
        <f t="shared" si="1197"/>
        <v>0</v>
      </c>
      <c r="BY77" s="33">
        <f t="shared" ref="BY77:CQ77" si="1198">SUBTOTAL(9,BY73:BY76)</f>
        <v>128000</v>
      </c>
      <c r="BZ77" s="33">
        <f t="shared" si="1198"/>
        <v>128000</v>
      </c>
      <c r="CA77" s="33">
        <f t="shared" si="1198"/>
        <v>0</v>
      </c>
      <c r="CB77" s="33">
        <f t="shared" si="1198"/>
        <v>0</v>
      </c>
      <c r="CC77" s="33">
        <f t="shared" si="1198"/>
        <v>48000</v>
      </c>
      <c r="CD77" s="33">
        <f t="shared" si="1198"/>
        <v>80000</v>
      </c>
      <c r="CE77" s="33">
        <f t="shared" si="1198"/>
        <v>0</v>
      </c>
      <c r="CF77" s="33">
        <f t="shared" si="1198"/>
        <v>0</v>
      </c>
      <c r="CG77" s="33">
        <f t="shared" si="1198"/>
        <v>0</v>
      </c>
      <c r="CH77" s="33">
        <f t="shared" si="1198"/>
        <v>0</v>
      </c>
      <c r="CI77" s="33">
        <f t="shared" si="1198"/>
        <v>0</v>
      </c>
      <c r="CJ77" s="33">
        <f t="shared" si="1198"/>
        <v>0</v>
      </c>
      <c r="CK77" s="33">
        <f t="shared" si="1198"/>
        <v>0</v>
      </c>
      <c r="CL77" s="33">
        <f t="shared" si="1198"/>
        <v>0</v>
      </c>
      <c r="CM77" s="33">
        <f t="shared" si="1198"/>
        <v>96873</v>
      </c>
      <c r="CN77" s="33">
        <f t="shared" si="1198"/>
        <v>78922</v>
      </c>
      <c r="CO77" s="56">
        <f t="shared" si="1198"/>
        <v>0</v>
      </c>
      <c r="CP77" s="56">
        <f t="shared" si="1198"/>
        <v>0</v>
      </c>
      <c r="CQ77" s="56">
        <f t="shared" si="1198"/>
        <v>0</v>
      </c>
      <c r="CR77" s="33">
        <f t="shared" ref="CR77:DJ77" si="1199">SUBTOTAL(9,CR73:CR76)</f>
        <v>0</v>
      </c>
      <c r="CS77" s="33">
        <f t="shared" si="1199"/>
        <v>0</v>
      </c>
      <c r="CT77" s="33">
        <f t="shared" si="1199"/>
        <v>0</v>
      </c>
      <c r="CU77" s="33">
        <f t="shared" si="1199"/>
        <v>0</v>
      </c>
      <c r="CV77" s="33">
        <f t="shared" si="1199"/>
        <v>0</v>
      </c>
      <c r="CW77" s="33">
        <f t="shared" si="1199"/>
        <v>0</v>
      </c>
      <c r="CX77" s="33">
        <f t="shared" si="1199"/>
        <v>0</v>
      </c>
      <c r="CY77" s="33">
        <f t="shared" si="1199"/>
        <v>0</v>
      </c>
      <c r="CZ77" s="33">
        <f t="shared" si="1199"/>
        <v>0</v>
      </c>
      <c r="DA77" s="33">
        <f t="shared" si="1199"/>
        <v>0</v>
      </c>
      <c r="DB77" s="33">
        <f t="shared" si="1199"/>
        <v>0</v>
      </c>
      <c r="DC77" s="33">
        <f t="shared" si="1199"/>
        <v>0</v>
      </c>
      <c r="DD77" s="33">
        <f t="shared" si="1199"/>
        <v>-128000</v>
      </c>
      <c r="DE77" s="33">
        <f t="shared" si="1199"/>
        <v>0</v>
      </c>
      <c r="DF77" s="33">
        <f t="shared" si="1199"/>
        <v>98395</v>
      </c>
      <c r="DG77" s="33">
        <f t="shared" si="1199"/>
        <v>77458</v>
      </c>
      <c r="DH77" s="56">
        <f t="shared" si="1199"/>
        <v>0.14000000000000001</v>
      </c>
      <c r="DI77" s="56">
        <f t="shared" si="1199"/>
        <v>0</v>
      </c>
      <c r="DJ77" s="56">
        <f t="shared" si="1199"/>
        <v>0.14000000000000001</v>
      </c>
      <c r="DK77" s="33">
        <f t="shared" ref="DK77:EC77" si="1200">SUBTOTAL(9,DK73:DK76)</f>
        <v>0</v>
      </c>
      <c r="DL77" s="33">
        <f t="shared" si="1200"/>
        <v>0</v>
      </c>
      <c r="DM77" s="33">
        <f t="shared" si="1200"/>
        <v>0</v>
      </c>
      <c r="DN77" s="33">
        <f t="shared" si="1200"/>
        <v>0</v>
      </c>
      <c r="DO77" s="33">
        <f t="shared" si="1200"/>
        <v>0</v>
      </c>
      <c r="DP77" s="33">
        <f t="shared" si="1200"/>
        <v>0</v>
      </c>
      <c r="DQ77" s="33">
        <f t="shared" si="1200"/>
        <v>0</v>
      </c>
      <c r="DR77" s="33">
        <f t="shared" si="1200"/>
        <v>0</v>
      </c>
      <c r="DS77" s="33">
        <f t="shared" si="1200"/>
        <v>0</v>
      </c>
      <c r="DT77" s="33">
        <f t="shared" si="1200"/>
        <v>0</v>
      </c>
      <c r="DU77" s="33">
        <f t="shared" si="1200"/>
        <v>0</v>
      </c>
      <c r="DV77" s="33">
        <f t="shared" si="1200"/>
        <v>0</v>
      </c>
      <c r="DW77" s="33">
        <f t="shared" si="1200"/>
        <v>0</v>
      </c>
      <c r="DX77" s="33">
        <f t="shared" si="1200"/>
        <v>0</v>
      </c>
      <c r="DY77" s="33">
        <f t="shared" si="1200"/>
        <v>0</v>
      </c>
      <c r="DZ77" s="33">
        <f t="shared" si="1200"/>
        <v>0</v>
      </c>
      <c r="EA77" s="56" t="e">
        <f t="shared" si="1200"/>
        <v>#DIV/0!</v>
      </c>
      <c r="EB77" s="56" t="e">
        <f t="shared" si="1200"/>
        <v>#DIV/0!</v>
      </c>
      <c r="EC77" s="56" t="e">
        <f t="shared" si="1200"/>
        <v>#DIV/0!</v>
      </c>
      <c r="ED77" s="33">
        <f t="shared" ref="ED77:EV77" si="1201">SUBTOTAL(9,ED73:ED76)</f>
        <v>0</v>
      </c>
      <c r="EE77" s="33">
        <f t="shared" si="1201"/>
        <v>0</v>
      </c>
      <c r="EF77" s="33">
        <f t="shared" si="1201"/>
        <v>0</v>
      </c>
      <c r="EG77" s="33">
        <f t="shared" si="1201"/>
        <v>0</v>
      </c>
      <c r="EH77" s="33">
        <f t="shared" si="1201"/>
        <v>0</v>
      </c>
      <c r="EI77" s="33">
        <f t="shared" si="1201"/>
        <v>0</v>
      </c>
      <c r="EJ77" s="33">
        <f t="shared" si="1201"/>
        <v>0</v>
      </c>
      <c r="EK77" s="33">
        <f t="shared" si="1201"/>
        <v>0</v>
      </c>
      <c r="EL77" s="33">
        <f t="shared" si="1201"/>
        <v>0</v>
      </c>
      <c r="EM77" s="33">
        <f t="shared" si="1201"/>
        <v>0</v>
      </c>
      <c r="EN77" s="33">
        <f t="shared" si="1201"/>
        <v>0</v>
      </c>
      <c r="EO77" s="33">
        <f t="shared" si="1201"/>
        <v>0</v>
      </c>
      <c r="EP77" s="33">
        <f t="shared" si="1201"/>
        <v>0</v>
      </c>
      <c r="EQ77" s="33">
        <f t="shared" si="1201"/>
        <v>0</v>
      </c>
      <c r="ER77" s="33">
        <f t="shared" si="1201"/>
        <v>0</v>
      </c>
      <c r="ES77" s="33">
        <f t="shared" si="1201"/>
        <v>0</v>
      </c>
      <c r="ET77" s="56" t="e">
        <f t="shared" si="1201"/>
        <v>#DIV/0!</v>
      </c>
      <c r="EU77" s="56" t="e">
        <f t="shared" si="1201"/>
        <v>#DIV/0!</v>
      </c>
      <c r="EV77" s="56" t="e">
        <f t="shared" si="1201"/>
        <v>#DIV/0!</v>
      </c>
    </row>
    <row r="78" spans="1:15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40">
        <f>I78+P78</f>
        <v>120000</v>
      </c>
      <c r="I78" s="40">
        <f>K78+L78+M78+N78+O78</f>
        <v>20000</v>
      </c>
      <c r="J78" s="5"/>
      <c r="K78" s="9"/>
      <c r="L78" s="9">
        <v>20000</v>
      </c>
      <c r="M78" s="9"/>
      <c r="N78" s="9"/>
      <c r="O78" s="9"/>
      <c r="P78" s="40">
        <f>Q78+R78+S78</f>
        <v>100000</v>
      </c>
      <c r="Q78" s="9"/>
      <c r="R78" s="9">
        <v>100000</v>
      </c>
      <c r="S78" s="9"/>
      <c r="T78" s="64">
        <f>(L78+M78+N78)*-1</f>
        <v>-20000</v>
      </c>
      <c r="U78" s="64">
        <f>(Q78+R78)*-1</f>
        <v>-100000</v>
      </c>
      <c r="V78" s="9">
        <f t="shared" ref="V78:W80" si="1202">ROUND(T78*0.65,0)</f>
        <v>-13000</v>
      </c>
      <c r="W78" s="9">
        <f t="shared" si="1202"/>
        <v>-65000</v>
      </c>
      <c r="X78" s="9">
        <v>55392</v>
      </c>
      <c r="Y78" s="9">
        <v>29600</v>
      </c>
      <c r="Z78" s="69">
        <f t="shared" ref="Z78:Z80" si="1203">IF(T78=0,0,ROUND((T78+L78)/X78/12,2))</f>
        <v>0</v>
      </c>
      <c r="AA78" s="69">
        <f t="shared" ref="AA78:AA80" si="1204">IF(U78=0,0,ROUND((U78+Q78)/Y78/12,2))</f>
        <v>-0.28000000000000003</v>
      </c>
      <c r="AB78" s="69">
        <f>Z78+AA78</f>
        <v>-0.28000000000000003</v>
      </c>
      <c r="AC78" s="69">
        <f t="shared" ref="AC78:AC80" si="1205">ROUND(Z78*0.65,2)</f>
        <v>0</v>
      </c>
      <c r="AD78" s="69">
        <f t="shared" ref="AD78:AD80" si="1206">ROUND(AA78*0.65,2)</f>
        <v>-0.18</v>
      </c>
      <c r="AE78" s="46">
        <f>AC78+AD78</f>
        <v>-0.18</v>
      </c>
      <c r="AF78" s="9">
        <f t="shared" ref="AF78:AF80" si="1207">T78-V78</f>
        <v>-7000</v>
      </c>
      <c r="AG78" s="9">
        <f t="shared" ref="AG78:AG80" si="1208">U78-W78</f>
        <v>-35000</v>
      </c>
      <c r="AH78" s="69">
        <f t="shared" ref="AH78:AH80" si="1209">Z78-AC78</f>
        <v>0</v>
      </c>
      <c r="AI78" s="69">
        <f t="shared" ref="AI78:AI80" si="1210">AA78-AD78</f>
        <v>-0.10000000000000003</v>
      </c>
      <c r="AJ78" s="69">
        <f>AH78+AI78</f>
        <v>-0.10000000000000003</v>
      </c>
      <c r="AK78" s="40">
        <f>AL78+AS78</f>
        <v>0</v>
      </c>
      <c r="AL78" s="40">
        <f>AN78+AO78+AP78+AQ78+AR78</f>
        <v>0</v>
      </c>
      <c r="AM78" s="77"/>
      <c r="AN78" s="78"/>
      <c r="AO78" s="78"/>
      <c r="AP78" s="78"/>
      <c r="AQ78" s="78"/>
      <c r="AR78" s="78"/>
      <c r="AS78" s="76">
        <f>AT78+AU78+AV78</f>
        <v>0</v>
      </c>
      <c r="AT78" s="78"/>
      <c r="AU78" s="78"/>
      <c r="AV78" s="78"/>
      <c r="AW78" s="81"/>
      <c r="AX78" s="81"/>
      <c r="AY78" s="78"/>
      <c r="AZ78" s="9">
        <v>55392</v>
      </c>
      <c r="BA78" s="9">
        <v>29600</v>
      </c>
      <c r="BB78" s="86">
        <f>ROUND(AW78/AZ78/10,2)*-1</f>
        <v>0</v>
      </c>
      <c r="BC78" s="86">
        <f>ROUND(AX78/BA78/10,2)*-1</f>
        <v>0</v>
      </c>
      <c r="BD78" s="86">
        <f>BB78+BC78</f>
        <v>0</v>
      </c>
      <c r="BE78" s="87">
        <f>BF78+BM78</f>
        <v>120000</v>
      </c>
      <c r="BF78" s="87">
        <f>BH78+BI78+BJ78+BK78+BL78</f>
        <v>20000</v>
      </c>
      <c r="BG78" s="88">
        <f t="shared" ref="BG78:BG80" si="1211">J78</f>
        <v>0</v>
      </c>
      <c r="BH78" s="88">
        <f t="shared" ref="BH78:BH80" si="1212">K78</f>
        <v>0</v>
      </c>
      <c r="BI78" s="88">
        <f t="shared" ref="BI78:BI80" si="1213">L78</f>
        <v>20000</v>
      </c>
      <c r="BJ78" s="88">
        <f t="shared" ref="BJ78:BJ80" si="1214">M78</f>
        <v>0</v>
      </c>
      <c r="BK78" s="88">
        <f t="shared" ref="BK78:BK80" si="1215">N78</f>
        <v>0</v>
      </c>
      <c r="BL78" s="88">
        <f t="shared" ref="BL78:BL80" si="1216">O78</f>
        <v>0</v>
      </c>
      <c r="BM78" s="87">
        <f>BN78+BO78+BP78</f>
        <v>100000</v>
      </c>
      <c r="BN78" s="81">
        <f t="shared" ref="BN78:BN80" si="1217">Q78</f>
        <v>0</v>
      </c>
      <c r="BO78" s="81">
        <f t="shared" ref="BO78:BO80" si="1218">R78</f>
        <v>100000</v>
      </c>
      <c r="BP78" s="81">
        <f t="shared" ref="BP78:BP80" si="1219">S78</f>
        <v>0</v>
      </c>
      <c r="BQ78" s="81">
        <f t="shared" ref="BQ78:BQ80" si="1220">(BH78+BI78+BJ78+BK78)-(K78+L78+M78+N78)</f>
        <v>0</v>
      </c>
      <c r="BR78" s="81">
        <f t="shared" ref="BR78:BR80" si="1221">(BN78+BO78)-(Q78+R78)</f>
        <v>0</v>
      </c>
      <c r="BS78" s="81">
        <f t="shared" ref="BS78:BS80" si="1222">(BP78+BL78)-(S78+O78)</f>
        <v>0</v>
      </c>
      <c r="BT78" s="9">
        <v>55392</v>
      </c>
      <c r="BU78" s="9">
        <v>29600</v>
      </c>
      <c r="BV78" s="86">
        <f t="shared" ref="BV78:BV80" si="1223">ROUND(((BH78+BJ78+BK78)-(K78+M78+N78))/10/BT78,2)*-1</f>
        <v>0</v>
      </c>
      <c r="BW78" s="86">
        <f t="shared" ref="BW78:BW80" si="1224">ROUND((BO78-R78)/10/BU78,2)*-1</f>
        <v>0</v>
      </c>
      <c r="BX78" s="86">
        <f>BV78+BW78</f>
        <v>0</v>
      </c>
      <c r="BY78" s="87">
        <f t="shared" ref="BY78:BY80" si="1225">BZ78+CG78</f>
        <v>120000</v>
      </c>
      <c r="BZ78" s="87">
        <f t="shared" ref="BZ78:BZ80" si="1226">CB78+CC78+CD78+CE78+CF78</f>
        <v>20000</v>
      </c>
      <c r="CA78" s="81">
        <f t="shared" ref="CA78:CA80" si="1227">BG78</f>
        <v>0</v>
      </c>
      <c r="CB78" s="81">
        <f t="shared" ref="CB78:CB80" si="1228">BH78</f>
        <v>0</v>
      </c>
      <c r="CC78" s="81">
        <f t="shared" ref="CC78:CC80" si="1229">BI78</f>
        <v>20000</v>
      </c>
      <c r="CD78" s="81">
        <f t="shared" ref="CD78:CD80" si="1230">BJ78</f>
        <v>0</v>
      </c>
      <c r="CE78" s="81">
        <f t="shared" ref="CE78:CE80" si="1231">BK78</f>
        <v>0</v>
      </c>
      <c r="CF78" s="81">
        <f t="shared" ref="CF78:CF80" si="1232">BL78</f>
        <v>0</v>
      </c>
      <c r="CG78" s="87">
        <f t="shared" ref="CG78:CG80" si="1233">CH78+CI78+CJ78</f>
        <v>100000</v>
      </c>
      <c r="CH78" s="81">
        <f t="shared" ref="CH78:CH80" si="1234">BN78</f>
        <v>0</v>
      </c>
      <c r="CI78" s="81">
        <f t="shared" ref="CI78:CI80" si="1235">BO78</f>
        <v>100000</v>
      </c>
      <c r="CJ78" s="81">
        <f t="shared" ref="CJ78:CJ80" si="1236">BP78</f>
        <v>0</v>
      </c>
      <c r="CK78" s="81">
        <f>(CC78+CD78+CE78)-(BI78+BJ78+BK78)</f>
        <v>0</v>
      </c>
      <c r="CL78" s="81">
        <f>(CH78+CI78)-(BN78+BO78)</f>
        <v>0</v>
      </c>
      <c r="CM78" s="9">
        <v>55392</v>
      </c>
      <c r="CN78" s="9">
        <v>29600</v>
      </c>
      <c r="CO78" s="90">
        <f>ROUND(((CD78+CE78)-(BJ78+BK78))/CM78/10,2)*-1</f>
        <v>0</v>
      </c>
      <c r="CP78" s="90">
        <f>ROUND((CI78-BO78)/CN78/10,2)*-1</f>
        <v>0</v>
      </c>
      <c r="CQ78" s="90">
        <f t="shared" ref="CQ78:CQ80" si="1237">SUM(CO78:CP78)</f>
        <v>0</v>
      </c>
      <c r="CR78" s="87">
        <f>CS78+CZ78</f>
        <v>0</v>
      </c>
      <c r="CS78" s="87">
        <f>CU78+CV78+CW78+CX78+CY78</f>
        <v>0</v>
      </c>
      <c r="CT78" s="88"/>
      <c r="CU78" s="81"/>
      <c r="CV78" s="81"/>
      <c r="CW78" s="81"/>
      <c r="CX78" s="81"/>
      <c r="CY78" s="81"/>
      <c r="CZ78" s="87">
        <f t="shared" ref="CZ78:CZ80" si="1238">DA78+DB78+DC78</f>
        <v>0</v>
      </c>
      <c r="DA78" s="81"/>
      <c r="DB78" s="81"/>
      <c r="DC78" s="81"/>
      <c r="DD78" s="81">
        <f t="shared" ref="DD78:DD80" si="1239">(CV78+CW78+CX78)-(CC78+CD78+CE78)</f>
        <v>-20000</v>
      </c>
      <c r="DE78" s="81">
        <f t="shared" ref="DE78:DE80" si="1240">(DA78+DB78)-(CH78+CI78)</f>
        <v>-100000</v>
      </c>
      <c r="DF78" s="9">
        <v>56067</v>
      </c>
      <c r="DG78" s="9">
        <v>27130</v>
      </c>
      <c r="DH78" s="90">
        <f t="shared" ref="DH78" si="1241">ROUND(((CW78+CX78)-(CD78+CE78))/DF78/10,2)*-1</f>
        <v>0</v>
      </c>
      <c r="DI78" s="90">
        <f t="shared" ref="DI78" si="1242">ROUND(((DB78-CI78)/DG78/10),2)*-1</f>
        <v>0.37</v>
      </c>
      <c r="DJ78" s="90">
        <f>DH78+DI78</f>
        <v>0.37</v>
      </c>
      <c r="DK78" s="87">
        <f>DL78+DS78</f>
        <v>0</v>
      </c>
      <c r="DL78" s="87">
        <f>DN78+DO78+DP78+DQ78+DR78</f>
        <v>0</v>
      </c>
      <c r="DM78" s="88"/>
      <c r="DN78" s="81"/>
      <c r="DO78" s="81"/>
      <c r="DP78" s="81"/>
      <c r="DQ78" s="81"/>
      <c r="DR78" s="81"/>
      <c r="DS78" s="87">
        <f t="shared" ref="DS78:DS80" si="1243">DT78+DU78+DV78</f>
        <v>0</v>
      </c>
      <c r="DT78" s="81"/>
      <c r="DU78" s="81"/>
      <c r="DV78" s="81"/>
      <c r="DW78" s="81">
        <f t="shared" ref="DW78:DW80" si="1244">(DO78+DP78+DQ78)-(CV78+CW78+CX78)</f>
        <v>0</v>
      </c>
      <c r="DX78" s="81">
        <f t="shared" ref="DX78:DX80" si="1245">(DT78+DU78)-(DA78+DB78)</f>
        <v>0</v>
      </c>
      <c r="DY78" s="9"/>
      <c r="DZ78" s="9"/>
      <c r="EA78" s="90" t="e">
        <f t="shared" ref="EA78" si="1246">ROUND(((DP78+DQ78)-(CW78+CX78))/DY78/10,2)*-1</f>
        <v>#DIV/0!</v>
      </c>
      <c r="EB78" s="90" t="e">
        <f t="shared" ref="EB78" si="1247">ROUND(((DU78-DB78)/DZ78/10),2)*-1</f>
        <v>#DIV/0!</v>
      </c>
      <c r="EC78" s="90" t="e">
        <f>EA78+EB78</f>
        <v>#DIV/0!</v>
      </c>
      <c r="ED78" s="87">
        <f>EE78+EL78</f>
        <v>0</v>
      </c>
      <c r="EE78" s="87">
        <f>EG78+EH78+EI78+EJ78+EK78</f>
        <v>0</v>
      </c>
      <c r="EF78" s="88"/>
      <c r="EG78" s="81"/>
      <c r="EH78" s="81"/>
      <c r="EI78" s="81"/>
      <c r="EJ78" s="81"/>
      <c r="EK78" s="81"/>
      <c r="EL78" s="87">
        <f t="shared" ref="EL78:EL80" si="1248">EM78+EN78+EO78</f>
        <v>0</v>
      </c>
      <c r="EM78" s="81"/>
      <c r="EN78" s="81"/>
      <c r="EO78" s="81"/>
      <c r="EP78" s="81">
        <f t="shared" ref="EP78:EP80" si="1249">(EH78+EI78+EJ78)-(DO78+DP78+DQ78)</f>
        <v>0</v>
      </c>
      <c r="EQ78" s="81">
        <f t="shared" ref="EQ78:EQ80" si="1250">(EM78+EN78)-(DT78+DU78)</f>
        <v>0</v>
      </c>
      <c r="ER78" s="9"/>
      <c r="ES78" s="9"/>
      <c r="ET78" s="90" t="e">
        <f t="shared" ref="ET78" si="1251">ROUND(((EI78+EJ78)-(DP78+DQ78))/ER78/10,2)*-1</f>
        <v>#DIV/0!</v>
      </c>
      <c r="EU78" s="90" t="e">
        <f t="shared" ref="EU78" si="1252">ROUND(((EN78-DU78)/ES78/10),2)*-1</f>
        <v>#DIV/0!</v>
      </c>
      <c r="EV78" s="90" t="e">
        <f>ET78+EU78</f>
        <v>#DIV/0!</v>
      </c>
    </row>
    <row r="79" spans="1:15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19">
        <v>3122</v>
      </c>
      <c r="F79" s="19" t="s">
        <v>108</v>
      </c>
      <c r="G79" s="19" t="s">
        <v>94</v>
      </c>
      <c r="H79" s="40">
        <f>I79+P79</f>
        <v>0</v>
      </c>
      <c r="I79" s="40">
        <f>K79+L79+M79+N79+O79</f>
        <v>0</v>
      </c>
      <c r="J79" s="5"/>
      <c r="K79" s="9"/>
      <c r="L79" s="9"/>
      <c r="M79" s="9"/>
      <c r="N79" s="9"/>
      <c r="O79" s="9"/>
      <c r="P79" s="40">
        <f>Q79+R79+S79</f>
        <v>0</v>
      </c>
      <c r="Q79" s="9"/>
      <c r="R79" s="9"/>
      <c r="S79" s="9"/>
      <c r="T79" s="64">
        <f>(L79+M79+N79)*-1</f>
        <v>0</v>
      </c>
      <c r="U79" s="64">
        <f>(Q79+R79)*-1</f>
        <v>0</v>
      </c>
      <c r="V79" s="9">
        <f t="shared" si="1202"/>
        <v>0</v>
      </c>
      <c r="W79" s="9">
        <f t="shared" si="1202"/>
        <v>0</v>
      </c>
      <c r="X79" s="45" t="s">
        <v>218</v>
      </c>
      <c r="Y79" s="45" t="s">
        <v>218</v>
      </c>
      <c r="Z79" s="69">
        <f t="shared" si="1203"/>
        <v>0</v>
      </c>
      <c r="AA79" s="69">
        <f t="shared" si="1204"/>
        <v>0</v>
      </c>
      <c r="AB79" s="69">
        <f>Z79+AA79</f>
        <v>0</v>
      </c>
      <c r="AC79" s="69">
        <f t="shared" si="1205"/>
        <v>0</v>
      </c>
      <c r="AD79" s="69">
        <f t="shared" si="1206"/>
        <v>0</v>
      </c>
      <c r="AE79" s="46">
        <f>AC79+AD79</f>
        <v>0</v>
      </c>
      <c r="AF79" s="9">
        <f t="shared" si="1207"/>
        <v>0</v>
      </c>
      <c r="AG79" s="9">
        <f t="shared" si="1208"/>
        <v>0</v>
      </c>
      <c r="AH79" s="69">
        <f t="shared" si="1209"/>
        <v>0</v>
      </c>
      <c r="AI79" s="69">
        <f t="shared" si="1210"/>
        <v>0</v>
      </c>
      <c r="AJ79" s="69">
        <f>AH79+AI79</f>
        <v>0</v>
      </c>
      <c r="AK79" s="40">
        <f>AL79+AS79</f>
        <v>0</v>
      </c>
      <c r="AL79" s="40">
        <f>AN79+AO79+AP79+AQ79+AR79</f>
        <v>0</v>
      </c>
      <c r="AM79" s="77"/>
      <c r="AN79" s="78"/>
      <c r="AO79" s="78"/>
      <c r="AP79" s="78"/>
      <c r="AQ79" s="78"/>
      <c r="AR79" s="78"/>
      <c r="AS79" s="76">
        <f>AT79+AU79+AV79</f>
        <v>0</v>
      </c>
      <c r="AT79" s="78"/>
      <c r="AU79" s="78"/>
      <c r="AV79" s="78"/>
      <c r="AW79" s="81"/>
      <c r="AX79" s="81"/>
      <c r="AY79" s="78"/>
      <c r="AZ79" s="45" t="s">
        <v>218</v>
      </c>
      <c r="BA79" s="45" t="s">
        <v>218</v>
      </c>
      <c r="BB79" s="107" t="s">
        <v>218</v>
      </c>
      <c r="BC79" s="107" t="s">
        <v>218</v>
      </c>
      <c r="BD79" s="107" t="s">
        <v>218</v>
      </c>
      <c r="BE79" s="87">
        <f>BF79+BM79</f>
        <v>0</v>
      </c>
      <c r="BF79" s="87">
        <f>BH79+BI79+BJ79+BK79+BL79</f>
        <v>0</v>
      </c>
      <c r="BG79" s="88">
        <f t="shared" si="1211"/>
        <v>0</v>
      </c>
      <c r="BH79" s="88">
        <f t="shared" si="1212"/>
        <v>0</v>
      </c>
      <c r="BI79" s="88">
        <f t="shared" si="1213"/>
        <v>0</v>
      </c>
      <c r="BJ79" s="88">
        <f t="shared" si="1214"/>
        <v>0</v>
      </c>
      <c r="BK79" s="88">
        <f t="shared" si="1215"/>
        <v>0</v>
      </c>
      <c r="BL79" s="88">
        <f t="shared" si="1216"/>
        <v>0</v>
      </c>
      <c r="BM79" s="87">
        <f>BN79+BO79+BP79</f>
        <v>0</v>
      </c>
      <c r="BN79" s="81">
        <f t="shared" si="1217"/>
        <v>0</v>
      </c>
      <c r="BO79" s="81">
        <f t="shared" si="1218"/>
        <v>0</v>
      </c>
      <c r="BP79" s="81">
        <f t="shared" si="1219"/>
        <v>0</v>
      </c>
      <c r="BQ79" s="81">
        <f t="shared" si="1220"/>
        <v>0</v>
      </c>
      <c r="BR79" s="81">
        <f t="shared" si="1221"/>
        <v>0</v>
      </c>
      <c r="BS79" s="81">
        <f t="shared" si="1222"/>
        <v>0</v>
      </c>
      <c r="BT79" s="45" t="s">
        <v>218</v>
      </c>
      <c r="BU79" s="45" t="s">
        <v>218</v>
      </c>
      <c r="BV79" s="86">
        <v>0</v>
      </c>
      <c r="BW79" s="86">
        <v>0</v>
      </c>
      <c r="BX79" s="86">
        <f>BV79+BW79</f>
        <v>0</v>
      </c>
      <c r="BY79" s="87">
        <f t="shared" si="1225"/>
        <v>0</v>
      </c>
      <c r="BZ79" s="87">
        <f t="shared" si="1226"/>
        <v>0</v>
      </c>
      <c r="CA79" s="81">
        <f t="shared" si="1227"/>
        <v>0</v>
      </c>
      <c r="CB79" s="81">
        <f t="shared" si="1228"/>
        <v>0</v>
      </c>
      <c r="CC79" s="81">
        <f t="shared" si="1229"/>
        <v>0</v>
      </c>
      <c r="CD79" s="81">
        <f t="shared" si="1230"/>
        <v>0</v>
      </c>
      <c r="CE79" s="81">
        <f t="shared" si="1231"/>
        <v>0</v>
      </c>
      <c r="CF79" s="81">
        <f t="shared" si="1232"/>
        <v>0</v>
      </c>
      <c r="CG79" s="87">
        <f t="shared" si="1233"/>
        <v>0</v>
      </c>
      <c r="CH79" s="81">
        <f t="shared" si="1234"/>
        <v>0</v>
      </c>
      <c r="CI79" s="81">
        <f t="shared" si="1235"/>
        <v>0</v>
      </c>
      <c r="CJ79" s="81">
        <f t="shared" si="1236"/>
        <v>0</v>
      </c>
      <c r="CK79" s="81">
        <f>(CC79+CD79+CE79)-(BI79+BJ79+BK79)</f>
        <v>0</v>
      </c>
      <c r="CL79" s="81">
        <f>(CH79+CI79)-(BN79+BO79)</f>
        <v>0</v>
      </c>
      <c r="CM79" s="45">
        <v>0</v>
      </c>
      <c r="CN79" s="45">
        <v>0</v>
      </c>
      <c r="CO79" s="90"/>
      <c r="CP79" s="90"/>
      <c r="CQ79" s="90">
        <f t="shared" si="1237"/>
        <v>0</v>
      </c>
      <c r="CR79" s="87">
        <f>CS79+CZ79</f>
        <v>0</v>
      </c>
      <c r="CS79" s="87">
        <f>CU79+CV79+CW79+CX79+CY79</f>
        <v>0</v>
      </c>
      <c r="CT79" s="88"/>
      <c r="CU79" s="81"/>
      <c r="CV79" s="81"/>
      <c r="CW79" s="81"/>
      <c r="CX79" s="81"/>
      <c r="CY79" s="81"/>
      <c r="CZ79" s="87">
        <f t="shared" si="1238"/>
        <v>0</v>
      </c>
      <c r="DA79" s="81"/>
      <c r="DB79" s="81"/>
      <c r="DC79" s="81"/>
      <c r="DD79" s="81">
        <f t="shared" si="1239"/>
        <v>0</v>
      </c>
      <c r="DE79" s="81">
        <f t="shared" si="1240"/>
        <v>0</v>
      </c>
      <c r="DF79" s="45" t="s">
        <v>218</v>
      </c>
      <c r="DG79" s="45" t="s">
        <v>218</v>
      </c>
      <c r="DH79" s="90">
        <v>0</v>
      </c>
      <c r="DI79" s="90">
        <v>0</v>
      </c>
      <c r="DJ79" s="90">
        <f>DH79+DI79</f>
        <v>0</v>
      </c>
      <c r="DK79" s="87">
        <f>DL79+DS79</f>
        <v>0</v>
      </c>
      <c r="DL79" s="87">
        <f>DN79+DO79+DP79+DQ79+DR79</f>
        <v>0</v>
      </c>
      <c r="DM79" s="88"/>
      <c r="DN79" s="81"/>
      <c r="DO79" s="81"/>
      <c r="DP79" s="81"/>
      <c r="DQ79" s="81"/>
      <c r="DR79" s="81"/>
      <c r="DS79" s="87">
        <f t="shared" si="1243"/>
        <v>0</v>
      </c>
      <c r="DT79" s="81"/>
      <c r="DU79" s="81"/>
      <c r="DV79" s="81"/>
      <c r="DW79" s="81">
        <f t="shared" si="1244"/>
        <v>0</v>
      </c>
      <c r="DX79" s="81">
        <f t="shared" si="1245"/>
        <v>0</v>
      </c>
      <c r="DY79" s="45" t="s">
        <v>218</v>
      </c>
      <c r="DZ79" s="45" t="s">
        <v>218</v>
      </c>
      <c r="EA79" s="90">
        <v>0</v>
      </c>
      <c r="EB79" s="90">
        <v>0</v>
      </c>
      <c r="EC79" s="90">
        <f>EA79+EB79</f>
        <v>0</v>
      </c>
      <c r="ED79" s="87">
        <f>EE79+EL79</f>
        <v>0</v>
      </c>
      <c r="EE79" s="87">
        <f>EG79+EH79+EI79+EJ79+EK79</f>
        <v>0</v>
      </c>
      <c r="EF79" s="88"/>
      <c r="EG79" s="81"/>
      <c r="EH79" s="81"/>
      <c r="EI79" s="81"/>
      <c r="EJ79" s="81"/>
      <c r="EK79" s="81"/>
      <c r="EL79" s="87">
        <f t="shared" si="1248"/>
        <v>0</v>
      </c>
      <c r="EM79" s="81"/>
      <c r="EN79" s="81"/>
      <c r="EO79" s="81"/>
      <c r="EP79" s="81">
        <f t="shared" si="1249"/>
        <v>0</v>
      </c>
      <c r="EQ79" s="81">
        <f t="shared" si="1250"/>
        <v>0</v>
      </c>
      <c r="ER79" s="45" t="s">
        <v>218</v>
      </c>
      <c r="ES79" s="45" t="s">
        <v>218</v>
      </c>
      <c r="ET79" s="90">
        <v>0</v>
      </c>
      <c r="EU79" s="90">
        <v>0</v>
      </c>
      <c r="EV79" s="90">
        <f>ET79+EU79</f>
        <v>0</v>
      </c>
    </row>
    <row r="80" spans="1:15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2">
        <v>3150</v>
      </c>
      <c r="F80" s="2" t="s">
        <v>31</v>
      </c>
      <c r="G80" s="2" t="s">
        <v>19</v>
      </c>
      <c r="H80" s="40">
        <f>I80+P80</f>
        <v>30000</v>
      </c>
      <c r="I80" s="40">
        <f>K80+L80+M80+N80+O80</f>
        <v>10000</v>
      </c>
      <c r="J80" s="5"/>
      <c r="K80" s="9"/>
      <c r="L80" s="9">
        <v>10000</v>
      </c>
      <c r="M80" s="9"/>
      <c r="N80" s="9"/>
      <c r="O80" s="9"/>
      <c r="P80" s="40">
        <f>Q80+R80+S80</f>
        <v>20000</v>
      </c>
      <c r="Q80" s="9">
        <v>20000</v>
      </c>
      <c r="R80" s="9"/>
      <c r="S80" s="9"/>
      <c r="T80" s="64">
        <f>(L80+M80+N80)*-1</f>
        <v>-10000</v>
      </c>
      <c r="U80" s="64">
        <f>(Q80+R80)*-1</f>
        <v>-20000</v>
      </c>
      <c r="V80" s="9">
        <f t="shared" si="1202"/>
        <v>-6500</v>
      </c>
      <c r="W80" s="9">
        <f t="shared" si="1202"/>
        <v>-13000</v>
      </c>
      <c r="X80" s="9">
        <v>54443</v>
      </c>
      <c r="Y80" s="9">
        <v>26590</v>
      </c>
      <c r="Z80" s="69">
        <f t="shared" si="1203"/>
        <v>0</v>
      </c>
      <c r="AA80" s="69">
        <f t="shared" si="1204"/>
        <v>0</v>
      </c>
      <c r="AB80" s="69">
        <f>Z80+AA80</f>
        <v>0</v>
      </c>
      <c r="AC80" s="69">
        <f t="shared" si="1205"/>
        <v>0</v>
      </c>
      <c r="AD80" s="69">
        <f t="shared" si="1206"/>
        <v>0</v>
      </c>
      <c r="AE80" s="46">
        <f>AC80+AD80</f>
        <v>0</v>
      </c>
      <c r="AF80" s="9">
        <f t="shared" si="1207"/>
        <v>-3500</v>
      </c>
      <c r="AG80" s="9">
        <f t="shared" si="1208"/>
        <v>-7000</v>
      </c>
      <c r="AH80" s="69">
        <f t="shared" si="1209"/>
        <v>0</v>
      </c>
      <c r="AI80" s="69">
        <f t="shared" si="1210"/>
        <v>0</v>
      </c>
      <c r="AJ80" s="69">
        <f>AH80+AI80</f>
        <v>0</v>
      </c>
      <c r="AK80" s="40">
        <f>AL80+AS80</f>
        <v>0</v>
      </c>
      <c r="AL80" s="40">
        <f>AN80+AO80+AP80+AQ80+AR80</f>
        <v>0</v>
      </c>
      <c r="AM80" s="77"/>
      <c r="AN80" s="78"/>
      <c r="AO80" s="78"/>
      <c r="AP80" s="78"/>
      <c r="AQ80" s="78"/>
      <c r="AR80" s="78"/>
      <c r="AS80" s="76">
        <f>AT80+AU80+AV80</f>
        <v>0</v>
      </c>
      <c r="AT80" s="78"/>
      <c r="AU80" s="78"/>
      <c r="AV80" s="78"/>
      <c r="AW80" s="81"/>
      <c r="AX80" s="81"/>
      <c r="AY80" s="78"/>
      <c r="AZ80" s="9">
        <v>54443</v>
      </c>
      <c r="BA80" s="9">
        <v>26590</v>
      </c>
      <c r="BB80" s="86">
        <f>ROUND(AW80/AZ80/10,2)*-1</f>
        <v>0</v>
      </c>
      <c r="BC80" s="86">
        <f>ROUND(AX80/BA80/10,2)*-1</f>
        <v>0</v>
      </c>
      <c r="BD80" s="86">
        <f>BB80+BC80</f>
        <v>0</v>
      </c>
      <c r="BE80" s="87">
        <f>BF80+BM80</f>
        <v>30000</v>
      </c>
      <c r="BF80" s="87">
        <f>BH80+BI80+BJ80+BK80+BL80</f>
        <v>10000</v>
      </c>
      <c r="BG80" s="88">
        <f t="shared" si="1211"/>
        <v>0</v>
      </c>
      <c r="BH80" s="88">
        <f t="shared" si="1212"/>
        <v>0</v>
      </c>
      <c r="BI80" s="88">
        <f t="shared" si="1213"/>
        <v>10000</v>
      </c>
      <c r="BJ80" s="88">
        <f t="shared" si="1214"/>
        <v>0</v>
      </c>
      <c r="BK80" s="88">
        <f t="shared" si="1215"/>
        <v>0</v>
      </c>
      <c r="BL80" s="88">
        <f t="shared" si="1216"/>
        <v>0</v>
      </c>
      <c r="BM80" s="87">
        <f>BN80+BO80+BP80</f>
        <v>20000</v>
      </c>
      <c r="BN80" s="81">
        <f t="shared" si="1217"/>
        <v>20000</v>
      </c>
      <c r="BO80" s="81">
        <f t="shared" si="1218"/>
        <v>0</v>
      </c>
      <c r="BP80" s="81">
        <f t="shared" si="1219"/>
        <v>0</v>
      </c>
      <c r="BQ80" s="81">
        <f t="shared" si="1220"/>
        <v>0</v>
      </c>
      <c r="BR80" s="81">
        <f t="shared" si="1221"/>
        <v>0</v>
      </c>
      <c r="BS80" s="81">
        <f t="shared" si="1222"/>
        <v>0</v>
      </c>
      <c r="BT80" s="9">
        <v>54443</v>
      </c>
      <c r="BU80" s="9">
        <v>26590</v>
      </c>
      <c r="BV80" s="86">
        <f t="shared" si="1223"/>
        <v>0</v>
      </c>
      <c r="BW80" s="86">
        <f t="shared" si="1224"/>
        <v>0</v>
      </c>
      <c r="BX80" s="86">
        <f>BV80+BW80</f>
        <v>0</v>
      </c>
      <c r="BY80" s="87">
        <f t="shared" si="1225"/>
        <v>30000</v>
      </c>
      <c r="BZ80" s="87">
        <f t="shared" si="1226"/>
        <v>10000</v>
      </c>
      <c r="CA80" s="81">
        <f t="shared" si="1227"/>
        <v>0</v>
      </c>
      <c r="CB80" s="81">
        <f t="shared" si="1228"/>
        <v>0</v>
      </c>
      <c r="CC80" s="81">
        <f t="shared" si="1229"/>
        <v>10000</v>
      </c>
      <c r="CD80" s="81">
        <f t="shared" si="1230"/>
        <v>0</v>
      </c>
      <c r="CE80" s="81">
        <f t="shared" si="1231"/>
        <v>0</v>
      </c>
      <c r="CF80" s="81">
        <f t="shared" si="1232"/>
        <v>0</v>
      </c>
      <c r="CG80" s="87">
        <f t="shared" si="1233"/>
        <v>20000</v>
      </c>
      <c r="CH80" s="81">
        <f t="shared" si="1234"/>
        <v>20000</v>
      </c>
      <c r="CI80" s="81">
        <f t="shared" si="1235"/>
        <v>0</v>
      </c>
      <c r="CJ80" s="81">
        <f t="shared" si="1236"/>
        <v>0</v>
      </c>
      <c r="CK80" s="81">
        <f>(CC80+CD80+CE80)-(BI80+BJ80+BK80)</f>
        <v>0</v>
      </c>
      <c r="CL80" s="81">
        <f>(CH80+CI80)-(BN80+BO80)</f>
        <v>0</v>
      </c>
      <c r="CM80" s="9">
        <v>54443</v>
      </c>
      <c r="CN80" s="9">
        <v>26590</v>
      </c>
      <c r="CO80" s="90">
        <f>ROUND(((CD80+CE80)-(BJ80+BK80))/CM80/10,2)*-1</f>
        <v>0</v>
      </c>
      <c r="CP80" s="90">
        <f>ROUND((CI80-BO80)/CN80/10,2)*-1</f>
        <v>0</v>
      </c>
      <c r="CQ80" s="90">
        <f t="shared" si="1237"/>
        <v>0</v>
      </c>
      <c r="CR80" s="87">
        <f>CS80+CZ80</f>
        <v>0</v>
      </c>
      <c r="CS80" s="87">
        <f>CU80+CV80+CW80+CX80+CY80</f>
        <v>0</v>
      </c>
      <c r="CT80" s="88"/>
      <c r="CU80" s="81"/>
      <c r="CV80" s="81"/>
      <c r="CW80" s="81"/>
      <c r="CX80" s="81"/>
      <c r="CY80" s="81"/>
      <c r="CZ80" s="87">
        <f t="shared" si="1238"/>
        <v>0</v>
      </c>
      <c r="DA80" s="81"/>
      <c r="DB80" s="81"/>
      <c r="DC80" s="81"/>
      <c r="DD80" s="81">
        <f t="shared" si="1239"/>
        <v>-10000</v>
      </c>
      <c r="DE80" s="81">
        <f t="shared" si="1240"/>
        <v>-20000</v>
      </c>
      <c r="DF80" s="9">
        <v>51885</v>
      </c>
      <c r="DG80" s="9">
        <v>27135</v>
      </c>
      <c r="DH80" s="90">
        <f t="shared" ref="DH80" si="1253">ROUND(((CW80+CX80)-(CD80+CE80))/DF80/10,2)*-1</f>
        <v>0</v>
      </c>
      <c r="DI80" s="90">
        <f t="shared" ref="DI80" si="1254">ROUND(((DB80-CI80)/DG80/10),2)*-1</f>
        <v>0</v>
      </c>
      <c r="DJ80" s="90">
        <f>DH80+DI80</f>
        <v>0</v>
      </c>
      <c r="DK80" s="87">
        <f>DL80+DS80</f>
        <v>0</v>
      </c>
      <c r="DL80" s="87">
        <f>DN80+DO80+DP80+DQ80+DR80</f>
        <v>0</v>
      </c>
      <c r="DM80" s="88"/>
      <c r="DN80" s="81"/>
      <c r="DO80" s="81"/>
      <c r="DP80" s="81"/>
      <c r="DQ80" s="81"/>
      <c r="DR80" s="81"/>
      <c r="DS80" s="87">
        <f t="shared" si="1243"/>
        <v>0</v>
      </c>
      <c r="DT80" s="81"/>
      <c r="DU80" s="81"/>
      <c r="DV80" s="81"/>
      <c r="DW80" s="81">
        <f t="shared" si="1244"/>
        <v>0</v>
      </c>
      <c r="DX80" s="81">
        <f t="shared" si="1245"/>
        <v>0</v>
      </c>
      <c r="DY80" s="9"/>
      <c r="DZ80" s="9"/>
      <c r="EA80" s="90" t="e">
        <f t="shared" ref="EA80" si="1255">ROUND(((DP80+DQ80)-(CW80+CX80))/DY80/10,2)*-1</f>
        <v>#DIV/0!</v>
      </c>
      <c r="EB80" s="90" t="e">
        <f t="shared" ref="EB80" si="1256">ROUND(((DU80-DB80)/DZ80/10),2)*-1</f>
        <v>#DIV/0!</v>
      </c>
      <c r="EC80" s="90" t="e">
        <f>EA80+EB80</f>
        <v>#DIV/0!</v>
      </c>
      <c r="ED80" s="87">
        <f>EE80+EL80</f>
        <v>0</v>
      </c>
      <c r="EE80" s="87">
        <f>EG80+EH80+EI80+EJ80+EK80</f>
        <v>0</v>
      </c>
      <c r="EF80" s="88"/>
      <c r="EG80" s="81"/>
      <c r="EH80" s="81"/>
      <c r="EI80" s="81"/>
      <c r="EJ80" s="81"/>
      <c r="EK80" s="81"/>
      <c r="EL80" s="87">
        <f t="shared" si="1248"/>
        <v>0</v>
      </c>
      <c r="EM80" s="81"/>
      <c r="EN80" s="81"/>
      <c r="EO80" s="81"/>
      <c r="EP80" s="81">
        <f t="shared" si="1249"/>
        <v>0</v>
      </c>
      <c r="EQ80" s="81">
        <f t="shared" si="1250"/>
        <v>0</v>
      </c>
      <c r="ER80" s="9"/>
      <c r="ES80" s="9"/>
      <c r="ET80" s="90" t="e">
        <f t="shared" ref="ET80" si="1257">ROUND(((EI80+EJ80)-(DP80+DQ80))/ER80/10,2)*-1</f>
        <v>#DIV/0!</v>
      </c>
      <c r="EU80" s="90" t="e">
        <f t="shared" ref="EU80" si="1258">ROUND(((EN80-DU80)/ES80/10),2)*-1</f>
        <v>#DIV/0!</v>
      </c>
      <c r="EV80" s="90" t="e">
        <f>ET80+EU80</f>
        <v>#DIV/0!</v>
      </c>
    </row>
    <row r="81" spans="1:152" x14ac:dyDescent="0.25">
      <c r="A81" s="29"/>
      <c r="B81" s="30"/>
      <c r="C81" s="31"/>
      <c r="D81" s="32" t="s">
        <v>160</v>
      </c>
      <c r="E81" s="30"/>
      <c r="F81" s="30"/>
      <c r="G81" s="30"/>
      <c r="H81" s="33">
        <f t="shared" ref="H81:AE81" si="1259">SUBTOTAL(9,H78:H80)</f>
        <v>150000</v>
      </c>
      <c r="I81" s="33">
        <f t="shared" si="1259"/>
        <v>30000</v>
      </c>
      <c r="J81" s="33">
        <f t="shared" si="1259"/>
        <v>0</v>
      </c>
      <c r="K81" s="33">
        <f t="shared" si="1259"/>
        <v>0</v>
      </c>
      <c r="L81" s="33">
        <f t="shared" si="1259"/>
        <v>30000</v>
      </c>
      <c r="M81" s="33">
        <f t="shared" si="1259"/>
        <v>0</v>
      </c>
      <c r="N81" s="33">
        <f t="shared" si="1259"/>
        <v>0</v>
      </c>
      <c r="O81" s="33">
        <f t="shared" si="1259"/>
        <v>0</v>
      </c>
      <c r="P81" s="33">
        <f t="shared" si="1259"/>
        <v>120000</v>
      </c>
      <c r="Q81" s="33">
        <f t="shared" si="1259"/>
        <v>20000</v>
      </c>
      <c r="R81" s="33">
        <f t="shared" si="1259"/>
        <v>100000</v>
      </c>
      <c r="S81" s="33">
        <f t="shared" si="1259"/>
        <v>0</v>
      </c>
      <c r="T81" s="33">
        <f t="shared" si="1259"/>
        <v>-30000</v>
      </c>
      <c r="U81" s="33">
        <f t="shared" si="1259"/>
        <v>-120000</v>
      </c>
      <c r="V81" s="33">
        <f t="shared" si="1259"/>
        <v>-19500</v>
      </c>
      <c r="W81" s="33">
        <f t="shared" si="1259"/>
        <v>-78000</v>
      </c>
      <c r="X81" s="33">
        <f t="shared" si="1259"/>
        <v>109835</v>
      </c>
      <c r="Y81" s="33">
        <f t="shared" si="1259"/>
        <v>56190</v>
      </c>
      <c r="Z81" s="47">
        <f t="shared" si="1259"/>
        <v>0</v>
      </c>
      <c r="AA81" s="47">
        <f t="shared" si="1259"/>
        <v>-0.28000000000000003</v>
      </c>
      <c r="AB81" s="47">
        <f t="shared" si="1259"/>
        <v>-0.28000000000000003</v>
      </c>
      <c r="AC81" s="47">
        <f t="shared" si="1259"/>
        <v>0</v>
      </c>
      <c r="AD81" s="47">
        <f t="shared" si="1259"/>
        <v>-0.18</v>
      </c>
      <c r="AE81" s="47">
        <f t="shared" si="1259"/>
        <v>-0.18</v>
      </c>
      <c r="AF81" s="33">
        <f t="shared" ref="AF81:AJ81" si="1260">SUBTOTAL(9,AF78:AF80)</f>
        <v>-10500</v>
      </c>
      <c r="AG81" s="33">
        <f t="shared" si="1260"/>
        <v>-42000</v>
      </c>
      <c r="AH81" s="47">
        <f t="shared" si="1260"/>
        <v>0</v>
      </c>
      <c r="AI81" s="47">
        <f t="shared" si="1260"/>
        <v>-0.10000000000000003</v>
      </c>
      <c r="AJ81" s="47">
        <f t="shared" si="1260"/>
        <v>-0.10000000000000003</v>
      </c>
      <c r="AK81" s="33">
        <f t="shared" ref="AK81:BD81" si="1261">SUBTOTAL(9,AK78:AK80)</f>
        <v>0</v>
      </c>
      <c r="AL81" s="33">
        <f t="shared" si="1261"/>
        <v>0</v>
      </c>
      <c r="AM81" s="33">
        <f t="shared" si="1261"/>
        <v>0</v>
      </c>
      <c r="AN81" s="33">
        <f t="shared" si="1261"/>
        <v>0</v>
      </c>
      <c r="AO81" s="33">
        <f t="shared" si="1261"/>
        <v>0</v>
      </c>
      <c r="AP81" s="33">
        <f t="shared" si="1261"/>
        <v>0</v>
      </c>
      <c r="AQ81" s="33">
        <f t="shared" si="1261"/>
        <v>0</v>
      </c>
      <c r="AR81" s="33">
        <f t="shared" si="1261"/>
        <v>0</v>
      </c>
      <c r="AS81" s="33">
        <f t="shared" si="1261"/>
        <v>0</v>
      </c>
      <c r="AT81" s="33">
        <f t="shared" si="1261"/>
        <v>0</v>
      </c>
      <c r="AU81" s="33">
        <f t="shared" si="1261"/>
        <v>0</v>
      </c>
      <c r="AV81" s="33">
        <f t="shared" si="1261"/>
        <v>0</v>
      </c>
      <c r="AW81" s="33">
        <f t="shared" si="1261"/>
        <v>0</v>
      </c>
      <c r="AX81" s="33">
        <f t="shared" si="1261"/>
        <v>0</v>
      </c>
      <c r="AY81" s="33">
        <f t="shared" si="1261"/>
        <v>0</v>
      </c>
      <c r="AZ81" s="33">
        <f t="shared" ref="AZ81:BA81" si="1262">SUBTOTAL(9,AZ78:AZ80)</f>
        <v>109835</v>
      </c>
      <c r="BA81" s="33">
        <f t="shared" si="1262"/>
        <v>56190</v>
      </c>
      <c r="BB81" s="47">
        <f t="shared" si="1261"/>
        <v>0</v>
      </c>
      <c r="BC81" s="47">
        <f t="shared" si="1261"/>
        <v>0</v>
      </c>
      <c r="BD81" s="47">
        <f t="shared" si="1261"/>
        <v>0</v>
      </c>
      <c r="BE81" s="33">
        <f t="shared" ref="BE81:BX81" si="1263">SUBTOTAL(9,BE78:BE80)</f>
        <v>150000</v>
      </c>
      <c r="BF81" s="33">
        <f t="shared" si="1263"/>
        <v>30000</v>
      </c>
      <c r="BG81" s="33">
        <f t="shared" si="1263"/>
        <v>0</v>
      </c>
      <c r="BH81" s="33">
        <f t="shared" si="1263"/>
        <v>0</v>
      </c>
      <c r="BI81" s="33">
        <f t="shared" si="1263"/>
        <v>30000</v>
      </c>
      <c r="BJ81" s="33">
        <f t="shared" si="1263"/>
        <v>0</v>
      </c>
      <c r="BK81" s="33">
        <f t="shared" si="1263"/>
        <v>0</v>
      </c>
      <c r="BL81" s="33">
        <f t="shared" si="1263"/>
        <v>0</v>
      </c>
      <c r="BM81" s="33">
        <f t="shared" si="1263"/>
        <v>120000</v>
      </c>
      <c r="BN81" s="33">
        <f t="shared" si="1263"/>
        <v>20000</v>
      </c>
      <c r="BO81" s="33">
        <f t="shared" si="1263"/>
        <v>100000</v>
      </c>
      <c r="BP81" s="33">
        <f t="shared" si="1263"/>
        <v>0</v>
      </c>
      <c r="BQ81" s="33">
        <f t="shared" si="1263"/>
        <v>0</v>
      </c>
      <c r="BR81" s="33">
        <f t="shared" si="1263"/>
        <v>0</v>
      </c>
      <c r="BS81" s="33">
        <f t="shared" si="1263"/>
        <v>0</v>
      </c>
      <c r="BT81" s="33">
        <f t="shared" si="1263"/>
        <v>109835</v>
      </c>
      <c r="BU81" s="33">
        <f t="shared" si="1263"/>
        <v>56190</v>
      </c>
      <c r="BV81" s="47">
        <f t="shared" si="1263"/>
        <v>0</v>
      </c>
      <c r="BW81" s="47">
        <f t="shared" si="1263"/>
        <v>0</v>
      </c>
      <c r="BX81" s="47">
        <f t="shared" si="1263"/>
        <v>0</v>
      </c>
      <c r="BY81" s="33">
        <f t="shared" ref="BY81:CQ81" si="1264">SUBTOTAL(9,BY78:BY80)</f>
        <v>150000</v>
      </c>
      <c r="BZ81" s="33">
        <f t="shared" si="1264"/>
        <v>30000</v>
      </c>
      <c r="CA81" s="33">
        <f t="shared" si="1264"/>
        <v>0</v>
      </c>
      <c r="CB81" s="33">
        <f t="shared" si="1264"/>
        <v>0</v>
      </c>
      <c r="CC81" s="33">
        <f t="shared" si="1264"/>
        <v>30000</v>
      </c>
      <c r="CD81" s="33">
        <f t="shared" si="1264"/>
        <v>0</v>
      </c>
      <c r="CE81" s="33">
        <f t="shared" si="1264"/>
        <v>0</v>
      </c>
      <c r="CF81" s="33">
        <f t="shared" si="1264"/>
        <v>0</v>
      </c>
      <c r="CG81" s="33">
        <f t="shared" si="1264"/>
        <v>120000</v>
      </c>
      <c r="CH81" s="33">
        <f t="shared" si="1264"/>
        <v>20000</v>
      </c>
      <c r="CI81" s="33">
        <f t="shared" si="1264"/>
        <v>100000</v>
      </c>
      <c r="CJ81" s="33">
        <f t="shared" si="1264"/>
        <v>0</v>
      </c>
      <c r="CK81" s="33">
        <f t="shared" si="1264"/>
        <v>0</v>
      </c>
      <c r="CL81" s="33">
        <f t="shared" si="1264"/>
        <v>0</v>
      </c>
      <c r="CM81" s="33">
        <f t="shared" si="1264"/>
        <v>109835</v>
      </c>
      <c r="CN81" s="33">
        <f t="shared" si="1264"/>
        <v>56190</v>
      </c>
      <c r="CO81" s="56">
        <f t="shared" si="1264"/>
        <v>0</v>
      </c>
      <c r="CP81" s="56">
        <f t="shared" si="1264"/>
        <v>0</v>
      </c>
      <c r="CQ81" s="56">
        <f t="shared" si="1264"/>
        <v>0</v>
      </c>
      <c r="CR81" s="33">
        <f t="shared" ref="CR81:DJ81" si="1265">SUBTOTAL(9,CR78:CR80)</f>
        <v>0</v>
      </c>
      <c r="CS81" s="33">
        <f t="shared" si="1265"/>
        <v>0</v>
      </c>
      <c r="CT81" s="33">
        <f t="shared" si="1265"/>
        <v>0</v>
      </c>
      <c r="CU81" s="33">
        <f t="shared" si="1265"/>
        <v>0</v>
      </c>
      <c r="CV81" s="33">
        <f t="shared" si="1265"/>
        <v>0</v>
      </c>
      <c r="CW81" s="33">
        <f t="shared" si="1265"/>
        <v>0</v>
      </c>
      <c r="CX81" s="33">
        <f t="shared" si="1265"/>
        <v>0</v>
      </c>
      <c r="CY81" s="33">
        <f t="shared" si="1265"/>
        <v>0</v>
      </c>
      <c r="CZ81" s="33">
        <f t="shared" si="1265"/>
        <v>0</v>
      </c>
      <c r="DA81" s="33">
        <f t="shared" si="1265"/>
        <v>0</v>
      </c>
      <c r="DB81" s="33">
        <f t="shared" si="1265"/>
        <v>0</v>
      </c>
      <c r="DC81" s="33">
        <f t="shared" si="1265"/>
        <v>0</v>
      </c>
      <c r="DD81" s="33">
        <f t="shared" si="1265"/>
        <v>-30000</v>
      </c>
      <c r="DE81" s="33">
        <f t="shared" si="1265"/>
        <v>-120000</v>
      </c>
      <c r="DF81" s="33">
        <f t="shared" si="1265"/>
        <v>107952</v>
      </c>
      <c r="DG81" s="33">
        <f t="shared" si="1265"/>
        <v>54265</v>
      </c>
      <c r="DH81" s="56">
        <f t="shared" si="1265"/>
        <v>0</v>
      </c>
      <c r="DI81" s="56">
        <f t="shared" si="1265"/>
        <v>0.37</v>
      </c>
      <c r="DJ81" s="56">
        <f t="shared" si="1265"/>
        <v>0.37</v>
      </c>
      <c r="DK81" s="33">
        <f t="shared" ref="DK81:EC81" si="1266">SUBTOTAL(9,DK78:DK80)</f>
        <v>0</v>
      </c>
      <c r="DL81" s="33">
        <f t="shared" si="1266"/>
        <v>0</v>
      </c>
      <c r="DM81" s="33">
        <f t="shared" si="1266"/>
        <v>0</v>
      </c>
      <c r="DN81" s="33">
        <f t="shared" si="1266"/>
        <v>0</v>
      </c>
      <c r="DO81" s="33">
        <f t="shared" si="1266"/>
        <v>0</v>
      </c>
      <c r="DP81" s="33">
        <f t="shared" si="1266"/>
        <v>0</v>
      </c>
      <c r="DQ81" s="33">
        <f t="shared" si="1266"/>
        <v>0</v>
      </c>
      <c r="DR81" s="33">
        <f t="shared" si="1266"/>
        <v>0</v>
      </c>
      <c r="DS81" s="33">
        <f t="shared" si="1266"/>
        <v>0</v>
      </c>
      <c r="DT81" s="33">
        <f t="shared" si="1266"/>
        <v>0</v>
      </c>
      <c r="DU81" s="33">
        <f t="shared" si="1266"/>
        <v>0</v>
      </c>
      <c r="DV81" s="33">
        <f t="shared" si="1266"/>
        <v>0</v>
      </c>
      <c r="DW81" s="33">
        <f t="shared" si="1266"/>
        <v>0</v>
      </c>
      <c r="DX81" s="33">
        <f t="shared" si="1266"/>
        <v>0</v>
      </c>
      <c r="DY81" s="33">
        <f t="shared" si="1266"/>
        <v>0</v>
      </c>
      <c r="DZ81" s="33">
        <f t="shared" si="1266"/>
        <v>0</v>
      </c>
      <c r="EA81" s="56" t="e">
        <f t="shared" si="1266"/>
        <v>#DIV/0!</v>
      </c>
      <c r="EB81" s="56" t="e">
        <f t="shared" si="1266"/>
        <v>#DIV/0!</v>
      </c>
      <c r="EC81" s="56" t="e">
        <f t="shared" si="1266"/>
        <v>#DIV/0!</v>
      </c>
      <c r="ED81" s="33">
        <f t="shared" ref="ED81:EV81" si="1267">SUBTOTAL(9,ED78:ED80)</f>
        <v>0</v>
      </c>
      <c r="EE81" s="33">
        <f t="shared" si="1267"/>
        <v>0</v>
      </c>
      <c r="EF81" s="33">
        <f t="shared" si="1267"/>
        <v>0</v>
      </c>
      <c r="EG81" s="33">
        <f t="shared" si="1267"/>
        <v>0</v>
      </c>
      <c r="EH81" s="33">
        <f t="shared" si="1267"/>
        <v>0</v>
      </c>
      <c r="EI81" s="33">
        <f t="shared" si="1267"/>
        <v>0</v>
      </c>
      <c r="EJ81" s="33">
        <f t="shared" si="1267"/>
        <v>0</v>
      </c>
      <c r="EK81" s="33">
        <f t="shared" si="1267"/>
        <v>0</v>
      </c>
      <c r="EL81" s="33">
        <f t="shared" si="1267"/>
        <v>0</v>
      </c>
      <c r="EM81" s="33">
        <f t="shared" si="1267"/>
        <v>0</v>
      </c>
      <c r="EN81" s="33">
        <f t="shared" si="1267"/>
        <v>0</v>
      </c>
      <c r="EO81" s="33">
        <f t="shared" si="1267"/>
        <v>0</v>
      </c>
      <c r="EP81" s="33">
        <f t="shared" si="1267"/>
        <v>0</v>
      </c>
      <c r="EQ81" s="33">
        <f t="shared" si="1267"/>
        <v>0</v>
      </c>
      <c r="ER81" s="33">
        <f t="shared" si="1267"/>
        <v>0</v>
      </c>
      <c r="ES81" s="33">
        <f t="shared" si="1267"/>
        <v>0</v>
      </c>
      <c r="ET81" s="56" t="e">
        <f t="shared" si="1267"/>
        <v>#DIV/0!</v>
      </c>
      <c r="EU81" s="56" t="e">
        <f t="shared" si="1267"/>
        <v>#DIV/0!</v>
      </c>
      <c r="EV81" s="56" t="e">
        <f t="shared" si="1267"/>
        <v>#DIV/0!</v>
      </c>
    </row>
    <row r="82" spans="1:15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6" t="s">
        <v>19</v>
      </c>
      <c r="H82" s="40">
        <f>I82+P82</f>
        <v>220000</v>
      </c>
      <c r="I82" s="40">
        <f>K82+L82+M82+N82+O82</f>
        <v>60000</v>
      </c>
      <c r="J82" s="5"/>
      <c r="K82" s="9"/>
      <c r="L82" s="9">
        <v>60000</v>
      </c>
      <c r="M82" s="9"/>
      <c r="N82" s="9"/>
      <c r="O82" s="9"/>
      <c r="P82" s="40">
        <f>Q82+R82+S82</f>
        <v>160000</v>
      </c>
      <c r="Q82" s="9"/>
      <c r="R82" s="9">
        <v>160000</v>
      </c>
      <c r="S82" s="9"/>
      <c r="T82" s="64">
        <f>(L82+M82+N82)*-1</f>
        <v>-60000</v>
      </c>
      <c r="U82" s="64">
        <f>(Q82+R82)*-1</f>
        <v>-160000</v>
      </c>
      <c r="V82" s="9">
        <f t="shared" ref="V82:W85" si="1268">ROUND(T82*0.65,0)</f>
        <v>-39000</v>
      </c>
      <c r="W82" s="9">
        <f t="shared" si="1268"/>
        <v>-104000</v>
      </c>
      <c r="X82" s="9">
        <v>55392</v>
      </c>
      <c r="Y82" s="9">
        <v>29600</v>
      </c>
      <c r="Z82" s="69">
        <f t="shared" ref="Z82:Z85" si="1269">IF(T82=0,0,ROUND((T82+L82)/X82/12,2))</f>
        <v>0</v>
      </c>
      <c r="AA82" s="69">
        <f t="shared" ref="AA82:AA85" si="1270">IF(U82=0,0,ROUND((U82+Q82)/Y82/12,2))</f>
        <v>-0.45</v>
      </c>
      <c r="AB82" s="69">
        <f>Z82+AA82</f>
        <v>-0.45</v>
      </c>
      <c r="AC82" s="69">
        <f t="shared" ref="AC82:AC85" si="1271">ROUND(Z82*0.65,2)</f>
        <v>0</v>
      </c>
      <c r="AD82" s="69">
        <f t="shared" ref="AD82:AD85" si="1272">ROUND(AA82*0.65,2)</f>
        <v>-0.28999999999999998</v>
      </c>
      <c r="AE82" s="46">
        <f>AC82+AD82</f>
        <v>-0.28999999999999998</v>
      </c>
      <c r="AF82" s="9">
        <f t="shared" ref="AF82:AF85" si="1273">T82-V82</f>
        <v>-21000</v>
      </c>
      <c r="AG82" s="9">
        <f t="shared" ref="AG82:AG85" si="1274">U82-W82</f>
        <v>-56000</v>
      </c>
      <c r="AH82" s="69">
        <f t="shared" ref="AH82:AH85" si="1275">Z82-AC82</f>
        <v>0</v>
      </c>
      <c r="AI82" s="69">
        <f t="shared" ref="AI82:AI85" si="1276">AA82-AD82</f>
        <v>-0.16000000000000003</v>
      </c>
      <c r="AJ82" s="69">
        <f>AH82+AI82</f>
        <v>-0.16000000000000003</v>
      </c>
      <c r="AK82" s="40">
        <f>AL82+AS82</f>
        <v>310000</v>
      </c>
      <c r="AL82" s="40">
        <f>AN82+AO82+AP82+AQ82+AR82</f>
        <v>150000</v>
      </c>
      <c r="AM82" s="77"/>
      <c r="AN82" s="78"/>
      <c r="AO82" s="78">
        <v>150000</v>
      </c>
      <c r="AP82" s="78"/>
      <c r="AQ82" s="78"/>
      <c r="AR82" s="78"/>
      <c r="AS82" s="76">
        <f>AT82+AU82+AV82</f>
        <v>160000</v>
      </c>
      <c r="AT82" s="78"/>
      <c r="AU82" s="78">
        <v>160000</v>
      </c>
      <c r="AV82" s="78"/>
      <c r="AW82" s="78">
        <f>(AN82+AO82+AP82+AQ82)-(K82+L82+M82+N82)</f>
        <v>90000</v>
      </c>
      <c r="AX82" s="78">
        <f>(AT82+AU82)-(Q82+R82)</f>
        <v>0</v>
      </c>
      <c r="AY82" s="78">
        <f t="shared" ref="AY82:AY85" si="1277">AV82+AR82-S82-O82</f>
        <v>0</v>
      </c>
      <c r="AZ82" s="9">
        <v>55392</v>
      </c>
      <c r="BA82" s="9">
        <v>29600</v>
      </c>
      <c r="BB82" s="86">
        <f>ROUND(((AN82+AP82+AQ82)-(K82+M82+N82))/AZ82/10,2)*-1</f>
        <v>0</v>
      </c>
      <c r="BC82" s="86">
        <f>ROUND(AX82/BA82/10,2)*-1</f>
        <v>0</v>
      </c>
      <c r="BD82" s="86">
        <f>BB82+BC82</f>
        <v>0</v>
      </c>
      <c r="BE82" s="87">
        <f>BF82+BM82</f>
        <v>310000</v>
      </c>
      <c r="BF82" s="87">
        <f>BH82+BI82+BJ82+BK82+BL82</f>
        <v>150000</v>
      </c>
      <c r="BG82" s="76">
        <f>AM82</f>
        <v>0</v>
      </c>
      <c r="BH82" s="76">
        <f t="shared" ref="BH82" si="1278">AN82</f>
        <v>0</v>
      </c>
      <c r="BI82" s="76">
        <f t="shared" ref="BI82" si="1279">AO82</f>
        <v>150000</v>
      </c>
      <c r="BJ82" s="76">
        <f t="shared" ref="BJ82" si="1280">AP82</f>
        <v>0</v>
      </c>
      <c r="BK82" s="76">
        <f t="shared" ref="BK82" si="1281">AQ82</f>
        <v>0</v>
      </c>
      <c r="BL82" s="76">
        <f t="shared" ref="BL82" si="1282">AR82</f>
        <v>0</v>
      </c>
      <c r="BM82" s="87">
        <f>BN82+BO82+BP82</f>
        <v>160000</v>
      </c>
      <c r="BN82" s="76">
        <f>AT82</f>
        <v>0</v>
      </c>
      <c r="BO82" s="76">
        <f t="shared" ref="BO82" si="1283">AU82</f>
        <v>160000</v>
      </c>
      <c r="BP82" s="76">
        <f t="shared" ref="BP82" si="1284">AV82</f>
        <v>0</v>
      </c>
      <c r="BQ82" s="81">
        <f t="shared" ref="BQ82:BQ85" si="1285">(BH82+BI82+BJ82+BK82)-(K82+L82+M82+N82)</f>
        <v>90000</v>
      </c>
      <c r="BR82" s="81">
        <f t="shared" ref="BR82:BR85" si="1286">(BN82+BO82)-(Q82+R82)</f>
        <v>0</v>
      </c>
      <c r="BS82" s="81">
        <f t="shared" ref="BS82:BS85" si="1287">(BP82+BL82)-(S82+O82)</f>
        <v>0</v>
      </c>
      <c r="BT82" s="9">
        <v>55392</v>
      </c>
      <c r="BU82" s="9">
        <v>29600</v>
      </c>
      <c r="BV82" s="86">
        <f t="shared" ref="BV82:BV85" si="1288">ROUND(((BH82+BJ82+BK82)-(K82+M82+N82))/10/BT82,2)*-1</f>
        <v>0</v>
      </c>
      <c r="BW82" s="86">
        <f t="shared" ref="BW82:BW85" si="1289">ROUND((BO82-R82)/10/BU82,2)*-1</f>
        <v>0</v>
      </c>
      <c r="BX82" s="86">
        <f>BV82+BW82</f>
        <v>0</v>
      </c>
      <c r="BY82" s="87">
        <f t="shared" ref="BY82:BY85" si="1290">BZ82+CG82</f>
        <v>310000</v>
      </c>
      <c r="BZ82" s="87">
        <f t="shared" ref="BZ82:BZ85" si="1291">CB82+CC82+CD82+CE82+CF82</f>
        <v>150000</v>
      </c>
      <c r="CA82" s="81">
        <f t="shared" ref="CA82:CA85" si="1292">BG82</f>
        <v>0</v>
      </c>
      <c r="CB82" s="81">
        <f t="shared" ref="CB82:CB85" si="1293">BH82</f>
        <v>0</v>
      </c>
      <c r="CC82" s="81">
        <f t="shared" ref="CC82:CC85" si="1294">BI82</f>
        <v>150000</v>
      </c>
      <c r="CD82" s="81">
        <f t="shared" ref="CD82:CD85" si="1295">BJ82</f>
        <v>0</v>
      </c>
      <c r="CE82" s="81">
        <f t="shared" ref="CE82:CE85" si="1296">BK82</f>
        <v>0</v>
      </c>
      <c r="CF82" s="81">
        <f t="shared" ref="CF82:CF85" si="1297">BL82</f>
        <v>0</v>
      </c>
      <c r="CG82" s="87">
        <f t="shared" ref="CG82:CG85" si="1298">CH82+CI82+CJ82</f>
        <v>160000</v>
      </c>
      <c r="CH82" s="81">
        <f t="shared" ref="CH82:CH85" si="1299">BN82</f>
        <v>0</v>
      </c>
      <c r="CI82" s="81">
        <f t="shared" ref="CI82:CI85" si="1300">BO82</f>
        <v>160000</v>
      </c>
      <c r="CJ82" s="81">
        <f t="shared" ref="CJ82:CJ85" si="1301">BP82</f>
        <v>0</v>
      </c>
      <c r="CK82" s="81">
        <f>(CC82+CD82+CE82)-(BI82+BJ82+BK82)</f>
        <v>0</v>
      </c>
      <c r="CL82" s="81">
        <f>(CH82+CI82)-(BN82+BO82)</f>
        <v>0</v>
      </c>
      <c r="CM82" s="9">
        <v>55392</v>
      </c>
      <c r="CN82" s="9">
        <v>29600</v>
      </c>
      <c r="CO82" s="90">
        <f>ROUND(((CD82+CE82)-(BJ82+BK82))/CM82/10,2)*-1</f>
        <v>0</v>
      </c>
      <c r="CP82" s="90">
        <f>ROUND((CI82-BO82)/CN82/10,2)*-1</f>
        <v>0</v>
      </c>
      <c r="CQ82" s="90">
        <f t="shared" ref="CQ82:CQ85" si="1302">SUM(CO82:CP82)</f>
        <v>0</v>
      </c>
      <c r="CR82" s="87">
        <f>CS82+CZ82</f>
        <v>0</v>
      </c>
      <c r="CS82" s="87">
        <f>CU82+CV82+CW82+CX82+CY82</f>
        <v>0</v>
      </c>
      <c r="CT82" s="88"/>
      <c r="CU82" s="81"/>
      <c r="CV82" s="81"/>
      <c r="CW82" s="81"/>
      <c r="CX82" s="81"/>
      <c r="CY82" s="81"/>
      <c r="CZ82" s="87">
        <f t="shared" ref="CZ82:CZ85" si="1303">DA82+DB82+DC82</f>
        <v>0</v>
      </c>
      <c r="DA82" s="81"/>
      <c r="DB82" s="81"/>
      <c r="DC82" s="81"/>
      <c r="DD82" s="81">
        <f t="shared" ref="DD82:DD85" si="1304">(CV82+CW82+CX82)-(CC82+CD82+CE82)</f>
        <v>-150000</v>
      </c>
      <c r="DE82" s="81">
        <f t="shared" ref="DE82:DE85" si="1305">(DA82+DB82)-(CH82+CI82)</f>
        <v>-160000</v>
      </c>
      <c r="DF82" s="9">
        <v>56067</v>
      </c>
      <c r="DG82" s="9">
        <v>27130</v>
      </c>
      <c r="DH82" s="90">
        <f t="shared" ref="DH82" si="1306">ROUND(((CW82+CX82)-(CD82+CE82))/DF82/10,2)*-1</f>
        <v>0</v>
      </c>
      <c r="DI82" s="90">
        <f t="shared" ref="DI82" si="1307">ROUND(((DB82-CI82)/DG82/10),2)*-1</f>
        <v>0.59</v>
      </c>
      <c r="DJ82" s="90">
        <f>DH82+DI82</f>
        <v>0.59</v>
      </c>
      <c r="DK82" s="87">
        <f>DL82+DS82</f>
        <v>0</v>
      </c>
      <c r="DL82" s="87">
        <f>DN82+DO82+DP82+DQ82+DR82</f>
        <v>0</v>
      </c>
      <c r="DM82" s="88"/>
      <c r="DN82" s="81"/>
      <c r="DO82" s="81"/>
      <c r="DP82" s="81"/>
      <c r="DQ82" s="81"/>
      <c r="DR82" s="81"/>
      <c r="DS82" s="87">
        <f t="shared" ref="DS82:DS88" si="1308">DT82+DU82+DV82</f>
        <v>0</v>
      </c>
      <c r="DT82" s="81"/>
      <c r="DU82" s="81"/>
      <c r="DV82" s="81"/>
      <c r="DW82" s="81">
        <f t="shared" ref="DW82:DW85" si="1309">(DO82+DP82+DQ82)-(CV82+CW82+CX82)</f>
        <v>0</v>
      </c>
      <c r="DX82" s="81">
        <f t="shared" ref="DX82:DX85" si="1310">(DT82+DU82)-(DA82+DB82)</f>
        <v>0</v>
      </c>
      <c r="DY82" s="9"/>
      <c r="DZ82" s="9"/>
      <c r="EA82" s="90" t="e">
        <f t="shared" ref="EA82" si="1311">ROUND(((DP82+DQ82)-(CW82+CX82))/DY82/10,2)*-1</f>
        <v>#DIV/0!</v>
      </c>
      <c r="EB82" s="90" t="e">
        <f t="shared" ref="EB82" si="1312">ROUND(((DU82-DB82)/DZ82/10),2)*-1</f>
        <v>#DIV/0!</v>
      </c>
      <c r="EC82" s="90" t="e">
        <f>EA82+EB82</f>
        <v>#DIV/0!</v>
      </c>
      <c r="ED82" s="87">
        <f>EE82+EL82</f>
        <v>0</v>
      </c>
      <c r="EE82" s="87">
        <f>EG82+EH82+EI82+EJ82+EK82</f>
        <v>0</v>
      </c>
      <c r="EF82" s="88"/>
      <c r="EG82" s="81"/>
      <c r="EH82" s="81"/>
      <c r="EI82" s="81"/>
      <c r="EJ82" s="81"/>
      <c r="EK82" s="81"/>
      <c r="EL82" s="87">
        <f t="shared" ref="EL82:EL93" si="1313">EM82+EN82+EO82</f>
        <v>0</v>
      </c>
      <c r="EM82" s="81"/>
      <c r="EN82" s="81"/>
      <c r="EO82" s="81"/>
      <c r="EP82" s="81">
        <f t="shared" ref="EP82:EP85" si="1314">(EH82+EI82+EJ82)-(DO82+DP82+DQ82)</f>
        <v>0</v>
      </c>
      <c r="EQ82" s="81">
        <f t="shared" ref="EQ82:EQ85" si="1315">(EM82+EN82)-(DT82+DU82)</f>
        <v>0</v>
      </c>
      <c r="ER82" s="9"/>
      <c r="ES82" s="9"/>
      <c r="ET82" s="90" t="e">
        <f t="shared" ref="ET82" si="1316">ROUND(((EI82+EJ82)-(DP82+DQ82))/ER82/10,2)*-1</f>
        <v>#DIV/0!</v>
      </c>
      <c r="EU82" s="90" t="e">
        <f t="shared" ref="EU82" si="1317">ROUND(((EN82-DU82)/ES82/10),2)*-1</f>
        <v>#DIV/0!</v>
      </c>
      <c r="EV82" s="90" t="e">
        <f>ET82+EU82</f>
        <v>#DIV/0!</v>
      </c>
    </row>
    <row r="83" spans="1:15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108</v>
      </c>
      <c r="G83" s="19" t="s">
        <v>94</v>
      </c>
      <c r="H83" s="40">
        <f>I83+P83</f>
        <v>0</v>
      </c>
      <c r="I83" s="40">
        <f>K83+L83+M83+N83+O83</f>
        <v>0</v>
      </c>
      <c r="J83" s="5"/>
      <c r="K83" s="9"/>
      <c r="L83" s="9"/>
      <c r="M83" s="9"/>
      <c r="N83" s="9"/>
      <c r="O83" s="9"/>
      <c r="P83" s="40">
        <f>Q83+R83+S83</f>
        <v>0</v>
      </c>
      <c r="Q83" s="9"/>
      <c r="R83" s="9"/>
      <c r="S83" s="9"/>
      <c r="T83" s="64">
        <f>(L83+M83+N83)*-1</f>
        <v>0</v>
      </c>
      <c r="U83" s="64">
        <f>(Q83+R83)*-1</f>
        <v>0</v>
      </c>
      <c r="V83" s="9">
        <f t="shared" si="1268"/>
        <v>0</v>
      </c>
      <c r="W83" s="9">
        <f t="shared" si="1268"/>
        <v>0</v>
      </c>
      <c r="X83" s="45" t="s">
        <v>218</v>
      </c>
      <c r="Y83" s="45" t="s">
        <v>218</v>
      </c>
      <c r="Z83" s="69">
        <f t="shared" si="1269"/>
        <v>0</v>
      </c>
      <c r="AA83" s="69">
        <f t="shared" si="1270"/>
        <v>0</v>
      </c>
      <c r="AB83" s="69">
        <f>Z83+AA83</f>
        <v>0</v>
      </c>
      <c r="AC83" s="69">
        <f t="shared" si="1271"/>
        <v>0</v>
      </c>
      <c r="AD83" s="69">
        <f t="shared" si="1272"/>
        <v>0</v>
      </c>
      <c r="AE83" s="46">
        <f>AC83+AD83</f>
        <v>0</v>
      </c>
      <c r="AF83" s="9">
        <f t="shared" si="1273"/>
        <v>0</v>
      </c>
      <c r="AG83" s="9">
        <f t="shared" si="1274"/>
        <v>0</v>
      </c>
      <c r="AH83" s="69">
        <f t="shared" si="1275"/>
        <v>0</v>
      </c>
      <c r="AI83" s="69">
        <f t="shared" si="1276"/>
        <v>0</v>
      </c>
      <c r="AJ83" s="69">
        <f>AH83+AI83</f>
        <v>0</v>
      </c>
      <c r="AK83" s="40">
        <f>AL83+AS83</f>
        <v>0</v>
      </c>
      <c r="AL83" s="40">
        <f>AN83+AO83+AP83+AQ83+AR83</f>
        <v>0</v>
      </c>
      <c r="AM83" s="77"/>
      <c r="AN83" s="78"/>
      <c r="AO83" s="78"/>
      <c r="AP83" s="78"/>
      <c r="AQ83" s="78"/>
      <c r="AR83" s="78"/>
      <c r="AS83" s="76">
        <f>AT83+AU83+AV83</f>
        <v>0</v>
      </c>
      <c r="AT83" s="78"/>
      <c r="AU83" s="78"/>
      <c r="AV83" s="78"/>
      <c r="AW83" s="78">
        <f t="shared" ref="AW83:AW84" si="1318">(AN83+AO83+AP83+AQ83)-(K83+L83+M83+N83)</f>
        <v>0</v>
      </c>
      <c r="AX83" s="78">
        <f t="shared" ref="AX83:AX84" si="1319">(AT83+AU83)-(Q83+R83)</f>
        <v>0</v>
      </c>
      <c r="AY83" s="78">
        <f t="shared" si="1277"/>
        <v>0</v>
      </c>
      <c r="AZ83" s="45" t="s">
        <v>218</v>
      </c>
      <c r="BA83" s="45" t="s">
        <v>218</v>
      </c>
      <c r="BB83" s="107" t="s">
        <v>218</v>
      </c>
      <c r="BC83" s="107" t="s">
        <v>218</v>
      </c>
      <c r="BD83" s="107" t="s">
        <v>218</v>
      </c>
      <c r="BE83" s="87">
        <f>BF83+BM83</f>
        <v>0</v>
      </c>
      <c r="BF83" s="87">
        <f>BH83+BI83+BJ83+BK83+BL83</f>
        <v>0</v>
      </c>
      <c r="BG83" s="88">
        <f t="shared" ref="BG83:BG84" si="1320">J83</f>
        <v>0</v>
      </c>
      <c r="BH83" s="88">
        <f t="shared" ref="BH83:BH84" si="1321">K83</f>
        <v>0</v>
      </c>
      <c r="BI83" s="88">
        <f t="shared" ref="BI83:BI84" si="1322">L83</f>
        <v>0</v>
      </c>
      <c r="BJ83" s="88">
        <f t="shared" ref="BJ83:BJ84" si="1323">M83</f>
        <v>0</v>
      </c>
      <c r="BK83" s="88">
        <f t="shared" ref="BK83:BK84" si="1324">N83</f>
        <v>0</v>
      </c>
      <c r="BL83" s="88">
        <f t="shared" ref="BL83:BL84" si="1325">O83</f>
        <v>0</v>
      </c>
      <c r="BM83" s="87">
        <f>BN83+BO83+BP83</f>
        <v>0</v>
      </c>
      <c r="BN83" s="81">
        <f t="shared" ref="BN83:BN84" si="1326">Q83</f>
        <v>0</v>
      </c>
      <c r="BO83" s="81">
        <f t="shared" ref="BO83:BO84" si="1327">R83</f>
        <v>0</v>
      </c>
      <c r="BP83" s="81">
        <f t="shared" ref="BP83:BP84" si="1328">S83</f>
        <v>0</v>
      </c>
      <c r="BQ83" s="81">
        <f t="shared" si="1285"/>
        <v>0</v>
      </c>
      <c r="BR83" s="81">
        <f t="shared" si="1286"/>
        <v>0</v>
      </c>
      <c r="BS83" s="81">
        <f t="shared" si="1287"/>
        <v>0</v>
      </c>
      <c r="BT83" s="45" t="s">
        <v>218</v>
      </c>
      <c r="BU83" s="45" t="s">
        <v>218</v>
      </c>
      <c r="BV83" s="86">
        <v>0</v>
      </c>
      <c r="BW83" s="86">
        <v>0</v>
      </c>
      <c r="BX83" s="86">
        <f>BV83+BW83</f>
        <v>0</v>
      </c>
      <c r="BY83" s="87">
        <f t="shared" si="1290"/>
        <v>0</v>
      </c>
      <c r="BZ83" s="87">
        <f t="shared" si="1291"/>
        <v>0</v>
      </c>
      <c r="CA83" s="81">
        <f t="shared" si="1292"/>
        <v>0</v>
      </c>
      <c r="CB83" s="81">
        <f t="shared" si="1293"/>
        <v>0</v>
      </c>
      <c r="CC83" s="81">
        <f t="shared" si="1294"/>
        <v>0</v>
      </c>
      <c r="CD83" s="81">
        <f t="shared" si="1295"/>
        <v>0</v>
      </c>
      <c r="CE83" s="81">
        <f t="shared" si="1296"/>
        <v>0</v>
      </c>
      <c r="CF83" s="81">
        <f t="shared" si="1297"/>
        <v>0</v>
      </c>
      <c r="CG83" s="87">
        <f t="shared" si="1298"/>
        <v>0</v>
      </c>
      <c r="CH83" s="81">
        <f t="shared" si="1299"/>
        <v>0</v>
      </c>
      <c r="CI83" s="81">
        <f t="shared" si="1300"/>
        <v>0</v>
      </c>
      <c r="CJ83" s="81">
        <f t="shared" si="1301"/>
        <v>0</v>
      </c>
      <c r="CK83" s="81">
        <f>(CC83+CD83+CE83)-(BI83+BJ83+BK83)</f>
        <v>0</v>
      </c>
      <c r="CL83" s="81">
        <f>(CH83+CI83)-(BN83+BO83)</f>
        <v>0</v>
      </c>
      <c r="CM83" s="45">
        <v>0</v>
      </c>
      <c r="CN83" s="45">
        <v>0</v>
      </c>
      <c r="CO83" s="90"/>
      <c r="CP83" s="90"/>
      <c r="CQ83" s="90">
        <f t="shared" si="1302"/>
        <v>0</v>
      </c>
      <c r="CR83" s="87">
        <f>CS83+CZ83</f>
        <v>0</v>
      </c>
      <c r="CS83" s="87">
        <f>CU83+CV83+CW83+CX83+CY83</f>
        <v>0</v>
      </c>
      <c r="CT83" s="88"/>
      <c r="CU83" s="81"/>
      <c r="CV83" s="81"/>
      <c r="CW83" s="81"/>
      <c r="CX83" s="81"/>
      <c r="CY83" s="81"/>
      <c r="CZ83" s="87">
        <f t="shared" si="1303"/>
        <v>0</v>
      </c>
      <c r="DA83" s="81"/>
      <c r="DB83" s="81"/>
      <c r="DC83" s="81"/>
      <c r="DD83" s="81">
        <f t="shared" si="1304"/>
        <v>0</v>
      </c>
      <c r="DE83" s="81">
        <f t="shared" si="1305"/>
        <v>0</v>
      </c>
      <c r="DF83" s="45" t="s">
        <v>218</v>
      </c>
      <c r="DG83" s="45" t="s">
        <v>218</v>
      </c>
      <c r="DH83" s="90">
        <v>0</v>
      </c>
      <c r="DI83" s="90">
        <v>0</v>
      </c>
      <c r="DJ83" s="90">
        <f>DH83+DI83</f>
        <v>0</v>
      </c>
      <c r="DK83" s="87">
        <f>DL83+DS83</f>
        <v>0</v>
      </c>
      <c r="DL83" s="87">
        <f>DN83+DO83+DP83+DQ83+DR83</f>
        <v>0</v>
      </c>
      <c r="DM83" s="88"/>
      <c r="DN83" s="81"/>
      <c r="DO83" s="81"/>
      <c r="DP83" s="81"/>
      <c r="DQ83" s="81"/>
      <c r="DR83" s="81"/>
      <c r="DS83" s="87">
        <f t="shared" si="1308"/>
        <v>0</v>
      </c>
      <c r="DT83" s="81"/>
      <c r="DU83" s="81"/>
      <c r="DV83" s="81"/>
      <c r="DW83" s="81">
        <f t="shared" si="1309"/>
        <v>0</v>
      </c>
      <c r="DX83" s="81">
        <f t="shared" si="1310"/>
        <v>0</v>
      </c>
      <c r="DY83" s="45" t="s">
        <v>218</v>
      </c>
      <c r="DZ83" s="45" t="s">
        <v>218</v>
      </c>
      <c r="EA83" s="90">
        <v>0</v>
      </c>
      <c r="EB83" s="90">
        <v>0</v>
      </c>
      <c r="EC83" s="90">
        <f>EA83+EB83</f>
        <v>0</v>
      </c>
      <c r="ED83" s="87">
        <f>EE83+EL83</f>
        <v>0</v>
      </c>
      <c r="EE83" s="87">
        <f>EG83+EH83+EI83+EJ83+EK83</f>
        <v>0</v>
      </c>
      <c r="EF83" s="88"/>
      <c r="EG83" s="81"/>
      <c r="EH83" s="81"/>
      <c r="EI83" s="81"/>
      <c r="EJ83" s="81"/>
      <c r="EK83" s="81"/>
      <c r="EL83" s="87">
        <f t="shared" si="1313"/>
        <v>0</v>
      </c>
      <c r="EM83" s="81"/>
      <c r="EN83" s="81"/>
      <c r="EO83" s="81"/>
      <c r="EP83" s="81">
        <f t="shared" si="1314"/>
        <v>0</v>
      </c>
      <c r="EQ83" s="81">
        <f t="shared" si="1315"/>
        <v>0</v>
      </c>
      <c r="ER83" s="45" t="s">
        <v>218</v>
      </c>
      <c r="ES83" s="45" t="s">
        <v>218</v>
      </c>
      <c r="ET83" s="90">
        <v>0</v>
      </c>
      <c r="EU83" s="90">
        <v>0</v>
      </c>
      <c r="EV83" s="90">
        <f>ET83+EU83</f>
        <v>0</v>
      </c>
    </row>
    <row r="84" spans="1:15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7" t="s">
        <v>94</v>
      </c>
      <c r="H84" s="40">
        <f>I84+P84</f>
        <v>0</v>
      </c>
      <c r="I84" s="40">
        <f>K84+L84+M84+N84+O84</f>
        <v>0</v>
      </c>
      <c r="J84" s="5"/>
      <c r="K84" s="9"/>
      <c r="L84" s="9"/>
      <c r="M84" s="9"/>
      <c r="N84" s="9"/>
      <c r="O84" s="9"/>
      <c r="P84" s="40">
        <f>Q84+R84+S84</f>
        <v>0</v>
      </c>
      <c r="Q84" s="9"/>
      <c r="R84" s="9"/>
      <c r="S84" s="9"/>
      <c r="T84" s="64">
        <f>(L84+M84+N84)*-1</f>
        <v>0</v>
      </c>
      <c r="U84" s="64">
        <f>(Q84+R84)*-1</f>
        <v>0</v>
      </c>
      <c r="V84" s="9">
        <f t="shared" si="1268"/>
        <v>0</v>
      </c>
      <c r="W84" s="9">
        <f t="shared" si="1268"/>
        <v>0</v>
      </c>
      <c r="X84" s="45" t="s">
        <v>218</v>
      </c>
      <c r="Y84" s="9">
        <v>25931</v>
      </c>
      <c r="Z84" s="69">
        <f t="shared" si="1269"/>
        <v>0</v>
      </c>
      <c r="AA84" s="69">
        <f t="shared" si="1270"/>
        <v>0</v>
      </c>
      <c r="AB84" s="69">
        <f>Z84+AA84</f>
        <v>0</v>
      </c>
      <c r="AC84" s="69">
        <f t="shared" si="1271"/>
        <v>0</v>
      </c>
      <c r="AD84" s="69">
        <f t="shared" si="1272"/>
        <v>0</v>
      </c>
      <c r="AE84" s="46">
        <f>AC84+AD84</f>
        <v>0</v>
      </c>
      <c r="AF84" s="9">
        <f t="shared" si="1273"/>
        <v>0</v>
      </c>
      <c r="AG84" s="9">
        <f t="shared" si="1274"/>
        <v>0</v>
      </c>
      <c r="AH84" s="69">
        <f t="shared" si="1275"/>
        <v>0</v>
      </c>
      <c r="AI84" s="69">
        <f t="shared" si="1276"/>
        <v>0</v>
      </c>
      <c r="AJ84" s="69">
        <f>AH84+AI84</f>
        <v>0</v>
      </c>
      <c r="AK84" s="40">
        <f>AL84+AS84</f>
        <v>0</v>
      </c>
      <c r="AL84" s="40">
        <f>AN84+AO84+AP84+AQ84+AR84</f>
        <v>0</v>
      </c>
      <c r="AM84" s="77"/>
      <c r="AN84" s="78"/>
      <c r="AO84" s="78"/>
      <c r="AP84" s="78"/>
      <c r="AQ84" s="78"/>
      <c r="AR84" s="78"/>
      <c r="AS84" s="76">
        <f>AT84+AU84+AV84</f>
        <v>0</v>
      </c>
      <c r="AT84" s="78"/>
      <c r="AU84" s="78"/>
      <c r="AV84" s="78"/>
      <c r="AW84" s="78">
        <f t="shared" si="1318"/>
        <v>0</v>
      </c>
      <c r="AX84" s="78">
        <f t="shared" si="1319"/>
        <v>0</v>
      </c>
      <c r="AY84" s="78">
        <f t="shared" si="1277"/>
        <v>0</v>
      </c>
      <c r="AZ84" s="45" t="s">
        <v>218</v>
      </c>
      <c r="BA84" s="9">
        <v>25931</v>
      </c>
      <c r="BB84" s="107" t="s">
        <v>218</v>
      </c>
      <c r="BC84" s="86">
        <f t="shared" ref="BC84:BC85" si="1329">ROUND(AX84/BA84/10,2)*-1</f>
        <v>0</v>
      </c>
      <c r="BD84" s="86">
        <f>BC84</f>
        <v>0</v>
      </c>
      <c r="BE84" s="87">
        <f>BF84+BM84</f>
        <v>0</v>
      </c>
      <c r="BF84" s="87">
        <f>BH84+BI84+BJ84+BK84+BL84</f>
        <v>0</v>
      </c>
      <c r="BG84" s="88">
        <f t="shared" si="1320"/>
        <v>0</v>
      </c>
      <c r="BH84" s="88">
        <f t="shared" si="1321"/>
        <v>0</v>
      </c>
      <c r="BI84" s="88">
        <f t="shared" si="1322"/>
        <v>0</v>
      </c>
      <c r="BJ84" s="88">
        <f t="shared" si="1323"/>
        <v>0</v>
      </c>
      <c r="BK84" s="88">
        <f t="shared" si="1324"/>
        <v>0</v>
      </c>
      <c r="BL84" s="88">
        <f t="shared" si="1325"/>
        <v>0</v>
      </c>
      <c r="BM84" s="87">
        <f>BN84+BO84+BP84</f>
        <v>0</v>
      </c>
      <c r="BN84" s="81">
        <f t="shared" si="1326"/>
        <v>0</v>
      </c>
      <c r="BO84" s="81">
        <f t="shared" si="1327"/>
        <v>0</v>
      </c>
      <c r="BP84" s="81">
        <f t="shared" si="1328"/>
        <v>0</v>
      </c>
      <c r="BQ84" s="81">
        <f t="shared" si="1285"/>
        <v>0</v>
      </c>
      <c r="BR84" s="81">
        <f t="shared" si="1286"/>
        <v>0</v>
      </c>
      <c r="BS84" s="81">
        <f t="shared" si="1287"/>
        <v>0</v>
      </c>
      <c r="BT84" s="45" t="s">
        <v>218</v>
      </c>
      <c r="BU84" s="9">
        <v>25931</v>
      </c>
      <c r="BV84" s="86">
        <v>0</v>
      </c>
      <c r="BW84" s="86">
        <f t="shared" si="1289"/>
        <v>0</v>
      </c>
      <c r="BX84" s="86">
        <f>BV84+BW84</f>
        <v>0</v>
      </c>
      <c r="BY84" s="87">
        <f t="shared" si="1290"/>
        <v>0</v>
      </c>
      <c r="BZ84" s="87">
        <f t="shared" si="1291"/>
        <v>0</v>
      </c>
      <c r="CA84" s="81">
        <f t="shared" si="1292"/>
        <v>0</v>
      </c>
      <c r="CB84" s="81">
        <f t="shared" si="1293"/>
        <v>0</v>
      </c>
      <c r="CC84" s="81">
        <f t="shared" si="1294"/>
        <v>0</v>
      </c>
      <c r="CD84" s="81">
        <f t="shared" si="1295"/>
        <v>0</v>
      </c>
      <c r="CE84" s="81">
        <f t="shared" si="1296"/>
        <v>0</v>
      </c>
      <c r="CF84" s="81">
        <f t="shared" si="1297"/>
        <v>0</v>
      </c>
      <c r="CG84" s="87">
        <f t="shared" si="1298"/>
        <v>0</v>
      </c>
      <c r="CH84" s="81">
        <f t="shared" si="1299"/>
        <v>0</v>
      </c>
      <c r="CI84" s="81">
        <f t="shared" si="1300"/>
        <v>0</v>
      </c>
      <c r="CJ84" s="81">
        <f t="shared" si="1301"/>
        <v>0</v>
      </c>
      <c r="CK84" s="81">
        <f>(CC84+CD84+CE84)-(BI84+BJ84+BK84)</f>
        <v>0</v>
      </c>
      <c r="CL84" s="81">
        <f>(CH84+CI84)-(BN84+BO84)</f>
        <v>0</v>
      </c>
      <c r="CM84" s="45">
        <v>0</v>
      </c>
      <c r="CN84" s="9">
        <v>25931</v>
      </c>
      <c r="CO84" s="90"/>
      <c r="CP84" s="90">
        <f t="shared" ref="CP84:CP85" si="1330">ROUND((CI84-BO84)/CN84/10,2)*-1</f>
        <v>0</v>
      </c>
      <c r="CQ84" s="90">
        <f t="shared" si="1302"/>
        <v>0</v>
      </c>
      <c r="CR84" s="87">
        <f>CS84+CZ84</f>
        <v>0</v>
      </c>
      <c r="CS84" s="87">
        <f>CU84+CV84+CW84+CX84+CY84</f>
        <v>0</v>
      </c>
      <c r="CT84" s="88"/>
      <c r="CU84" s="81"/>
      <c r="CV84" s="81"/>
      <c r="CW84" s="81"/>
      <c r="CX84" s="81"/>
      <c r="CY84" s="81"/>
      <c r="CZ84" s="87">
        <f t="shared" si="1303"/>
        <v>0</v>
      </c>
      <c r="DA84" s="81"/>
      <c r="DB84" s="81"/>
      <c r="DC84" s="81"/>
      <c r="DD84" s="81">
        <f t="shared" si="1304"/>
        <v>0</v>
      </c>
      <c r="DE84" s="81">
        <f t="shared" si="1305"/>
        <v>0</v>
      </c>
      <c r="DF84" s="45" t="s">
        <v>218</v>
      </c>
      <c r="DG84" s="9">
        <v>26460</v>
      </c>
      <c r="DH84" s="90">
        <v>0</v>
      </c>
      <c r="DI84" s="90">
        <f t="shared" ref="DI84:DI85" si="1331">ROUND(((DB84-CI84)/DG84/10),2)*-1</f>
        <v>0</v>
      </c>
      <c r="DJ84" s="90">
        <f>DH84+DI84</f>
        <v>0</v>
      </c>
      <c r="DK84" s="87">
        <f>DL84+DS84</f>
        <v>0</v>
      </c>
      <c r="DL84" s="87">
        <f>DN84+DO84+DP84+DQ84+DR84</f>
        <v>0</v>
      </c>
      <c r="DM84" s="88"/>
      <c r="DN84" s="81"/>
      <c r="DO84" s="81"/>
      <c r="DP84" s="81"/>
      <c r="DQ84" s="81"/>
      <c r="DR84" s="81"/>
      <c r="DS84" s="87">
        <f t="shared" si="1308"/>
        <v>0</v>
      </c>
      <c r="DT84" s="81"/>
      <c r="DU84" s="81"/>
      <c r="DV84" s="81"/>
      <c r="DW84" s="81">
        <f t="shared" si="1309"/>
        <v>0</v>
      </c>
      <c r="DX84" s="81">
        <f t="shared" si="1310"/>
        <v>0</v>
      </c>
      <c r="DY84" s="45" t="s">
        <v>218</v>
      </c>
      <c r="DZ84" s="9"/>
      <c r="EA84" s="90">
        <v>0</v>
      </c>
      <c r="EB84" s="90" t="e">
        <f t="shared" ref="EB84:EB85" si="1332">ROUND(((DU84-DB84)/DZ84/10),2)*-1</f>
        <v>#DIV/0!</v>
      </c>
      <c r="EC84" s="90" t="e">
        <f>EA84+EB84</f>
        <v>#DIV/0!</v>
      </c>
      <c r="ED84" s="87">
        <f>EE84+EL84</f>
        <v>0</v>
      </c>
      <c r="EE84" s="87">
        <f>EG84+EH84+EI84+EJ84+EK84</f>
        <v>0</v>
      </c>
      <c r="EF84" s="88"/>
      <c r="EG84" s="81"/>
      <c r="EH84" s="81"/>
      <c r="EI84" s="81"/>
      <c r="EJ84" s="81"/>
      <c r="EK84" s="81"/>
      <c r="EL84" s="87">
        <f t="shared" si="1313"/>
        <v>0</v>
      </c>
      <c r="EM84" s="81"/>
      <c r="EN84" s="81"/>
      <c r="EO84" s="81"/>
      <c r="EP84" s="81">
        <f t="shared" si="1314"/>
        <v>0</v>
      </c>
      <c r="EQ84" s="81">
        <f t="shared" si="1315"/>
        <v>0</v>
      </c>
      <c r="ER84" s="45" t="s">
        <v>218</v>
      </c>
      <c r="ES84" s="9"/>
      <c r="ET84" s="90">
        <v>0</v>
      </c>
      <c r="EU84" s="90" t="e">
        <f t="shared" ref="EU84:EU85" si="1333">ROUND(((EN84-DU84)/ES84/10),2)*-1</f>
        <v>#DIV/0!</v>
      </c>
      <c r="EV84" s="90" t="e">
        <f>ET84+EU84</f>
        <v>#DIV/0!</v>
      </c>
    </row>
    <row r="85" spans="1:15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7" t="s">
        <v>94</v>
      </c>
      <c r="H85" s="40">
        <f>I85+P85</f>
        <v>383900</v>
      </c>
      <c r="I85" s="40">
        <f>K85+L85+M85+N85+O85</f>
        <v>0</v>
      </c>
      <c r="J85" s="5"/>
      <c r="K85" s="9"/>
      <c r="L85" s="9"/>
      <c r="M85" s="9"/>
      <c r="N85" s="9"/>
      <c r="O85" s="9"/>
      <c r="P85" s="40">
        <f>Q85+R85+S85</f>
        <v>383900</v>
      </c>
      <c r="Q85" s="9"/>
      <c r="R85" s="9">
        <v>383900</v>
      </c>
      <c r="S85" s="9"/>
      <c r="T85" s="64">
        <f>(L85+M85+N85)*-1</f>
        <v>0</v>
      </c>
      <c r="U85" s="64">
        <f>(Q85+R85)*-1</f>
        <v>-383900</v>
      </c>
      <c r="V85" s="9">
        <f t="shared" si="1268"/>
        <v>0</v>
      </c>
      <c r="W85" s="9">
        <f t="shared" si="1268"/>
        <v>-249535</v>
      </c>
      <c r="X85" s="9">
        <v>41481</v>
      </c>
      <c r="Y85" s="9">
        <v>23391</v>
      </c>
      <c r="Z85" s="69">
        <f t="shared" si="1269"/>
        <v>0</v>
      </c>
      <c r="AA85" s="69">
        <f t="shared" si="1270"/>
        <v>-1.37</v>
      </c>
      <c r="AB85" s="69">
        <f>Z85+AA85</f>
        <v>-1.37</v>
      </c>
      <c r="AC85" s="69">
        <f t="shared" si="1271"/>
        <v>0</v>
      </c>
      <c r="AD85" s="69">
        <f t="shared" si="1272"/>
        <v>-0.89</v>
      </c>
      <c r="AE85" s="46">
        <f>AC85+AD85</f>
        <v>-0.89</v>
      </c>
      <c r="AF85" s="9">
        <f t="shared" si="1273"/>
        <v>0</v>
      </c>
      <c r="AG85" s="9">
        <f t="shared" si="1274"/>
        <v>-134365</v>
      </c>
      <c r="AH85" s="69">
        <f t="shared" si="1275"/>
        <v>0</v>
      </c>
      <c r="AI85" s="69">
        <f t="shared" si="1276"/>
        <v>-0.48000000000000009</v>
      </c>
      <c r="AJ85" s="69">
        <f>AH85+AI85</f>
        <v>-0.48000000000000009</v>
      </c>
      <c r="AK85" s="40">
        <f>AL85+AS85</f>
        <v>383900</v>
      </c>
      <c r="AL85" s="40">
        <f>AN85+AO85+AP85+AQ85+AR85</f>
        <v>0</v>
      </c>
      <c r="AM85" s="77"/>
      <c r="AN85" s="78"/>
      <c r="AO85" s="78"/>
      <c r="AP85" s="78"/>
      <c r="AQ85" s="78"/>
      <c r="AR85" s="78"/>
      <c r="AS85" s="76">
        <f>AT85+AU85+AV85</f>
        <v>383900</v>
      </c>
      <c r="AT85" s="78"/>
      <c r="AU85" s="78">
        <v>383900</v>
      </c>
      <c r="AV85" s="78"/>
      <c r="AW85" s="78">
        <f>(AN85+AO85+AP85+AQ85)-(K85+L85+M85+N85)</f>
        <v>0</v>
      </c>
      <c r="AX85" s="78">
        <f>(AT85+AU85)-(Q85+R85)</f>
        <v>0</v>
      </c>
      <c r="AY85" s="78">
        <f t="shared" si="1277"/>
        <v>0</v>
      </c>
      <c r="AZ85" s="9">
        <v>41481</v>
      </c>
      <c r="BA85" s="9">
        <v>23391</v>
      </c>
      <c r="BB85" s="86">
        <f>ROUND(AW85/AZ85/10,2)*-1</f>
        <v>0</v>
      </c>
      <c r="BC85" s="86">
        <f t="shared" si="1329"/>
        <v>0</v>
      </c>
      <c r="BD85" s="86">
        <f>BB85+BC85</f>
        <v>0</v>
      </c>
      <c r="BE85" s="87">
        <f>BF85+BM85</f>
        <v>383900</v>
      </c>
      <c r="BF85" s="87">
        <f>BH85+BI85+BJ85+BK85+BL85</f>
        <v>0</v>
      </c>
      <c r="BG85" s="76">
        <f>AM85</f>
        <v>0</v>
      </c>
      <c r="BH85" s="76">
        <f t="shared" ref="BH85" si="1334">AN85</f>
        <v>0</v>
      </c>
      <c r="BI85" s="76">
        <f t="shared" ref="BI85" si="1335">AO85</f>
        <v>0</v>
      </c>
      <c r="BJ85" s="76">
        <f t="shared" ref="BJ85" si="1336">AP85</f>
        <v>0</v>
      </c>
      <c r="BK85" s="76">
        <f t="shared" ref="BK85" si="1337">AQ85</f>
        <v>0</v>
      </c>
      <c r="BL85" s="76">
        <f t="shared" ref="BL85" si="1338">AR85</f>
        <v>0</v>
      </c>
      <c r="BM85" s="87">
        <f>BN85+BO85+BP85</f>
        <v>383900</v>
      </c>
      <c r="BN85" s="76">
        <f>AT85</f>
        <v>0</v>
      </c>
      <c r="BO85" s="76">
        <f t="shared" ref="BO85" si="1339">AU85</f>
        <v>383900</v>
      </c>
      <c r="BP85" s="76">
        <f t="shared" ref="BP85" si="1340">AV85</f>
        <v>0</v>
      </c>
      <c r="BQ85" s="81">
        <f t="shared" si="1285"/>
        <v>0</v>
      </c>
      <c r="BR85" s="81">
        <f t="shared" si="1286"/>
        <v>0</v>
      </c>
      <c r="BS85" s="81">
        <f t="shared" si="1287"/>
        <v>0</v>
      </c>
      <c r="BT85" s="9">
        <v>41481</v>
      </c>
      <c r="BU85" s="9">
        <v>23391</v>
      </c>
      <c r="BV85" s="86">
        <f t="shared" si="1288"/>
        <v>0</v>
      </c>
      <c r="BW85" s="86">
        <f t="shared" si="1289"/>
        <v>0</v>
      </c>
      <c r="BX85" s="86">
        <f>BV85+BW85</f>
        <v>0</v>
      </c>
      <c r="BY85" s="87">
        <f t="shared" si="1290"/>
        <v>383900</v>
      </c>
      <c r="BZ85" s="87">
        <f t="shared" si="1291"/>
        <v>0</v>
      </c>
      <c r="CA85" s="81">
        <f t="shared" si="1292"/>
        <v>0</v>
      </c>
      <c r="CB85" s="81">
        <f t="shared" si="1293"/>
        <v>0</v>
      </c>
      <c r="CC85" s="81">
        <f t="shared" si="1294"/>
        <v>0</v>
      </c>
      <c r="CD85" s="81">
        <f t="shared" si="1295"/>
        <v>0</v>
      </c>
      <c r="CE85" s="81">
        <f t="shared" si="1296"/>
        <v>0</v>
      </c>
      <c r="CF85" s="81">
        <f t="shared" si="1297"/>
        <v>0</v>
      </c>
      <c r="CG85" s="87">
        <f t="shared" si="1298"/>
        <v>383900</v>
      </c>
      <c r="CH85" s="81">
        <f t="shared" si="1299"/>
        <v>0</v>
      </c>
      <c r="CI85" s="81">
        <f t="shared" si="1300"/>
        <v>383900</v>
      </c>
      <c r="CJ85" s="81">
        <f t="shared" si="1301"/>
        <v>0</v>
      </c>
      <c r="CK85" s="81">
        <f>(CC85+CD85+CE85)-(BI85+BJ85+BK85)</f>
        <v>0</v>
      </c>
      <c r="CL85" s="81">
        <f>(CH85+CI85)-(BN85+BO85)</f>
        <v>0</v>
      </c>
      <c r="CM85" s="9">
        <v>41481</v>
      </c>
      <c r="CN85" s="9">
        <v>23391</v>
      </c>
      <c r="CO85" s="90">
        <f>ROUND(((CD85+CE85)-(BJ85+BK85))/CM85/10,2)*-1</f>
        <v>0</v>
      </c>
      <c r="CP85" s="90">
        <f t="shared" si="1330"/>
        <v>0</v>
      </c>
      <c r="CQ85" s="90">
        <f t="shared" si="1302"/>
        <v>0</v>
      </c>
      <c r="CR85" s="87">
        <f>CS85+CZ85</f>
        <v>0</v>
      </c>
      <c r="CS85" s="87">
        <f>CU85+CV85+CW85+CX85+CY85</f>
        <v>0</v>
      </c>
      <c r="CT85" s="88"/>
      <c r="CU85" s="81"/>
      <c r="CV85" s="81"/>
      <c r="CW85" s="81"/>
      <c r="CX85" s="81"/>
      <c r="CY85" s="81"/>
      <c r="CZ85" s="87">
        <f t="shared" si="1303"/>
        <v>0</v>
      </c>
      <c r="DA85" s="81"/>
      <c r="DB85" s="81"/>
      <c r="DC85" s="81"/>
      <c r="DD85" s="81">
        <f t="shared" si="1304"/>
        <v>0</v>
      </c>
      <c r="DE85" s="81">
        <f t="shared" si="1305"/>
        <v>-383900</v>
      </c>
      <c r="DF85" s="9">
        <v>42328</v>
      </c>
      <c r="DG85" s="9">
        <v>23868</v>
      </c>
      <c r="DH85" s="90">
        <f t="shared" ref="DH85" si="1341">ROUND(((CW85+CX85)-(CD85+CE85))/DF85/10,2)*-1</f>
        <v>0</v>
      </c>
      <c r="DI85" s="90">
        <f t="shared" si="1331"/>
        <v>1.61</v>
      </c>
      <c r="DJ85" s="90">
        <f>DH85+DI85</f>
        <v>1.61</v>
      </c>
      <c r="DK85" s="87">
        <f>DL85+DS85</f>
        <v>0</v>
      </c>
      <c r="DL85" s="87">
        <f>DN85+DO85+DP85+DQ85+DR85</f>
        <v>0</v>
      </c>
      <c r="DM85" s="88"/>
      <c r="DN85" s="81"/>
      <c r="DO85" s="81"/>
      <c r="DP85" s="81"/>
      <c r="DQ85" s="81"/>
      <c r="DR85" s="81"/>
      <c r="DS85" s="87">
        <f t="shared" si="1308"/>
        <v>0</v>
      </c>
      <c r="DT85" s="81"/>
      <c r="DU85" s="81"/>
      <c r="DV85" s="81"/>
      <c r="DW85" s="81">
        <f t="shared" si="1309"/>
        <v>0</v>
      </c>
      <c r="DX85" s="81">
        <f t="shared" si="1310"/>
        <v>0</v>
      </c>
      <c r="DY85" s="9"/>
      <c r="DZ85" s="9"/>
      <c r="EA85" s="90" t="e">
        <f t="shared" ref="EA85" si="1342">ROUND(((DP85+DQ85)-(CW85+CX85))/DY85/10,2)*-1</f>
        <v>#DIV/0!</v>
      </c>
      <c r="EB85" s="90" t="e">
        <f t="shared" si="1332"/>
        <v>#DIV/0!</v>
      </c>
      <c r="EC85" s="90" t="e">
        <f>EA85+EB85</f>
        <v>#DIV/0!</v>
      </c>
      <c r="ED85" s="87">
        <f>EE85+EL85</f>
        <v>0</v>
      </c>
      <c r="EE85" s="87">
        <f>EG85+EH85+EI85+EJ85+EK85</f>
        <v>0</v>
      </c>
      <c r="EF85" s="88"/>
      <c r="EG85" s="81"/>
      <c r="EH85" s="81"/>
      <c r="EI85" s="81"/>
      <c r="EJ85" s="81"/>
      <c r="EK85" s="81"/>
      <c r="EL85" s="87">
        <f t="shared" si="1313"/>
        <v>0</v>
      </c>
      <c r="EM85" s="81"/>
      <c r="EN85" s="81"/>
      <c r="EO85" s="81"/>
      <c r="EP85" s="81">
        <f t="shared" si="1314"/>
        <v>0</v>
      </c>
      <c r="EQ85" s="81">
        <f t="shared" si="1315"/>
        <v>0</v>
      </c>
      <c r="ER85" s="9"/>
      <c r="ES85" s="9"/>
      <c r="ET85" s="90" t="e">
        <f t="shared" ref="ET85" si="1343">ROUND(((EI85+EJ85)-(DP85+DQ85))/ER85/10,2)*-1</f>
        <v>#DIV/0!</v>
      </c>
      <c r="EU85" s="90" t="e">
        <f t="shared" si="1333"/>
        <v>#DIV/0!</v>
      </c>
      <c r="EV85" s="90" t="e">
        <f>ET85+EU85</f>
        <v>#DIV/0!</v>
      </c>
    </row>
    <row r="86" spans="1:152" x14ac:dyDescent="0.25">
      <c r="A86" s="29"/>
      <c r="B86" s="30"/>
      <c r="C86" s="31"/>
      <c r="D86" s="32" t="s">
        <v>161</v>
      </c>
      <c r="E86" s="30"/>
      <c r="F86" s="30"/>
      <c r="G86" s="31"/>
      <c r="H86" s="33">
        <f t="shared" ref="H86:AE86" si="1344">SUBTOTAL(9,H82:H85)</f>
        <v>603900</v>
      </c>
      <c r="I86" s="33">
        <f t="shared" si="1344"/>
        <v>60000</v>
      </c>
      <c r="J86" s="33">
        <f t="shared" si="1344"/>
        <v>0</v>
      </c>
      <c r="K86" s="33">
        <f t="shared" si="1344"/>
        <v>0</v>
      </c>
      <c r="L86" s="33">
        <f t="shared" si="1344"/>
        <v>60000</v>
      </c>
      <c r="M86" s="33">
        <f t="shared" si="1344"/>
        <v>0</v>
      </c>
      <c r="N86" s="33">
        <f t="shared" si="1344"/>
        <v>0</v>
      </c>
      <c r="O86" s="33">
        <f t="shared" si="1344"/>
        <v>0</v>
      </c>
      <c r="P86" s="33">
        <f t="shared" si="1344"/>
        <v>543900</v>
      </c>
      <c r="Q86" s="33">
        <f t="shared" si="1344"/>
        <v>0</v>
      </c>
      <c r="R86" s="33">
        <f t="shared" si="1344"/>
        <v>543900</v>
      </c>
      <c r="S86" s="33">
        <f t="shared" si="1344"/>
        <v>0</v>
      </c>
      <c r="T86" s="33">
        <f t="shared" si="1344"/>
        <v>-60000</v>
      </c>
      <c r="U86" s="33">
        <f t="shared" si="1344"/>
        <v>-543900</v>
      </c>
      <c r="V86" s="33">
        <f t="shared" si="1344"/>
        <v>-39000</v>
      </c>
      <c r="W86" s="33">
        <f t="shared" si="1344"/>
        <v>-353535</v>
      </c>
      <c r="X86" s="33">
        <f t="shared" si="1344"/>
        <v>96873</v>
      </c>
      <c r="Y86" s="33">
        <f t="shared" si="1344"/>
        <v>78922</v>
      </c>
      <c r="Z86" s="47">
        <f t="shared" si="1344"/>
        <v>0</v>
      </c>
      <c r="AA86" s="47">
        <f t="shared" si="1344"/>
        <v>-1.82</v>
      </c>
      <c r="AB86" s="47">
        <f t="shared" si="1344"/>
        <v>-1.82</v>
      </c>
      <c r="AC86" s="47">
        <f t="shared" si="1344"/>
        <v>0</v>
      </c>
      <c r="AD86" s="47">
        <f t="shared" si="1344"/>
        <v>-1.18</v>
      </c>
      <c r="AE86" s="47">
        <f t="shared" si="1344"/>
        <v>-1.18</v>
      </c>
      <c r="AF86" s="33">
        <f t="shared" ref="AF86:AJ86" si="1345">SUBTOTAL(9,AF82:AF85)</f>
        <v>-21000</v>
      </c>
      <c r="AG86" s="33">
        <f t="shared" si="1345"/>
        <v>-190365</v>
      </c>
      <c r="AH86" s="47">
        <f t="shared" si="1345"/>
        <v>0</v>
      </c>
      <c r="AI86" s="47">
        <f t="shared" si="1345"/>
        <v>-0.64000000000000012</v>
      </c>
      <c r="AJ86" s="47">
        <f t="shared" si="1345"/>
        <v>-0.64000000000000012</v>
      </c>
      <c r="AK86" s="33">
        <f t="shared" ref="AK86:BD86" si="1346">SUBTOTAL(9,AK82:AK85)</f>
        <v>693900</v>
      </c>
      <c r="AL86" s="33">
        <f t="shared" si="1346"/>
        <v>150000</v>
      </c>
      <c r="AM86" s="33">
        <f t="shared" si="1346"/>
        <v>0</v>
      </c>
      <c r="AN86" s="33">
        <f t="shared" si="1346"/>
        <v>0</v>
      </c>
      <c r="AO86" s="33">
        <f t="shared" si="1346"/>
        <v>150000</v>
      </c>
      <c r="AP86" s="33">
        <f t="shared" si="1346"/>
        <v>0</v>
      </c>
      <c r="AQ86" s="33">
        <f t="shared" si="1346"/>
        <v>0</v>
      </c>
      <c r="AR86" s="33">
        <f t="shared" si="1346"/>
        <v>0</v>
      </c>
      <c r="AS86" s="33">
        <f t="shared" si="1346"/>
        <v>543900</v>
      </c>
      <c r="AT86" s="33">
        <f t="shared" si="1346"/>
        <v>0</v>
      </c>
      <c r="AU86" s="33">
        <f t="shared" si="1346"/>
        <v>543900</v>
      </c>
      <c r="AV86" s="33">
        <f t="shared" si="1346"/>
        <v>0</v>
      </c>
      <c r="AW86" s="33">
        <f t="shared" si="1346"/>
        <v>90000</v>
      </c>
      <c r="AX86" s="33">
        <f t="shared" si="1346"/>
        <v>0</v>
      </c>
      <c r="AY86" s="33">
        <f t="shared" si="1346"/>
        <v>0</v>
      </c>
      <c r="AZ86" s="33">
        <f t="shared" ref="AZ86:BA86" si="1347">SUBTOTAL(9,AZ82:AZ85)</f>
        <v>96873</v>
      </c>
      <c r="BA86" s="33">
        <f t="shared" si="1347"/>
        <v>78922</v>
      </c>
      <c r="BB86" s="47">
        <f t="shared" si="1346"/>
        <v>0</v>
      </c>
      <c r="BC86" s="47">
        <f t="shared" si="1346"/>
        <v>0</v>
      </c>
      <c r="BD86" s="47">
        <f t="shared" si="1346"/>
        <v>0</v>
      </c>
      <c r="BE86" s="33">
        <f t="shared" ref="BE86:BX86" si="1348">SUBTOTAL(9,BE82:BE85)</f>
        <v>693900</v>
      </c>
      <c r="BF86" s="33">
        <f t="shared" si="1348"/>
        <v>150000</v>
      </c>
      <c r="BG86" s="33">
        <f t="shared" si="1348"/>
        <v>0</v>
      </c>
      <c r="BH86" s="33">
        <f t="shared" si="1348"/>
        <v>0</v>
      </c>
      <c r="BI86" s="33">
        <f t="shared" si="1348"/>
        <v>150000</v>
      </c>
      <c r="BJ86" s="33">
        <f t="shared" si="1348"/>
        <v>0</v>
      </c>
      <c r="BK86" s="33">
        <f t="shared" si="1348"/>
        <v>0</v>
      </c>
      <c r="BL86" s="33">
        <f t="shared" si="1348"/>
        <v>0</v>
      </c>
      <c r="BM86" s="33">
        <f t="shared" si="1348"/>
        <v>543900</v>
      </c>
      <c r="BN86" s="33">
        <f t="shared" si="1348"/>
        <v>0</v>
      </c>
      <c r="BO86" s="33">
        <f t="shared" si="1348"/>
        <v>543900</v>
      </c>
      <c r="BP86" s="33">
        <f t="shared" si="1348"/>
        <v>0</v>
      </c>
      <c r="BQ86" s="33">
        <f t="shared" si="1348"/>
        <v>90000</v>
      </c>
      <c r="BR86" s="33">
        <f t="shared" si="1348"/>
        <v>0</v>
      </c>
      <c r="BS86" s="33">
        <f t="shared" si="1348"/>
        <v>0</v>
      </c>
      <c r="BT86" s="33">
        <f t="shared" si="1348"/>
        <v>96873</v>
      </c>
      <c r="BU86" s="33">
        <f t="shared" si="1348"/>
        <v>78922</v>
      </c>
      <c r="BV86" s="47">
        <f t="shared" si="1348"/>
        <v>0</v>
      </c>
      <c r="BW86" s="47">
        <f t="shared" si="1348"/>
        <v>0</v>
      </c>
      <c r="BX86" s="47">
        <f t="shared" si="1348"/>
        <v>0</v>
      </c>
      <c r="BY86" s="33">
        <f t="shared" ref="BY86:CQ86" si="1349">SUBTOTAL(9,BY82:BY85)</f>
        <v>693900</v>
      </c>
      <c r="BZ86" s="33">
        <f t="shared" si="1349"/>
        <v>150000</v>
      </c>
      <c r="CA86" s="33">
        <f t="shared" si="1349"/>
        <v>0</v>
      </c>
      <c r="CB86" s="33">
        <f t="shared" si="1349"/>
        <v>0</v>
      </c>
      <c r="CC86" s="33">
        <f t="shared" si="1349"/>
        <v>150000</v>
      </c>
      <c r="CD86" s="33">
        <f t="shared" si="1349"/>
        <v>0</v>
      </c>
      <c r="CE86" s="33">
        <f t="shared" si="1349"/>
        <v>0</v>
      </c>
      <c r="CF86" s="33">
        <f t="shared" si="1349"/>
        <v>0</v>
      </c>
      <c r="CG86" s="33">
        <f t="shared" si="1349"/>
        <v>543900</v>
      </c>
      <c r="CH86" s="33">
        <f t="shared" si="1349"/>
        <v>0</v>
      </c>
      <c r="CI86" s="33">
        <f t="shared" si="1349"/>
        <v>543900</v>
      </c>
      <c r="CJ86" s="33">
        <f t="shared" si="1349"/>
        <v>0</v>
      </c>
      <c r="CK86" s="33">
        <f t="shared" si="1349"/>
        <v>0</v>
      </c>
      <c r="CL86" s="33">
        <f t="shared" si="1349"/>
        <v>0</v>
      </c>
      <c r="CM86" s="33">
        <f t="shared" si="1349"/>
        <v>96873</v>
      </c>
      <c r="CN86" s="33">
        <f t="shared" si="1349"/>
        <v>78922</v>
      </c>
      <c r="CO86" s="56">
        <f t="shared" si="1349"/>
        <v>0</v>
      </c>
      <c r="CP86" s="56">
        <f t="shared" si="1349"/>
        <v>0</v>
      </c>
      <c r="CQ86" s="56">
        <f t="shared" si="1349"/>
        <v>0</v>
      </c>
      <c r="CR86" s="33">
        <f t="shared" ref="CR86:DJ86" si="1350">SUBTOTAL(9,CR82:CR85)</f>
        <v>0</v>
      </c>
      <c r="CS86" s="33">
        <f t="shared" si="1350"/>
        <v>0</v>
      </c>
      <c r="CT86" s="33">
        <f t="shared" si="1350"/>
        <v>0</v>
      </c>
      <c r="CU86" s="33">
        <f t="shared" si="1350"/>
        <v>0</v>
      </c>
      <c r="CV86" s="33">
        <f t="shared" si="1350"/>
        <v>0</v>
      </c>
      <c r="CW86" s="33">
        <f t="shared" si="1350"/>
        <v>0</v>
      </c>
      <c r="CX86" s="33">
        <f t="shared" si="1350"/>
        <v>0</v>
      </c>
      <c r="CY86" s="33">
        <f t="shared" si="1350"/>
        <v>0</v>
      </c>
      <c r="CZ86" s="33">
        <f t="shared" si="1350"/>
        <v>0</v>
      </c>
      <c r="DA86" s="33">
        <f t="shared" si="1350"/>
        <v>0</v>
      </c>
      <c r="DB86" s="33">
        <f t="shared" si="1350"/>
        <v>0</v>
      </c>
      <c r="DC86" s="33">
        <f t="shared" si="1350"/>
        <v>0</v>
      </c>
      <c r="DD86" s="33">
        <f t="shared" si="1350"/>
        <v>-150000</v>
      </c>
      <c r="DE86" s="33">
        <f t="shared" si="1350"/>
        <v>-543900</v>
      </c>
      <c r="DF86" s="33">
        <f t="shared" si="1350"/>
        <v>98395</v>
      </c>
      <c r="DG86" s="33">
        <f t="shared" si="1350"/>
        <v>77458</v>
      </c>
      <c r="DH86" s="56">
        <f t="shared" si="1350"/>
        <v>0</v>
      </c>
      <c r="DI86" s="56">
        <f t="shared" si="1350"/>
        <v>2.2000000000000002</v>
      </c>
      <c r="DJ86" s="56">
        <f t="shared" si="1350"/>
        <v>2.2000000000000002</v>
      </c>
      <c r="DK86" s="33">
        <f t="shared" ref="DK86:EC86" si="1351">SUBTOTAL(9,DK82:DK85)</f>
        <v>0</v>
      </c>
      <c r="DL86" s="33">
        <f t="shared" si="1351"/>
        <v>0</v>
      </c>
      <c r="DM86" s="33">
        <f t="shared" si="1351"/>
        <v>0</v>
      </c>
      <c r="DN86" s="33">
        <f t="shared" si="1351"/>
        <v>0</v>
      </c>
      <c r="DO86" s="33">
        <f t="shared" si="1351"/>
        <v>0</v>
      </c>
      <c r="DP86" s="33">
        <f t="shared" si="1351"/>
        <v>0</v>
      </c>
      <c r="DQ86" s="33">
        <f t="shared" si="1351"/>
        <v>0</v>
      </c>
      <c r="DR86" s="33">
        <f t="shared" si="1351"/>
        <v>0</v>
      </c>
      <c r="DS86" s="33">
        <f t="shared" si="1351"/>
        <v>0</v>
      </c>
      <c r="DT86" s="33">
        <f t="shared" si="1351"/>
        <v>0</v>
      </c>
      <c r="DU86" s="33">
        <f t="shared" si="1351"/>
        <v>0</v>
      </c>
      <c r="DV86" s="33">
        <f t="shared" si="1351"/>
        <v>0</v>
      </c>
      <c r="DW86" s="33">
        <f t="shared" si="1351"/>
        <v>0</v>
      </c>
      <c r="DX86" s="33">
        <f t="shared" si="1351"/>
        <v>0</v>
      </c>
      <c r="DY86" s="33">
        <f t="shared" si="1351"/>
        <v>0</v>
      </c>
      <c r="DZ86" s="33">
        <f t="shared" si="1351"/>
        <v>0</v>
      </c>
      <c r="EA86" s="56" t="e">
        <f t="shared" si="1351"/>
        <v>#DIV/0!</v>
      </c>
      <c r="EB86" s="56" t="e">
        <f t="shared" si="1351"/>
        <v>#DIV/0!</v>
      </c>
      <c r="EC86" s="56" t="e">
        <f t="shared" si="1351"/>
        <v>#DIV/0!</v>
      </c>
      <c r="ED86" s="33">
        <f t="shared" ref="ED86:EV86" si="1352">SUBTOTAL(9,ED82:ED85)</f>
        <v>0</v>
      </c>
      <c r="EE86" s="33">
        <f t="shared" si="1352"/>
        <v>0</v>
      </c>
      <c r="EF86" s="33">
        <f t="shared" si="1352"/>
        <v>0</v>
      </c>
      <c r="EG86" s="33">
        <f t="shared" si="1352"/>
        <v>0</v>
      </c>
      <c r="EH86" s="33">
        <f t="shared" si="1352"/>
        <v>0</v>
      </c>
      <c r="EI86" s="33">
        <f t="shared" si="1352"/>
        <v>0</v>
      </c>
      <c r="EJ86" s="33">
        <f t="shared" si="1352"/>
        <v>0</v>
      </c>
      <c r="EK86" s="33">
        <f t="shared" si="1352"/>
        <v>0</v>
      </c>
      <c r="EL86" s="33">
        <f t="shared" si="1352"/>
        <v>0</v>
      </c>
      <c r="EM86" s="33">
        <f t="shared" si="1352"/>
        <v>0</v>
      </c>
      <c r="EN86" s="33">
        <f t="shared" si="1352"/>
        <v>0</v>
      </c>
      <c r="EO86" s="33">
        <f t="shared" si="1352"/>
        <v>0</v>
      </c>
      <c r="EP86" s="33">
        <f t="shared" si="1352"/>
        <v>0</v>
      </c>
      <c r="EQ86" s="33">
        <f t="shared" si="1352"/>
        <v>0</v>
      </c>
      <c r="ER86" s="33">
        <f t="shared" si="1352"/>
        <v>0</v>
      </c>
      <c r="ES86" s="33">
        <f t="shared" si="1352"/>
        <v>0</v>
      </c>
      <c r="ET86" s="56" t="e">
        <f t="shared" si="1352"/>
        <v>#DIV/0!</v>
      </c>
      <c r="EU86" s="56" t="e">
        <f t="shared" si="1352"/>
        <v>#DIV/0!</v>
      </c>
      <c r="EV86" s="56" t="e">
        <f t="shared" si="1352"/>
        <v>#DIV/0!</v>
      </c>
    </row>
    <row r="87" spans="1:15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40">
        <f>I87+P87</f>
        <v>462720</v>
      </c>
      <c r="I87" s="40">
        <f>K87+L87+M87+N87+O87</f>
        <v>92720</v>
      </c>
      <c r="J87" s="5">
        <v>2</v>
      </c>
      <c r="K87" s="9">
        <v>52720</v>
      </c>
      <c r="L87" s="9">
        <v>40000</v>
      </c>
      <c r="M87" s="9"/>
      <c r="N87" s="9"/>
      <c r="O87" s="9"/>
      <c r="P87" s="40">
        <f>Q87+R87+S87</f>
        <v>370000</v>
      </c>
      <c r="Q87" s="9">
        <v>40000</v>
      </c>
      <c r="R87" s="9">
        <v>330000</v>
      </c>
      <c r="S87" s="9"/>
      <c r="T87" s="64">
        <f>(L87+M87+N87)*-1</f>
        <v>-40000</v>
      </c>
      <c r="U87" s="64">
        <f>(Q87+R87)*-1</f>
        <v>-370000</v>
      </c>
      <c r="V87" s="9">
        <f t="shared" ref="V87:W90" si="1353">ROUND(T87*0.65,0)</f>
        <v>-26000</v>
      </c>
      <c r="W87" s="9">
        <f t="shared" si="1353"/>
        <v>-240500</v>
      </c>
      <c r="X87" s="9">
        <v>55392</v>
      </c>
      <c r="Y87" s="9">
        <v>29600</v>
      </c>
      <c r="Z87" s="69">
        <f t="shared" ref="Z87:Z90" si="1354">IF(T87=0,0,ROUND((T87+L87)/X87/12,2))</f>
        <v>0</v>
      </c>
      <c r="AA87" s="69">
        <f t="shared" ref="AA87:AA90" si="1355">IF(U87=0,0,ROUND((U87+Q87)/Y87/12,2))</f>
        <v>-0.93</v>
      </c>
      <c r="AB87" s="69">
        <f>Z87+AA87</f>
        <v>-0.93</v>
      </c>
      <c r="AC87" s="69">
        <f t="shared" ref="AC87:AC90" si="1356">ROUND(Z87*0.65,2)</f>
        <v>0</v>
      </c>
      <c r="AD87" s="69">
        <f t="shared" ref="AD87:AD90" si="1357">ROUND(AA87*0.65,2)</f>
        <v>-0.6</v>
      </c>
      <c r="AE87" s="46">
        <f>AC87+AD87</f>
        <v>-0.6</v>
      </c>
      <c r="AF87" s="9">
        <f t="shared" ref="AF87:AF90" si="1358">T87-V87</f>
        <v>-14000</v>
      </c>
      <c r="AG87" s="9">
        <f t="shared" ref="AG87:AG90" si="1359">U87-W87</f>
        <v>-129500</v>
      </c>
      <c r="AH87" s="69">
        <f t="shared" ref="AH87:AH90" si="1360">Z87-AC87</f>
        <v>0</v>
      </c>
      <c r="AI87" s="69">
        <f t="shared" ref="AI87:AI90" si="1361">AA87-AD87</f>
        <v>-0.33000000000000007</v>
      </c>
      <c r="AJ87" s="69">
        <f>AH87+AI87</f>
        <v>-0.33000000000000007</v>
      </c>
      <c r="AK87" s="40">
        <f>AL87+AS87</f>
        <v>416000</v>
      </c>
      <c r="AL87" s="40">
        <f>AN87+AO87+AP87+AQ87+AR87</f>
        <v>66000</v>
      </c>
      <c r="AM87" s="77">
        <v>4</v>
      </c>
      <c r="AN87" s="78">
        <v>40000</v>
      </c>
      <c r="AO87" s="78">
        <v>26000</v>
      </c>
      <c r="AP87" s="78"/>
      <c r="AQ87" s="78"/>
      <c r="AR87" s="78"/>
      <c r="AS87" s="76">
        <f>AT87+AU87+AV87</f>
        <v>350000</v>
      </c>
      <c r="AT87" s="78">
        <v>20000</v>
      </c>
      <c r="AU87" s="78">
        <v>330000</v>
      </c>
      <c r="AV87" s="78"/>
      <c r="AW87" s="78">
        <f>(AN87+AO87+AP87+AQ87)-(K87+L87+M87+N87)</f>
        <v>-26720</v>
      </c>
      <c r="AX87" s="78">
        <f>(AT87+AU87)-(Q87+R87)</f>
        <v>-20000</v>
      </c>
      <c r="AY87" s="78">
        <f t="shared" ref="AY87:AY90" si="1362">AV87+AR87-S87-O87</f>
        <v>0</v>
      </c>
      <c r="AZ87" s="9">
        <v>55392</v>
      </c>
      <c r="BA87" s="9">
        <v>29600</v>
      </c>
      <c r="BB87" s="86">
        <f>ROUND(((AN87+AP87+AQ87)-(K87+M87+N87))/AZ87/10,2)*-1</f>
        <v>0.02</v>
      </c>
      <c r="BC87" s="86">
        <f>ROUND((AU87-R87)/BA87/10,2)*-1</f>
        <v>0</v>
      </c>
      <c r="BD87" s="86">
        <f>BB87+BC87</f>
        <v>0.02</v>
      </c>
      <c r="BE87" s="87">
        <f>BF87+BM87</f>
        <v>416000</v>
      </c>
      <c r="BF87" s="87">
        <f>BH87+BI87+BJ87+BK87+BL87</f>
        <v>66000</v>
      </c>
      <c r="BG87" s="76">
        <f>AM87</f>
        <v>4</v>
      </c>
      <c r="BH87" s="76">
        <f t="shared" ref="BH87" si="1363">AN87</f>
        <v>40000</v>
      </c>
      <c r="BI87" s="76">
        <f t="shared" ref="BI87" si="1364">AO87</f>
        <v>26000</v>
      </c>
      <c r="BJ87" s="76">
        <f t="shared" ref="BJ87" si="1365">AP87</f>
        <v>0</v>
      </c>
      <c r="BK87" s="76">
        <f t="shared" ref="BK87" si="1366">AQ87</f>
        <v>0</v>
      </c>
      <c r="BL87" s="76">
        <f t="shared" ref="BL87" si="1367">AR87</f>
        <v>0</v>
      </c>
      <c r="BM87" s="87">
        <f>BN87+BO87+BP87</f>
        <v>350000</v>
      </c>
      <c r="BN87" s="76">
        <f>AT87</f>
        <v>20000</v>
      </c>
      <c r="BO87" s="76">
        <f t="shared" ref="BO87" si="1368">AU87</f>
        <v>330000</v>
      </c>
      <c r="BP87" s="76">
        <f t="shared" ref="BP87" si="1369">AV87</f>
        <v>0</v>
      </c>
      <c r="BQ87" s="81">
        <f t="shared" ref="BQ87:BQ90" si="1370">(BH87+BI87+BJ87+BK87)-(K87+L87+M87+N87)</f>
        <v>-26720</v>
      </c>
      <c r="BR87" s="81">
        <f t="shared" ref="BR87:BR90" si="1371">(BN87+BO87)-(Q87+R87)</f>
        <v>-20000</v>
      </c>
      <c r="BS87" s="81">
        <f t="shared" ref="BS87:BS90" si="1372">(BP87+BL87)-(S87+O87)</f>
        <v>0</v>
      </c>
      <c r="BT87" s="9">
        <v>55392</v>
      </c>
      <c r="BU87" s="9">
        <v>29600</v>
      </c>
      <c r="BV87" s="86">
        <f t="shared" ref="BV87:BV90" si="1373">ROUND(((BH87+BJ87+BK87)-(K87+M87+N87))/10/BT87,2)*-1</f>
        <v>0.02</v>
      </c>
      <c r="BW87" s="86">
        <f t="shared" ref="BW87:BW90" si="1374">ROUND((BO87-R87)/10/BU87,2)*-1</f>
        <v>0</v>
      </c>
      <c r="BX87" s="86">
        <f>BV87+BW87</f>
        <v>0.02</v>
      </c>
      <c r="BY87" s="87">
        <f t="shared" ref="BY87:BY90" si="1375">BZ87+CG87</f>
        <v>416000</v>
      </c>
      <c r="BZ87" s="87">
        <f t="shared" ref="BZ87:BZ90" si="1376">CB87+CC87+CD87+CE87+CF87</f>
        <v>66000</v>
      </c>
      <c r="CA87" s="81">
        <f t="shared" ref="CA87:CA90" si="1377">BG87</f>
        <v>4</v>
      </c>
      <c r="CB87" s="81">
        <f t="shared" ref="CB87:CB90" si="1378">BH87</f>
        <v>40000</v>
      </c>
      <c r="CC87" s="81">
        <f t="shared" ref="CC87:CC90" si="1379">BI87</f>
        <v>26000</v>
      </c>
      <c r="CD87" s="81">
        <f t="shared" ref="CD87:CD90" si="1380">BJ87</f>
        <v>0</v>
      </c>
      <c r="CE87" s="81">
        <f t="shared" ref="CE87:CE90" si="1381">BK87</f>
        <v>0</v>
      </c>
      <c r="CF87" s="81">
        <f t="shared" ref="CF87:CF90" si="1382">BL87</f>
        <v>0</v>
      </c>
      <c r="CG87" s="87">
        <f t="shared" ref="CG87:CG90" si="1383">CH87+CI87+CJ87</f>
        <v>350000</v>
      </c>
      <c r="CH87" s="81">
        <f t="shared" ref="CH87:CH90" si="1384">BN87</f>
        <v>20000</v>
      </c>
      <c r="CI87" s="81">
        <f t="shared" ref="CI87:CI90" si="1385">BO87</f>
        <v>330000</v>
      </c>
      <c r="CJ87" s="81">
        <f t="shared" ref="CJ87:CJ90" si="1386">BP87</f>
        <v>0</v>
      </c>
      <c r="CK87" s="81">
        <f>(CC87+CD87+CE87)-(BI87+BJ87+BK87)</f>
        <v>0</v>
      </c>
      <c r="CL87" s="81">
        <f>(CH87+CI87)-(BN87+BO87)</f>
        <v>0</v>
      </c>
      <c r="CM87" s="9">
        <v>55392</v>
      </c>
      <c r="CN87" s="9">
        <v>29600</v>
      </c>
      <c r="CO87" s="90">
        <f>ROUND(((CD87+CE87)-(BJ87+BK87))/CM87/10,2)*-1</f>
        <v>0</v>
      </c>
      <c r="CP87" s="90">
        <f>ROUND((CI87-BO87)/CN87/10,2)*-1</f>
        <v>0</v>
      </c>
      <c r="CQ87" s="90">
        <f t="shared" ref="CQ87:CQ90" si="1387">SUM(CO87:CP87)</f>
        <v>0</v>
      </c>
      <c r="CR87" s="87">
        <f>CS87+CZ87</f>
        <v>340000</v>
      </c>
      <c r="CS87" s="87">
        <f>CU87+CV87+CW87+CX87+CY87</f>
        <v>0</v>
      </c>
      <c r="CT87" s="88"/>
      <c r="CU87" s="81"/>
      <c r="CV87" s="81"/>
      <c r="CW87" s="81"/>
      <c r="CX87" s="81"/>
      <c r="CY87" s="81"/>
      <c r="CZ87" s="87">
        <v>340000</v>
      </c>
      <c r="DA87" s="81"/>
      <c r="DB87" s="81"/>
      <c r="DC87" s="81"/>
      <c r="DD87" s="81">
        <f t="shared" ref="DD87:DD90" si="1388">(CV87+CW87+CX87)-(CC87+CD87+CE87)</f>
        <v>-26000</v>
      </c>
      <c r="DE87" s="81">
        <f t="shared" ref="DE87:DE90" si="1389">(DA87+DB87)-(CH87+CI87)</f>
        <v>-350000</v>
      </c>
      <c r="DF87" s="9">
        <v>56067</v>
      </c>
      <c r="DG87" s="9">
        <v>27130</v>
      </c>
      <c r="DH87" s="90">
        <f t="shared" ref="DH87" si="1390">ROUND(((CW87+CX87)-(CD87+CE87))/DF87/10,2)*-1</f>
        <v>0</v>
      </c>
      <c r="DI87" s="90">
        <f t="shared" ref="DI87" si="1391">ROUND(((DB87-CI87)/DG87/10),2)*-1</f>
        <v>1.22</v>
      </c>
      <c r="DJ87" s="90">
        <f>DH87+DI87</f>
        <v>1.22</v>
      </c>
      <c r="DK87" s="87">
        <f>DL87+DS87</f>
        <v>0</v>
      </c>
      <c r="DL87" s="87">
        <f>DN87+DO87+DP87+DQ87+DR87</f>
        <v>0</v>
      </c>
      <c r="DM87" s="88"/>
      <c r="DN87" s="81"/>
      <c r="DO87" s="81"/>
      <c r="DP87" s="81"/>
      <c r="DQ87" s="81"/>
      <c r="DR87" s="81"/>
      <c r="DS87" s="87">
        <f t="shared" si="1308"/>
        <v>0</v>
      </c>
      <c r="DT87" s="81"/>
      <c r="DU87" s="81"/>
      <c r="DV87" s="81"/>
      <c r="DW87" s="81">
        <f t="shared" ref="DW87:DW90" si="1392">(DO87+DP87+DQ87)-(CV87+CW87+CX87)</f>
        <v>0</v>
      </c>
      <c r="DX87" s="81">
        <f t="shared" ref="DX87:DX90" si="1393">(DT87+DU87)-(DA87+DB87)</f>
        <v>0</v>
      </c>
      <c r="DY87" s="9"/>
      <c r="DZ87" s="9"/>
      <c r="EA87" s="90" t="e">
        <f t="shared" ref="EA87" si="1394">ROUND(((DP87+DQ87)-(CW87+CX87))/DY87/10,2)*-1</f>
        <v>#DIV/0!</v>
      </c>
      <c r="EB87" s="90" t="e">
        <f t="shared" ref="EB87" si="1395">ROUND(((DU87-DB87)/DZ87/10),2)*-1</f>
        <v>#DIV/0!</v>
      </c>
      <c r="EC87" s="90" t="e">
        <f>EA87+EB87</f>
        <v>#DIV/0!</v>
      </c>
      <c r="ED87" s="87">
        <f>EE87+EL87</f>
        <v>0</v>
      </c>
      <c r="EE87" s="87">
        <f>EG87+EH87+EI87+EJ87+EK87</f>
        <v>0</v>
      </c>
      <c r="EF87" s="88"/>
      <c r="EG87" s="81"/>
      <c r="EH87" s="81"/>
      <c r="EI87" s="81"/>
      <c r="EJ87" s="81"/>
      <c r="EK87" s="81"/>
      <c r="EL87" s="87">
        <f t="shared" si="1313"/>
        <v>0</v>
      </c>
      <c r="EM87" s="81"/>
      <c r="EN87" s="81"/>
      <c r="EO87" s="81"/>
      <c r="EP87" s="81">
        <f t="shared" ref="EP87:EP90" si="1396">(EH87+EI87+EJ87)-(DO87+DP87+DQ87)</f>
        <v>0</v>
      </c>
      <c r="EQ87" s="81">
        <f t="shared" ref="EQ87:EQ90" si="1397">(EM87+EN87)-(DT87+DU87)</f>
        <v>0</v>
      </c>
      <c r="ER87" s="9"/>
      <c r="ES87" s="9"/>
      <c r="ET87" s="90" t="e">
        <f t="shared" ref="ET87" si="1398">ROUND(((EI87+EJ87)-(DP87+DQ87))/ER87/10,2)*-1</f>
        <v>#DIV/0!</v>
      </c>
      <c r="EU87" s="90" t="e">
        <f t="shared" ref="EU87" si="1399">ROUND(((EN87-DU87)/ES87/10),2)*-1</f>
        <v>#DIV/0!</v>
      </c>
      <c r="EV87" s="90" t="e">
        <f>ET87+EU87</f>
        <v>#DIV/0!</v>
      </c>
    </row>
    <row r="88" spans="1:152" x14ac:dyDescent="0.25">
      <c r="A88" s="5">
        <v>1428</v>
      </c>
      <c r="B88" s="2">
        <v>600012646</v>
      </c>
      <c r="C88" s="7">
        <v>854999</v>
      </c>
      <c r="D88" s="8" t="s">
        <v>39</v>
      </c>
      <c r="E88" s="19">
        <v>3122</v>
      </c>
      <c r="F88" s="19" t="s">
        <v>108</v>
      </c>
      <c r="G88" s="19" t="s">
        <v>94</v>
      </c>
      <c r="H88" s="40">
        <f>I88+P88</f>
        <v>0</v>
      </c>
      <c r="I88" s="40">
        <f>K88+L88+M88+N88+O88</f>
        <v>0</v>
      </c>
      <c r="J88" s="5"/>
      <c r="K88" s="9"/>
      <c r="L88" s="9"/>
      <c r="M88" s="9"/>
      <c r="N88" s="9"/>
      <c r="O88" s="9"/>
      <c r="P88" s="40">
        <f>Q88+R88+S88</f>
        <v>0</v>
      </c>
      <c r="Q88" s="9"/>
      <c r="R88" s="9"/>
      <c r="S88" s="9"/>
      <c r="T88" s="64">
        <f>(L88+M88+N88)*-1</f>
        <v>0</v>
      </c>
      <c r="U88" s="64">
        <f>(Q88+R88)*-1</f>
        <v>0</v>
      </c>
      <c r="V88" s="9">
        <f t="shared" si="1353"/>
        <v>0</v>
      </c>
      <c r="W88" s="9">
        <f t="shared" si="1353"/>
        <v>0</v>
      </c>
      <c r="X88" s="45" t="s">
        <v>218</v>
      </c>
      <c r="Y88" s="45" t="s">
        <v>218</v>
      </c>
      <c r="Z88" s="69">
        <f t="shared" si="1354"/>
        <v>0</v>
      </c>
      <c r="AA88" s="69">
        <f t="shared" si="1355"/>
        <v>0</v>
      </c>
      <c r="AB88" s="69">
        <f>Z88+AA88</f>
        <v>0</v>
      </c>
      <c r="AC88" s="69">
        <f t="shared" si="1356"/>
        <v>0</v>
      </c>
      <c r="AD88" s="69">
        <f t="shared" si="1357"/>
        <v>0</v>
      </c>
      <c r="AE88" s="46">
        <f>AC88+AD88</f>
        <v>0</v>
      </c>
      <c r="AF88" s="9">
        <f t="shared" si="1358"/>
        <v>0</v>
      </c>
      <c r="AG88" s="9">
        <f t="shared" si="1359"/>
        <v>0</v>
      </c>
      <c r="AH88" s="69">
        <f t="shared" si="1360"/>
        <v>0</v>
      </c>
      <c r="AI88" s="69">
        <f t="shared" si="1361"/>
        <v>0</v>
      </c>
      <c r="AJ88" s="69">
        <f>AH88+AI88</f>
        <v>0</v>
      </c>
      <c r="AK88" s="40">
        <f>AL88+AS88</f>
        <v>0</v>
      </c>
      <c r="AL88" s="40">
        <f>AN88+AO88+AP88+AQ88+AR88</f>
        <v>0</v>
      </c>
      <c r="AM88" s="77"/>
      <c r="AN88" s="78"/>
      <c r="AO88" s="78"/>
      <c r="AP88" s="78"/>
      <c r="AQ88" s="78"/>
      <c r="AR88" s="78"/>
      <c r="AS88" s="76">
        <f>AT88+AU88+AV88</f>
        <v>0</v>
      </c>
      <c r="AT88" s="78"/>
      <c r="AU88" s="78"/>
      <c r="AV88" s="78"/>
      <c r="AW88" s="78">
        <f t="shared" ref="AW88:AW89" si="1400">(AN88+AO88+AP88+AQ88)-(K88+L88+M88+N88)</f>
        <v>0</v>
      </c>
      <c r="AX88" s="78">
        <f t="shared" ref="AX88:AX89" si="1401">(AT88+AU88)-(Q88+R88)</f>
        <v>0</v>
      </c>
      <c r="AY88" s="78">
        <f t="shared" si="1362"/>
        <v>0</v>
      </c>
      <c r="AZ88" s="45" t="s">
        <v>218</v>
      </c>
      <c r="BA88" s="45" t="s">
        <v>218</v>
      </c>
      <c r="BB88" s="107" t="s">
        <v>218</v>
      </c>
      <c r="BC88" s="107" t="s">
        <v>218</v>
      </c>
      <c r="BD88" s="107" t="s">
        <v>218</v>
      </c>
      <c r="BE88" s="87">
        <f>BF88+BM88</f>
        <v>0</v>
      </c>
      <c r="BF88" s="87">
        <f>BH88+BI88+BJ88+BK88+BL88</f>
        <v>0</v>
      </c>
      <c r="BG88" s="88">
        <f t="shared" ref="BG88" si="1402">J88</f>
        <v>0</v>
      </c>
      <c r="BH88" s="88">
        <f t="shared" ref="BH88" si="1403">K88</f>
        <v>0</v>
      </c>
      <c r="BI88" s="88">
        <f t="shared" ref="BI88" si="1404">L88</f>
        <v>0</v>
      </c>
      <c r="BJ88" s="88">
        <f t="shared" ref="BJ88" si="1405">M88</f>
        <v>0</v>
      </c>
      <c r="BK88" s="88">
        <f t="shared" ref="BK88" si="1406">N88</f>
        <v>0</v>
      </c>
      <c r="BL88" s="88">
        <f t="shared" ref="BL88" si="1407">O88</f>
        <v>0</v>
      </c>
      <c r="BM88" s="87">
        <f>BN88+BO88+BP88</f>
        <v>0</v>
      </c>
      <c r="BN88" s="81">
        <f t="shared" ref="BN88" si="1408">Q88</f>
        <v>0</v>
      </c>
      <c r="BO88" s="81">
        <f t="shared" ref="BO88" si="1409">R88</f>
        <v>0</v>
      </c>
      <c r="BP88" s="81">
        <f t="shared" ref="BP88" si="1410">S88</f>
        <v>0</v>
      </c>
      <c r="BQ88" s="81">
        <f t="shared" si="1370"/>
        <v>0</v>
      </c>
      <c r="BR88" s="81">
        <f t="shared" si="1371"/>
        <v>0</v>
      </c>
      <c r="BS88" s="81">
        <f t="shared" si="1372"/>
        <v>0</v>
      </c>
      <c r="BT88" s="45" t="s">
        <v>218</v>
      </c>
      <c r="BU88" s="45" t="s">
        <v>218</v>
      </c>
      <c r="BV88" s="86">
        <v>0</v>
      </c>
      <c r="BW88" s="86">
        <v>0</v>
      </c>
      <c r="BX88" s="86">
        <f>BV88+BW88</f>
        <v>0</v>
      </c>
      <c r="BY88" s="87">
        <f t="shared" si="1375"/>
        <v>0</v>
      </c>
      <c r="BZ88" s="87">
        <f t="shared" si="1376"/>
        <v>0</v>
      </c>
      <c r="CA88" s="81">
        <f t="shared" si="1377"/>
        <v>0</v>
      </c>
      <c r="CB88" s="81">
        <f t="shared" si="1378"/>
        <v>0</v>
      </c>
      <c r="CC88" s="81">
        <f t="shared" si="1379"/>
        <v>0</v>
      </c>
      <c r="CD88" s="81">
        <f t="shared" si="1380"/>
        <v>0</v>
      </c>
      <c r="CE88" s="81">
        <f t="shared" si="1381"/>
        <v>0</v>
      </c>
      <c r="CF88" s="81">
        <f t="shared" si="1382"/>
        <v>0</v>
      </c>
      <c r="CG88" s="87">
        <f t="shared" si="1383"/>
        <v>0</v>
      </c>
      <c r="CH88" s="81">
        <f t="shared" si="1384"/>
        <v>0</v>
      </c>
      <c r="CI88" s="81">
        <f t="shared" si="1385"/>
        <v>0</v>
      </c>
      <c r="CJ88" s="81">
        <f t="shared" si="1386"/>
        <v>0</v>
      </c>
      <c r="CK88" s="81">
        <f>(CC88+CD88+CE88)-(BI88+BJ88+BK88)</f>
        <v>0</v>
      </c>
      <c r="CL88" s="81">
        <f>(CH88+CI88)-(BN88+BO88)</f>
        <v>0</v>
      </c>
      <c r="CM88" s="45">
        <v>0</v>
      </c>
      <c r="CN88" s="45">
        <v>0</v>
      </c>
      <c r="CO88" s="90"/>
      <c r="CP88" s="90"/>
      <c r="CQ88" s="90">
        <f t="shared" si="1387"/>
        <v>0</v>
      </c>
      <c r="CR88" s="87">
        <f>CS88+CZ88</f>
        <v>0</v>
      </c>
      <c r="CS88" s="87">
        <f>CU88+CV88+CW88+CX88+CY88</f>
        <v>0</v>
      </c>
      <c r="CT88" s="88"/>
      <c r="CU88" s="81"/>
      <c r="CV88" s="81"/>
      <c r="CW88" s="81"/>
      <c r="CX88" s="81"/>
      <c r="CY88" s="81"/>
      <c r="CZ88" s="87">
        <v>0</v>
      </c>
      <c r="DA88" s="81"/>
      <c r="DB88" s="81"/>
      <c r="DC88" s="81"/>
      <c r="DD88" s="81">
        <f t="shared" si="1388"/>
        <v>0</v>
      </c>
      <c r="DE88" s="81">
        <f t="shared" si="1389"/>
        <v>0</v>
      </c>
      <c r="DF88" s="45" t="s">
        <v>218</v>
      </c>
      <c r="DG88" s="45" t="s">
        <v>218</v>
      </c>
      <c r="DH88" s="90">
        <v>0</v>
      </c>
      <c r="DI88" s="90">
        <v>0</v>
      </c>
      <c r="DJ88" s="90">
        <f>DH88+DI88</f>
        <v>0</v>
      </c>
      <c r="DK88" s="87">
        <f>DL88+DS88</f>
        <v>0</v>
      </c>
      <c r="DL88" s="87">
        <f>DN88+DO88+DP88+DQ88+DR88</f>
        <v>0</v>
      </c>
      <c r="DM88" s="88"/>
      <c r="DN88" s="81"/>
      <c r="DO88" s="81"/>
      <c r="DP88" s="81"/>
      <c r="DQ88" s="81"/>
      <c r="DR88" s="81"/>
      <c r="DS88" s="87">
        <f t="shared" si="1308"/>
        <v>0</v>
      </c>
      <c r="DT88" s="81"/>
      <c r="DU88" s="81"/>
      <c r="DV88" s="81"/>
      <c r="DW88" s="81">
        <f t="shared" si="1392"/>
        <v>0</v>
      </c>
      <c r="DX88" s="81">
        <f t="shared" si="1393"/>
        <v>0</v>
      </c>
      <c r="DY88" s="45" t="s">
        <v>218</v>
      </c>
      <c r="DZ88" s="45" t="s">
        <v>218</v>
      </c>
      <c r="EA88" s="90">
        <v>0</v>
      </c>
      <c r="EB88" s="90">
        <v>0</v>
      </c>
      <c r="EC88" s="90">
        <f>EA88+EB88</f>
        <v>0</v>
      </c>
      <c r="ED88" s="87">
        <f>EE88+EL88</f>
        <v>0</v>
      </c>
      <c r="EE88" s="87">
        <f>EG88+EH88+EI88+EJ88+EK88</f>
        <v>0</v>
      </c>
      <c r="EF88" s="88"/>
      <c r="EG88" s="81"/>
      <c r="EH88" s="81"/>
      <c r="EI88" s="81"/>
      <c r="EJ88" s="81"/>
      <c r="EK88" s="81"/>
      <c r="EL88" s="87">
        <f t="shared" si="1313"/>
        <v>0</v>
      </c>
      <c r="EM88" s="81"/>
      <c r="EN88" s="81"/>
      <c r="EO88" s="81"/>
      <c r="EP88" s="81">
        <f t="shared" si="1396"/>
        <v>0</v>
      </c>
      <c r="EQ88" s="81">
        <f t="shared" si="1397"/>
        <v>0</v>
      </c>
      <c r="ER88" s="45" t="s">
        <v>218</v>
      </c>
      <c r="ES88" s="45" t="s">
        <v>218</v>
      </c>
      <c r="ET88" s="90">
        <v>0</v>
      </c>
      <c r="EU88" s="90">
        <v>0</v>
      </c>
      <c r="EV88" s="90">
        <f>ET88+EU88</f>
        <v>0</v>
      </c>
    </row>
    <row r="89" spans="1:15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7" t="s">
        <v>94</v>
      </c>
      <c r="H89" s="40">
        <f>I89+P89</f>
        <v>0</v>
      </c>
      <c r="I89" s="40">
        <f>K89+L89+M89+N89+O89</f>
        <v>0</v>
      </c>
      <c r="J89" s="5"/>
      <c r="K89" s="9"/>
      <c r="L89" s="9"/>
      <c r="M89" s="9"/>
      <c r="N89" s="9"/>
      <c r="O89" s="9"/>
      <c r="P89" s="40">
        <f>Q89+R89+S89</f>
        <v>0</v>
      </c>
      <c r="Q89" s="9"/>
      <c r="R89" s="9"/>
      <c r="S89" s="9"/>
      <c r="T89" s="64">
        <f>(L89+M89+N89)*-1</f>
        <v>0</v>
      </c>
      <c r="U89" s="64">
        <f>(Q89+R89)*-1</f>
        <v>0</v>
      </c>
      <c r="V89" s="9">
        <f t="shared" si="1353"/>
        <v>0</v>
      </c>
      <c r="W89" s="9">
        <f t="shared" si="1353"/>
        <v>0</v>
      </c>
      <c r="X89" s="9">
        <v>41481</v>
      </c>
      <c r="Y89" s="9">
        <v>23391</v>
      </c>
      <c r="Z89" s="69">
        <f t="shared" si="1354"/>
        <v>0</v>
      </c>
      <c r="AA89" s="69">
        <f t="shared" si="1355"/>
        <v>0</v>
      </c>
      <c r="AB89" s="69">
        <f>Z89+AA89</f>
        <v>0</v>
      </c>
      <c r="AC89" s="69">
        <f t="shared" si="1356"/>
        <v>0</v>
      </c>
      <c r="AD89" s="69">
        <f t="shared" si="1357"/>
        <v>0</v>
      </c>
      <c r="AE89" s="46">
        <f>AC89+AD89</f>
        <v>0</v>
      </c>
      <c r="AF89" s="9">
        <f t="shared" si="1358"/>
        <v>0</v>
      </c>
      <c r="AG89" s="9">
        <f t="shared" si="1359"/>
        <v>0</v>
      </c>
      <c r="AH89" s="69">
        <f t="shared" si="1360"/>
        <v>0</v>
      </c>
      <c r="AI89" s="69">
        <f t="shared" si="1361"/>
        <v>0</v>
      </c>
      <c r="AJ89" s="69">
        <f>AH89+AI89</f>
        <v>0</v>
      </c>
      <c r="AK89" s="40">
        <f>AL89+AS89</f>
        <v>20000</v>
      </c>
      <c r="AL89" s="40">
        <f>AN89+AO89+AP89+AQ89+AR89</f>
        <v>0</v>
      </c>
      <c r="AM89" s="77"/>
      <c r="AN89" s="78"/>
      <c r="AO89" s="78"/>
      <c r="AP89" s="78"/>
      <c r="AQ89" s="78"/>
      <c r="AR89" s="78"/>
      <c r="AS89" s="76">
        <f>AT89+AU89+AV89</f>
        <v>20000</v>
      </c>
      <c r="AT89" s="78">
        <v>20000</v>
      </c>
      <c r="AU89" s="78">
        <v>0</v>
      </c>
      <c r="AV89" s="78"/>
      <c r="AW89" s="78">
        <f t="shared" si="1400"/>
        <v>0</v>
      </c>
      <c r="AX89" s="78">
        <f t="shared" si="1401"/>
        <v>20000</v>
      </c>
      <c r="AY89" s="78">
        <f t="shared" si="1362"/>
        <v>0</v>
      </c>
      <c r="AZ89" s="9">
        <v>41481</v>
      </c>
      <c r="BA89" s="9">
        <v>23391</v>
      </c>
      <c r="BB89" s="86">
        <f t="shared" ref="BB89" si="1411">ROUND(AW89/AZ89/10,2)*-1</f>
        <v>0</v>
      </c>
      <c r="BC89" s="86">
        <f>ROUND((AU89-R89)/BA89/10,2)*-1</f>
        <v>0</v>
      </c>
      <c r="BD89" s="86">
        <f>BB89+BC89</f>
        <v>0</v>
      </c>
      <c r="BE89" s="87">
        <f>BF89+BM89</f>
        <v>20000</v>
      </c>
      <c r="BF89" s="87">
        <f>BH89+BI89+BJ89+BK89+BL89</f>
        <v>0</v>
      </c>
      <c r="BG89" s="76">
        <f t="shared" ref="BG89:BG90" si="1412">AM89</f>
        <v>0</v>
      </c>
      <c r="BH89" s="76">
        <f t="shared" ref="BH89:BH90" si="1413">AN89</f>
        <v>0</v>
      </c>
      <c r="BI89" s="76">
        <f t="shared" ref="BI89:BI90" si="1414">AO89</f>
        <v>0</v>
      </c>
      <c r="BJ89" s="76">
        <f t="shared" ref="BJ89:BJ90" si="1415">AP89</f>
        <v>0</v>
      </c>
      <c r="BK89" s="76">
        <f t="shared" ref="BK89:BK90" si="1416">AQ89</f>
        <v>0</v>
      </c>
      <c r="BL89" s="76">
        <f t="shared" ref="BL89:BL90" si="1417">AR89</f>
        <v>0</v>
      </c>
      <c r="BM89" s="87">
        <f>BN89+BO89+BP89</f>
        <v>20000</v>
      </c>
      <c r="BN89" s="76">
        <f t="shared" ref="BN89:BN90" si="1418">AT89</f>
        <v>20000</v>
      </c>
      <c r="BO89" s="76">
        <f t="shared" ref="BO89:BO90" si="1419">AU89</f>
        <v>0</v>
      </c>
      <c r="BP89" s="76">
        <f t="shared" ref="BP89:BP90" si="1420">AV89</f>
        <v>0</v>
      </c>
      <c r="BQ89" s="81">
        <f t="shared" si="1370"/>
        <v>0</v>
      </c>
      <c r="BR89" s="81">
        <f t="shared" si="1371"/>
        <v>20000</v>
      </c>
      <c r="BS89" s="81">
        <f t="shared" si="1372"/>
        <v>0</v>
      </c>
      <c r="BT89" s="9">
        <v>41481</v>
      </c>
      <c r="BU89" s="9">
        <v>23391</v>
      </c>
      <c r="BV89" s="86">
        <f t="shared" si="1373"/>
        <v>0</v>
      </c>
      <c r="BW89" s="86">
        <f t="shared" si="1374"/>
        <v>0</v>
      </c>
      <c r="BX89" s="86">
        <f>BV89+BW89</f>
        <v>0</v>
      </c>
      <c r="BY89" s="87">
        <f t="shared" si="1375"/>
        <v>20000</v>
      </c>
      <c r="BZ89" s="87">
        <f t="shared" si="1376"/>
        <v>0</v>
      </c>
      <c r="CA89" s="81">
        <f t="shared" si="1377"/>
        <v>0</v>
      </c>
      <c r="CB89" s="81">
        <f t="shared" si="1378"/>
        <v>0</v>
      </c>
      <c r="CC89" s="81">
        <f t="shared" si="1379"/>
        <v>0</v>
      </c>
      <c r="CD89" s="81">
        <f t="shared" si="1380"/>
        <v>0</v>
      </c>
      <c r="CE89" s="81">
        <f t="shared" si="1381"/>
        <v>0</v>
      </c>
      <c r="CF89" s="81">
        <f t="shared" si="1382"/>
        <v>0</v>
      </c>
      <c r="CG89" s="87">
        <f t="shared" si="1383"/>
        <v>20000</v>
      </c>
      <c r="CH89" s="81">
        <f t="shared" si="1384"/>
        <v>20000</v>
      </c>
      <c r="CI89" s="81">
        <f t="shared" si="1385"/>
        <v>0</v>
      </c>
      <c r="CJ89" s="81">
        <f t="shared" si="1386"/>
        <v>0</v>
      </c>
      <c r="CK89" s="81">
        <f>(CC89+CD89+CE89)-(BI89+BJ89+BK89)</f>
        <v>0</v>
      </c>
      <c r="CL89" s="81">
        <f>(CH89+CI89)-(BN89+BO89)</f>
        <v>0</v>
      </c>
      <c r="CM89" s="9">
        <v>41481</v>
      </c>
      <c r="CN89" s="9">
        <v>23391</v>
      </c>
      <c r="CO89" s="90">
        <f t="shared" ref="CO89:CO90" si="1421">ROUND(((CD89+CE89)-(BJ89+BK89))/CM89/10,2)*-1</f>
        <v>0</v>
      </c>
      <c r="CP89" s="90">
        <f t="shared" ref="CP89:CP90" si="1422">ROUND((CI89-BO89)/CN89/10,2)*-1</f>
        <v>0</v>
      </c>
      <c r="CQ89" s="90">
        <f t="shared" si="1387"/>
        <v>0</v>
      </c>
      <c r="CR89" s="87">
        <f>CS89+CZ89</f>
        <v>0</v>
      </c>
      <c r="CS89" s="87">
        <f>CU89+CV89+CW89+CX89+CY89</f>
        <v>0</v>
      </c>
      <c r="CT89" s="88"/>
      <c r="CU89" s="81"/>
      <c r="CV89" s="81"/>
      <c r="CW89" s="81"/>
      <c r="CX89" s="81"/>
      <c r="CY89" s="81"/>
      <c r="CZ89" s="87">
        <v>0</v>
      </c>
      <c r="DA89" s="81"/>
      <c r="DB89" s="81"/>
      <c r="DC89" s="81"/>
      <c r="DD89" s="81">
        <f t="shared" si="1388"/>
        <v>0</v>
      </c>
      <c r="DE89" s="81">
        <f t="shared" si="1389"/>
        <v>-20000</v>
      </c>
      <c r="DF89" s="9">
        <v>42328</v>
      </c>
      <c r="DG89" s="9">
        <v>23868</v>
      </c>
      <c r="DH89" s="90">
        <f t="shared" ref="DH89:DH90" si="1423">ROUND(((CW89+CX89)-(CD89+CE89))/DF89/10,2)*-1</f>
        <v>0</v>
      </c>
      <c r="DI89" s="90">
        <f t="shared" ref="DI89:DI90" si="1424">ROUND(((DB89-CI89)/DG89/10),2)*-1</f>
        <v>0</v>
      </c>
      <c r="DJ89" s="90">
        <f>DH89+DI89</f>
        <v>0</v>
      </c>
      <c r="DK89" s="87">
        <f>DL89+DS89</f>
        <v>0</v>
      </c>
      <c r="DL89" s="87">
        <f>DN89+DO89+DP89+DQ89+DR89</f>
        <v>0</v>
      </c>
      <c r="DM89" s="88"/>
      <c r="DN89" s="81"/>
      <c r="DO89" s="81"/>
      <c r="DP89" s="81"/>
      <c r="DQ89" s="81"/>
      <c r="DR89" s="81"/>
      <c r="DS89" s="87">
        <v>0</v>
      </c>
      <c r="DT89" s="81"/>
      <c r="DU89" s="81"/>
      <c r="DV89" s="81"/>
      <c r="DW89" s="81">
        <f t="shared" si="1392"/>
        <v>0</v>
      </c>
      <c r="DX89" s="81">
        <f t="shared" si="1393"/>
        <v>0</v>
      </c>
      <c r="DY89" s="9"/>
      <c r="DZ89" s="9"/>
      <c r="EA89" s="90" t="e">
        <f t="shared" ref="EA89:EA90" si="1425">ROUND(((DP89+DQ89)-(CW89+CX89))/DY89/10,2)*-1</f>
        <v>#DIV/0!</v>
      </c>
      <c r="EB89" s="90" t="e">
        <f t="shared" ref="EB89:EB90" si="1426">ROUND(((DU89-DB89)/DZ89/10),2)*-1</f>
        <v>#DIV/0!</v>
      </c>
      <c r="EC89" s="90" t="e">
        <f>EA89+EB89</f>
        <v>#DIV/0!</v>
      </c>
      <c r="ED89" s="87">
        <f>EE89+EL89</f>
        <v>0</v>
      </c>
      <c r="EE89" s="87">
        <f>EG89+EH89+EI89+EJ89+EK89</f>
        <v>0</v>
      </c>
      <c r="EF89" s="88"/>
      <c r="EG89" s="81"/>
      <c r="EH89" s="81"/>
      <c r="EI89" s="81"/>
      <c r="EJ89" s="81"/>
      <c r="EK89" s="81"/>
      <c r="EL89" s="87">
        <f t="shared" si="1313"/>
        <v>0</v>
      </c>
      <c r="EM89" s="81"/>
      <c r="EN89" s="81"/>
      <c r="EO89" s="81"/>
      <c r="EP89" s="81">
        <f t="shared" si="1396"/>
        <v>0</v>
      </c>
      <c r="EQ89" s="81">
        <f t="shared" si="1397"/>
        <v>0</v>
      </c>
      <c r="ER89" s="9"/>
      <c r="ES89" s="9"/>
      <c r="ET89" s="90" t="e">
        <f t="shared" ref="ET89:ET90" si="1427">ROUND(((EI89+EJ89)-(DP89+DQ89))/ER89/10,2)*-1</f>
        <v>#DIV/0!</v>
      </c>
      <c r="EU89" s="90" t="e">
        <f t="shared" ref="EU89:EU90" si="1428">ROUND(((EN89-DU89)/ES89/10),2)*-1</f>
        <v>#DIV/0!</v>
      </c>
      <c r="EV89" s="90" t="e">
        <f>ET89+EU89</f>
        <v>#DIV/0!</v>
      </c>
    </row>
    <row r="90" spans="1:152" x14ac:dyDescent="0.25">
      <c r="A90" s="5">
        <v>1428</v>
      </c>
      <c r="B90" s="2">
        <v>600012646</v>
      </c>
      <c r="C90" s="7">
        <v>854999</v>
      </c>
      <c r="D90" s="8" t="s">
        <v>39</v>
      </c>
      <c r="E90" s="2">
        <v>3150</v>
      </c>
      <c r="F90" s="2" t="s">
        <v>31</v>
      </c>
      <c r="G90" s="2" t="s">
        <v>19</v>
      </c>
      <c r="H90" s="40">
        <f>I90+P90</f>
        <v>0</v>
      </c>
      <c r="I90" s="40">
        <f>K90+L90+M90+N90+O90</f>
        <v>0</v>
      </c>
      <c r="J90" s="5"/>
      <c r="K90" s="9"/>
      <c r="L90" s="9"/>
      <c r="M90" s="9"/>
      <c r="N90" s="9"/>
      <c r="O90" s="9"/>
      <c r="P90" s="40">
        <f>Q90+R90+S90</f>
        <v>0</v>
      </c>
      <c r="Q90" s="9"/>
      <c r="R90" s="9"/>
      <c r="S90" s="9"/>
      <c r="T90" s="64">
        <f>(L90+M90+N90)*-1</f>
        <v>0</v>
      </c>
      <c r="U90" s="64">
        <f>(Q90+R90)*-1</f>
        <v>0</v>
      </c>
      <c r="V90" s="9">
        <f t="shared" si="1353"/>
        <v>0</v>
      </c>
      <c r="W90" s="9">
        <f t="shared" si="1353"/>
        <v>0</v>
      </c>
      <c r="X90" s="9">
        <v>54443</v>
      </c>
      <c r="Y90" s="9">
        <v>26590</v>
      </c>
      <c r="Z90" s="69">
        <f t="shared" si="1354"/>
        <v>0</v>
      </c>
      <c r="AA90" s="69">
        <f t="shared" si="1355"/>
        <v>0</v>
      </c>
      <c r="AB90" s="69">
        <f>Z90+AA90</f>
        <v>0</v>
      </c>
      <c r="AC90" s="69">
        <f t="shared" si="1356"/>
        <v>0</v>
      </c>
      <c r="AD90" s="69">
        <f t="shared" si="1357"/>
        <v>0</v>
      </c>
      <c r="AE90" s="46">
        <f>AC90+AD90</f>
        <v>0</v>
      </c>
      <c r="AF90" s="9">
        <f t="shared" si="1358"/>
        <v>0</v>
      </c>
      <c r="AG90" s="9">
        <f t="shared" si="1359"/>
        <v>0</v>
      </c>
      <c r="AH90" s="69">
        <f t="shared" si="1360"/>
        <v>0</v>
      </c>
      <c r="AI90" s="69">
        <f t="shared" si="1361"/>
        <v>0</v>
      </c>
      <c r="AJ90" s="69">
        <f>AH90+AI90</f>
        <v>0</v>
      </c>
      <c r="AK90" s="40">
        <f>AL90+AS90</f>
        <v>7000</v>
      </c>
      <c r="AL90" s="40">
        <f>AN90+AO90+AP90+AQ90+AR90</f>
        <v>7000</v>
      </c>
      <c r="AM90" s="77"/>
      <c r="AN90" s="78"/>
      <c r="AO90" s="78">
        <v>7000</v>
      </c>
      <c r="AP90" s="78"/>
      <c r="AQ90" s="78"/>
      <c r="AR90" s="78"/>
      <c r="AS90" s="76">
        <f>AT90+AU90+AV90</f>
        <v>0</v>
      </c>
      <c r="AT90" s="78"/>
      <c r="AU90" s="78"/>
      <c r="AV90" s="78"/>
      <c r="AW90" s="78">
        <f t="shared" ref="AW90" si="1429">(AN90+AO90+AP90+AQ90)-(K90+L90+M90+N90)</f>
        <v>7000</v>
      </c>
      <c r="AX90" s="78">
        <f t="shared" ref="AX90" si="1430">(AT90+AU90)-(Q90+R90)</f>
        <v>0</v>
      </c>
      <c r="AY90" s="78">
        <f t="shared" si="1362"/>
        <v>0</v>
      </c>
      <c r="AZ90" s="9">
        <v>54443</v>
      </c>
      <c r="BA90" s="9">
        <v>26590</v>
      </c>
      <c r="BB90" s="86">
        <f>ROUND(((AN90+AP90+AQ90)-(K90+M90+N90))/AZ90/10,2)*-1</f>
        <v>0</v>
      </c>
      <c r="BC90" s="86">
        <f t="shared" ref="BC90" si="1431">ROUND(AX90/BA90/10,2)*-1</f>
        <v>0</v>
      </c>
      <c r="BD90" s="86">
        <f>BB90+BC90</f>
        <v>0</v>
      </c>
      <c r="BE90" s="87">
        <f>BF90+BM90</f>
        <v>7000</v>
      </c>
      <c r="BF90" s="87">
        <f>BH90+BI90+BJ90+BK90+BL90</f>
        <v>7000</v>
      </c>
      <c r="BG90" s="76">
        <f t="shared" si="1412"/>
        <v>0</v>
      </c>
      <c r="BH90" s="76">
        <f t="shared" si="1413"/>
        <v>0</v>
      </c>
      <c r="BI90" s="76">
        <f t="shared" si="1414"/>
        <v>7000</v>
      </c>
      <c r="BJ90" s="76">
        <f t="shared" si="1415"/>
        <v>0</v>
      </c>
      <c r="BK90" s="76">
        <f t="shared" si="1416"/>
        <v>0</v>
      </c>
      <c r="BL90" s="76">
        <f t="shared" si="1417"/>
        <v>0</v>
      </c>
      <c r="BM90" s="87">
        <f>BN90+BO90+BP90</f>
        <v>0</v>
      </c>
      <c r="BN90" s="76">
        <f t="shared" si="1418"/>
        <v>0</v>
      </c>
      <c r="BO90" s="76">
        <f t="shared" si="1419"/>
        <v>0</v>
      </c>
      <c r="BP90" s="76">
        <f t="shared" si="1420"/>
        <v>0</v>
      </c>
      <c r="BQ90" s="81">
        <f t="shared" si="1370"/>
        <v>7000</v>
      </c>
      <c r="BR90" s="81">
        <f t="shared" si="1371"/>
        <v>0</v>
      </c>
      <c r="BS90" s="81">
        <f t="shared" si="1372"/>
        <v>0</v>
      </c>
      <c r="BT90" s="9">
        <v>54443</v>
      </c>
      <c r="BU90" s="9">
        <v>26590</v>
      </c>
      <c r="BV90" s="86">
        <f t="shared" si="1373"/>
        <v>0</v>
      </c>
      <c r="BW90" s="86">
        <f t="shared" si="1374"/>
        <v>0</v>
      </c>
      <c r="BX90" s="86">
        <f>BV90+BW90</f>
        <v>0</v>
      </c>
      <c r="BY90" s="87">
        <f t="shared" si="1375"/>
        <v>7000</v>
      </c>
      <c r="BZ90" s="87">
        <f t="shared" si="1376"/>
        <v>7000</v>
      </c>
      <c r="CA90" s="81">
        <f t="shared" si="1377"/>
        <v>0</v>
      </c>
      <c r="CB90" s="81">
        <f t="shared" si="1378"/>
        <v>0</v>
      </c>
      <c r="CC90" s="81">
        <f t="shared" si="1379"/>
        <v>7000</v>
      </c>
      <c r="CD90" s="81">
        <f t="shared" si="1380"/>
        <v>0</v>
      </c>
      <c r="CE90" s="81">
        <f t="shared" si="1381"/>
        <v>0</v>
      </c>
      <c r="CF90" s="81">
        <f t="shared" si="1382"/>
        <v>0</v>
      </c>
      <c r="CG90" s="87">
        <f t="shared" si="1383"/>
        <v>0</v>
      </c>
      <c r="CH90" s="81">
        <f t="shared" si="1384"/>
        <v>0</v>
      </c>
      <c r="CI90" s="81">
        <f t="shared" si="1385"/>
        <v>0</v>
      </c>
      <c r="CJ90" s="81">
        <f t="shared" si="1386"/>
        <v>0</v>
      </c>
      <c r="CK90" s="81">
        <f>(CC90+CD90+CE90)-(BI90+BJ90+BK90)</f>
        <v>0</v>
      </c>
      <c r="CL90" s="81">
        <f>(CH90+CI90)-(BN90+BO90)</f>
        <v>0</v>
      </c>
      <c r="CM90" s="9">
        <v>54443</v>
      </c>
      <c r="CN90" s="9">
        <v>26590</v>
      </c>
      <c r="CO90" s="90">
        <f t="shared" si="1421"/>
        <v>0</v>
      </c>
      <c r="CP90" s="90">
        <f t="shared" si="1422"/>
        <v>0</v>
      </c>
      <c r="CQ90" s="90">
        <f t="shared" si="1387"/>
        <v>0</v>
      </c>
      <c r="CR90" s="87">
        <f>CS90+CZ90</f>
        <v>0</v>
      </c>
      <c r="CS90" s="87">
        <f>CU90+CV90+CW90+CX90+CY90</f>
        <v>0</v>
      </c>
      <c r="CT90" s="88"/>
      <c r="CU90" s="81"/>
      <c r="CV90" s="81"/>
      <c r="CW90" s="81"/>
      <c r="CX90" s="81"/>
      <c r="CY90" s="81"/>
      <c r="CZ90" s="87">
        <v>0</v>
      </c>
      <c r="DA90" s="81"/>
      <c r="DB90" s="81"/>
      <c r="DC90" s="81"/>
      <c r="DD90" s="81">
        <f t="shared" si="1388"/>
        <v>-7000</v>
      </c>
      <c r="DE90" s="81">
        <f t="shared" si="1389"/>
        <v>0</v>
      </c>
      <c r="DF90" s="9">
        <v>51885</v>
      </c>
      <c r="DG90" s="9">
        <v>27135</v>
      </c>
      <c r="DH90" s="90">
        <f t="shared" si="1423"/>
        <v>0</v>
      </c>
      <c r="DI90" s="90">
        <f t="shared" si="1424"/>
        <v>0</v>
      </c>
      <c r="DJ90" s="90">
        <f>DH90+DI90</f>
        <v>0</v>
      </c>
      <c r="DK90" s="87">
        <f>DL90+DS90</f>
        <v>0</v>
      </c>
      <c r="DL90" s="87">
        <f>DN90+DO90+DP90+DQ90+DR90</f>
        <v>0</v>
      </c>
      <c r="DM90" s="88"/>
      <c r="DN90" s="81"/>
      <c r="DO90" s="81"/>
      <c r="DP90" s="81"/>
      <c r="DQ90" s="81"/>
      <c r="DR90" s="81"/>
      <c r="DS90" s="87">
        <v>0</v>
      </c>
      <c r="DT90" s="81"/>
      <c r="DU90" s="81"/>
      <c r="DV90" s="81"/>
      <c r="DW90" s="81">
        <f t="shared" si="1392"/>
        <v>0</v>
      </c>
      <c r="DX90" s="81">
        <f t="shared" si="1393"/>
        <v>0</v>
      </c>
      <c r="DY90" s="9"/>
      <c r="DZ90" s="9"/>
      <c r="EA90" s="90" t="e">
        <f t="shared" si="1425"/>
        <v>#DIV/0!</v>
      </c>
      <c r="EB90" s="90" t="e">
        <f t="shared" si="1426"/>
        <v>#DIV/0!</v>
      </c>
      <c r="EC90" s="90" t="e">
        <f>EA90+EB90</f>
        <v>#DIV/0!</v>
      </c>
      <c r="ED90" s="87">
        <f>EE90+EL90</f>
        <v>0</v>
      </c>
      <c r="EE90" s="87">
        <f>EG90+EH90+EI90+EJ90+EK90</f>
        <v>0</v>
      </c>
      <c r="EF90" s="88"/>
      <c r="EG90" s="81"/>
      <c r="EH90" s="81"/>
      <c r="EI90" s="81"/>
      <c r="EJ90" s="81"/>
      <c r="EK90" s="81"/>
      <c r="EL90" s="87">
        <f t="shared" si="1313"/>
        <v>0</v>
      </c>
      <c r="EM90" s="81"/>
      <c r="EN90" s="81"/>
      <c r="EO90" s="81"/>
      <c r="EP90" s="81">
        <f t="shared" si="1396"/>
        <v>0</v>
      </c>
      <c r="EQ90" s="81">
        <f t="shared" si="1397"/>
        <v>0</v>
      </c>
      <c r="ER90" s="9"/>
      <c r="ES90" s="9"/>
      <c r="ET90" s="90" t="e">
        <f t="shared" si="1427"/>
        <v>#DIV/0!</v>
      </c>
      <c r="EU90" s="90" t="e">
        <f t="shared" si="1428"/>
        <v>#DIV/0!</v>
      </c>
      <c r="EV90" s="90" t="e">
        <f>ET90+EU90</f>
        <v>#DIV/0!</v>
      </c>
    </row>
    <row r="91" spans="1:152" x14ac:dyDescent="0.25">
      <c r="A91" s="29"/>
      <c r="B91" s="30"/>
      <c r="C91" s="31"/>
      <c r="D91" s="32" t="s">
        <v>162</v>
      </c>
      <c r="E91" s="30"/>
      <c r="F91" s="30"/>
      <c r="G91" s="30"/>
      <c r="H91" s="33">
        <f t="shared" ref="H91:AE91" si="1432">SUBTOTAL(9,H87:H90)</f>
        <v>462720</v>
      </c>
      <c r="I91" s="33">
        <f t="shared" si="1432"/>
        <v>92720</v>
      </c>
      <c r="J91" s="33">
        <f t="shared" si="1432"/>
        <v>2</v>
      </c>
      <c r="K91" s="33">
        <f t="shared" si="1432"/>
        <v>52720</v>
      </c>
      <c r="L91" s="33">
        <f t="shared" si="1432"/>
        <v>40000</v>
      </c>
      <c r="M91" s="33">
        <f t="shared" si="1432"/>
        <v>0</v>
      </c>
      <c r="N91" s="33">
        <f t="shared" si="1432"/>
        <v>0</v>
      </c>
      <c r="O91" s="33">
        <f t="shared" si="1432"/>
        <v>0</v>
      </c>
      <c r="P91" s="33">
        <f t="shared" si="1432"/>
        <v>370000</v>
      </c>
      <c r="Q91" s="33">
        <f t="shared" si="1432"/>
        <v>40000</v>
      </c>
      <c r="R91" s="33">
        <f t="shared" si="1432"/>
        <v>330000</v>
      </c>
      <c r="S91" s="33">
        <f t="shared" si="1432"/>
        <v>0</v>
      </c>
      <c r="T91" s="33">
        <f t="shared" si="1432"/>
        <v>-40000</v>
      </c>
      <c r="U91" s="33">
        <f t="shared" si="1432"/>
        <v>-370000</v>
      </c>
      <c r="V91" s="33">
        <f t="shared" si="1432"/>
        <v>-26000</v>
      </c>
      <c r="W91" s="33">
        <f t="shared" si="1432"/>
        <v>-240500</v>
      </c>
      <c r="X91" s="33">
        <f t="shared" si="1432"/>
        <v>151316</v>
      </c>
      <c r="Y91" s="33">
        <f t="shared" si="1432"/>
        <v>79581</v>
      </c>
      <c r="Z91" s="47">
        <f t="shared" si="1432"/>
        <v>0</v>
      </c>
      <c r="AA91" s="47">
        <f t="shared" si="1432"/>
        <v>-0.93</v>
      </c>
      <c r="AB91" s="47">
        <f t="shared" si="1432"/>
        <v>-0.93</v>
      </c>
      <c r="AC91" s="47">
        <f t="shared" si="1432"/>
        <v>0</v>
      </c>
      <c r="AD91" s="47">
        <f t="shared" si="1432"/>
        <v>-0.6</v>
      </c>
      <c r="AE91" s="47">
        <f t="shared" si="1432"/>
        <v>-0.6</v>
      </c>
      <c r="AF91" s="33">
        <f t="shared" ref="AF91:AJ91" si="1433">SUBTOTAL(9,AF87:AF90)</f>
        <v>-14000</v>
      </c>
      <c r="AG91" s="33">
        <f t="shared" si="1433"/>
        <v>-129500</v>
      </c>
      <c r="AH91" s="47">
        <f t="shared" si="1433"/>
        <v>0</v>
      </c>
      <c r="AI91" s="47">
        <f t="shared" si="1433"/>
        <v>-0.33000000000000007</v>
      </c>
      <c r="AJ91" s="47">
        <f t="shared" si="1433"/>
        <v>-0.33000000000000007</v>
      </c>
      <c r="AK91" s="33">
        <f t="shared" ref="AK91:BD91" si="1434">SUBTOTAL(9,AK87:AK90)</f>
        <v>443000</v>
      </c>
      <c r="AL91" s="33">
        <f t="shared" si="1434"/>
        <v>73000</v>
      </c>
      <c r="AM91" s="33">
        <f t="shared" si="1434"/>
        <v>4</v>
      </c>
      <c r="AN91" s="33">
        <f t="shared" si="1434"/>
        <v>40000</v>
      </c>
      <c r="AO91" s="33">
        <f t="shared" si="1434"/>
        <v>33000</v>
      </c>
      <c r="AP91" s="33">
        <f t="shared" si="1434"/>
        <v>0</v>
      </c>
      <c r="AQ91" s="33">
        <f t="shared" si="1434"/>
        <v>0</v>
      </c>
      <c r="AR91" s="33">
        <f t="shared" si="1434"/>
        <v>0</v>
      </c>
      <c r="AS91" s="33">
        <f t="shared" si="1434"/>
        <v>370000</v>
      </c>
      <c r="AT91" s="33">
        <f t="shared" si="1434"/>
        <v>40000</v>
      </c>
      <c r="AU91" s="33">
        <f t="shared" si="1434"/>
        <v>330000</v>
      </c>
      <c r="AV91" s="33">
        <f t="shared" si="1434"/>
        <v>0</v>
      </c>
      <c r="AW91" s="33">
        <f t="shared" si="1434"/>
        <v>-19720</v>
      </c>
      <c r="AX91" s="33">
        <f t="shared" si="1434"/>
        <v>0</v>
      </c>
      <c r="AY91" s="33">
        <f t="shared" si="1434"/>
        <v>0</v>
      </c>
      <c r="AZ91" s="33">
        <f t="shared" ref="AZ91:BA91" si="1435">SUBTOTAL(9,AZ87:AZ90)</f>
        <v>151316</v>
      </c>
      <c r="BA91" s="33">
        <f t="shared" si="1435"/>
        <v>79581</v>
      </c>
      <c r="BB91" s="47">
        <f t="shared" si="1434"/>
        <v>0.02</v>
      </c>
      <c r="BC91" s="47">
        <f t="shared" si="1434"/>
        <v>0</v>
      </c>
      <c r="BD91" s="47">
        <f t="shared" si="1434"/>
        <v>0.02</v>
      </c>
      <c r="BE91" s="33">
        <f t="shared" ref="BE91:BX91" si="1436">SUBTOTAL(9,BE87:BE90)</f>
        <v>443000</v>
      </c>
      <c r="BF91" s="33">
        <f t="shared" si="1436"/>
        <v>73000</v>
      </c>
      <c r="BG91" s="33">
        <f t="shared" si="1436"/>
        <v>4</v>
      </c>
      <c r="BH91" s="33">
        <f t="shared" si="1436"/>
        <v>40000</v>
      </c>
      <c r="BI91" s="33">
        <f t="shared" si="1436"/>
        <v>33000</v>
      </c>
      <c r="BJ91" s="33">
        <f t="shared" si="1436"/>
        <v>0</v>
      </c>
      <c r="BK91" s="33">
        <f t="shared" si="1436"/>
        <v>0</v>
      </c>
      <c r="BL91" s="33">
        <f t="shared" si="1436"/>
        <v>0</v>
      </c>
      <c r="BM91" s="33">
        <f t="shared" si="1436"/>
        <v>370000</v>
      </c>
      <c r="BN91" s="33">
        <f t="shared" si="1436"/>
        <v>40000</v>
      </c>
      <c r="BO91" s="33">
        <f t="shared" si="1436"/>
        <v>330000</v>
      </c>
      <c r="BP91" s="33">
        <f t="shared" si="1436"/>
        <v>0</v>
      </c>
      <c r="BQ91" s="33">
        <f t="shared" si="1436"/>
        <v>-19720</v>
      </c>
      <c r="BR91" s="33">
        <f t="shared" si="1436"/>
        <v>0</v>
      </c>
      <c r="BS91" s="33">
        <f t="shared" si="1436"/>
        <v>0</v>
      </c>
      <c r="BT91" s="33">
        <f t="shared" si="1436"/>
        <v>151316</v>
      </c>
      <c r="BU91" s="33">
        <f t="shared" si="1436"/>
        <v>79581</v>
      </c>
      <c r="BV91" s="47">
        <f t="shared" si="1436"/>
        <v>0.02</v>
      </c>
      <c r="BW91" s="47">
        <f t="shared" si="1436"/>
        <v>0</v>
      </c>
      <c r="BX91" s="47">
        <f t="shared" si="1436"/>
        <v>0.02</v>
      </c>
      <c r="BY91" s="33">
        <f t="shared" ref="BY91:CQ91" si="1437">SUBTOTAL(9,BY87:BY90)</f>
        <v>443000</v>
      </c>
      <c r="BZ91" s="33">
        <f t="shared" si="1437"/>
        <v>73000</v>
      </c>
      <c r="CA91" s="33">
        <f t="shared" si="1437"/>
        <v>4</v>
      </c>
      <c r="CB91" s="33">
        <f t="shared" si="1437"/>
        <v>40000</v>
      </c>
      <c r="CC91" s="33">
        <f t="shared" si="1437"/>
        <v>33000</v>
      </c>
      <c r="CD91" s="33">
        <f t="shared" si="1437"/>
        <v>0</v>
      </c>
      <c r="CE91" s="33">
        <f t="shared" si="1437"/>
        <v>0</v>
      </c>
      <c r="CF91" s="33">
        <f t="shared" si="1437"/>
        <v>0</v>
      </c>
      <c r="CG91" s="33">
        <f t="shared" si="1437"/>
        <v>370000</v>
      </c>
      <c r="CH91" s="33">
        <f t="shared" si="1437"/>
        <v>40000</v>
      </c>
      <c r="CI91" s="33">
        <f t="shared" si="1437"/>
        <v>330000</v>
      </c>
      <c r="CJ91" s="33">
        <f t="shared" si="1437"/>
        <v>0</v>
      </c>
      <c r="CK91" s="33">
        <f t="shared" si="1437"/>
        <v>0</v>
      </c>
      <c r="CL91" s="33">
        <f t="shared" si="1437"/>
        <v>0</v>
      </c>
      <c r="CM91" s="33">
        <f t="shared" si="1437"/>
        <v>151316</v>
      </c>
      <c r="CN91" s="33">
        <f t="shared" si="1437"/>
        <v>79581</v>
      </c>
      <c r="CO91" s="56">
        <f t="shared" si="1437"/>
        <v>0</v>
      </c>
      <c r="CP91" s="56">
        <f t="shared" si="1437"/>
        <v>0</v>
      </c>
      <c r="CQ91" s="56">
        <f t="shared" si="1437"/>
        <v>0</v>
      </c>
      <c r="CR91" s="33">
        <f t="shared" ref="CR91:DJ91" si="1438">SUBTOTAL(9,CR87:CR90)</f>
        <v>340000</v>
      </c>
      <c r="CS91" s="33">
        <f t="shared" si="1438"/>
        <v>0</v>
      </c>
      <c r="CT91" s="33">
        <f t="shared" si="1438"/>
        <v>0</v>
      </c>
      <c r="CU91" s="33">
        <f t="shared" si="1438"/>
        <v>0</v>
      </c>
      <c r="CV91" s="33">
        <f t="shared" si="1438"/>
        <v>0</v>
      </c>
      <c r="CW91" s="33">
        <f t="shared" si="1438"/>
        <v>0</v>
      </c>
      <c r="CX91" s="33">
        <f t="shared" si="1438"/>
        <v>0</v>
      </c>
      <c r="CY91" s="33">
        <f t="shared" si="1438"/>
        <v>0</v>
      </c>
      <c r="CZ91" s="33">
        <f t="shared" si="1438"/>
        <v>340000</v>
      </c>
      <c r="DA91" s="33">
        <f t="shared" si="1438"/>
        <v>0</v>
      </c>
      <c r="DB91" s="33">
        <f t="shared" si="1438"/>
        <v>0</v>
      </c>
      <c r="DC91" s="33">
        <f t="shared" si="1438"/>
        <v>0</v>
      </c>
      <c r="DD91" s="33">
        <f t="shared" si="1438"/>
        <v>-33000</v>
      </c>
      <c r="DE91" s="33">
        <f t="shared" si="1438"/>
        <v>-370000</v>
      </c>
      <c r="DF91" s="33">
        <f t="shared" si="1438"/>
        <v>150280</v>
      </c>
      <c r="DG91" s="33">
        <f t="shared" si="1438"/>
        <v>78133</v>
      </c>
      <c r="DH91" s="56">
        <f t="shared" si="1438"/>
        <v>0</v>
      </c>
      <c r="DI91" s="56">
        <f t="shared" si="1438"/>
        <v>1.22</v>
      </c>
      <c r="DJ91" s="56">
        <f t="shared" si="1438"/>
        <v>1.22</v>
      </c>
      <c r="DK91" s="33">
        <f t="shared" ref="DK91:EC91" si="1439">SUBTOTAL(9,DK87:DK90)</f>
        <v>0</v>
      </c>
      <c r="DL91" s="33">
        <f t="shared" si="1439"/>
        <v>0</v>
      </c>
      <c r="DM91" s="33">
        <f t="shared" si="1439"/>
        <v>0</v>
      </c>
      <c r="DN91" s="33">
        <f t="shared" si="1439"/>
        <v>0</v>
      </c>
      <c r="DO91" s="33">
        <f t="shared" si="1439"/>
        <v>0</v>
      </c>
      <c r="DP91" s="33">
        <f t="shared" si="1439"/>
        <v>0</v>
      </c>
      <c r="DQ91" s="33">
        <f t="shared" si="1439"/>
        <v>0</v>
      </c>
      <c r="DR91" s="33">
        <f t="shared" si="1439"/>
        <v>0</v>
      </c>
      <c r="DS91" s="33">
        <f t="shared" si="1439"/>
        <v>0</v>
      </c>
      <c r="DT91" s="33">
        <f t="shared" si="1439"/>
        <v>0</v>
      </c>
      <c r="DU91" s="33">
        <f t="shared" si="1439"/>
        <v>0</v>
      </c>
      <c r="DV91" s="33">
        <f t="shared" si="1439"/>
        <v>0</v>
      </c>
      <c r="DW91" s="33">
        <f t="shared" si="1439"/>
        <v>0</v>
      </c>
      <c r="DX91" s="33">
        <f t="shared" si="1439"/>
        <v>0</v>
      </c>
      <c r="DY91" s="33">
        <f t="shared" si="1439"/>
        <v>0</v>
      </c>
      <c r="DZ91" s="33">
        <f t="shared" si="1439"/>
        <v>0</v>
      </c>
      <c r="EA91" s="56" t="e">
        <f t="shared" si="1439"/>
        <v>#DIV/0!</v>
      </c>
      <c r="EB91" s="56" t="e">
        <f t="shared" si="1439"/>
        <v>#DIV/0!</v>
      </c>
      <c r="EC91" s="56" t="e">
        <f t="shared" si="1439"/>
        <v>#DIV/0!</v>
      </c>
      <c r="ED91" s="33">
        <f t="shared" ref="ED91:EV91" si="1440">SUBTOTAL(9,ED87:ED90)</f>
        <v>0</v>
      </c>
      <c r="EE91" s="33">
        <f t="shared" si="1440"/>
        <v>0</v>
      </c>
      <c r="EF91" s="33">
        <f t="shared" si="1440"/>
        <v>0</v>
      </c>
      <c r="EG91" s="33">
        <f t="shared" si="1440"/>
        <v>0</v>
      </c>
      <c r="EH91" s="33">
        <f t="shared" si="1440"/>
        <v>0</v>
      </c>
      <c r="EI91" s="33">
        <f t="shared" si="1440"/>
        <v>0</v>
      </c>
      <c r="EJ91" s="33">
        <f t="shared" si="1440"/>
        <v>0</v>
      </c>
      <c r="EK91" s="33">
        <f t="shared" si="1440"/>
        <v>0</v>
      </c>
      <c r="EL91" s="33">
        <f t="shared" si="1440"/>
        <v>0</v>
      </c>
      <c r="EM91" s="33">
        <f t="shared" si="1440"/>
        <v>0</v>
      </c>
      <c r="EN91" s="33">
        <f t="shared" si="1440"/>
        <v>0</v>
      </c>
      <c r="EO91" s="33">
        <f t="shared" si="1440"/>
        <v>0</v>
      </c>
      <c r="EP91" s="33">
        <f t="shared" si="1440"/>
        <v>0</v>
      </c>
      <c r="EQ91" s="33">
        <f t="shared" si="1440"/>
        <v>0</v>
      </c>
      <c r="ER91" s="33">
        <f t="shared" si="1440"/>
        <v>0</v>
      </c>
      <c r="ES91" s="33">
        <f t="shared" si="1440"/>
        <v>0</v>
      </c>
      <c r="ET91" s="56" t="e">
        <f t="shared" si="1440"/>
        <v>#DIV/0!</v>
      </c>
      <c r="EU91" s="56" t="e">
        <f t="shared" si="1440"/>
        <v>#DIV/0!</v>
      </c>
      <c r="EV91" s="56" t="e">
        <f t="shared" si="1440"/>
        <v>#DIV/0!</v>
      </c>
    </row>
    <row r="92" spans="1:15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40">
        <f t="shared" ref="H92:H99" si="1441">I92+P92</f>
        <v>914395</v>
      </c>
      <c r="I92" s="40">
        <f t="shared" ref="I92:I99" si="1442">K92+L92+M92+N92+O92</f>
        <v>869395</v>
      </c>
      <c r="J92" s="5">
        <v>30</v>
      </c>
      <c r="K92" s="9">
        <v>790800</v>
      </c>
      <c r="L92" s="9"/>
      <c r="M92" s="9">
        <v>78595</v>
      </c>
      <c r="N92" s="9"/>
      <c r="O92" s="9"/>
      <c r="P92" s="40">
        <f t="shared" ref="P92:P99" si="1443">Q92+R92+S92</f>
        <v>45000</v>
      </c>
      <c r="Q92" s="9"/>
      <c r="R92" s="9">
        <v>45000</v>
      </c>
      <c r="S92" s="9"/>
      <c r="T92" s="64">
        <f t="shared" ref="T92:T99" si="1444">(L92+M92+N92)*-1</f>
        <v>-78595</v>
      </c>
      <c r="U92" s="64">
        <f t="shared" ref="U92:U99" si="1445">(Q92+R92)*-1</f>
        <v>-45000</v>
      </c>
      <c r="V92" s="9">
        <f t="shared" ref="V92:W99" si="1446">ROUND(T92*0.65,0)</f>
        <v>-51087</v>
      </c>
      <c r="W92" s="9">
        <f t="shared" si="1446"/>
        <v>-29250</v>
      </c>
      <c r="X92" s="9">
        <v>55392</v>
      </c>
      <c r="Y92" s="9">
        <v>29600</v>
      </c>
      <c r="Z92" s="69">
        <f t="shared" ref="Z92:Z99" si="1447">IF(T92=0,0,ROUND((T92+L92)/X92/12,2))</f>
        <v>-0.12</v>
      </c>
      <c r="AA92" s="69">
        <f t="shared" ref="AA92:AA99" si="1448">IF(U92=0,0,ROUND((U92+Q92)/Y92/12,2))</f>
        <v>-0.13</v>
      </c>
      <c r="AB92" s="69">
        <f t="shared" ref="AB92:AB99" si="1449">Z92+AA92</f>
        <v>-0.25</v>
      </c>
      <c r="AC92" s="69">
        <f t="shared" ref="AC92:AC99" si="1450">ROUND(Z92*0.65,2)</f>
        <v>-0.08</v>
      </c>
      <c r="AD92" s="69">
        <f t="shared" ref="AD92:AD99" si="1451">ROUND(AA92*0.65,2)</f>
        <v>-0.08</v>
      </c>
      <c r="AE92" s="46">
        <f t="shared" ref="AE92:AE99" si="1452">AC92+AD92</f>
        <v>-0.16</v>
      </c>
      <c r="AF92" s="9">
        <f t="shared" ref="AF92:AF99" si="1453">T92-V92</f>
        <v>-27508</v>
      </c>
      <c r="AG92" s="9">
        <f t="shared" ref="AG92:AG99" si="1454">U92-W92</f>
        <v>-15750</v>
      </c>
      <c r="AH92" s="69">
        <f t="shared" ref="AH92:AH99" si="1455">Z92-AC92</f>
        <v>-3.9999999999999994E-2</v>
      </c>
      <c r="AI92" s="69">
        <f t="shared" ref="AI92:AI99" si="1456">AA92-AD92</f>
        <v>-0.05</v>
      </c>
      <c r="AJ92" s="69">
        <f t="shared" ref="AJ92:AJ99" si="1457">AH92+AI92</f>
        <v>-0.09</v>
      </c>
      <c r="AK92" s="40">
        <f t="shared" ref="AK92:AK99" si="1458">AL92+AS92</f>
        <v>0</v>
      </c>
      <c r="AL92" s="40">
        <f t="shared" ref="AL92:AL99" si="1459">AN92+AO92+AP92+AQ92+AR92</f>
        <v>0</v>
      </c>
      <c r="AM92" s="5"/>
      <c r="AN92" s="9"/>
      <c r="AO92" s="9"/>
      <c r="AP92" s="9"/>
      <c r="AQ92" s="9"/>
      <c r="AR92" s="9"/>
      <c r="AS92" s="40">
        <f t="shared" ref="AS92:AS104" si="1460">AT92+AU92+AV92</f>
        <v>0</v>
      </c>
      <c r="AT92" s="9"/>
      <c r="AU92" s="9"/>
      <c r="AV92" s="9"/>
      <c r="AW92" s="81"/>
      <c r="AX92" s="81"/>
      <c r="AY92" s="78"/>
      <c r="AZ92" s="9">
        <v>55392</v>
      </c>
      <c r="BA92" s="9">
        <v>29600</v>
      </c>
      <c r="BB92" s="86">
        <f>ROUND(AW92/AZ92/10,2)*-1</f>
        <v>0</v>
      </c>
      <c r="BC92" s="86">
        <f>ROUND(AX92/BA92/10,2)*-1</f>
        <v>0</v>
      </c>
      <c r="BD92" s="86">
        <f t="shared" ref="BD92:BD99" si="1461">BB92+BC92</f>
        <v>0</v>
      </c>
      <c r="BE92" s="87">
        <f t="shared" ref="BE92:BE99" si="1462">BF92+BM92</f>
        <v>914395</v>
      </c>
      <c r="BF92" s="87">
        <f t="shared" ref="BF92:BF99" si="1463">BH92+BI92+BJ92+BK92+BL92</f>
        <v>869395</v>
      </c>
      <c r="BG92" s="88">
        <f t="shared" ref="BG92:BG99" si="1464">J92</f>
        <v>30</v>
      </c>
      <c r="BH92" s="88">
        <f t="shared" ref="BH92:BH99" si="1465">K92</f>
        <v>790800</v>
      </c>
      <c r="BI92" s="88">
        <f t="shared" ref="BI92:BI99" si="1466">L92</f>
        <v>0</v>
      </c>
      <c r="BJ92" s="88">
        <f t="shared" ref="BJ92:BJ99" si="1467">M92</f>
        <v>78595</v>
      </c>
      <c r="BK92" s="88">
        <f t="shared" ref="BK92:BK99" si="1468">N92</f>
        <v>0</v>
      </c>
      <c r="BL92" s="88">
        <f t="shared" ref="BL92:BL99" si="1469">O92</f>
        <v>0</v>
      </c>
      <c r="BM92" s="87">
        <f t="shared" ref="BM92:BM99" si="1470">BN92+BO92+BP92</f>
        <v>45000</v>
      </c>
      <c r="BN92" s="81">
        <f t="shared" ref="BN92:BN99" si="1471">Q92</f>
        <v>0</v>
      </c>
      <c r="BO92" s="81">
        <f t="shared" ref="BO92:BO99" si="1472">R92</f>
        <v>45000</v>
      </c>
      <c r="BP92" s="81">
        <f t="shared" ref="BP92:BP99" si="1473">S92</f>
        <v>0</v>
      </c>
      <c r="BQ92" s="81">
        <f t="shared" ref="BQ92:BQ99" si="1474">(BH92+BI92+BJ92+BK92)-(K92+L92+M92+N92)</f>
        <v>0</v>
      </c>
      <c r="BR92" s="81">
        <f t="shared" ref="BR92:BR99" si="1475">(BN92+BO92)-(Q92+R92)</f>
        <v>0</v>
      </c>
      <c r="BS92" s="81">
        <f t="shared" ref="BS92:BS99" si="1476">(BP92+BL92)-(S92+O92)</f>
        <v>0</v>
      </c>
      <c r="BT92" s="9">
        <v>55392</v>
      </c>
      <c r="BU92" s="9">
        <v>29600</v>
      </c>
      <c r="BV92" s="86">
        <f t="shared" ref="BV92:BV99" si="1477">ROUND(((BH92+BJ92+BK92)-(K92+M92+N92))/10/BT92,2)*-1</f>
        <v>0</v>
      </c>
      <c r="BW92" s="86">
        <f t="shared" ref="BW92:BW99" si="1478">ROUND((BO92-R92)/10/BU92,2)*-1</f>
        <v>0</v>
      </c>
      <c r="BX92" s="86">
        <f t="shared" ref="BX92:BX99" si="1479">BV92+BW92</f>
        <v>0</v>
      </c>
      <c r="BY92" s="87">
        <f t="shared" ref="BY92:BY99" si="1480">BZ92+CG92</f>
        <v>914395</v>
      </c>
      <c r="BZ92" s="87">
        <f t="shared" ref="BZ92:BZ99" si="1481">CB92+CC92+CD92+CE92+CF92</f>
        <v>869395</v>
      </c>
      <c r="CA92" s="81">
        <f t="shared" ref="CA92:CA99" si="1482">BG92</f>
        <v>30</v>
      </c>
      <c r="CB92" s="81">
        <f t="shared" ref="CB92:CB99" si="1483">BH92</f>
        <v>790800</v>
      </c>
      <c r="CC92" s="81">
        <f t="shared" ref="CC92:CC99" si="1484">BI92</f>
        <v>0</v>
      </c>
      <c r="CD92" s="81">
        <f t="shared" ref="CD92:CD99" si="1485">BJ92</f>
        <v>78595</v>
      </c>
      <c r="CE92" s="81">
        <f t="shared" ref="CE92:CE99" si="1486">BK92</f>
        <v>0</v>
      </c>
      <c r="CF92" s="81">
        <f t="shared" ref="CF92:CF99" si="1487">BL92</f>
        <v>0</v>
      </c>
      <c r="CG92" s="87">
        <f t="shared" ref="CG92:CG99" si="1488">CH92+CI92+CJ92</f>
        <v>45000</v>
      </c>
      <c r="CH92" s="81">
        <f t="shared" ref="CH92:CH99" si="1489">BN92</f>
        <v>0</v>
      </c>
      <c r="CI92" s="81">
        <f t="shared" ref="CI92:CI99" si="1490">BO92</f>
        <v>45000</v>
      </c>
      <c r="CJ92" s="81">
        <f t="shared" ref="CJ92:CJ99" si="1491">BP92</f>
        <v>0</v>
      </c>
      <c r="CK92" s="81">
        <f t="shared" ref="CK92:CK99" si="1492">(CC92+CD92+CE92)-(BI92+BJ92+BK92)</f>
        <v>0</v>
      </c>
      <c r="CL92" s="81">
        <f t="shared" ref="CL92:CL99" si="1493">(CH92+CI92)-(BN92+BO92)</f>
        <v>0</v>
      </c>
      <c r="CM92" s="9">
        <v>55392</v>
      </c>
      <c r="CN92" s="9">
        <v>29600</v>
      </c>
      <c r="CO92" s="90">
        <f>ROUND(((CD92+CE92)-(BJ92+BK92))/CM92/10,2)*-1</f>
        <v>0</v>
      </c>
      <c r="CP92" s="90">
        <f>ROUND((CI92-BO92)/CN92/10,2)*-1</f>
        <v>0</v>
      </c>
      <c r="CQ92" s="90">
        <f t="shared" ref="CQ92:CQ99" si="1494">SUM(CO92:CP92)</f>
        <v>0</v>
      </c>
      <c r="CR92" s="87">
        <f t="shared" ref="CR92:CR99" si="1495">CS92+CZ92</f>
        <v>0</v>
      </c>
      <c r="CS92" s="87">
        <f t="shared" ref="CS92:CS99" si="1496">CU92+CV92+CW92+CX92+CY92</f>
        <v>0</v>
      </c>
      <c r="CT92" s="88"/>
      <c r="CU92" s="81"/>
      <c r="CV92" s="81"/>
      <c r="CW92" s="81"/>
      <c r="CX92" s="81"/>
      <c r="CY92" s="81"/>
      <c r="CZ92" s="87">
        <f t="shared" ref="CZ92:CZ99" si="1497">DA92+DB92+DC92</f>
        <v>0</v>
      </c>
      <c r="DA92" s="81"/>
      <c r="DB92" s="81"/>
      <c r="DC92" s="81"/>
      <c r="DD92" s="81">
        <f t="shared" ref="DD92:DD99" si="1498">(CV92+CW92+CX92)-(CC92+CD92+CE92)</f>
        <v>-78595</v>
      </c>
      <c r="DE92" s="81">
        <f t="shared" ref="DE92:DE99" si="1499">(DA92+DB92)-(CH92+CI92)</f>
        <v>-45000</v>
      </c>
      <c r="DF92" s="9">
        <v>56067</v>
      </c>
      <c r="DG92" s="9">
        <v>27130</v>
      </c>
      <c r="DH92" s="90">
        <f t="shared" ref="DH92" si="1500">ROUND(((CW92+CX92)-(CD92+CE92))/DF92/10,2)*-1</f>
        <v>0.14000000000000001</v>
      </c>
      <c r="DI92" s="90">
        <f t="shared" ref="DI92" si="1501">ROUND(((DB92-CI92)/DG92/10),2)*-1</f>
        <v>0.17</v>
      </c>
      <c r="DJ92" s="90">
        <f t="shared" ref="DJ92:DJ99" si="1502">DH92+DI92</f>
        <v>0.31000000000000005</v>
      </c>
      <c r="DK92" s="87">
        <f t="shared" ref="DK92:DK99" si="1503">DL92+DS92</f>
        <v>0</v>
      </c>
      <c r="DL92" s="87">
        <f t="shared" ref="DL92:DL99" si="1504">DN92+DO92+DP92+DQ92+DR92</f>
        <v>0</v>
      </c>
      <c r="DM92" s="88"/>
      <c r="DN92" s="81"/>
      <c r="DO92" s="81"/>
      <c r="DP92" s="81"/>
      <c r="DQ92" s="81"/>
      <c r="DR92" s="81"/>
      <c r="DS92" s="87">
        <f t="shared" ref="DS92:DS99" si="1505">DT92+DU92+DV92</f>
        <v>0</v>
      </c>
      <c r="DT92" s="81"/>
      <c r="DU92" s="81"/>
      <c r="DV92" s="81"/>
      <c r="DW92" s="81">
        <f t="shared" ref="DW92:DW99" si="1506">(DO92+DP92+DQ92)-(CV92+CW92+CX92)</f>
        <v>0</v>
      </c>
      <c r="DX92" s="81">
        <f t="shared" ref="DX92:DX99" si="1507">(DT92+DU92)-(DA92+DB92)</f>
        <v>0</v>
      </c>
      <c r="DY92" s="9"/>
      <c r="DZ92" s="9"/>
      <c r="EA92" s="90" t="e">
        <f t="shared" ref="EA92" si="1508">ROUND(((DP92+DQ92)-(CW92+CX92))/DY92/10,2)*-1</f>
        <v>#DIV/0!</v>
      </c>
      <c r="EB92" s="90" t="e">
        <f t="shared" ref="EB92" si="1509">ROUND(((DU92-DB92)/DZ92/10),2)*-1</f>
        <v>#DIV/0!</v>
      </c>
      <c r="EC92" s="90" t="e">
        <f t="shared" ref="EC92:EC99" si="1510">EA92+EB92</f>
        <v>#DIV/0!</v>
      </c>
      <c r="ED92" s="87">
        <f t="shared" ref="ED92:ED99" si="1511">EE92+EL92</f>
        <v>0</v>
      </c>
      <c r="EE92" s="87">
        <f t="shared" ref="EE92:EE99" si="1512">EG92+EH92+EI92+EJ92+EK92</f>
        <v>0</v>
      </c>
      <c r="EF92" s="88"/>
      <c r="EG92" s="81"/>
      <c r="EH92" s="81"/>
      <c r="EI92" s="81"/>
      <c r="EJ92" s="81"/>
      <c r="EK92" s="81"/>
      <c r="EL92" s="87">
        <f t="shared" si="1313"/>
        <v>0</v>
      </c>
      <c r="EM92" s="81"/>
      <c r="EN92" s="81"/>
      <c r="EO92" s="81"/>
      <c r="EP92" s="81">
        <f t="shared" ref="EP92:EP99" si="1513">(EH92+EI92+EJ92)-(DO92+DP92+DQ92)</f>
        <v>0</v>
      </c>
      <c r="EQ92" s="81">
        <f t="shared" ref="EQ92:EQ99" si="1514">(EM92+EN92)-(DT92+DU92)</f>
        <v>0</v>
      </c>
      <c r="ER92" s="9"/>
      <c r="ES92" s="9"/>
      <c r="ET92" s="90" t="e">
        <f t="shared" ref="ET92" si="1515">ROUND(((EI92+EJ92)-(DP92+DQ92))/ER92/10,2)*-1</f>
        <v>#DIV/0!</v>
      </c>
      <c r="EU92" s="90" t="e">
        <f t="shared" ref="EU92" si="1516">ROUND(((EN92-DU92)/ES92/10),2)*-1</f>
        <v>#DIV/0!</v>
      </c>
      <c r="EV92" s="90" t="e">
        <f t="shared" ref="EV92:EV99" si="1517">ET92+EU92</f>
        <v>#DIV/0!</v>
      </c>
    </row>
    <row r="93" spans="1:152" x14ac:dyDescent="0.25">
      <c r="A93" s="5">
        <v>1429</v>
      </c>
      <c r="B93" s="2">
        <v>600019713</v>
      </c>
      <c r="C93" s="7">
        <v>673731</v>
      </c>
      <c r="D93" s="8" t="s">
        <v>40</v>
      </c>
      <c r="E93" s="19">
        <v>3122</v>
      </c>
      <c r="F93" s="19" t="s">
        <v>108</v>
      </c>
      <c r="G93" s="19" t="s">
        <v>94</v>
      </c>
      <c r="H93" s="40">
        <f t="shared" si="1441"/>
        <v>0</v>
      </c>
      <c r="I93" s="40">
        <f t="shared" si="1442"/>
        <v>0</v>
      </c>
      <c r="J93" s="5"/>
      <c r="K93" s="9"/>
      <c r="L93" s="9"/>
      <c r="M93" s="9"/>
      <c r="N93" s="9"/>
      <c r="O93" s="9"/>
      <c r="P93" s="40">
        <f t="shared" si="1443"/>
        <v>0</v>
      </c>
      <c r="Q93" s="9"/>
      <c r="R93" s="9"/>
      <c r="S93" s="9"/>
      <c r="T93" s="64">
        <f t="shared" si="1444"/>
        <v>0</v>
      </c>
      <c r="U93" s="64">
        <f t="shared" si="1445"/>
        <v>0</v>
      </c>
      <c r="V93" s="9">
        <f t="shared" si="1446"/>
        <v>0</v>
      </c>
      <c r="W93" s="9">
        <f t="shared" si="1446"/>
        <v>0</v>
      </c>
      <c r="X93" s="45" t="s">
        <v>218</v>
      </c>
      <c r="Y93" s="45" t="s">
        <v>218</v>
      </c>
      <c r="Z93" s="69">
        <f t="shared" si="1447"/>
        <v>0</v>
      </c>
      <c r="AA93" s="69">
        <f t="shared" si="1448"/>
        <v>0</v>
      </c>
      <c r="AB93" s="69">
        <f t="shared" si="1449"/>
        <v>0</v>
      </c>
      <c r="AC93" s="69">
        <f t="shared" si="1450"/>
        <v>0</v>
      </c>
      <c r="AD93" s="69">
        <f t="shared" si="1451"/>
        <v>0</v>
      </c>
      <c r="AE93" s="46">
        <f t="shared" si="1452"/>
        <v>0</v>
      </c>
      <c r="AF93" s="9">
        <f t="shared" si="1453"/>
        <v>0</v>
      </c>
      <c r="AG93" s="9">
        <f t="shared" si="1454"/>
        <v>0</v>
      </c>
      <c r="AH93" s="69">
        <f t="shared" si="1455"/>
        <v>0</v>
      </c>
      <c r="AI93" s="69">
        <f t="shared" si="1456"/>
        <v>0</v>
      </c>
      <c r="AJ93" s="69">
        <f t="shared" si="1457"/>
        <v>0</v>
      </c>
      <c r="AK93" s="40">
        <f t="shared" si="1458"/>
        <v>0</v>
      </c>
      <c r="AL93" s="40">
        <f t="shared" si="1459"/>
        <v>0</v>
      </c>
      <c r="AM93" s="5"/>
      <c r="AN93" s="9"/>
      <c r="AO93" s="9"/>
      <c r="AP93" s="9"/>
      <c r="AQ93" s="9"/>
      <c r="AR93" s="9"/>
      <c r="AS93" s="40">
        <f t="shared" si="1460"/>
        <v>0</v>
      </c>
      <c r="AT93" s="9"/>
      <c r="AU93" s="9"/>
      <c r="AV93" s="9"/>
      <c r="AW93" s="81"/>
      <c r="AX93" s="81"/>
      <c r="AY93" s="78"/>
      <c r="AZ93" s="45" t="s">
        <v>218</v>
      </c>
      <c r="BA93" s="45" t="s">
        <v>218</v>
      </c>
      <c r="BB93" s="107" t="s">
        <v>218</v>
      </c>
      <c r="BC93" s="107" t="s">
        <v>218</v>
      </c>
      <c r="BD93" s="107" t="s">
        <v>218</v>
      </c>
      <c r="BE93" s="87">
        <f t="shared" si="1462"/>
        <v>0</v>
      </c>
      <c r="BF93" s="87">
        <f t="shared" si="1463"/>
        <v>0</v>
      </c>
      <c r="BG93" s="88">
        <f t="shared" si="1464"/>
        <v>0</v>
      </c>
      <c r="BH93" s="88">
        <f t="shared" si="1465"/>
        <v>0</v>
      </c>
      <c r="BI93" s="88">
        <f t="shared" si="1466"/>
        <v>0</v>
      </c>
      <c r="BJ93" s="88">
        <f t="shared" si="1467"/>
        <v>0</v>
      </c>
      <c r="BK93" s="88">
        <f t="shared" si="1468"/>
        <v>0</v>
      </c>
      <c r="BL93" s="88">
        <f t="shared" si="1469"/>
        <v>0</v>
      </c>
      <c r="BM93" s="87">
        <f t="shared" si="1470"/>
        <v>0</v>
      </c>
      <c r="BN93" s="81">
        <f t="shared" si="1471"/>
        <v>0</v>
      </c>
      <c r="BO93" s="81">
        <f t="shared" si="1472"/>
        <v>0</v>
      </c>
      <c r="BP93" s="81">
        <f t="shared" si="1473"/>
        <v>0</v>
      </c>
      <c r="BQ93" s="81">
        <f t="shared" si="1474"/>
        <v>0</v>
      </c>
      <c r="BR93" s="81">
        <f t="shared" si="1475"/>
        <v>0</v>
      </c>
      <c r="BS93" s="81">
        <f t="shared" si="1476"/>
        <v>0</v>
      </c>
      <c r="BT93" s="45" t="s">
        <v>218</v>
      </c>
      <c r="BU93" s="45" t="s">
        <v>218</v>
      </c>
      <c r="BV93" s="86">
        <v>0</v>
      </c>
      <c r="BW93" s="86">
        <v>0</v>
      </c>
      <c r="BX93" s="86">
        <f t="shared" si="1479"/>
        <v>0</v>
      </c>
      <c r="BY93" s="87">
        <f t="shared" si="1480"/>
        <v>0</v>
      </c>
      <c r="BZ93" s="87">
        <f t="shared" si="1481"/>
        <v>0</v>
      </c>
      <c r="CA93" s="81">
        <f t="shared" si="1482"/>
        <v>0</v>
      </c>
      <c r="CB93" s="81">
        <f t="shared" si="1483"/>
        <v>0</v>
      </c>
      <c r="CC93" s="81">
        <f t="shared" si="1484"/>
        <v>0</v>
      </c>
      <c r="CD93" s="81">
        <f t="shared" si="1485"/>
        <v>0</v>
      </c>
      <c r="CE93" s="81">
        <f t="shared" si="1486"/>
        <v>0</v>
      </c>
      <c r="CF93" s="81">
        <f t="shared" si="1487"/>
        <v>0</v>
      </c>
      <c r="CG93" s="87">
        <f t="shared" si="1488"/>
        <v>0</v>
      </c>
      <c r="CH93" s="81">
        <f t="shared" si="1489"/>
        <v>0</v>
      </c>
      <c r="CI93" s="81">
        <f t="shared" si="1490"/>
        <v>0</v>
      </c>
      <c r="CJ93" s="81">
        <f t="shared" si="1491"/>
        <v>0</v>
      </c>
      <c r="CK93" s="81">
        <f t="shared" si="1492"/>
        <v>0</v>
      </c>
      <c r="CL93" s="81">
        <f t="shared" si="1493"/>
        <v>0</v>
      </c>
      <c r="CM93" s="45">
        <v>0</v>
      </c>
      <c r="CN93" s="45">
        <v>0</v>
      </c>
      <c r="CO93" s="90"/>
      <c r="CP93" s="90"/>
      <c r="CQ93" s="90">
        <f t="shared" si="1494"/>
        <v>0</v>
      </c>
      <c r="CR93" s="87">
        <f t="shared" si="1495"/>
        <v>0</v>
      </c>
      <c r="CS93" s="87">
        <f t="shared" si="1496"/>
        <v>0</v>
      </c>
      <c r="CT93" s="88"/>
      <c r="CU93" s="81"/>
      <c r="CV93" s="81"/>
      <c r="CW93" s="81"/>
      <c r="CX93" s="81"/>
      <c r="CY93" s="81"/>
      <c r="CZ93" s="87">
        <f t="shared" si="1497"/>
        <v>0</v>
      </c>
      <c r="DA93" s="81"/>
      <c r="DB93" s="81"/>
      <c r="DC93" s="81"/>
      <c r="DD93" s="81">
        <f t="shared" si="1498"/>
        <v>0</v>
      </c>
      <c r="DE93" s="81">
        <f t="shared" si="1499"/>
        <v>0</v>
      </c>
      <c r="DF93" s="45" t="s">
        <v>218</v>
      </c>
      <c r="DG93" s="45" t="s">
        <v>218</v>
      </c>
      <c r="DH93" s="90">
        <v>0</v>
      </c>
      <c r="DI93" s="90">
        <v>0</v>
      </c>
      <c r="DJ93" s="90">
        <f t="shared" si="1502"/>
        <v>0</v>
      </c>
      <c r="DK93" s="87">
        <f t="shared" si="1503"/>
        <v>0</v>
      </c>
      <c r="DL93" s="87">
        <f t="shared" si="1504"/>
        <v>0</v>
      </c>
      <c r="DM93" s="88"/>
      <c r="DN93" s="81"/>
      <c r="DO93" s="81"/>
      <c r="DP93" s="81"/>
      <c r="DQ93" s="81"/>
      <c r="DR93" s="81"/>
      <c r="DS93" s="87">
        <f t="shared" si="1505"/>
        <v>0</v>
      </c>
      <c r="DT93" s="81"/>
      <c r="DU93" s="81"/>
      <c r="DV93" s="81"/>
      <c r="DW93" s="81">
        <f t="shared" si="1506"/>
        <v>0</v>
      </c>
      <c r="DX93" s="81">
        <f t="shared" si="1507"/>
        <v>0</v>
      </c>
      <c r="DY93" s="45" t="s">
        <v>218</v>
      </c>
      <c r="DZ93" s="45" t="s">
        <v>218</v>
      </c>
      <c r="EA93" s="90">
        <v>0</v>
      </c>
      <c r="EB93" s="90">
        <v>0</v>
      </c>
      <c r="EC93" s="90">
        <f t="shared" si="1510"/>
        <v>0</v>
      </c>
      <c r="ED93" s="87">
        <f t="shared" si="1511"/>
        <v>0</v>
      </c>
      <c r="EE93" s="87">
        <f t="shared" si="1512"/>
        <v>0</v>
      </c>
      <c r="EF93" s="88"/>
      <c r="EG93" s="81"/>
      <c r="EH93" s="81"/>
      <c r="EI93" s="81"/>
      <c r="EJ93" s="81"/>
      <c r="EK93" s="81"/>
      <c r="EL93" s="87">
        <f t="shared" si="1313"/>
        <v>0</v>
      </c>
      <c r="EM93" s="81"/>
      <c r="EN93" s="81"/>
      <c r="EO93" s="81"/>
      <c r="EP93" s="81">
        <f t="shared" si="1513"/>
        <v>0</v>
      </c>
      <c r="EQ93" s="81">
        <f t="shared" si="1514"/>
        <v>0</v>
      </c>
      <c r="ER93" s="45" t="s">
        <v>218</v>
      </c>
      <c r="ES93" s="45" t="s">
        <v>218</v>
      </c>
      <c r="ET93" s="90">
        <v>0</v>
      </c>
      <c r="EU93" s="90">
        <v>0</v>
      </c>
      <c r="EV93" s="90">
        <f t="shared" si="1517"/>
        <v>0</v>
      </c>
    </row>
    <row r="94" spans="1:152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94</v>
      </c>
      <c r="H94" s="40">
        <f t="shared" si="1441"/>
        <v>0</v>
      </c>
      <c r="I94" s="40">
        <f t="shared" si="1442"/>
        <v>0</v>
      </c>
      <c r="J94" s="5"/>
      <c r="K94" s="9"/>
      <c r="L94" s="9"/>
      <c r="M94" s="9"/>
      <c r="N94" s="9"/>
      <c r="O94" s="9"/>
      <c r="P94" s="40">
        <f t="shared" si="1443"/>
        <v>0</v>
      </c>
      <c r="Q94" s="9"/>
      <c r="R94" s="9"/>
      <c r="S94" s="9"/>
      <c r="T94" s="64">
        <f t="shared" si="1444"/>
        <v>0</v>
      </c>
      <c r="U94" s="64">
        <f t="shared" si="1445"/>
        <v>0</v>
      </c>
      <c r="V94" s="9">
        <f t="shared" si="1446"/>
        <v>0</v>
      </c>
      <c r="W94" s="9">
        <f t="shared" si="1446"/>
        <v>0</v>
      </c>
      <c r="X94" s="45" t="s">
        <v>218</v>
      </c>
      <c r="Y94" s="9">
        <v>25931</v>
      </c>
      <c r="Z94" s="69">
        <f t="shared" si="1447"/>
        <v>0</v>
      </c>
      <c r="AA94" s="69">
        <f t="shared" si="1448"/>
        <v>0</v>
      </c>
      <c r="AB94" s="69">
        <f t="shared" si="1449"/>
        <v>0</v>
      </c>
      <c r="AC94" s="69">
        <f t="shared" si="1450"/>
        <v>0</v>
      </c>
      <c r="AD94" s="69">
        <f t="shared" si="1451"/>
        <v>0</v>
      </c>
      <c r="AE94" s="46">
        <f t="shared" si="1452"/>
        <v>0</v>
      </c>
      <c r="AF94" s="9">
        <f t="shared" si="1453"/>
        <v>0</v>
      </c>
      <c r="AG94" s="9">
        <f t="shared" si="1454"/>
        <v>0</v>
      </c>
      <c r="AH94" s="69">
        <f t="shared" si="1455"/>
        <v>0</v>
      </c>
      <c r="AI94" s="69">
        <f t="shared" si="1456"/>
        <v>0</v>
      </c>
      <c r="AJ94" s="69">
        <f t="shared" si="1457"/>
        <v>0</v>
      </c>
      <c r="AK94" s="40">
        <f t="shared" si="1458"/>
        <v>0</v>
      </c>
      <c r="AL94" s="40">
        <f t="shared" si="1459"/>
        <v>0</v>
      </c>
      <c r="AM94" s="5"/>
      <c r="AN94" s="9"/>
      <c r="AO94" s="9"/>
      <c r="AP94" s="9"/>
      <c r="AQ94" s="9"/>
      <c r="AR94" s="9"/>
      <c r="AS94" s="40">
        <f t="shared" si="1460"/>
        <v>0</v>
      </c>
      <c r="AT94" s="9"/>
      <c r="AU94" s="9"/>
      <c r="AV94" s="9"/>
      <c r="AW94" s="81"/>
      <c r="AX94" s="81"/>
      <c r="AY94" s="78"/>
      <c r="AZ94" s="45" t="s">
        <v>218</v>
      </c>
      <c r="BA94" s="9">
        <v>25931</v>
      </c>
      <c r="BB94" s="107" t="s">
        <v>218</v>
      </c>
      <c r="BC94" s="86">
        <f t="shared" ref="BC94:BC99" si="1518">ROUND(AX94/BA94/10,2)*-1</f>
        <v>0</v>
      </c>
      <c r="BD94" s="86">
        <f t="shared" ref="BD94:BD96" si="1519">BC94</f>
        <v>0</v>
      </c>
      <c r="BE94" s="87">
        <f t="shared" si="1462"/>
        <v>0</v>
      </c>
      <c r="BF94" s="87">
        <f t="shared" si="1463"/>
        <v>0</v>
      </c>
      <c r="BG94" s="88">
        <f t="shared" si="1464"/>
        <v>0</v>
      </c>
      <c r="BH94" s="88">
        <f t="shared" si="1465"/>
        <v>0</v>
      </c>
      <c r="BI94" s="88">
        <f t="shared" si="1466"/>
        <v>0</v>
      </c>
      <c r="BJ94" s="88">
        <f t="shared" si="1467"/>
        <v>0</v>
      </c>
      <c r="BK94" s="88">
        <f t="shared" si="1468"/>
        <v>0</v>
      </c>
      <c r="BL94" s="88">
        <f t="shared" si="1469"/>
        <v>0</v>
      </c>
      <c r="BM94" s="87">
        <f t="shared" si="1470"/>
        <v>0</v>
      </c>
      <c r="BN94" s="81">
        <f t="shared" si="1471"/>
        <v>0</v>
      </c>
      <c r="BO94" s="81">
        <f t="shared" si="1472"/>
        <v>0</v>
      </c>
      <c r="BP94" s="81">
        <f t="shared" si="1473"/>
        <v>0</v>
      </c>
      <c r="BQ94" s="81">
        <f t="shared" si="1474"/>
        <v>0</v>
      </c>
      <c r="BR94" s="81">
        <f t="shared" si="1475"/>
        <v>0</v>
      </c>
      <c r="BS94" s="81">
        <f t="shared" si="1476"/>
        <v>0</v>
      </c>
      <c r="BT94" s="45" t="s">
        <v>218</v>
      </c>
      <c r="BU94" s="9">
        <v>25931</v>
      </c>
      <c r="BV94" s="86">
        <v>0</v>
      </c>
      <c r="BW94" s="86">
        <f t="shared" si="1478"/>
        <v>0</v>
      </c>
      <c r="BX94" s="86">
        <f t="shared" si="1479"/>
        <v>0</v>
      </c>
      <c r="BY94" s="87">
        <f t="shared" si="1480"/>
        <v>0</v>
      </c>
      <c r="BZ94" s="87">
        <f t="shared" si="1481"/>
        <v>0</v>
      </c>
      <c r="CA94" s="81">
        <f t="shared" si="1482"/>
        <v>0</v>
      </c>
      <c r="CB94" s="81">
        <f t="shared" si="1483"/>
        <v>0</v>
      </c>
      <c r="CC94" s="81">
        <f t="shared" si="1484"/>
        <v>0</v>
      </c>
      <c r="CD94" s="81">
        <f t="shared" si="1485"/>
        <v>0</v>
      </c>
      <c r="CE94" s="81">
        <f t="shared" si="1486"/>
        <v>0</v>
      </c>
      <c r="CF94" s="81">
        <f t="shared" si="1487"/>
        <v>0</v>
      </c>
      <c r="CG94" s="87">
        <f t="shared" si="1488"/>
        <v>0</v>
      </c>
      <c r="CH94" s="81">
        <f t="shared" si="1489"/>
        <v>0</v>
      </c>
      <c r="CI94" s="81">
        <f t="shared" si="1490"/>
        <v>0</v>
      </c>
      <c r="CJ94" s="81">
        <f t="shared" si="1491"/>
        <v>0</v>
      </c>
      <c r="CK94" s="81">
        <f t="shared" si="1492"/>
        <v>0</v>
      </c>
      <c r="CL94" s="81">
        <f t="shared" si="1493"/>
        <v>0</v>
      </c>
      <c r="CM94" s="45">
        <v>0</v>
      </c>
      <c r="CN94" s="9">
        <v>25931</v>
      </c>
      <c r="CO94" s="90"/>
      <c r="CP94" s="90">
        <f t="shared" ref="CP94:CP99" si="1520">ROUND((CI94-BO94)/CN94/10,2)*-1</f>
        <v>0</v>
      </c>
      <c r="CQ94" s="90">
        <f t="shared" si="1494"/>
        <v>0</v>
      </c>
      <c r="CR94" s="87">
        <f t="shared" si="1495"/>
        <v>0</v>
      </c>
      <c r="CS94" s="87">
        <f t="shared" si="1496"/>
        <v>0</v>
      </c>
      <c r="CT94" s="88"/>
      <c r="CU94" s="81"/>
      <c r="CV94" s="81"/>
      <c r="CW94" s="81"/>
      <c r="CX94" s="81"/>
      <c r="CY94" s="81"/>
      <c r="CZ94" s="87">
        <f t="shared" si="1497"/>
        <v>0</v>
      </c>
      <c r="DA94" s="81"/>
      <c r="DB94" s="81"/>
      <c r="DC94" s="81"/>
      <c r="DD94" s="81">
        <f t="shared" si="1498"/>
        <v>0</v>
      </c>
      <c r="DE94" s="81">
        <f t="shared" si="1499"/>
        <v>0</v>
      </c>
      <c r="DF94" s="45" t="s">
        <v>218</v>
      </c>
      <c r="DG94" s="9">
        <v>26460</v>
      </c>
      <c r="DH94" s="90">
        <v>0</v>
      </c>
      <c r="DI94" s="90">
        <f t="shared" ref="DI94:DI99" si="1521">ROUND(((DB94-CI94)/DG94/10),2)*-1</f>
        <v>0</v>
      </c>
      <c r="DJ94" s="90">
        <f t="shared" si="1502"/>
        <v>0</v>
      </c>
      <c r="DK94" s="87">
        <f t="shared" si="1503"/>
        <v>0</v>
      </c>
      <c r="DL94" s="87">
        <f t="shared" si="1504"/>
        <v>0</v>
      </c>
      <c r="DM94" s="88"/>
      <c r="DN94" s="81"/>
      <c r="DO94" s="81"/>
      <c r="DP94" s="81"/>
      <c r="DQ94" s="81"/>
      <c r="DR94" s="81"/>
      <c r="DS94" s="87">
        <f t="shared" si="1505"/>
        <v>0</v>
      </c>
      <c r="DT94" s="81"/>
      <c r="DU94" s="81"/>
      <c r="DV94" s="81"/>
      <c r="DW94" s="81">
        <f t="shared" si="1506"/>
        <v>0</v>
      </c>
      <c r="DX94" s="81">
        <f t="shared" si="1507"/>
        <v>0</v>
      </c>
      <c r="DY94" s="45" t="s">
        <v>218</v>
      </c>
      <c r="DZ94" s="9"/>
      <c r="EA94" s="90">
        <v>0</v>
      </c>
      <c r="EB94" s="90" t="e">
        <f t="shared" ref="EB94:EB99" si="1522">ROUND(((DU94-DB94)/DZ94/10),2)*-1</f>
        <v>#DIV/0!</v>
      </c>
      <c r="EC94" s="90" t="e">
        <f t="shared" si="1510"/>
        <v>#DIV/0!</v>
      </c>
      <c r="ED94" s="87">
        <f t="shared" si="1511"/>
        <v>0</v>
      </c>
      <c r="EE94" s="87">
        <f t="shared" si="1512"/>
        <v>0</v>
      </c>
      <c r="EF94" s="88"/>
      <c r="EG94" s="81"/>
      <c r="EH94" s="81"/>
      <c r="EI94" s="81"/>
      <c r="EJ94" s="81"/>
      <c r="EK94" s="81"/>
      <c r="EL94" s="87">
        <f t="shared" ref="EL94:EL99" si="1523">EM94+EN94+EO94</f>
        <v>0</v>
      </c>
      <c r="EM94" s="81"/>
      <c r="EN94" s="81"/>
      <c r="EO94" s="81"/>
      <c r="EP94" s="81">
        <f t="shared" si="1513"/>
        <v>0</v>
      </c>
      <c r="EQ94" s="81">
        <f t="shared" si="1514"/>
        <v>0</v>
      </c>
      <c r="ER94" s="45" t="s">
        <v>218</v>
      </c>
      <c r="ES94" s="9"/>
      <c r="ET94" s="90">
        <v>0</v>
      </c>
      <c r="EU94" s="90" t="e">
        <f t="shared" ref="EU94:EU99" si="1524">ROUND(((EN94-DU94)/ES94/10),2)*-1</f>
        <v>#DIV/0!</v>
      </c>
      <c r="EV94" s="90" t="e">
        <f t="shared" si="1517"/>
        <v>#DIV/0!</v>
      </c>
    </row>
    <row r="95" spans="1:15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94</v>
      </c>
      <c r="H95" s="40">
        <f t="shared" si="1441"/>
        <v>0</v>
      </c>
      <c r="I95" s="40">
        <f t="shared" si="1442"/>
        <v>0</v>
      </c>
      <c r="J95" s="5"/>
      <c r="K95" s="9"/>
      <c r="L95" s="9"/>
      <c r="M95" s="9"/>
      <c r="N95" s="9"/>
      <c r="O95" s="9"/>
      <c r="P95" s="40">
        <f t="shared" si="1443"/>
        <v>0</v>
      </c>
      <c r="Q95" s="9"/>
      <c r="R95" s="9"/>
      <c r="S95" s="9"/>
      <c r="T95" s="64">
        <f t="shared" si="1444"/>
        <v>0</v>
      </c>
      <c r="U95" s="64">
        <f t="shared" si="1445"/>
        <v>0</v>
      </c>
      <c r="V95" s="9">
        <f t="shared" si="1446"/>
        <v>0</v>
      </c>
      <c r="W95" s="9">
        <f t="shared" si="1446"/>
        <v>0</v>
      </c>
      <c r="X95" s="45" t="s">
        <v>218</v>
      </c>
      <c r="Y95" s="9">
        <v>25931</v>
      </c>
      <c r="Z95" s="69">
        <f t="shared" si="1447"/>
        <v>0</v>
      </c>
      <c r="AA95" s="69">
        <f t="shared" si="1448"/>
        <v>0</v>
      </c>
      <c r="AB95" s="69">
        <f t="shared" si="1449"/>
        <v>0</v>
      </c>
      <c r="AC95" s="69">
        <f t="shared" si="1450"/>
        <v>0</v>
      </c>
      <c r="AD95" s="69">
        <f t="shared" si="1451"/>
        <v>0</v>
      </c>
      <c r="AE95" s="46">
        <f t="shared" si="1452"/>
        <v>0</v>
      </c>
      <c r="AF95" s="9">
        <f t="shared" si="1453"/>
        <v>0</v>
      </c>
      <c r="AG95" s="9">
        <f t="shared" si="1454"/>
        <v>0</v>
      </c>
      <c r="AH95" s="69">
        <f t="shared" si="1455"/>
        <v>0</v>
      </c>
      <c r="AI95" s="69">
        <f t="shared" si="1456"/>
        <v>0</v>
      </c>
      <c r="AJ95" s="69">
        <f t="shared" si="1457"/>
        <v>0</v>
      </c>
      <c r="AK95" s="40">
        <f t="shared" si="1458"/>
        <v>0</v>
      </c>
      <c r="AL95" s="40">
        <f t="shared" si="1459"/>
        <v>0</v>
      </c>
      <c r="AM95" s="5"/>
      <c r="AN95" s="9"/>
      <c r="AO95" s="9"/>
      <c r="AP95" s="9"/>
      <c r="AQ95" s="9"/>
      <c r="AR95" s="9"/>
      <c r="AS95" s="40">
        <f t="shared" si="1460"/>
        <v>0</v>
      </c>
      <c r="AT95" s="9"/>
      <c r="AU95" s="9"/>
      <c r="AV95" s="9"/>
      <c r="AW95" s="81"/>
      <c r="AX95" s="81"/>
      <c r="AY95" s="78"/>
      <c r="AZ95" s="45" t="s">
        <v>218</v>
      </c>
      <c r="BA95" s="9">
        <v>25931</v>
      </c>
      <c r="BB95" s="107" t="s">
        <v>218</v>
      </c>
      <c r="BC95" s="86">
        <f t="shared" si="1518"/>
        <v>0</v>
      </c>
      <c r="BD95" s="86">
        <f t="shared" si="1519"/>
        <v>0</v>
      </c>
      <c r="BE95" s="87">
        <f t="shared" si="1462"/>
        <v>0</v>
      </c>
      <c r="BF95" s="87">
        <f t="shared" si="1463"/>
        <v>0</v>
      </c>
      <c r="BG95" s="88">
        <f t="shared" si="1464"/>
        <v>0</v>
      </c>
      <c r="BH95" s="88">
        <f t="shared" si="1465"/>
        <v>0</v>
      </c>
      <c r="BI95" s="88">
        <f t="shared" si="1466"/>
        <v>0</v>
      </c>
      <c r="BJ95" s="88">
        <f t="shared" si="1467"/>
        <v>0</v>
      </c>
      <c r="BK95" s="88">
        <f t="shared" si="1468"/>
        <v>0</v>
      </c>
      <c r="BL95" s="88">
        <f t="shared" si="1469"/>
        <v>0</v>
      </c>
      <c r="BM95" s="87">
        <f t="shared" si="1470"/>
        <v>0</v>
      </c>
      <c r="BN95" s="81">
        <f t="shared" si="1471"/>
        <v>0</v>
      </c>
      <c r="BO95" s="81">
        <f t="shared" si="1472"/>
        <v>0</v>
      </c>
      <c r="BP95" s="81">
        <f t="shared" si="1473"/>
        <v>0</v>
      </c>
      <c r="BQ95" s="81">
        <f t="shared" si="1474"/>
        <v>0</v>
      </c>
      <c r="BR95" s="81">
        <f t="shared" si="1475"/>
        <v>0</v>
      </c>
      <c r="BS95" s="81">
        <f t="shared" si="1476"/>
        <v>0</v>
      </c>
      <c r="BT95" s="45" t="s">
        <v>218</v>
      </c>
      <c r="BU95" s="9">
        <v>25931</v>
      </c>
      <c r="BV95" s="86">
        <v>0</v>
      </c>
      <c r="BW95" s="86">
        <f t="shared" si="1478"/>
        <v>0</v>
      </c>
      <c r="BX95" s="86">
        <f t="shared" si="1479"/>
        <v>0</v>
      </c>
      <c r="BY95" s="87">
        <f t="shared" si="1480"/>
        <v>0</v>
      </c>
      <c r="BZ95" s="87">
        <f t="shared" si="1481"/>
        <v>0</v>
      </c>
      <c r="CA95" s="81">
        <f t="shared" si="1482"/>
        <v>0</v>
      </c>
      <c r="CB95" s="81">
        <f t="shared" si="1483"/>
        <v>0</v>
      </c>
      <c r="CC95" s="81">
        <f t="shared" si="1484"/>
        <v>0</v>
      </c>
      <c r="CD95" s="81">
        <f t="shared" si="1485"/>
        <v>0</v>
      </c>
      <c r="CE95" s="81">
        <f t="shared" si="1486"/>
        <v>0</v>
      </c>
      <c r="CF95" s="81">
        <f t="shared" si="1487"/>
        <v>0</v>
      </c>
      <c r="CG95" s="87">
        <f t="shared" si="1488"/>
        <v>0</v>
      </c>
      <c r="CH95" s="81">
        <f t="shared" si="1489"/>
        <v>0</v>
      </c>
      <c r="CI95" s="81">
        <f t="shared" si="1490"/>
        <v>0</v>
      </c>
      <c r="CJ95" s="81">
        <f t="shared" si="1491"/>
        <v>0</v>
      </c>
      <c r="CK95" s="81">
        <f t="shared" si="1492"/>
        <v>0</v>
      </c>
      <c r="CL95" s="81">
        <f t="shared" si="1493"/>
        <v>0</v>
      </c>
      <c r="CM95" s="45">
        <v>0</v>
      </c>
      <c r="CN95" s="9">
        <v>25931</v>
      </c>
      <c r="CO95" s="90"/>
      <c r="CP95" s="90">
        <f t="shared" si="1520"/>
        <v>0</v>
      </c>
      <c r="CQ95" s="90">
        <f t="shared" si="1494"/>
        <v>0</v>
      </c>
      <c r="CR95" s="87">
        <f t="shared" si="1495"/>
        <v>0</v>
      </c>
      <c r="CS95" s="87">
        <f t="shared" si="1496"/>
        <v>0</v>
      </c>
      <c r="CT95" s="88"/>
      <c r="CU95" s="81"/>
      <c r="CV95" s="81"/>
      <c r="CW95" s="81"/>
      <c r="CX95" s="81"/>
      <c r="CY95" s="81"/>
      <c r="CZ95" s="87">
        <f t="shared" si="1497"/>
        <v>0</v>
      </c>
      <c r="DA95" s="81"/>
      <c r="DB95" s="81"/>
      <c r="DC95" s="81"/>
      <c r="DD95" s="81">
        <f t="shared" si="1498"/>
        <v>0</v>
      </c>
      <c r="DE95" s="81">
        <f t="shared" si="1499"/>
        <v>0</v>
      </c>
      <c r="DF95" s="45" t="s">
        <v>218</v>
      </c>
      <c r="DG95" s="9">
        <v>26460</v>
      </c>
      <c r="DH95" s="90">
        <v>0</v>
      </c>
      <c r="DI95" s="90">
        <f t="shared" si="1521"/>
        <v>0</v>
      </c>
      <c r="DJ95" s="90">
        <f t="shared" si="1502"/>
        <v>0</v>
      </c>
      <c r="DK95" s="87">
        <f t="shared" si="1503"/>
        <v>0</v>
      </c>
      <c r="DL95" s="87">
        <f t="shared" si="1504"/>
        <v>0</v>
      </c>
      <c r="DM95" s="88"/>
      <c r="DN95" s="81"/>
      <c r="DO95" s="81"/>
      <c r="DP95" s="81"/>
      <c r="DQ95" s="81"/>
      <c r="DR95" s="81"/>
      <c r="DS95" s="87">
        <f t="shared" si="1505"/>
        <v>0</v>
      </c>
      <c r="DT95" s="81"/>
      <c r="DU95" s="81"/>
      <c r="DV95" s="81"/>
      <c r="DW95" s="81">
        <f t="shared" si="1506"/>
        <v>0</v>
      </c>
      <c r="DX95" s="81">
        <f t="shared" si="1507"/>
        <v>0</v>
      </c>
      <c r="DY95" s="45" t="s">
        <v>218</v>
      </c>
      <c r="DZ95" s="9"/>
      <c r="EA95" s="90">
        <v>0</v>
      </c>
      <c r="EB95" s="90" t="e">
        <f t="shared" si="1522"/>
        <v>#DIV/0!</v>
      </c>
      <c r="EC95" s="90" t="e">
        <f t="shared" si="1510"/>
        <v>#DIV/0!</v>
      </c>
      <c r="ED95" s="87">
        <f t="shared" si="1511"/>
        <v>0</v>
      </c>
      <c r="EE95" s="87">
        <f t="shared" si="1512"/>
        <v>0</v>
      </c>
      <c r="EF95" s="88"/>
      <c r="EG95" s="81"/>
      <c r="EH95" s="81"/>
      <c r="EI95" s="81"/>
      <c r="EJ95" s="81"/>
      <c r="EK95" s="81"/>
      <c r="EL95" s="87">
        <f t="shared" si="1523"/>
        <v>0</v>
      </c>
      <c r="EM95" s="81"/>
      <c r="EN95" s="81"/>
      <c r="EO95" s="81"/>
      <c r="EP95" s="81">
        <f t="shared" si="1513"/>
        <v>0</v>
      </c>
      <c r="EQ95" s="81">
        <f t="shared" si="1514"/>
        <v>0</v>
      </c>
      <c r="ER95" s="45" t="s">
        <v>218</v>
      </c>
      <c r="ES95" s="9"/>
      <c r="ET95" s="90">
        <v>0</v>
      </c>
      <c r="EU95" s="90" t="e">
        <f t="shared" si="1524"/>
        <v>#DIV/0!</v>
      </c>
      <c r="EV95" s="90" t="e">
        <f t="shared" si="1517"/>
        <v>#DIV/0!</v>
      </c>
    </row>
    <row r="96" spans="1:15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3141</v>
      </c>
      <c r="F96" s="2" t="s">
        <v>20</v>
      </c>
      <c r="G96" s="7" t="s">
        <v>94</v>
      </c>
      <c r="H96" s="40">
        <f t="shared" si="1441"/>
        <v>0</v>
      </c>
      <c r="I96" s="40">
        <f t="shared" si="1442"/>
        <v>0</v>
      </c>
      <c r="J96" s="5"/>
      <c r="K96" s="9"/>
      <c r="L96" s="9"/>
      <c r="M96" s="9"/>
      <c r="N96" s="9"/>
      <c r="O96" s="9"/>
      <c r="P96" s="40">
        <f t="shared" si="1443"/>
        <v>0</v>
      </c>
      <c r="Q96" s="9"/>
      <c r="R96" s="9"/>
      <c r="S96" s="9"/>
      <c r="T96" s="64">
        <f t="shared" si="1444"/>
        <v>0</v>
      </c>
      <c r="U96" s="64">
        <f t="shared" si="1445"/>
        <v>0</v>
      </c>
      <c r="V96" s="9">
        <f t="shared" si="1446"/>
        <v>0</v>
      </c>
      <c r="W96" s="9">
        <f t="shared" si="1446"/>
        <v>0</v>
      </c>
      <c r="X96" s="45" t="s">
        <v>218</v>
      </c>
      <c r="Y96" s="9">
        <v>25931</v>
      </c>
      <c r="Z96" s="69">
        <f t="shared" si="1447"/>
        <v>0</v>
      </c>
      <c r="AA96" s="69">
        <f t="shared" si="1448"/>
        <v>0</v>
      </c>
      <c r="AB96" s="69">
        <f t="shared" si="1449"/>
        <v>0</v>
      </c>
      <c r="AC96" s="69">
        <f t="shared" si="1450"/>
        <v>0</v>
      </c>
      <c r="AD96" s="69">
        <f t="shared" si="1451"/>
        <v>0</v>
      </c>
      <c r="AE96" s="46">
        <f t="shared" si="1452"/>
        <v>0</v>
      </c>
      <c r="AF96" s="9">
        <f t="shared" si="1453"/>
        <v>0</v>
      </c>
      <c r="AG96" s="9">
        <f t="shared" si="1454"/>
        <v>0</v>
      </c>
      <c r="AH96" s="69">
        <f t="shared" si="1455"/>
        <v>0</v>
      </c>
      <c r="AI96" s="69">
        <f t="shared" si="1456"/>
        <v>0</v>
      </c>
      <c r="AJ96" s="69">
        <f t="shared" si="1457"/>
        <v>0</v>
      </c>
      <c r="AK96" s="40">
        <f t="shared" si="1458"/>
        <v>0</v>
      </c>
      <c r="AL96" s="40">
        <f t="shared" si="1459"/>
        <v>0</v>
      </c>
      <c r="AM96" s="5"/>
      <c r="AN96" s="9"/>
      <c r="AO96" s="9"/>
      <c r="AP96" s="9"/>
      <c r="AQ96" s="9"/>
      <c r="AR96" s="9"/>
      <c r="AS96" s="40">
        <f t="shared" si="1460"/>
        <v>0</v>
      </c>
      <c r="AT96" s="9"/>
      <c r="AU96" s="9"/>
      <c r="AV96" s="9"/>
      <c r="AW96" s="81"/>
      <c r="AX96" s="81"/>
      <c r="AY96" s="78"/>
      <c r="AZ96" s="45" t="s">
        <v>218</v>
      </c>
      <c r="BA96" s="9">
        <v>25931</v>
      </c>
      <c r="BB96" s="107" t="s">
        <v>218</v>
      </c>
      <c r="BC96" s="86">
        <f t="shared" si="1518"/>
        <v>0</v>
      </c>
      <c r="BD96" s="86">
        <f t="shared" si="1519"/>
        <v>0</v>
      </c>
      <c r="BE96" s="87">
        <f t="shared" si="1462"/>
        <v>0</v>
      </c>
      <c r="BF96" s="87">
        <f t="shared" si="1463"/>
        <v>0</v>
      </c>
      <c r="BG96" s="88">
        <f t="shared" si="1464"/>
        <v>0</v>
      </c>
      <c r="BH96" s="88">
        <f t="shared" si="1465"/>
        <v>0</v>
      </c>
      <c r="BI96" s="88">
        <f t="shared" si="1466"/>
        <v>0</v>
      </c>
      <c r="BJ96" s="88">
        <f t="shared" si="1467"/>
        <v>0</v>
      </c>
      <c r="BK96" s="88">
        <f t="shared" si="1468"/>
        <v>0</v>
      </c>
      <c r="BL96" s="88">
        <f t="shared" si="1469"/>
        <v>0</v>
      </c>
      <c r="BM96" s="87">
        <f t="shared" si="1470"/>
        <v>0</v>
      </c>
      <c r="BN96" s="81">
        <f t="shared" si="1471"/>
        <v>0</v>
      </c>
      <c r="BO96" s="81">
        <f t="shared" si="1472"/>
        <v>0</v>
      </c>
      <c r="BP96" s="81">
        <f t="shared" si="1473"/>
        <v>0</v>
      </c>
      <c r="BQ96" s="81">
        <f t="shared" si="1474"/>
        <v>0</v>
      </c>
      <c r="BR96" s="81">
        <f t="shared" si="1475"/>
        <v>0</v>
      </c>
      <c r="BS96" s="81">
        <f t="shared" si="1476"/>
        <v>0</v>
      </c>
      <c r="BT96" s="45" t="s">
        <v>218</v>
      </c>
      <c r="BU96" s="9">
        <v>25931</v>
      </c>
      <c r="BV96" s="86">
        <v>0</v>
      </c>
      <c r="BW96" s="86">
        <f t="shared" si="1478"/>
        <v>0</v>
      </c>
      <c r="BX96" s="86">
        <f t="shared" si="1479"/>
        <v>0</v>
      </c>
      <c r="BY96" s="87">
        <f t="shared" si="1480"/>
        <v>0</v>
      </c>
      <c r="BZ96" s="87">
        <f t="shared" si="1481"/>
        <v>0</v>
      </c>
      <c r="CA96" s="81">
        <f t="shared" si="1482"/>
        <v>0</v>
      </c>
      <c r="CB96" s="81">
        <f t="shared" si="1483"/>
        <v>0</v>
      </c>
      <c r="CC96" s="81">
        <f t="shared" si="1484"/>
        <v>0</v>
      </c>
      <c r="CD96" s="81">
        <f t="shared" si="1485"/>
        <v>0</v>
      </c>
      <c r="CE96" s="81">
        <f t="shared" si="1486"/>
        <v>0</v>
      </c>
      <c r="CF96" s="81">
        <f t="shared" si="1487"/>
        <v>0</v>
      </c>
      <c r="CG96" s="87">
        <f t="shared" si="1488"/>
        <v>0</v>
      </c>
      <c r="CH96" s="81">
        <f t="shared" si="1489"/>
        <v>0</v>
      </c>
      <c r="CI96" s="81">
        <f t="shared" si="1490"/>
        <v>0</v>
      </c>
      <c r="CJ96" s="81">
        <f t="shared" si="1491"/>
        <v>0</v>
      </c>
      <c r="CK96" s="81">
        <f t="shared" si="1492"/>
        <v>0</v>
      </c>
      <c r="CL96" s="81">
        <f t="shared" si="1493"/>
        <v>0</v>
      </c>
      <c r="CM96" s="45">
        <v>0</v>
      </c>
      <c r="CN96" s="9">
        <v>25931</v>
      </c>
      <c r="CO96" s="90"/>
      <c r="CP96" s="90">
        <f t="shared" si="1520"/>
        <v>0</v>
      </c>
      <c r="CQ96" s="90">
        <f t="shared" si="1494"/>
        <v>0</v>
      </c>
      <c r="CR96" s="87">
        <f t="shared" si="1495"/>
        <v>0</v>
      </c>
      <c r="CS96" s="87">
        <f t="shared" si="1496"/>
        <v>0</v>
      </c>
      <c r="CT96" s="88"/>
      <c r="CU96" s="81"/>
      <c r="CV96" s="81"/>
      <c r="CW96" s="81"/>
      <c r="CX96" s="81"/>
      <c r="CY96" s="81"/>
      <c r="CZ96" s="87">
        <f t="shared" si="1497"/>
        <v>0</v>
      </c>
      <c r="DA96" s="81"/>
      <c r="DB96" s="81"/>
      <c r="DC96" s="81"/>
      <c r="DD96" s="81">
        <f t="shared" si="1498"/>
        <v>0</v>
      </c>
      <c r="DE96" s="81">
        <f t="shared" si="1499"/>
        <v>0</v>
      </c>
      <c r="DF96" s="45" t="s">
        <v>218</v>
      </c>
      <c r="DG96" s="9">
        <v>26460</v>
      </c>
      <c r="DH96" s="90">
        <v>0</v>
      </c>
      <c r="DI96" s="90">
        <f t="shared" si="1521"/>
        <v>0</v>
      </c>
      <c r="DJ96" s="90">
        <f t="shared" si="1502"/>
        <v>0</v>
      </c>
      <c r="DK96" s="87">
        <f t="shared" si="1503"/>
        <v>0</v>
      </c>
      <c r="DL96" s="87">
        <f t="shared" si="1504"/>
        <v>0</v>
      </c>
      <c r="DM96" s="88"/>
      <c r="DN96" s="81"/>
      <c r="DO96" s="81"/>
      <c r="DP96" s="81"/>
      <c r="DQ96" s="81"/>
      <c r="DR96" s="81"/>
      <c r="DS96" s="87">
        <f t="shared" si="1505"/>
        <v>0</v>
      </c>
      <c r="DT96" s="81"/>
      <c r="DU96" s="81"/>
      <c r="DV96" s="81"/>
      <c r="DW96" s="81">
        <f t="shared" si="1506"/>
        <v>0</v>
      </c>
      <c r="DX96" s="81">
        <f t="shared" si="1507"/>
        <v>0</v>
      </c>
      <c r="DY96" s="45" t="s">
        <v>218</v>
      </c>
      <c r="DZ96" s="9"/>
      <c r="EA96" s="90">
        <v>0</v>
      </c>
      <c r="EB96" s="90" t="e">
        <f t="shared" si="1522"/>
        <v>#DIV/0!</v>
      </c>
      <c r="EC96" s="90" t="e">
        <f t="shared" si="1510"/>
        <v>#DIV/0!</v>
      </c>
      <c r="ED96" s="87">
        <f t="shared" si="1511"/>
        <v>0</v>
      </c>
      <c r="EE96" s="87">
        <f t="shared" si="1512"/>
        <v>0</v>
      </c>
      <c r="EF96" s="88"/>
      <c r="EG96" s="81"/>
      <c r="EH96" s="81"/>
      <c r="EI96" s="81"/>
      <c r="EJ96" s="81"/>
      <c r="EK96" s="81"/>
      <c r="EL96" s="87">
        <f t="shared" si="1523"/>
        <v>0</v>
      </c>
      <c r="EM96" s="81"/>
      <c r="EN96" s="81"/>
      <c r="EO96" s="81"/>
      <c r="EP96" s="81">
        <f t="shared" si="1513"/>
        <v>0</v>
      </c>
      <c r="EQ96" s="81">
        <f t="shared" si="1514"/>
        <v>0</v>
      </c>
      <c r="ER96" s="45" t="s">
        <v>218</v>
      </c>
      <c r="ES96" s="9"/>
      <c r="ET96" s="90">
        <v>0</v>
      </c>
      <c r="EU96" s="90" t="e">
        <f t="shared" si="1524"/>
        <v>#DIV/0!</v>
      </c>
      <c r="EV96" s="90" t="e">
        <f t="shared" si="1517"/>
        <v>#DIV/0!</v>
      </c>
    </row>
    <row r="97" spans="1:152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94</v>
      </c>
      <c r="H97" s="40">
        <f t="shared" si="1441"/>
        <v>0</v>
      </c>
      <c r="I97" s="40">
        <f t="shared" si="1442"/>
        <v>0</v>
      </c>
      <c r="J97" s="5"/>
      <c r="K97" s="9"/>
      <c r="L97" s="9"/>
      <c r="M97" s="9"/>
      <c r="N97" s="9"/>
      <c r="O97" s="9"/>
      <c r="P97" s="40">
        <f t="shared" si="1443"/>
        <v>0</v>
      </c>
      <c r="Q97" s="9"/>
      <c r="R97" s="9"/>
      <c r="S97" s="9"/>
      <c r="T97" s="64">
        <f t="shared" si="1444"/>
        <v>0</v>
      </c>
      <c r="U97" s="64">
        <f t="shared" si="1445"/>
        <v>0</v>
      </c>
      <c r="V97" s="9">
        <f t="shared" si="1446"/>
        <v>0</v>
      </c>
      <c r="W97" s="9">
        <f t="shared" si="1446"/>
        <v>0</v>
      </c>
      <c r="X97" s="9">
        <v>41481</v>
      </c>
      <c r="Y97" s="9">
        <v>23391</v>
      </c>
      <c r="Z97" s="69">
        <f t="shared" si="1447"/>
        <v>0</v>
      </c>
      <c r="AA97" s="69">
        <f t="shared" si="1448"/>
        <v>0</v>
      </c>
      <c r="AB97" s="69">
        <f t="shared" si="1449"/>
        <v>0</v>
      </c>
      <c r="AC97" s="69">
        <f t="shared" si="1450"/>
        <v>0</v>
      </c>
      <c r="AD97" s="69">
        <f t="shared" si="1451"/>
        <v>0</v>
      </c>
      <c r="AE97" s="46">
        <f t="shared" si="1452"/>
        <v>0</v>
      </c>
      <c r="AF97" s="9">
        <f t="shared" si="1453"/>
        <v>0</v>
      </c>
      <c r="AG97" s="9">
        <f t="shared" si="1454"/>
        <v>0</v>
      </c>
      <c r="AH97" s="69">
        <f t="shared" si="1455"/>
        <v>0</v>
      </c>
      <c r="AI97" s="69">
        <f t="shared" si="1456"/>
        <v>0</v>
      </c>
      <c r="AJ97" s="69">
        <f t="shared" si="1457"/>
        <v>0</v>
      </c>
      <c r="AK97" s="40">
        <f t="shared" si="1458"/>
        <v>0</v>
      </c>
      <c r="AL97" s="40">
        <f t="shared" si="1459"/>
        <v>0</v>
      </c>
      <c r="AM97" s="5"/>
      <c r="AN97" s="9"/>
      <c r="AO97" s="9"/>
      <c r="AP97" s="9"/>
      <c r="AQ97" s="9"/>
      <c r="AR97" s="9"/>
      <c r="AS97" s="40">
        <f t="shared" si="1460"/>
        <v>0</v>
      </c>
      <c r="AT97" s="9"/>
      <c r="AU97" s="9"/>
      <c r="AV97" s="9"/>
      <c r="AW97" s="81"/>
      <c r="AX97" s="81"/>
      <c r="AY97" s="78"/>
      <c r="AZ97" s="9">
        <v>41481</v>
      </c>
      <c r="BA97" s="9">
        <v>23391</v>
      </c>
      <c r="BB97" s="86">
        <f t="shared" ref="BB97:BB99" si="1525">ROUND(AW97/AZ97/10,2)*-1</f>
        <v>0</v>
      </c>
      <c r="BC97" s="86">
        <f t="shared" si="1518"/>
        <v>0</v>
      </c>
      <c r="BD97" s="86">
        <f t="shared" si="1461"/>
        <v>0</v>
      </c>
      <c r="BE97" s="87">
        <f t="shared" si="1462"/>
        <v>0</v>
      </c>
      <c r="BF97" s="87">
        <f t="shared" si="1463"/>
        <v>0</v>
      </c>
      <c r="BG97" s="88">
        <f t="shared" si="1464"/>
        <v>0</v>
      </c>
      <c r="BH97" s="88">
        <f t="shared" si="1465"/>
        <v>0</v>
      </c>
      <c r="BI97" s="88">
        <f t="shared" si="1466"/>
        <v>0</v>
      </c>
      <c r="BJ97" s="88">
        <f t="shared" si="1467"/>
        <v>0</v>
      </c>
      <c r="BK97" s="88">
        <f t="shared" si="1468"/>
        <v>0</v>
      </c>
      <c r="BL97" s="88">
        <f t="shared" si="1469"/>
        <v>0</v>
      </c>
      <c r="BM97" s="87">
        <f t="shared" si="1470"/>
        <v>0</v>
      </c>
      <c r="BN97" s="81">
        <f t="shared" si="1471"/>
        <v>0</v>
      </c>
      <c r="BO97" s="81">
        <f t="shared" si="1472"/>
        <v>0</v>
      </c>
      <c r="BP97" s="81">
        <f t="shared" si="1473"/>
        <v>0</v>
      </c>
      <c r="BQ97" s="81">
        <f t="shared" si="1474"/>
        <v>0</v>
      </c>
      <c r="BR97" s="81">
        <f t="shared" si="1475"/>
        <v>0</v>
      </c>
      <c r="BS97" s="81">
        <f t="shared" si="1476"/>
        <v>0</v>
      </c>
      <c r="BT97" s="9">
        <v>41481</v>
      </c>
      <c r="BU97" s="9">
        <v>23391</v>
      </c>
      <c r="BV97" s="86">
        <f t="shared" si="1477"/>
        <v>0</v>
      </c>
      <c r="BW97" s="86">
        <f t="shared" si="1478"/>
        <v>0</v>
      </c>
      <c r="BX97" s="86">
        <f t="shared" si="1479"/>
        <v>0</v>
      </c>
      <c r="BY97" s="87">
        <f t="shared" si="1480"/>
        <v>0</v>
      </c>
      <c r="BZ97" s="87">
        <f t="shared" si="1481"/>
        <v>0</v>
      </c>
      <c r="CA97" s="81">
        <f t="shared" si="1482"/>
        <v>0</v>
      </c>
      <c r="CB97" s="81">
        <f t="shared" si="1483"/>
        <v>0</v>
      </c>
      <c r="CC97" s="81">
        <f t="shared" si="1484"/>
        <v>0</v>
      </c>
      <c r="CD97" s="81">
        <f t="shared" si="1485"/>
        <v>0</v>
      </c>
      <c r="CE97" s="81">
        <f t="shared" si="1486"/>
        <v>0</v>
      </c>
      <c r="CF97" s="81">
        <f t="shared" si="1487"/>
        <v>0</v>
      </c>
      <c r="CG97" s="87">
        <f t="shared" si="1488"/>
        <v>0</v>
      </c>
      <c r="CH97" s="81">
        <f t="shared" si="1489"/>
        <v>0</v>
      </c>
      <c r="CI97" s="81">
        <f t="shared" si="1490"/>
        <v>0</v>
      </c>
      <c r="CJ97" s="81">
        <f t="shared" si="1491"/>
        <v>0</v>
      </c>
      <c r="CK97" s="81">
        <f t="shared" si="1492"/>
        <v>0</v>
      </c>
      <c r="CL97" s="81">
        <f t="shared" si="1493"/>
        <v>0</v>
      </c>
      <c r="CM97" s="9">
        <v>41481</v>
      </c>
      <c r="CN97" s="9">
        <v>23391</v>
      </c>
      <c r="CO97" s="90">
        <f t="shared" ref="CO97:CO99" si="1526">ROUND(((CD97+CE97)-(BJ97+BK97))/CM97/10,2)*-1</f>
        <v>0</v>
      </c>
      <c r="CP97" s="90">
        <f t="shared" si="1520"/>
        <v>0</v>
      </c>
      <c r="CQ97" s="90">
        <f t="shared" si="1494"/>
        <v>0</v>
      </c>
      <c r="CR97" s="87">
        <f t="shared" si="1495"/>
        <v>0</v>
      </c>
      <c r="CS97" s="87">
        <f t="shared" si="1496"/>
        <v>0</v>
      </c>
      <c r="CT97" s="88"/>
      <c r="CU97" s="81"/>
      <c r="CV97" s="81"/>
      <c r="CW97" s="81"/>
      <c r="CX97" s="81"/>
      <c r="CY97" s="81"/>
      <c r="CZ97" s="87">
        <f t="shared" si="1497"/>
        <v>0</v>
      </c>
      <c r="DA97" s="81"/>
      <c r="DB97" s="81"/>
      <c r="DC97" s="81"/>
      <c r="DD97" s="81">
        <f t="shared" si="1498"/>
        <v>0</v>
      </c>
      <c r="DE97" s="81">
        <f t="shared" si="1499"/>
        <v>0</v>
      </c>
      <c r="DF97" s="9">
        <v>42328</v>
      </c>
      <c r="DG97" s="9">
        <v>23868</v>
      </c>
      <c r="DH97" s="90">
        <f t="shared" ref="DH97:DH99" si="1527">ROUND(((CW97+CX97)-(CD97+CE97))/DF97/10,2)*-1</f>
        <v>0</v>
      </c>
      <c r="DI97" s="90">
        <f t="shared" si="1521"/>
        <v>0</v>
      </c>
      <c r="DJ97" s="90">
        <f t="shared" si="1502"/>
        <v>0</v>
      </c>
      <c r="DK97" s="87">
        <f t="shared" si="1503"/>
        <v>0</v>
      </c>
      <c r="DL97" s="87">
        <f t="shared" si="1504"/>
        <v>0</v>
      </c>
      <c r="DM97" s="88"/>
      <c r="DN97" s="81"/>
      <c r="DO97" s="81"/>
      <c r="DP97" s="81"/>
      <c r="DQ97" s="81"/>
      <c r="DR97" s="81"/>
      <c r="DS97" s="87">
        <f t="shared" si="1505"/>
        <v>0</v>
      </c>
      <c r="DT97" s="81"/>
      <c r="DU97" s="81"/>
      <c r="DV97" s="81"/>
      <c r="DW97" s="81">
        <f t="shared" si="1506"/>
        <v>0</v>
      </c>
      <c r="DX97" s="81">
        <f t="shared" si="1507"/>
        <v>0</v>
      </c>
      <c r="DY97" s="9"/>
      <c r="DZ97" s="9"/>
      <c r="EA97" s="90" t="e">
        <f t="shared" ref="EA97:EA99" si="1528">ROUND(((DP97+DQ97)-(CW97+CX97))/DY97/10,2)*-1</f>
        <v>#DIV/0!</v>
      </c>
      <c r="EB97" s="90" t="e">
        <f t="shared" si="1522"/>
        <v>#DIV/0!</v>
      </c>
      <c r="EC97" s="90" t="e">
        <f t="shared" si="1510"/>
        <v>#DIV/0!</v>
      </c>
      <c r="ED97" s="87">
        <f t="shared" si="1511"/>
        <v>0</v>
      </c>
      <c r="EE97" s="87">
        <f t="shared" si="1512"/>
        <v>0</v>
      </c>
      <c r="EF97" s="88"/>
      <c r="EG97" s="81"/>
      <c r="EH97" s="81"/>
      <c r="EI97" s="81"/>
      <c r="EJ97" s="81"/>
      <c r="EK97" s="81"/>
      <c r="EL97" s="87">
        <f t="shared" si="1523"/>
        <v>0</v>
      </c>
      <c r="EM97" s="81"/>
      <c r="EN97" s="81"/>
      <c r="EO97" s="81"/>
      <c r="EP97" s="81">
        <f t="shared" si="1513"/>
        <v>0</v>
      </c>
      <c r="EQ97" s="81">
        <f t="shared" si="1514"/>
        <v>0</v>
      </c>
      <c r="ER97" s="9"/>
      <c r="ES97" s="9"/>
      <c r="ET97" s="90" t="e">
        <f t="shared" ref="ET97:ET99" si="1529">ROUND(((EI97+EJ97)-(DP97+DQ97))/ER97/10,2)*-1</f>
        <v>#DIV/0!</v>
      </c>
      <c r="EU97" s="90" t="e">
        <f t="shared" si="1524"/>
        <v>#DIV/0!</v>
      </c>
      <c r="EV97" s="90" t="e">
        <f t="shared" si="1517"/>
        <v>#DIV/0!</v>
      </c>
    </row>
    <row r="98" spans="1:152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3147</v>
      </c>
      <c r="F98" s="2" t="s">
        <v>27</v>
      </c>
      <c r="G98" s="7" t="s">
        <v>94</v>
      </c>
      <c r="H98" s="40">
        <f t="shared" si="1441"/>
        <v>0</v>
      </c>
      <c r="I98" s="40">
        <f t="shared" si="1442"/>
        <v>0</v>
      </c>
      <c r="J98" s="5"/>
      <c r="K98" s="9"/>
      <c r="L98" s="9"/>
      <c r="M98" s="9"/>
      <c r="N98" s="9"/>
      <c r="O98" s="9"/>
      <c r="P98" s="40">
        <f t="shared" si="1443"/>
        <v>0</v>
      </c>
      <c r="Q98" s="9"/>
      <c r="R98" s="9"/>
      <c r="S98" s="9"/>
      <c r="T98" s="64">
        <f t="shared" si="1444"/>
        <v>0</v>
      </c>
      <c r="U98" s="64">
        <f t="shared" si="1445"/>
        <v>0</v>
      </c>
      <c r="V98" s="9">
        <f t="shared" si="1446"/>
        <v>0</v>
      </c>
      <c r="W98" s="9">
        <f t="shared" si="1446"/>
        <v>0</v>
      </c>
      <c r="X98" s="9">
        <v>41481</v>
      </c>
      <c r="Y98" s="9">
        <v>23391</v>
      </c>
      <c r="Z98" s="69">
        <f t="shared" si="1447"/>
        <v>0</v>
      </c>
      <c r="AA98" s="69">
        <f t="shared" si="1448"/>
        <v>0</v>
      </c>
      <c r="AB98" s="69">
        <f t="shared" si="1449"/>
        <v>0</v>
      </c>
      <c r="AC98" s="69">
        <f t="shared" si="1450"/>
        <v>0</v>
      </c>
      <c r="AD98" s="69">
        <f t="shared" si="1451"/>
        <v>0</v>
      </c>
      <c r="AE98" s="46">
        <f t="shared" si="1452"/>
        <v>0</v>
      </c>
      <c r="AF98" s="9">
        <f t="shared" si="1453"/>
        <v>0</v>
      </c>
      <c r="AG98" s="9">
        <f t="shared" si="1454"/>
        <v>0</v>
      </c>
      <c r="AH98" s="69">
        <f t="shared" si="1455"/>
        <v>0</v>
      </c>
      <c r="AI98" s="69">
        <f t="shared" si="1456"/>
        <v>0</v>
      </c>
      <c r="AJ98" s="69">
        <f t="shared" si="1457"/>
        <v>0</v>
      </c>
      <c r="AK98" s="40">
        <f t="shared" si="1458"/>
        <v>0</v>
      </c>
      <c r="AL98" s="40">
        <f t="shared" si="1459"/>
        <v>0</v>
      </c>
      <c r="AM98" s="5"/>
      <c r="AN98" s="9"/>
      <c r="AO98" s="9"/>
      <c r="AP98" s="9"/>
      <c r="AQ98" s="9"/>
      <c r="AR98" s="9"/>
      <c r="AS98" s="40">
        <f t="shared" si="1460"/>
        <v>0</v>
      </c>
      <c r="AT98" s="9"/>
      <c r="AU98" s="9"/>
      <c r="AV98" s="9"/>
      <c r="AW98" s="81"/>
      <c r="AX98" s="81"/>
      <c r="AY98" s="78"/>
      <c r="AZ98" s="9">
        <v>41481</v>
      </c>
      <c r="BA98" s="9">
        <v>23391</v>
      </c>
      <c r="BB98" s="86">
        <f t="shared" si="1525"/>
        <v>0</v>
      </c>
      <c r="BC98" s="86">
        <f t="shared" si="1518"/>
        <v>0</v>
      </c>
      <c r="BD98" s="86">
        <f t="shared" si="1461"/>
        <v>0</v>
      </c>
      <c r="BE98" s="87">
        <f t="shared" si="1462"/>
        <v>0</v>
      </c>
      <c r="BF98" s="87">
        <f t="shared" si="1463"/>
        <v>0</v>
      </c>
      <c r="BG98" s="88">
        <f t="shared" si="1464"/>
        <v>0</v>
      </c>
      <c r="BH98" s="88">
        <f t="shared" si="1465"/>
        <v>0</v>
      </c>
      <c r="BI98" s="88">
        <f t="shared" si="1466"/>
        <v>0</v>
      </c>
      <c r="BJ98" s="88">
        <f t="shared" si="1467"/>
        <v>0</v>
      </c>
      <c r="BK98" s="88">
        <f t="shared" si="1468"/>
        <v>0</v>
      </c>
      <c r="BL98" s="88">
        <f t="shared" si="1469"/>
        <v>0</v>
      </c>
      <c r="BM98" s="87">
        <f t="shared" si="1470"/>
        <v>0</v>
      </c>
      <c r="BN98" s="81">
        <f t="shared" si="1471"/>
        <v>0</v>
      </c>
      <c r="BO98" s="81">
        <f t="shared" si="1472"/>
        <v>0</v>
      </c>
      <c r="BP98" s="81">
        <f t="shared" si="1473"/>
        <v>0</v>
      </c>
      <c r="BQ98" s="81">
        <f t="shared" si="1474"/>
        <v>0</v>
      </c>
      <c r="BR98" s="81">
        <f t="shared" si="1475"/>
        <v>0</v>
      </c>
      <c r="BS98" s="81">
        <f t="shared" si="1476"/>
        <v>0</v>
      </c>
      <c r="BT98" s="9">
        <v>41481</v>
      </c>
      <c r="BU98" s="9">
        <v>23391</v>
      </c>
      <c r="BV98" s="86">
        <f t="shared" si="1477"/>
        <v>0</v>
      </c>
      <c r="BW98" s="86">
        <f t="shared" si="1478"/>
        <v>0</v>
      </c>
      <c r="BX98" s="86">
        <f t="shared" si="1479"/>
        <v>0</v>
      </c>
      <c r="BY98" s="87">
        <f t="shared" si="1480"/>
        <v>0</v>
      </c>
      <c r="BZ98" s="87">
        <f t="shared" si="1481"/>
        <v>0</v>
      </c>
      <c r="CA98" s="81">
        <f t="shared" si="1482"/>
        <v>0</v>
      </c>
      <c r="CB98" s="81">
        <f t="shared" si="1483"/>
        <v>0</v>
      </c>
      <c r="CC98" s="81">
        <f t="shared" si="1484"/>
        <v>0</v>
      </c>
      <c r="CD98" s="81">
        <f t="shared" si="1485"/>
        <v>0</v>
      </c>
      <c r="CE98" s="81">
        <f t="shared" si="1486"/>
        <v>0</v>
      </c>
      <c r="CF98" s="81">
        <f t="shared" si="1487"/>
        <v>0</v>
      </c>
      <c r="CG98" s="87">
        <f t="shared" si="1488"/>
        <v>0</v>
      </c>
      <c r="CH98" s="81">
        <f t="shared" si="1489"/>
        <v>0</v>
      </c>
      <c r="CI98" s="81">
        <f t="shared" si="1490"/>
        <v>0</v>
      </c>
      <c r="CJ98" s="81">
        <f t="shared" si="1491"/>
        <v>0</v>
      </c>
      <c r="CK98" s="81">
        <f t="shared" si="1492"/>
        <v>0</v>
      </c>
      <c r="CL98" s="81">
        <f t="shared" si="1493"/>
        <v>0</v>
      </c>
      <c r="CM98" s="9">
        <v>41481</v>
      </c>
      <c r="CN98" s="9">
        <v>23391</v>
      </c>
      <c r="CO98" s="90">
        <f t="shared" si="1526"/>
        <v>0</v>
      </c>
      <c r="CP98" s="90">
        <f t="shared" si="1520"/>
        <v>0</v>
      </c>
      <c r="CQ98" s="90">
        <f t="shared" si="1494"/>
        <v>0</v>
      </c>
      <c r="CR98" s="87">
        <f t="shared" si="1495"/>
        <v>0</v>
      </c>
      <c r="CS98" s="87">
        <f t="shared" si="1496"/>
        <v>0</v>
      </c>
      <c r="CT98" s="88"/>
      <c r="CU98" s="81"/>
      <c r="CV98" s="81"/>
      <c r="CW98" s="81"/>
      <c r="CX98" s="81"/>
      <c r="CY98" s="81"/>
      <c r="CZ98" s="87">
        <f t="shared" si="1497"/>
        <v>0</v>
      </c>
      <c r="DA98" s="81"/>
      <c r="DB98" s="81"/>
      <c r="DC98" s="81"/>
      <c r="DD98" s="81">
        <f t="shared" si="1498"/>
        <v>0</v>
      </c>
      <c r="DE98" s="81">
        <f t="shared" si="1499"/>
        <v>0</v>
      </c>
      <c r="DF98" s="9">
        <v>42328</v>
      </c>
      <c r="DG98" s="9">
        <v>23868</v>
      </c>
      <c r="DH98" s="90">
        <f t="shared" si="1527"/>
        <v>0</v>
      </c>
      <c r="DI98" s="90">
        <f t="shared" si="1521"/>
        <v>0</v>
      </c>
      <c r="DJ98" s="90">
        <f t="shared" si="1502"/>
        <v>0</v>
      </c>
      <c r="DK98" s="87">
        <f t="shared" si="1503"/>
        <v>0</v>
      </c>
      <c r="DL98" s="87">
        <f t="shared" si="1504"/>
        <v>0</v>
      </c>
      <c r="DM98" s="88"/>
      <c r="DN98" s="81"/>
      <c r="DO98" s="81"/>
      <c r="DP98" s="81"/>
      <c r="DQ98" s="81"/>
      <c r="DR98" s="81"/>
      <c r="DS98" s="87">
        <f t="shared" si="1505"/>
        <v>0</v>
      </c>
      <c r="DT98" s="81"/>
      <c r="DU98" s="81"/>
      <c r="DV98" s="81"/>
      <c r="DW98" s="81">
        <f t="shared" si="1506"/>
        <v>0</v>
      </c>
      <c r="DX98" s="81">
        <f t="shared" si="1507"/>
        <v>0</v>
      </c>
      <c r="DY98" s="9"/>
      <c r="DZ98" s="9"/>
      <c r="EA98" s="90" t="e">
        <f t="shared" si="1528"/>
        <v>#DIV/0!</v>
      </c>
      <c r="EB98" s="90" t="e">
        <f t="shared" si="1522"/>
        <v>#DIV/0!</v>
      </c>
      <c r="EC98" s="90" t="e">
        <f t="shared" si="1510"/>
        <v>#DIV/0!</v>
      </c>
      <c r="ED98" s="87">
        <f t="shared" si="1511"/>
        <v>0</v>
      </c>
      <c r="EE98" s="87">
        <f t="shared" si="1512"/>
        <v>0</v>
      </c>
      <c r="EF98" s="88"/>
      <c r="EG98" s="81"/>
      <c r="EH98" s="81"/>
      <c r="EI98" s="81"/>
      <c r="EJ98" s="81"/>
      <c r="EK98" s="81"/>
      <c r="EL98" s="87">
        <f t="shared" si="1523"/>
        <v>0</v>
      </c>
      <c r="EM98" s="81"/>
      <c r="EN98" s="81"/>
      <c r="EO98" s="81"/>
      <c r="EP98" s="81">
        <f t="shared" si="1513"/>
        <v>0</v>
      </c>
      <c r="EQ98" s="81">
        <f t="shared" si="1514"/>
        <v>0</v>
      </c>
      <c r="ER98" s="9"/>
      <c r="ES98" s="9"/>
      <c r="ET98" s="90" t="e">
        <f t="shared" si="1529"/>
        <v>#DIV/0!</v>
      </c>
      <c r="EU98" s="90" t="e">
        <f t="shared" si="1524"/>
        <v>#DIV/0!</v>
      </c>
      <c r="EV98" s="90" t="e">
        <f t="shared" si="1517"/>
        <v>#DIV/0!</v>
      </c>
    </row>
    <row r="99" spans="1:152" x14ac:dyDescent="0.25">
      <c r="A99" s="5">
        <v>1429</v>
      </c>
      <c r="B99" s="2">
        <v>600019713</v>
      </c>
      <c r="C99" s="7">
        <v>673731</v>
      </c>
      <c r="D99" s="8" t="s">
        <v>40</v>
      </c>
      <c r="E99" s="2">
        <v>3150</v>
      </c>
      <c r="F99" s="2" t="s">
        <v>31</v>
      </c>
      <c r="G99" s="2" t="s">
        <v>19</v>
      </c>
      <c r="H99" s="40">
        <f t="shared" si="1441"/>
        <v>269650</v>
      </c>
      <c r="I99" s="40">
        <f t="shared" si="1442"/>
        <v>269650</v>
      </c>
      <c r="J99" s="5"/>
      <c r="K99" s="9"/>
      <c r="L99" s="9"/>
      <c r="M99" s="9">
        <v>269650</v>
      </c>
      <c r="N99" s="9"/>
      <c r="O99" s="9"/>
      <c r="P99" s="40">
        <f t="shared" si="1443"/>
        <v>0</v>
      </c>
      <c r="Q99" s="9"/>
      <c r="R99" s="9"/>
      <c r="S99" s="9"/>
      <c r="T99" s="64">
        <f t="shared" si="1444"/>
        <v>-269650</v>
      </c>
      <c r="U99" s="64">
        <f t="shared" si="1445"/>
        <v>0</v>
      </c>
      <c r="V99" s="9">
        <f t="shared" si="1446"/>
        <v>-175273</v>
      </c>
      <c r="W99" s="9">
        <f t="shared" si="1446"/>
        <v>0</v>
      </c>
      <c r="X99" s="9">
        <v>54443</v>
      </c>
      <c r="Y99" s="9">
        <v>26590</v>
      </c>
      <c r="Z99" s="69">
        <f t="shared" si="1447"/>
        <v>-0.41</v>
      </c>
      <c r="AA99" s="69">
        <f t="shared" si="1448"/>
        <v>0</v>
      </c>
      <c r="AB99" s="69">
        <f t="shared" si="1449"/>
        <v>-0.41</v>
      </c>
      <c r="AC99" s="69">
        <f t="shared" si="1450"/>
        <v>-0.27</v>
      </c>
      <c r="AD99" s="69">
        <f t="shared" si="1451"/>
        <v>0</v>
      </c>
      <c r="AE99" s="46">
        <f t="shared" si="1452"/>
        <v>-0.27</v>
      </c>
      <c r="AF99" s="9">
        <f t="shared" si="1453"/>
        <v>-94377</v>
      </c>
      <c r="AG99" s="9">
        <f t="shared" si="1454"/>
        <v>0</v>
      </c>
      <c r="AH99" s="69">
        <f t="shared" si="1455"/>
        <v>-0.13999999999999996</v>
      </c>
      <c r="AI99" s="69">
        <f t="shared" si="1456"/>
        <v>0</v>
      </c>
      <c r="AJ99" s="69">
        <f t="shared" si="1457"/>
        <v>-0.13999999999999996</v>
      </c>
      <c r="AK99" s="40">
        <f t="shared" si="1458"/>
        <v>0</v>
      </c>
      <c r="AL99" s="40">
        <f t="shared" si="1459"/>
        <v>0</v>
      </c>
      <c r="AM99" s="5"/>
      <c r="AN99" s="9"/>
      <c r="AO99" s="9"/>
      <c r="AP99" s="9"/>
      <c r="AQ99" s="9"/>
      <c r="AR99" s="9"/>
      <c r="AS99" s="40">
        <f t="shared" si="1460"/>
        <v>0</v>
      </c>
      <c r="AT99" s="9"/>
      <c r="AU99" s="9"/>
      <c r="AV99" s="9"/>
      <c r="AW99" s="81"/>
      <c r="AX99" s="81"/>
      <c r="AY99" s="78"/>
      <c r="AZ99" s="9">
        <v>54443</v>
      </c>
      <c r="BA99" s="9">
        <v>26590</v>
      </c>
      <c r="BB99" s="86">
        <f t="shared" si="1525"/>
        <v>0</v>
      </c>
      <c r="BC99" s="86">
        <f t="shared" si="1518"/>
        <v>0</v>
      </c>
      <c r="BD99" s="86">
        <f t="shared" si="1461"/>
        <v>0</v>
      </c>
      <c r="BE99" s="87">
        <f t="shared" si="1462"/>
        <v>269650</v>
      </c>
      <c r="BF99" s="87">
        <f t="shared" si="1463"/>
        <v>269650</v>
      </c>
      <c r="BG99" s="88">
        <f t="shared" si="1464"/>
        <v>0</v>
      </c>
      <c r="BH99" s="88">
        <f t="shared" si="1465"/>
        <v>0</v>
      </c>
      <c r="BI99" s="88">
        <f t="shared" si="1466"/>
        <v>0</v>
      </c>
      <c r="BJ99" s="88">
        <f t="shared" si="1467"/>
        <v>269650</v>
      </c>
      <c r="BK99" s="88">
        <f t="shared" si="1468"/>
        <v>0</v>
      </c>
      <c r="BL99" s="88">
        <f t="shared" si="1469"/>
        <v>0</v>
      </c>
      <c r="BM99" s="87">
        <f t="shared" si="1470"/>
        <v>0</v>
      </c>
      <c r="BN99" s="81">
        <f t="shared" si="1471"/>
        <v>0</v>
      </c>
      <c r="BO99" s="81">
        <f t="shared" si="1472"/>
        <v>0</v>
      </c>
      <c r="BP99" s="81">
        <f t="shared" si="1473"/>
        <v>0</v>
      </c>
      <c r="BQ99" s="81">
        <f t="shared" si="1474"/>
        <v>0</v>
      </c>
      <c r="BR99" s="81">
        <f t="shared" si="1475"/>
        <v>0</v>
      </c>
      <c r="BS99" s="81">
        <f t="shared" si="1476"/>
        <v>0</v>
      </c>
      <c r="BT99" s="9">
        <v>54443</v>
      </c>
      <c r="BU99" s="9">
        <v>26590</v>
      </c>
      <c r="BV99" s="86">
        <f t="shared" si="1477"/>
        <v>0</v>
      </c>
      <c r="BW99" s="86">
        <f t="shared" si="1478"/>
        <v>0</v>
      </c>
      <c r="BX99" s="86">
        <f t="shared" si="1479"/>
        <v>0</v>
      </c>
      <c r="BY99" s="87">
        <f t="shared" si="1480"/>
        <v>269650</v>
      </c>
      <c r="BZ99" s="87">
        <f t="shared" si="1481"/>
        <v>269650</v>
      </c>
      <c r="CA99" s="81">
        <f t="shared" si="1482"/>
        <v>0</v>
      </c>
      <c r="CB99" s="81">
        <f t="shared" si="1483"/>
        <v>0</v>
      </c>
      <c r="CC99" s="81">
        <f t="shared" si="1484"/>
        <v>0</v>
      </c>
      <c r="CD99" s="81">
        <f t="shared" si="1485"/>
        <v>269650</v>
      </c>
      <c r="CE99" s="81">
        <f t="shared" si="1486"/>
        <v>0</v>
      </c>
      <c r="CF99" s="81">
        <f t="shared" si="1487"/>
        <v>0</v>
      </c>
      <c r="CG99" s="87">
        <f t="shared" si="1488"/>
        <v>0</v>
      </c>
      <c r="CH99" s="81">
        <f t="shared" si="1489"/>
        <v>0</v>
      </c>
      <c r="CI99" s="81">
        <f t="shared" si="1490"/>
        <v>0</v>
      </c>
      <c r="CJ99" s="81">
        <f t="shared" si="1491"/>
        <v>0</v>
      </c>
      <c r="CK99" s="81">
        <f t="shared" si="1492"/>
        <v>0</v>
      </c>
      <c r="CL99" s="81">
        <f t="shared" si="1493"/>
        <v>0</v>
      </c>
      <c r="CM99" s="9">
        <v>54443</v>
      </c>
      <c r="CN99" s="9">
        <v>26590</v>
      </c>
      <c r="CO99" s="90">
        <f t="shared" si="1526"/>
        <v>0</v>
      </c>
      <c r="CP99" s="90">
        <f t="shared" si="1520"/>
        <v>0</v>
      </c>
      <c r="CQ99" s="90">
        <f t="shared" si="1494"/>
        <v>0</v>
      </c>
      <c r="CR99" s="87">
        <f t="shared" si="1495"/>
        <v>0</v>
      </c>
      <c r="CS99" s="87">
        <f t="shared" si="1496"/>
        <v>0</v>
      </c>
      <c r="CT99" s="88"/>
      <c r="CU99" s="81"/>
      <c r="CV99" s="81"/>
      <c r="CW99" s="81"/>
      <c r="CX99" s="81"/>
      <c r="CY99" s="81"/>
      <c r="CZ99" s="87">
        <f t="shared" si="1497"/>
        <v>0</v>
      </c>
      <c r="DA99" s="81"/>
      <c r="DB99" s="81"/>
      <c r="DC99" s="81"/>
      <c r="DD99" s="81">
        <f t="shared" si="1498"/>
        <v>-269650</v>
      </c>
      <c r="DE99" s="81">
        <f t="shared" si="1499"/>
        <v>0</v>
      </c>
      <c r="DF99" s="9">
        <v>51885</v>
      </c>
      <c r="DG99" s="9">
        <v>27135</v>
      </c>
      <c r="DH99" s="90">
        <f t="shared" si="1527"/>
        <v>0.52</v>
      </c>
      <c r="DI99" s="90">
        <f t="shared" si="1521"/>
        <v>0</v>
      </c>
      <c r="DJ99" s="90">
        <f t="shared" si="1502"/>
        <v>0.52</v>
      </c>
      <c r="DK99" s="87">
        <f t="shared" si="1503"/>
        <v>0</v>
      </c>
      <c r="DL99" s="87">
        <f t="shared" si="1504"/>
        <v>0</v>
      </c>
      <c r="DM99" s="88"/>
      <c r="DN99" s="81"/>
      <c r="DO99" s="81"/>
      <c r="DP99" s="81"/>
      <c r="DQ99" s="81"/>
      <c r="DR99" s="81"/>
      <c r="DS99" s="87">
        <f t="shared" si="1505"/>
        <v>0</v>
      </c>
      <c r="DT99" s="81"/>
      <c r="DU99" s="81"/>
      <c r="DV99" s="81"/>
      <c r="DW99" s="81">
        <f t="shared" si="1506"/>
        <v>0</v>
      </c>
      <c r="DX99" s="81">
        <f t="shared" si="1507"/>
        <v>0</v>
      </c>
      <c r="DY99" s="9"/>
      <c r="DZ99" s="9"/>
      <c r="EA99" s="90" t="e">
        <f t="shared" si="1528"/>
        <v>#DIV/0!</v>
      </c>
      <c r="EB99" s="90" t="e">
        <f t="shared" si="1522"/>
        <v>#DIV/0!</v>
      </c>
      <c r="EC99" s="90" t="e">
        <f t="shared" si="1510"/>
        <v>#DIV/0!</v>
      </c>
      <c r="ED99" s="87">
        <f t="shared" si="1511"/>
        <v>0</v>
      </c>
      <c r="EE99" s="87">
        <f t="shared" si="1512"/>
        <v>0</v>
      </c>
      <c r="EF99" s="88"/>
      <c r="EG99" s="81"/>
      <c r="EH99" s="81"/>
      <c r="EI99" s="81"/>
      <c r="EJ99" s="81"/>
      <c r="EK99" s="81"/>
      <c r="EL99" s="87">
        <f t="shared" si="1523"/>
        <v>0</v>
      </c>
      <c r="EM99" s="81"/>
      <c r="EN99" s="81"/>
      <c r="EO99" s="81"/>
      <c r="EP99" s="81">
        <f t="shared" si="1513"/>
        <v>0</v>
      </c>
      <c r="EQ99" s="81">
        <f t="shared" si="1514"/>
        <v>0</v>
      </c>
      <c r="ER99" s="9"/>
      <c r="ES99" s="9"/>
      <c r="ET99" s="90" t="e">
        <f t="shared" si="1529"/>
        <v>#DIV/0!</v>
      </c>
      <c r="EU99" s="90" t="e">
        <f t="shared" si="1524"/>
        <v>#DIV/0!</v>
      </c>
      <c r="EV99" s="90" t="e">
        <f t="shared" si="1517"/>
        <v>#DIV/0!</v>
      </c>
    </row>
    <row r="100" spans="1:152" x14ac:dyDescent="0.25">
      <c r="A100" s="29"/>
      <c r="B100" s="30"/>
      <c r="C100" s="31"/>
      <c r="D100" s="32" t="s">
        <v>163</v>
      </c>
      <c r="E100" s="30"/>
      <c r="F100" s="30"/>
      <c r="G100" s="30"/>
      <c r="H100" s="33">
        <f t="shared" ref="H100:AE100" si="1530">SUBTOTAL(9,H92:H99)</f>
        <v>1184045</v>
      </c>
      <c r="I100" s="33">
        <f t="shared" si="1530"/>
        <v>1139045</v>
      </c>
      <c r="J100" s="33">
        <f t="shared" si="1530"/>
        <v>30</v>
      </c>
      <c r="K100" s="33">
        <f t="shared" si="1530"/>
        <v>790800</v>
      </c>
      <c r="L100" s="33">
        <f t="shared" si="1530"/>
        <v>0</v>
      </c>
      <c r="M100" s="33">
        <f t="shared" si="1530"/>
        <v>348245</v>
      </c>
      <c r="N100" s="33">
        <f t="shared" si="1530"/>
        <v>0</v>
      </c>
      <c r="O100" s="33">
        <f t="shared" si="1530"/>
        <v>0</v>
      </c>
      <c r="P100" s="33">
        <f t="shared" si="1530"/>
        <v>45000</v>
      </c>
      <c r="Q100" s="33">
        <f t="shared" si="1530"/>
        <v>0</v>
      </c>
      <c r="R100" s="33">
        <f t="shared" si="1530"/>
        <v>45000</v>
      </c>
      <c r="S100" s="33">
        <f t="shared" si="1530"/>
        <v>0</v>
      </c>
      <c r="T100" s="33">
        <f t="shared" si="1530"/>
        <v>-348245</v>
      </c>
      <c r="U100" s="33">
        <f t="shared" si="1530"/>
        <v>-45000</v>
      </c>
      <c r="V100" s="33">
        <f t="shared" si="1530"/>
        <v>-226360</v>
      </c>
      <c r="W100" s="33">
        <f t="shared" si="1530"/>
        <v>-29250</v>
      </c>
      <c r="X100" s="33">
        <f t="shared" si="1530"/>
        <v>192797</v>
      </c>
      <c r="Y100" s="33">
        <f t="shared" si="1530"/>
        <v>180765</v>
      </c>
      <c r="Z100" s="47">
        <f t="shared" si="1530"/>
        <v>-0.53</v>
      </c>
      <c r="AA100" s="47">
        <f t="shared" si="1530"/>
        <v>-0.13</v>
      </c>
      <c r="AB100" s="47">
        <f t="shared" si="1530"/>
        <v>-0.65999999999999992</v>
      </c>
      <c r="AC100" s="47">
        <f t="shared" si="1530"/>
        <v>-0.35000000000000003</v>
      </c>
      <c r="AD100" s="47">
        <f t="shared" si="1530"/>
        <v>-0.08</v>
      </c>
      <c r="AE100" s="47">
        <f t="shared" si="1530"/>
        <v>-0.43000000000000005</v>
      </c>
      <c r="AF100" s="33">
        <f t="shared" ref="AF100:AJ100" si="1531">SUBTOTAL(9,AF92:AF99)</f>
        <v>-121885</v>
      </c>
      <c r="AG100" s="33">
        <f t="shared" si="1531"/>
        <v>-15750</v>
      </c>
      <c r="AH100" s="47">
        <f t="shared" si="1531"/>
        <v>-0.17999999999999994</v>
      </c>
      <c r="AI100" s="47">
        <f t="shared" si="1531"/>
        <v>-0.05</v>
      </c>
      <c r="AJ100" s="47">
        <f t="shared" si="1531"/>
        <v>-0.22999999999999995</v>
      </c>
      <c r="AK100" s="33">
        <f t="shared" ref="AK100:BD100" si="1532">SUBTOTAL(9,AK92:AK99)</f>
        <v>0</v>
      </c>
      <c r="AL100" s="33">
        <f t="shared" si="1532"/>
        <v>0</v>
      </c>
      <c r="AM100" s="33">
        <f t="shared" si="1532"/>
        <v>0</v>
      </c>
      <c r="AN100" s="33">
        <f t="shared" si="1532"/>
        <v>0</v>
      </c>
      <c r="AO100" s="33">
        <f t="shared" si="1532"/>
        <v>0</v>
      </c>
      <c r="AP100" s="33">
        <f t="shared" si="1532"/>
        <v>0</v>
      </c>
      <c r="AQ100" s="33">
        <f t="shared" si="1532"/>
        <v>0</v>
      </c>
      <c r="AR100" s="33">
        <f t="shared" si="1532"/>
        <v>0</v>
      </c>
      <c r="AS100" s="33">
        <f t="shared" si="1532"/>
        <v>0</v>
      </c>
      <c r="AT100" s="33">
        <f t="shared" si="1532"/>
        <v>0</v>
      </c>
      <c r="AU100" s="33">
        <f t="shared" si="1532"/>
        <v>0</v>
      </c>
      <c r="AV100" s="33">
        <f t="shared" si="1532"/>
        <v>0</v>
      </c>
      <c r="AW100" s="33">
        <f t="shared" si="1532"/>
        <v>0</v>
      </c>
      <c r="AX100" s="33">
        <f t="shared" si="1532"/>
        <v>0</v>
      </c>
      <c r="AY100" s="33">
        <f t="shared" si="1532"/>
        <v>0</v>
      </c>
      <c r="AZ100" s="33">
        <f t="shared" ref="AZ100:BA100" si="1533">SUBTOTAL(9,AZ92:AZ99)</f>
        <v>192797</v>
      </c>
      <c r="BA100" s="33">
        <f t="shared" si="1533"/>
        <v>180765</v>
      </c>
      <c r="BB100" s="47">
        <f t="shared" si="1532"/>
        <v>0</v>
      </c>
      <c r="BC100" s="47">
        <f t="shared" si="1532"/>
        <v>0</v>
      </c>
      <c r="BD100" s="47">
        <f t="shared" si="1532"/>
        <v>0</v>
      </c>
      <c r="BE100" s="33">
        <f t="shared" ref="BE100:BX100" si="1534">SUBTOTAL(9,BE92:BE99)</f>
        <v>1184045</v>
      </c>
      <c r="BF100" s="33">
        <f t="shared" si="1534"/>
        <v>1139045</v>
      </c>
      <c r="BG100" s="33">
        <f t="shared" si="1534"/>
        <v>30</v>
      </c>
      <c r="BH100" s="33">
        <f t="shared" si="1534"/>
        <v>790800</v>
      </c>
      <c r="BI100" s="33">
        <f t="shared" si="1534"/>
        <v>0</v>
      </c>
      <c r="BJ100" s="33">
        <f t="shared" si="1534"/>
        <v>348245</v>
      </c>
      <c r="BK100" s="33">
        <f t="shared" si="1534"/>
        <v>0</v>
      </c>
      <c r="BL100" s="33">
        <f t="shared" si="1534"/>
        <v>0</v>
      </c>
      <c r="BM100" s="33">
        <f t="shared" si="1534"/>
        <v>45000</v>
      </c>
      <c r="BN100" s="33">
        <f t="shared" si="1534"/>
        <v>0</v>
      </c>
      <c r="BO100" s="33">
        <f t="shared" si="1534"/>
        <v>45000</v>
      </c>
      <c r="BP100" s="33">
        <f t="shared" si="1534"/>
        <v>0</v>
      </c>
      <c r="BQ100" s="33">
        <f t="shared" si="1534"/>
        <v>0</v>
      </c>
      <c r="BR100" s="33">
        <f t="shared" si="1534"/>
        <v>0</v>
      </c>
      <c r="BS100" s="33">
        <f t="shared" si="1534"/>
        <v>0</v>
      </c>
      <c r="BT100" s="33">
        <f t="shared" si="1534"/>
        <v>192797</v>
      </c>
      <c r="BU100" s="33">
        <f t="shared" si="1534"/>
        <v>180765</v>
      </c>
      <c r="BV100" s="47">
        <f t="shared" si="1534"/>
        <v>0</v>
      </c>
      <c r="BW100" s="47">
        <f t="shared" si="1534"/>
        <v>0</v>
      </c>
      <c r="BX100" s="47">
        <f t="shared" si="1534"/>
        <v>0</v>
      </c>
      <c r="BY100" s="33">
        <f t="shared" ref="BY100:CQ100" si="1535">SUBTOTAL(9,BY92:BY99)</f>
        <v>1184045</v>
      </c>
      <c r="BZ100" s="33">
        <f t="shared" si="1535"/>
        <v>1139045</v>
      </c>
      <c r="CA100" s="33">
        <f t="shared" si="1535"/>
        <v>30</v>
      </c>
      <c r="CB100" s="33">
        <f t="shared" si="1535"/>
        <v>790800</v>
      </c>
      <c r="CC100" s="33">
        <f t="shared" si="1535"/>
        <v>0</v>
      </c>
      <c r="CD100" s="33">
        <f t="shared" si="1535"/>
        <v>348245</v>
      </c>
      <c r="CE100" s="33">
        <f t="shared" si="1535"/>
        <v>0</v>
      </c>
      <c r="CF100" s="33">
        <f t="shared" si="1535"/>
        <v>0</v>
      </c>
      <c r="CG100" s="33">
        <f t="shared" si="1535"/>
        <v>45000</v>
      </c>
      <c r="CH100" s="33">
        <f t="shared" si="1535"/>
        <v>0</v>
      </c>
      <c r="CI100" s="33">
        <f t="shared" si="1535"/>
        <v>45000</v>
      </c>
      <c r="CJ100" s="33">
        <f t="shared" si="1535"/>
        <v>0</v>
      </c>
      <c r="CK100" s="33">
        <f t="shared" si="1535"/>
        <v>0</v>
      </c>
      <c r="CL100" s="33">
        <f t="shared" si="1535"/>
        <v>0</v>
      </c>
      <c r="CM100" s="33">
        <f t="shared" si="1535"/>
        <v>192797</v>
      </c>
      <c r="CN100" s="33">
        <f t="shared" si="1535"/>
        <v>180765</v>
      </c>
      <c r="CO100" s="56">
        <f t="shared" si="1535"/>
        <v>0</v>
      </c>
      <c r="CP100" s="56">
        <f t="shared" si="1535"/>
        <v>0</v>
      </c>
      <c r="CQ100" s="56">
        <f t="shared" si="1535"/>
        <v>0</v>
      </c>
      <c r="CR100" s="33">
        <f t="shared" ref="CR100:DJ100" si="1536">SUBTOTAL(9,CR92:CR99)</f>
        <v>0</v>
      </c>
      <c r="CS100" s="33">
        <f t="shared" si="1536"/>
        <v>0</v>
      </c>
      <c r="CT100" s="33">
        <f t="shared" si="1536"/>
        <v>0</v>
      </c>
      <c r="CU100" s="33">
        <f t="shared" si="1536"/>
        <v>0</v>
      </c>
      <c r="CV100" s="33">
        <f t="shared" si="1536"/>
        <v>0</v>
      </c>
      <c r="CW100" s="33">
        <f t="shared" si="1536"/>
        <v>0</v>
      </c>
      <c r="CX100" s="33">
        <f t="shared" si="1536"/>
        <v>0</v>
      </c>
      <c r="CY100" s="33">
        <f t="shared" si="1536"/>
        <v>0</v>
      </c>
      <c r="CZ100" s="33">
        <f t="shared" si="1536"/>
        <v>0</v>
      </c>
      <c r="DA100" s="33">
        <f t="shared" si="1536"/>
        <v>0</v>
      </c>
      <c r="DB100" s="33">
        <f t="shared" si="1536"/>
        <v>0</v>
      </c>
      <c r="DC100" s="33">
        <f t="shared" si="1536"/>
        <v>0</v>
      </c>
      <c r="DD100" s="33">
        <f t="shared" si="1536"/>
        <v>-348245</v>
      </c>
      <c r="DE100" s="33">
        <f t="shared" si="1536"/>
        <v>-45000</v>
      </c>
      <c r="DF100" s="33">
        <f t="shared" si="1536"/>
        <v>192608</v>
      </c>
      <c r="DG100" s="33">
        <f t="shared" si="1536"/>
        <v>181381</v>
      </c>
      <c r="DH100" s="56">
        <f t="shared" si="1536"/>
        <v>0.66</v>
      </c>
      <c r="DI100" s="56">
        <f t="shared" si="1536"/>
        <v>0.17</v>
      </c>
      <c r="DJ100" s="56">
        <f t="shared" si="1536"/>
        <v>0.83000000000000007</v>
      </c>
      <c r="DK100" s="33">
        <f t="shared" ref="DK100:EC100" si="1537">SUBTOTAL(9,DK92:DK99)</f>
        <v>0</v>
      </c>
      <c r="DL100" s="33">
        <f t="shared" si="1537"/>
        <v>0</v>
      </c>
      <c r="DM100" s="33">
        <f t="shared" si="1537"/>
        <v>0</v>
      </c>
      <c r="DN100" s="33">
        <f t="shared" si="1537"/>
        <v>0</v>
      </c>
      <c r="DO100" s="33">
        <f t="shared" si="1537"/>
        <v>0</v>
      </c>
      <c r="DP100" s="33">
        <f t="shared" si="1537"/>
        <v>0</v>
      </c>
      <c r="DQ100" s="33">
        <f t="shared" si="1537"/>
        <v>0</v>
      </c>
      <c r="DR100" s="33">
        <f t="shared" si="1537"/>
        <v>0</v>
      </c>
      <c r="DS100" s="33">
        <f t="shared" si="1537"/>
        <v>0</v>
      </c>
      <c r="DT100" s="33">
        <f t="shared" si="1537"/>
        <v>0</v>
      </c>
      <c r="DU100" s="33">
        <f t="shared" si="1537"/>
        <v>0</v>
      </c>
      <c r="DV100" s="33">
        <f t="shared" si="1537"/>
        <v>0</v>
      </c>
      <c r="DW100" s="33">
        <f t="shared" si="1537"/>
        <v>0</v>
      </c>
      <c r="DX100" s="33">
        <f t="shared" si="1537"/>
        <v>0</v>
      </c>
      <c r="DY100" s="33">
        <f t="shared" si="1537"/>
        <v>0</v>
      </c>
      <c r="DZ100" s="33">
        <f t="shared" si="1537"/>
        <v>0</v>
      </c>
      <c r="EA100" s="56" t="e">
        <f t="shared" si="1537"/>
        <v>#DIV/0!</v>
      </c>
      <c r="EB100" s="56" t="e">
        <f t="shared" si="1537"/>
        <v>#DIV/0!</v>
      </c>
      <c r="EC100" s="56" t="e">
        <f t="shared" si="1537"/>
        <v>#DIV/0!</v>
      </c>
      <c r="ED100" s="33">
        <f t="shared" ref="ED100:EV100" si="1538">SUBTOTAL(9,ED92:ED99)</f>
        <v>0</v>
      </c>
      <c r="EE100" s="33">
        <f t="shared" si="1538"/>
        <v>0</v>
      </c>
      <c r="EF100" s="33">
        <f t="shared" si="1538"/>
        <v>0</v>
      </c>
      <c r="EG100" s="33">
        <f t="shared" si="1538"/>
        <v>0</v>
      </c>
      <c r="EH100" s="33">
        <f t="shared" si="1538"/>
        <v>0</v>
      </c>
      <c r="EI100" s="33">
        <f t="shared" si="1538"/>
        <v>0</v>
      </c>
      <c r="EJ100" s="33">
        <f t="shared" si="1538"/>
        <v>0</v>
      </c>
      <c r="EK100" s="33">
        <f t="shared" si="1538"/>
        <v>0</v>
      </c>
      <c r="EL100" s="33">
        <f t="shared" si="1538"/>
        <v>0</v>
      </c>
      <c r="EM100" s="33">
        <f t="shared" si="1538"/>
        <v>0</v>
      </c>
      <c r="EN100" s="33">
        <f t="shared" si="1538"/>
        <v>0</v>
      </c>
      <c r="EO100" s="33">
        <f t="shared" si="1538"/>
        <v>0</v>
      </c>
      <c r="EP100" s="33">
        <f t="shared" si="1538"/>
        <v>0</v>
      </c>
      <c r="EQ100" s="33">
        <f t="shared" si="1538"/>
        <v>0</v>
      </c>
      <c r="ER100" s="33">
        <f t="shared" si="1538"/>
        <v>0</v>
      </c>
      <c r="ES100" s="33">
        <f t="shared" si="1538"/>
        <v>0</v>
      </c>
      <c r="ET100" s="56" t="e">
        <f t="shared" si="1538"/>
        <v>#DIV/0!</v>
      </c>
      <c r="EU100" s="56" t="e">
        <f t="shared" si="1538"/>
        <v>#DIV/0!</v>
      </c>
      <c r="EV100" s="56" t="e">
        <f t="shared" si="1538"/>
        <v>#DIV/0!</v>
      </c>
    </row>
    <row r="101" spans="1:152" x14ac:dyDescent="0.25">
      <c r="A101" s="25">
        <v>1430</v>
      </c>
      <c r="B101" s="6">
        <v>600019802</v>
      </c>
      <c r="C101" s="26">
        <v>581071</v>
      </c>
      <c r="D101" s="27" t="s">
        <v>41</v>
      </c>
      <c r="E101" s="6">
        <v>3122</v>
      </c>
      <c r="F101" s="6" t="s">
        <v>18</v>
      </c>
      <c r="G101" s="6" t="s">
        <v>19</v>
      </c>
      <c r="H101" s="40">
        <f>I101+P101</f>
        <v>166240</v>
      </c>
      <c r="I101" s="40">
        <f>K101+L101+M101+N101+O101</f>
        <v>105440</v>
      </c>
      <c r="J101" s="5">
        <v>4</v>
      </c>
      <c r="K101" s="9">
        <v>105440</v>
      </c>
      <c r="L101" s="9"/>
      <c r="M101" s="9"/>
      <c r="N101" s="9"/>
      <c r="O101" s="9"/>
      <c r="P101" s="40">
        <f>Q101+R101+S101</f>
        <v>60800</v>
      </c>
      <c r="Q101" s="9">
        <v>20000</v>
      </c>
      <c r="R101" s="9">
        <v>40800</v>
      </c>
      <c r="S101" s="9"/>
      <c r="T101" s="64">
        <f>(L101+M101+N101)*-1</f>
        <v>0</v>
      </c>
      <c r="U101" s="64">
        <f>(Q101+R101)*-1</f>
        <v>-60800</v>
      </c>
      <c r="V101" s="9">
        <f t="shared" ref="V101:W104" si="1539">ROUND(T101*0.65,0)</f>
        <v>0</v>
      </c>
      <c r="W101" s="9">
        <f t="shared" si="1539"/>
        <v>-39520</v>
      </c>
      <c r="X101" s="9">
        <v>55392</v>
      </c>
      <c r="Y101" s="9">
        <v>29600</v>
      </c>
      <c r="Z101" s="69">
        <f t="shared" ref="Z101:Z104" si="1540">IF(T101=0,0,ROUND((T101+L101)/X101/12,2))</f>
        <v>0</v>
      </c>
      <c r="AA101" s="69">
        <f t="shared" ref="AA101:AA104" si="1541">IF(U101=0,0,ROUND((U101+Q101)/Y101/12,2))</f>
        <v>-0.11</v>
      </c>
      <c r="AB101" s="69">
        <f>Z101+AA101</f>
        <v>-0.11</v>
      </c>
      <c r="AC101" s="69">
        <f t="shared" ref="AC101:AC104" si="1542">ROUND(Z101*0.65,2)</f>
        <v>0</v>
      </c>
      <c r="AD101" s="69">
        <f t="shared" ref="AD101:AD104" si="1543">ROUND(AA101*0.65,2)</f>
        <v>-7.0000000000000007E-2</v>
      </c>
      <c r="AE101" s="46">
        <f>AC101+AD101</f>
        <v>-7.0000000000000007E-2</v>
      </c>
      <c r="AF101" s="9">
        <f t="shared" ref="AF101:AF104" si="1544">T101-V101</f>
        <v>0</v>
      </c>
      <c r="AG101" s="9">
        <f t="shared" ref="AG101:AG104" si="1545">U101-W101</f>
        <v>-21280</v>
      </c>
      <c r="AH101" s="69">
        <f t="shared" ref="AH101:AH104" si="1546">Z101-AC101</f>
        <v>0</v>
      </c>
      <c r="AI101" s="69">
        <f t="shared" ref="AI101:AI104" si="1547">AA101-AD101</f>
        <v>-3.9999999999999994E-2</v>
      </c>
      <c r="AJ101" s="69">
        <f>AH101+AI101</f>
        <v>-3.9999999999999994E-2</v>
      </c>
      <c r="AK101" s="40">
        <f>AL101+AS101</f>
        <v>57450</v>
      </c>
      <c r="AL101" s="40">
        <f>AN101+AO101+AP101+AQ101+AR101</f>
        <v>57450</v>
      </c>
      <c r="AM101" s="100"/>
      <c r="AN101" s="101"/>
      <c r="AO101" s="101"/>
      <c r="AP101" s="101">
        <v>57450</v>
      </c>
      <c r="AQ101" s="101"/>
      <c r="AR101" s="101"/>
      <c r="AS101" s="40">
        <f t="shared" si="1460"/>
        <v>0</v>
      </c>
      <c r="AT101" s="101"/>
      <c r="AU101" s="101"/>
      <c r="AV101" s="99"/>
      <c r="AW101" s="78">
        <f>(AN101+AO101+AP101+AQ101)-(K101+L101+M101+N101)</f>
        <v>-47990</v>
      </c>
      <c r="AX101" s="78">
        <f>(AT101+AU101)-(Q101+R101)</f>
        <v>-60800</v>
      </c>
      <c r="AY101" s="78">
        <f t="shared" ref="AY101:AY104" si="1548">AV101+AR101-S101-O101</f>
        <v>0</v>
      </c>
      <c r="AZ101" s="9">
        <v>55392</v>
      </c>
      <c r="BA101" s="9">
        <v>29600</v>
      </c>
      <c r="BB101" s="86">
        <f>ROUND(((AN101+AP101+AQ101)-(K101+M101+N101))/AZ101/10,2)*-1</f>
        <v>0.09</v>
      </c>
      <c r="BC101" s="86">
        <f>ROUND((AU101-R101)/BA101/10,2)*-1</f>
        <v>0.14000000000000001</v>
      </c>
      <c r="BD101" s="86">
        <f>BB101+BC101</f>
        <v>0.23</v>
      </c>
      <c r="BE101" s="87">
        <f>BF101+BM101</f>
        <v>57450</v>
      </c>
      <c r="BF101" s="87">
        <f>BH101+BI101+BJ101+BK101+BL101</f>
        <v>57450</v>
      </c>
      <c r="BG101" s="76">
        <f t="shared" ref="BG101:BG102" si="1549">AM101</f>
        <v>0</v>
      </c>
      <c r="BH101" s="76">
        <f t="shared" ref="BH101:BH102" si="1550">AN101</f>
        <v>0</v>
      </c>
      <c r="BI101" s="76">
        <f t="shared" ref="BI101:BI102" si="1551">AO101</f>
        <v>0</v>
      </c>
      <c r="BJ101" s="76">
        <f t="shared" ref="BJ101:BJ102" si="1552">AP101</f>
        <v>57450</v>
      </c>
      <c r="BK101" s="76">
        <f t="shared" ref="BK101:BK102" si="1553">AQ101</f>
        <v>0</v>
      </c>
      <c r="BL101" s="76">
        <f t="shared" ref="BL101:BL102" si="1554">AR101</f>
        <v>0</v>
      </c>
      <c r="BM101" s="87">
        <f>BN101+BO101+BP101</f>
        <v>0</v>
      </c>
      <c r="BN101" s="76">
        <f t="shared" ref="BN101:BN102" si="1555">AT101</f>
        <v>0</v>
      </c>
      <c r="BO101" s="76">
        <f t="shared" ref="BO101:BO102" si="1556">AU101</f>
        <v>0</v>
      </c>
      <c r="BP101" s="76">
        <f t="shared" ref="BP101:BP102" si="1557">AV101</f>
        <v>0</v>
      </c>
      <c r="BQ101" s="81">
        <f t="shared" ref="BQ101:BQ104" si="1558">(BH101+BI101+BJ101+BK101)-(K101+L101+M101+N101)</f>
        <v>-47990</v>
      </c>
      <c r="BR101" s="81">
        <f t="shared" ref="BR101:BR104" si="1559">(BN101+BO101)-(Q101+R101)</f>
        <v>-60800</v>
      </c>
      <c r="BS101" s="81">
        <f t="shared" ref="BS101:BS104" si="1560">(BP101+BL101)-(S101+O101)</f>
        <v>0</v>
      </c>
      <c r="BT101" s="9">
        <v>55392</v>
      </c>
      <c r="BU101" s="9">
        <v>29600</v>
      </c>
      <c r="BV101" s="86">
        <f t="shared" ref="BV101:BV104" si="1561">ROUND(((BH101+BJ101+BK101)-(K101+M101+N101))/10/BT101,2)*-1</f>
        <v>0.09</v>
      </c>
      <c r="BW101" s="86">
        <f t="shared" ref="BW101:BW104" si="1562">ROUND((BO101-R101)/10/BU101,2)*-1</f>
        <v>0.14000000000000001</v>
      </c>
      <c r="BX101" s="86">
        <f>BV101+BW101</f>
        <v>0.23</v>
      </c>
      <c r="BY101" s="87">
        <f t="shared" ref="BY101:BY104" si="1563">BZ101+CG101</f>
        <v>57450</v>
      </c>
      <c r="BZ101" s="87">
        <f t="shared" ref="BZ101:BZ104" si="1564">CB101+CC101+CD101+CE101+CF101</f>
        <v>57450</v>
      </c>
      <c r="CA101" s="81">
        <f t="shared" ref="CA101:CA104" si="1565">BG101</f>
        <v>0</v>
      </c>
      <c r="CB101" s="81">
        <f t="shared" ref="CB101:CB104" si="1566">BH101</f>
        <v>0</v>
      </c>
      <c r="CC101" s="81">
        <f t="shared" ref="CC101:CC104" si="1567">BI101</f>
        <v>0</v>
      </c>
      <c r="CD101" s="81">
        <f t="shared" ref="CD101:CD104" si="1568">BJ101</f>
        <v>57450</v>
      </c>
      <c r="CE101" s="81">
        <f t="shared" ref="CE101:CE104" si="1569">BK101</f>
        <v>0</v>
      </c>
      <c r="CF101" s="81">
        <f t="shared" ref="CF101:CF104" si="1570">BL101</f>
        <v>0</v>
      </c>
      <c r="CG101" s="87">
        <f t="shared" ref="CG101:CG104" si="1571">CH101+CI101+CJ101</f>
        <v>0</v>
      </c>
      <c r="CH101" s="81">
        <f t="shared" ref="CH101:CH104" si="1572">BN101</f>
        <v>0</v>
      </c>
      <c r="CI101" s="81">
        <f t="shared" ref="CI101:CI104" si="1573">BO101</f>
        <v>0</v>
      </c>
      <c r="CJ101" s="81">
        <f t="shared" ref="CJ101:CJ104" si="1574">BP101</f>
        <v>0</v>
      </c>
      <c r="CK101" s="81">
        <f>(CC101+CD101+CE101)-(BI101+BJ101+BK101)</f>
        <v>0</v>
      </c>
      <c r="CL101" s="81">
        <f>(CH101+CI101)-(BN101+BO101)</f>
        <v>0</v>
      </c>
      <c r="CM101" s="9">
        <v>55392</v>
      </c>
      <c r="CN101" s="9">
        <v>29600</v>
      </c>
      <c r="CO101" s="90">
        <f>ROUND(((CD101+CE101)-(BJ101+BK101))/CM101/10,2)*-1</f>
        <v>0</v>
      </c>
      <c r="CP101" s="90">
        <f>ROUND((CI101-BO101)/CN101/10,2)*-1</f>
        <v>0</v>
      </c>
      <c r="CQ101" s="90">
        <f t="shared" ref="CQ101:CQ104" si="1575">SUM(CO101:CP101)</f>
        <v>0</v>
      </c>
      <c r="CR101" s="87">
        <f>CS101+CZ101</f>
        <v>0</v>
      </c>
      <c r="CS101" s="87">
        <f>CU101+CV101+CW101+CX101+CY101</f>
        <v>0</v>
      </c>
      <c r="CT101" s="88"/>
      <c r="CU101" s="81"/>
      <c r="CV101" s="81"/>
      <c r="CW101" s="81"/>
      <c r="CX101" s="81"/>
      <c r="CY101" s="81"/>
      <c r="CZ101" s="87">
        <f>SUM(DA101:DC101)</f>
        <v>0</v>
      </c>
      <c r="DA101" s="81"/>
      <c r="DB101" s="81"/>
      <c r="DC101" s="81"/>
      <c r="DD101" s="81">
        <f t="shared" ref="DD101:DD104" si="1576">(CV101+CW101+CX101)-(CC101+CD101+CE101)</f>
        <v>-57450</v>
      </c>
      <c r="DE101" s="81">
        <f t="shared" ref="DE101:DE104" si="1577">(DA101+DB101)-(CH101+CI101)</f>
        <v>0</v>
      </c>
      <c r="DF101" s="9">
        <v>56067</v>
      </c>
      <c r="DG101" s="9">
        <v>27130</v>
      </c>
      <c r="DH101" s="90">
        <f t="shared" ref="DH101" si="1578">ROUND(((CW101+CX101)-(CD101+CE101))/DF101/10,2)*-1</f>
        <v>0.1</v>
      </c>
      <c r="DI101" s="90">
        <f t="shared" ref="DI101" si="1579">ROUND(((DB101-CI101)/DG101/10),2)*-1</f>
        <v>0</v>
      </c>
      <c r="DJ101" s="90">
        <f>DH101+DI101</f>
        <v>0.1</v>
      </c>
      <c r="DK101" s="87">
        <f>DL101+DS101</f>
        <v>0</v>
      </c>
      <c r="DL101" s="87">
        <f>DN101+DO101+DP101+DQ101+DR101</f>
        <v>0</v>
      </c>
      <c r="DM101" s="88"/>
      <c r="DN101" s="81"/>
      <c r="DO101" s="81"/>
      <c r="DP101" s="81"/>
      <c r="DQ101" s="81"/>
      <c r="DR101" s="81"/>
      <c r="DS101" s="87">
        <f>SUM(DT101:DV101)</f>
        <v>0</v>
      </c>
      <c r="DT101" s="81"/>
      <c r="DU101" s="81"/>
      <c r="DV101" s="81"/>
      <c r="DW101" s="81">
        <f t="shared" ref="DW101:DW104" si="1580">(DO101+DP101+DQ101)-(CV101+CW101+CX101)</f>
        <v>0</v>
      </c>
      <c r="DX101" s="81">
        <f t="shared" ref="DX101:DX104" si="1581">(DT101+DU101)-(DA101+DB101)</f>
        <v>0</v>
      </c>
      <c r="DY101" s="9"/>
      <c r="DZ101" s="9"/>
      <c r="EA101" s="90" t="e">
        <f t="shared" ref="EA101" si="1582">ROUND(((DP101+DQ101)-(CW101+CX101))/DY101/10,2)*-1</f>
        <v>#DIV/0!</v>
      </c>
      <c r="EB101" s="90" t="e">
        <f t="shared" ref="EB101" si="1583">ROUND(((DU101-DB101)/DZ101/10),2)*-1</f>
        <v>#DIV/0!</v>
      </c>
      <c r="EC101" s="90" t="e">
        <f>EA101+EB101</f>
        <v>#DIV/0!</v>
      </c>
      <c r="ED101" s="87">
        <f>EE101+EL101</f>
        <v>0</v>
      </c>
      <c r="EE101" s="87">
        <f>EG101+EH101+EI101+EJ101+EK101</f>
        <v>0</v>
      </c>
      <c r="EF101" s="88"/>
      <c r="EG101" s="81"/>
      <c r="EH101" s="81"/>
      <c r="EI101" s="81"/>
      <c r="EJ101" s="81"/>
      <c r="EK101" s="81"/>
      <c r="EL101" s="87">
        <f>SUM(EM101:EO101)</f>
        <v>0</v>
      </c>
      <c r="EM101" s="81"/>
      <c r="EN101" s="81"/>
      <c r="EO101" s="81"/>
      <c r="EP101" s="81">
        <f t="shared" ref="EP101:EP104" si="1584">(EH101+EI101+EJ101)-(DO101+DP101+DQ101)</f>
        <v>0</v>
      </c>
      <c r="EQ101" s="81">
        <f t="shared" ref="EQ101:EQ104" si="1585">(EM101+EN101)-(DT101+DU101)</f>
        <v>0</v>
      </c>
      <c r="ER101" s="9"/>
      <c r="ES101" s="9"/>
      <c r="ET101" s="90" t="e">
        <f t="shared" ref="ET101" si="1586">ROUND(((EI101+EJ101)-(DP101+DQ101))/ER101/10,2)*-1</f>
        <v>#DIV/0!</v>
      </c>
      <c r="EU101" s="90" t="e">
        <f t="shared" ref="EU101" si="1587">ROUND(((EN101-DU101)/ES101/10),2)*-1</f>
        <v>#DIV/0!</v>
      </c>
      <c r="EV101" s="90" t="e">
        <f>ET101+EU101</f>
        <v>#DIV/0!</v>
      </c>
    </row>
    <row r="102" spans="1:15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19">
        <v>3122</v>
      </c>
      <c r="F102" s="19" t="s">
        <v>108</v>
      </c>
      <c r="G102" s="19" t="s">
        <v>94</v>
      </c>
      <c r="H102" s="40">
        <f>I102+P102</f>
        <v>0</v>
      </c>
      <c r="I102" s="40">
        <f>K102+L102+M102+N102+O102</f>
        <v>0</v>
      </c>
      <c r="J102" s="5"/>
      <c r="K102" s="9"/>
      <c r="L102" s="9"/>
      <c r="M102" s="9"/>
      <c r="N102" s="9"/>
      <c r="O102" s="9"/>
      <c r="P102" s="40">
        <f>Q102+R102+S102</f>
        <v>0</v>
      </c>
      <c r="Q102" s="9"/>
      <c r="R102" s="9"/>
      <c r="S102" s="9"/>
      <c r="T102" s="64">
        <f>(L102+M102+N102)*-1</f>
        <v>0</v>
      </c>
      <c r="U102" s="64">
        <f>(Q102+R102)*-1</f>
        <v>0</v>
      </c>
      <c r="V102" s="9">
        <f t="shared" si="1539"/>
        <v>0</v>
      </c>
      <c r="W102" s="9">
        <f t="shared" si="1539"/>
        <v>0</v>
      </c>
      <c r="X102" s="45" t="s">
        <v>218</v>
      </c>
      <c r="Y102" s="45" t="s">
        <v>218</v>
      </c>
      <c r="Z102" s="69">
        <f t="shared" si="1540"/>
        <v>0</v>
      </c>
      <c r="AA102" s="69">
        <f t="shared" si="1541"/>
        <v>0</v>
      </c>
      <c r="AB102" s="69">
        <f>Z102+AA102</f>
        <v>0</v>
      </c>
      <c r="AC102" s="69">
        <f t="shared" si="1542"/>
        <v>0</v>
      </c>
      <c r="AD102" s="69">
        <f t="shared" si="1543"/>
        <v>0</v>
      </c>
      <c r="AE102" s="46">
        <f>AC102+AD102</f>
        <v>0</v>
      </c>
      <c r="AF102" s="9">
        <f t="shared" si="1544"/>
        <v>0</v>
      </c>
      <c r="AG102" s="9">
        <f t="shared" si="1545"/>
        <v>0</v>
      </c>
      <c r="AH102" s="69">
        <f t="shared" si="1546"/>
        <v>0</v>
      </c>
      <c r="AI102" s="69">
        <f t="shared" si="1547"/>
        <v>0</v>
      </c>
      <c r="AJ102" s="69">
        <f>AH102+AI102</f>
        <v>0</v>
      </c>
      <c r="AK102" s="40">
        <f>AL102+AS102</f>
        <v>22440</v>
      </c>
      <c r="AL102" s="40">
        <f>AN102+AO102+AP102+AQ102+AR102</f>
        <v>0</v>
      </c>
      <c r="AM102" s="100"/>
      <c r="AN102" s="101"/>
      <c r="AO102" s="101"/>
      <c r="AP102" s="101"/>
      <c r="AQ102" s="101"/>
      <c r="AR102" s="101"/>
      <c r="AS102" s="40">
        <f t="shared" si="1460"/>
        <v>22440</v>
      </c>
      <c r="AT102" s="101"/>
      <c r="AU102" s="101">
        <v>22440</v>
      </c>
      <c r="AV102" s="99"/>
      <c r="AW102" s="78">
        <f>(AN102+AO102+AP102+AQ102)-(K102+L102+M102+N102)</f>
        <v>0</v>
      </c>
      <c r="AX102" s="78">
        <f>(AT102+AU102)-(Q102+R102)</f>
        <v>22440</v>
      </c>
      <c r="AY102" s="78">
        <f t="shared" si="1548"/>
        <v>0</v>
      </c>
      <c r="AZ102" s="45" t="s">
        <v>218</v>
      </c>
      <c r="BA102" s="45" t="s">
        <v>218</v>
      </c>
      <c r="BB102" s="107" t="s">
        <v>218</v>
      </c>
      <c r="BC102" s="107" t="s">
        <v>218</v>
      </c>
      <c r="BD102" s="107" t="s">
        <v>218</v>
      </c>
      <c r="BE102" s="87">
        <f>BF102+BM102</f>
        <v>22440</v>
      </c>
      <c r="BF102" s="87">
        <f>BH102+BI102+BJ102+BK102+BL102</f>
        <v>0</v>
      </c>
      <c r="BG102" s="76">
        <f t="shared" si="1549"/>
        <v>0</v>
      </c>
      <c r="BH102" s="76">
        <f t="shared" si="1550"/>
        <v>0</v>
      </c>
      <c r="BI102" s="76">
        <f t="shared" si="1551"/>
        <v>0</v>
      </c>
      <c r="BJ102" s="76">
        <f t="shared" si="1552"/>
        <v>0</v>
      </c>
      <c r="BK102" s="76">
        <f t="shared" si="1553"/>
        <v>0</v>
      </c>
      <c r="BL102" s="76">
        <f t="shared" si="1554"/>
        <v>0</v>
      </c>
      <c r="BM102" s="87">
        <f>BN102+BO102+BP102</f>
        <v>22440</v>
      </c>
      <c r="BN102" s="76">
        <f t="shared" si="1555"/>
        <v>0</v>
      </c>
      <c r="BO102" s="76">
        <f t="shared" si="1556"/>
        <v>22440</v>
      </c>
      <c r="BP102" s="76">
        <f t="shared" si="1557"/>
        <v>0</v>
      </c>
      <c r="BQ102" s="81">
        <f t="shared" si="1558"/>
        <v>0</v>
      </c>
      <c r="BR102" s="81">
        <f t="shared" si="1559"/>
        <v>22440</v>
      </c>
      <c r="BS102" s="81">
        <f t="shared" si="1560"/>
        <v>0</v>
      </c>
      <c r="BT102" s="45" t="s">
        <v>218</v>
      </c>
      <c r="BU102" s="45" t="s">
        <v>218</v>
      </c>
      <c r="BV102" s="86">
        <v>0</v>
      </c>
      <c r="BW102" s="86">
        <v>0</v>
      </c>
      <c r="BX102" s="86">
        <f>BV102+BW102</f>
        <v>0</v>
      </c>
      <c r="BY102" s="87">
        <f t="shared" si="1563"/>
        <v>22440</v>
      </c>
      <c r="BZ102" s="87">
        <f t="shared" si="1564"/>
        <v>0</v>
      </c>
      <c r="CA102" s="81">
        <f t="shared" si="1565"/>
        <v>0</v>
      </c>
      <c r="CB102" s="81">
        <f t="shared" si="1566"/>
        <v>0</v>
      </c>
      <c r="CC102" s="81">
        <f t="shared" si="1567"/>
        <v>0</v>
      </c>
      <c r="CD102" s="81">
        <f t="shared" si="1568"/>
        <v>0</v>
      </c>
      <c r="CE102" s="81">
        <f t="shared" si="1569"/>
        <v>0</v>
      </c>
      <c r="CF102" s="81">
        <f t="shared" si="1570"/>
        <v>0</v>
      </c>
      <c r="CG102" s="87">
        <f t="shared" si="1571"/>
        <v>22440</v>
      </c>
      <c r="CH102" s="81">
        <f t="shared" si="1572"/>
        <v>0</v>
      </c>
      <c r="CI102" s="81">
        <f t="shared" si="1573"/>
        <v>22440</v>
      </c>
      <c r="CJ102" s="81">
        <f t="shared" si="1574"/>
        <v>0</v>
      </c>
      <c r="CK102" s="81">
        <f>(CC102+CD102+CE102)-(BI102+BJ102+BK102)</f>
        <v>0</v>
      </c>
      <c r="CL102" s="81">
        <f>(CH102+CI102)-(BN102+BO102)</f>
        <v>0</v>
      </c>
      <c r="CM102" s="45">
        <v>0</v>
      </c>
      <c r="CN102" s="45">
        <v>0</v>
      </c>
      <c r="CO102" s="90"/>
      <c r="CP102" s="90"/>
      <c r="CQ102" s="90">
        <f t="shared" si="1575"/>
        <v>0</v>
      </c>
      <c r="CR102" s="87">
        <f>CS102+CZ102</f>
        <v>0</v>
      </c>
      <c r="CS102" s="87">
        <f>CU102+CV102+CW102+CX102+CY102</f>
        <v>0</v>
      </c>
      <c r="CT102" s="88"/>
      <c r="CU102" s="81"/>
      <c r="CV102" s="81"/>
      <c r="CW102" s="81"/>
      <c r="CX102" s="81"/>
      <c r="CY102" s="81"/>
      <c r="CZ102" s="87">
        <f t="shared" ref="CZ102:CZ104" si="1588">SUM(DA102:DC102)</f>
        <v>0</v>
      </c>
      <c r="DA102" s="81"/>
      <c r="DB102" s="81"/>
      <c r="DC102" s="81"/>
      <c r="DD102" s="81">
        <f t="shared" si="1576"/>
        <v>0</v>
      </c>
      <c r="DE102" s="81">
        <f t="shared" si="1577"/>
        <v>-22440</v>
      </c>
      <c r="DF102" s="45" t="s">
        <v>218</v>
      </c>
      <c r="DG102" s="45" t="s">
        <v>218</v>
      </c>
      <c r="DH102" s="90">
        <v>0</v>
      </c>
      <c r="DI102" s="90">
        <v>0</v>
      </c>
      <c r="DJ102" s="90">
        <f>DH102+DI102</f>
        <v>0</v>
      </c>
      <c r="DK102" s="87">
        <f>DL102+DS102</f>
        <v>0</v>
      </c>
      <c r="DL102" s="87">
        <f>DN102+DO102+DP102+DQ102+DR102</f>
        <v>0</v>
      </c>
      <c r="DM102" s="88"/>
      <c r="DN102" s="81"/>
      <c r="DO102" s="81"/>
      <c r="DP102" s="81"/>
      <c r="DQ102" s="81"/>
      <c r="DR102" s="81"/>
      <c r="DS102" s="87">
        <f t="shared" ref="DS102:DS104" si="1589">SUM(DT102:DV102)</f>
        <v>0</v>
      </c>
      <c r="DT102" s="81"/>
      <c r="DU102" s="81"/>
      <c r="DV102" s="81"/>
      <c r="DW102" s="81">
        <f t="shared" si="1580"/>
        <v>0</v>
      </c>
      <c r="DX102" s="81">
        <f t="shared" si="1581"/>
        <v>0</v>
      </c>
      <c r="DY102" s="45" t="s">
        <v>218</v>
      </c>
      <c r="DZ102" s="45" t="s">
        <v>218</v>
      </c>
      <c r="EA102" s="90">
        <v>0</v>
      </c>
      <c r="EB102" s="90">
        <v>0</v>
      </c>
      <c r="EC102" s="90">
        <f>EA102+EB102</f>
        <v>0</v>
      </c>
      <c r="ED102" s="87">
        <f>EE102+EL102</f>
        <v>0</v>
      </c>
      <c r="EE102" s="87">
        <f>EG102+EH102+EI102+EJ102+EK102</f>
        <v>0</v>
      </c>
      <c r="EF102" s="88"/>
      <c r="EG102" s="81"/>
      <c r="EH102" s="81"/>
      <c r="EI102" s="81"/>
      <c r="EJ102" s="81"/>
      <c r="EK102" s="81"/>
      <c r="EL102" s="87">
        <f t="shared" ref="EL102:EL104" si="1590">SUM(EM102:EO102)</f>
        <v>0</v>
      </c>
      <c r="EM102" s="81"/>
      <c r="EN102" s="81"/>
      <c r="EO102" s="81"/>
      <c r="EP102" s="81">
        <f t="shared" si="1584"/>
        <v>0</v>
      </c>
      <c r="EQ102" s="81">
        <f t="shared" si="1585"/>
        <v>0</v>
      </c>
      <c r="ER102" s="45" t="s">
        <v>218</v>
      </c>
      <c r="ES102" s="45" t="s">
        <v>218</v>
      </c>
      <c r="ET102" s="90">
        <v>0</v>
      </c>
      <c r="EU102" s="90">
        <v>0</v>
      </c>
      <c r="EV102" s="90">
        <f>ET102+EU102</f>
        <v>0</v>
      </c>
    </row>
    <row r="103" spans="1:15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3141</v>
      </c>
      <c r="F103" s="2" t="s">
        <v>20</v>
      </c>
      <c r="G103" s="7" t="s">
        <v>94</v>
      </c>
      <c r="H103" s="40">
        <f>I103+P103</f>
        <v>0</v>
      </c>
      <c r="I103" s="40">
        <f>K103+L103+M103+N103+O103</f>
        <v>0</v>
      </c>
      <c r="J103" s="5"/>
      <c r="K103" s="9"/>
      <c r="L103" s="9"/>
      <c r="M103" s="9"/>
      <c r="N103" s="9"/>
      <c r="O103" s="9"/>
      <c r="P103" s="40">
        <f>Q103+R103+S103</f>
        <v>0</v>
      </c>
      <c r="Q103" s="9"/>
      <c r="R103" s="9"/>
      <c r="S103" s="9"/>
      <c r="T103" s="64">
        <f>(L103+M103+N103)*-1</f>
        <v>0</v>
      </c>
      <c r="U103" s="64">
        <f>(Q103+R103)*-1</f>
        <v>0</v>
      </c>
      <c r="V103" s="9">
        <f t="shared" si="1539"/>
        <v>0</v>
      </c>
      <c r="W103" s="9">
        <f t="shared" si="1539"/>
        <v>0</v>
      </c>
      <c r="X103" s="45" t="s">
        <v>218</v>
      </c>
      <c r="Y103" s="9">
        <v>25931</v>
      </c>
      <c r="Z103" s="69">
        <f t="shared" si="1540"/>
        <v>0</v>
      </c>
      <c r="AA103" s="69">
        <f t="shared" si="1541"/>
        <v>0</v>
      </c>
      <c r="AB103" s="69">
        <f>Z103+AA103</f>
        <v>0</v>
      </c>
      <c r="AC103" s="69">
        <f t="shared" si="1542"/>
        <v>0</v>
      </c>
      <c r="AD103" s="69">
        <f t="shared" si="1543"/>
        <v>0</v>
      </c>
      <c r="AE103" s="46">
        <f>AC103+AD103</f>
        <v>0</v>
      </c>
      <c r="AF103" s="9">
        <f t="shared" si="1544"/>
        <v>0</v>
      </c>
      <c r="AG103" s="9">
        <f t="shared" si="1545"/>
        <v>0</v>
      </c>
      <c r="AH103" s="69">
        <f t="shared" si="1546"/>
        <v>0</v>
      </c>
      <c r="AI103" s="69">
        <f t="shared" si="1547"/>
        <v>0</v>
      </c>
      <c r="AJ103" s="69">
        <f>AH103+AI103</f>
        <v>0</v>
      </c>
      <c r="AK103" s="40">
        <f>AL103+AS103</f>
        <v>0</v>
      </c>
      <c r="AL103" s="40">
        <f>AN103+AO103+AP103+AQ103+AR103</f>
        <v>0</v>
      </c>
      <c r="AM103" s="100"/>
      <c r="AN103" s="101"/>
      <c r="AO103" s="101"/>
      <c r="AP103" s="101"/>
      <c r="AQ103" s="101"/>
      <c r="AR103" s="101"/>
      <c r="AS103" s="40">
        <f t="shared" si="1460"/>
        <v>0</v>
      </c>
      <c r="AT103" s="101"/>
      <c r="AU103" s="101"/>
      <c r="AV103" s="99"/>
      <c r="AW103" s="78">
        <f>(AN103+AO103+AP103+AQ103)-(K103+L103+M103+N103)</f>
        <v>0</v>
      </c>
      <c r="AX103" s="78">
        <f>(AT103+AU103)-(Q103+R103)</f>
        <v>0</v>
      </c>
      <c r="AY103" s="78">
        <f t="shared" si="1548"/>
        <v>0</v>
      </c>
      <c r="AZ103" s="45" t="s">
        <v>218</v>
      </c>
      <c r="BA103" s="9">
        <v>25931</v>
      </c>
      <c r="BB103" s="107" t="s">
        <v>218</v>
      </c>
      <c r="BC103" s="86">
        <f t="shared" ref="BC103" si="1591">ROUND(AX103/BA103/10,2)*-1</f>
        <v>0</v>
      </c>
      <c r="BD103" s="86">
        <f>BC103</f>
        <v>0</v>
      </c>
      <c r="BE103" s="87">
        <f>BF103+BM103</f>
        <v>0</v>
      </c>
      <c r="BF103" s="87">
        <f>BH103+BI103+BJ103+BK103+BL103</f>
        <v>0</v>
      </c>
      <c r="BG103" s="88">
        <f t="shared" ref="BG103" si="1592">J103</f>
        <v>0</v>
      </c>
      <c r="BH103" s="88">
        <f t="shared" ref="BH103" si="1593">K103</f>
        <v>0</v>
      </c>
      <c r="BI103" s="88">
        <f t="shared" ref="BI103" si="1594">L103</f>
        <v>0</v>
      </c>
      <c r="BJ103" s="88">
        <f t="shared" ref="BJ103" si="1595">M103</f>
        <v>0</v>
      </c>
      <c r="BK103" s="88">
        <f t="shared" ref="BK103" si="1596">N103</f>
        <v>0</v>
      </c>
      <c r="BL103" s="88">
        <f t="shared" ref="BL103" si="1597">O103</f>
        <v>0</v>
      </c>
      <c r="BM103" s="87">
        <f>BN103+BO103+BP103</f>
        <v>0</v>
      </c>
      <c r="BN103" s="81">
        <f t="shared" ref="BN103" si="1598">Q103</f>
        <v>0</v>
      </c>
      <c r="BO103" s="81">
        <f t="shared" ref="BO103" si="1599">R103</f>
        <v>0</v>
      </c>
      <c r="BP103" s="81">
        <f t="shared" ref="BP103" si="1600">S103</f>
        <v>0</v>
      </c>
      <c r="BQ103" s="81">
        <f t="shared" si="1558"/>
        <v>0</v>
      </c>
      <c r="BR103" s="81">
        <f t="shared" si="1559"/>
        <v>0</v>
      </c>
      <c r="BS103" s="81">
        <f t="shared" si="1560"/>
        <v>0</v>
      </c>
      <c r="BT103" s="45" t="s">
        <v>218</v>
      </c>
      <c r="BU103" s="9">
        <v>25931</v>
      </c>
      <c r="BV103" s="86">
        <v>0</v>
      </c>
      <c r="BW103" s="86">
        <f t="shared" si="1562"/>
        <v>0</v>
      </c>
      <c r="BX103" s="86">
        <f>BV103+BW103</f>
        <v>0</v>
      </c>
      <c r="BY103" s="87">
        <f t="shared" si="1563"/>
        <v>0</v>
      </c>
      <c r="BZ103" s="87">
        <f t="shared" si="1564"/>
        <v>0</v>
      </c>
      <c r="CA103" s="81">
        <f t="shared" si="1565"/>
        <v>0</v>
      </c>
      <c r="CB103" s="81">
        <f t="shared" si="1566"/>
        <v>0</v>
      </c>
      <c r="CC103" s="81">
        <f t="shared" si="1567"/>
        <v>0</v>
      </c>
      <c r="CD103" s="81">
        <f t="shared" si="1568"/>
        <v>0</v>
      </c>
      <c r="CE103" s="81">
        <f t="shared" si="1569"/>
        <v>0</v>
      </c>
      <c r="CF103" s="81">
        <f t="shared" si="1570"/>
        <v>0</v>
      </c>
      <c r="CG103" s="87">
        <f t="shared" si="1571"/>
        <v>0</v>
      </c>
      <c r="CH103" s="81">
        <f t="shared" si="1572"/>
        <v>0</v>
      </c>
      <c r="CI103" s="81">
        <f t="shared" si="1573"/>
        <v>0</v>
      </c>
      <c r="CJ103" s="81">
        <f t="shared" si="1574"/>
        <v>0</v>
      </c>
      <c r="CK103" s="81">
        <f>(CC103+CD103+CE103)-(BI103+BJ103+BK103)</f>
        <v>0</v>
      </c>
      <c r="CL103" s="81">
        <f>(CH103+CI103)-(BN103+BO103)</f>
        <v>0</v>
      </c>
      <c r="CM103" s="45">
        <v>0</v>
      </c>
      <c r="CN103" s="9">
        <v>25931</v>
      </c>
      <c r="CO103" s="90"/>
      <c r="CP103" s="90">
        <f t="shared" ref="CP103:CP104" si="1601">ROUND((CI103-BO103)/CN103/10,2)*-1</f>
        <v>0</v>
      </c>
      <c r="CQ103" s="90">
        <f t="shared" si="1575"/>
        <v>0</v>
      </c>
      <c r="CR103" s="87">
        <f>CS103+CZ103</f>
        <v>0</v>
      </c>
      <c r="CS103" s="87">
        <f>CU103+CV103+CW103+CX103+CY103</f>
        <v>0</v>
      </c>
      <c r="CT103" s="88"/>
      <c r="CU103" s="81"/>
      <c r="CV103" s="81"/>
      <c r="CW103" s="81"/>
      <c r="CX103" s="81"/>
      <c r="CY103" s="81"/>
      <c r="CZ103" s="87">
        <f t="shared" si="1588"/>
        <v>0</v>
      </c>
      <c r="DA103" s="81"/>
      <c r="DB103" s="81"/>
      <c r="DC103" s="81"/>
      <c r="DD103" s="81">
        <f t="shared" si="1576"/>
        <v>0</v>
      </c>
      <c r="DE103" s="81">
        <f t="shared" si="1577"/>
        <v>0</v>
      </c>
      <c r="DF103" s="45" t="s">
        <v>218</v>
      </c>
      <c r="DG103" s="9">
        <v>26460</v>
      </c>
      <c r="DH103" s="90">
        <v>0</v>
      </c>
      <c r="DI103" s="90">
        <f t="shared" ref="DI103:DI104" si="1602">ROUND(((DB103-CI103)/DG103/10),2)*-1</f>
        <v>0</v>
      </c>
      <c r="DJ103" s="90">
        <f>DH103+DI103</f>
        <v>0</v>
      </c>
      <c r="DK103" s="87">
        <f>DL103+DS103</f>
        <v>0</v>
      </c>
      <c r="DL103" s="87">
        <f>DN103+DO103+DP103+DQ103+DR103</f>
        <v>0</v>
      </c>
      <c r="DM103" s="88"/>
      <c r="DN103" s="81"/>
      <c r="DO103" s="81"/>
      <c r="DP103" s="81"/>
      <c r="DQ103" s="81"/>
      <c r="DR103" s="81"/>
      <c r="DS103" s="87">
        <f t="shared" si="1589"/>
        <v>0</v>
      </c>
      <c r="DT103" s="81"/>
      <c r="DU103" s="81"/>
      <c r="DV103" s="81"/>
      <c r="DW103" s="81">
        <f t="shared" si="1580"/>
        <v>0</v>
      </c>
      <c r="DX103" s="81">
        <f t="shared" si="1581"/>
        <v>0</v>
      </c>
      <c r="DY103" s="45" t="s">
        <v>218</v>
      </c>
      <c r="DZ103" s="9"/>
      <c r="EA103" s="90">
        <v>0</v>
      </c>
      <c r="EB103" s="90" t="e">
        <f t="shared" ref="EB103:EB104" si="1603">ROUND(((DU103-DB103)/DZ103/10),2)*-1</f>
        <v>#DIV/0!</v>
      </c>
      <c r="EC103" s="90" t="e">
        <f>EA103+EB103</f>
        <v>#DIV/0!</v>
      </c>
      <c r="ED103" s="87">
        <f>EE103+EL103</f>
        <v>0</v>
      </c>
      <c r="EE103" s="87">
        <f>EG103+EH103+EI103+EJ103+EK103</f>
        <v>0</v>
      </c>
      <c r="EF103" s="88"/>
      <c r="EG103" s="81"/>
      <c r="EH103" s="81"/>
      <c r="EI103" s="81"/>
      <c r="EJ103" s="81"/>
      <c r="EK103" s="81"/>
      <c r="EL103" s="87">
        <f t="shared" si="1590"/>
        <v>0</v>
      </c>
      <c r="EM103" s="81"/>
      <c r="EN103" s="81"/>
      <c r="EO103" s="81"/>
      <c r="EP103" s="81">
        <f t="shared" si="1584"/>
        <v>0</v>
      </c>
      <c r="EQ103" s="81">
        <f t="shared" si="1585"/>
        <v>0</v>
      </c>
      <c r="ER103" s="45" t="s">
        <v>218</v>
      </c>
      <c r="ES103" s="9"/>
      <c r="ET103" s="90">
        <v>0</v>
      </c>
      <c r="EU103" s="90" t="e">
        <f t="shared" ref="EU103:EU104" si="1604">ROUND(((EN103-DU103)/ES103/10),2)*-1</f>
        <v>#DIV/0!</v>
      </c>
      <c r="EV103" s="90" t="e">
        <f>ET103+EU103</f>
        <v>#DIV/0!</v>
      </c>
    </row>
    <row r="104" spans="1:152" x14ac:dyDescent="0.25">
      <c r="A104" s="5">
        <v>1430</v>
      </c>
      <c r="B104" s="2">
        <v>600019802</v>
      </c>
      <c r="C104" s="7">
        <v>581071</v>
      </c>
      <c r="D104" s="8" t="s">
        <v>41</v>
      </c>
      <c r="E104" s="2">
        <v>3147</v>
      </c>
      <c r="F104" s="2" t="s">
        <v>27</v>
      </c>
      <c r="G104" s="7" t="s">
        <v>94</v>
      </c>
      <c r="H104" s="40">
        <f>I104+P104</f>
        <v>44000</v>
      </c>
      <c r="I104" s="40">
        <f>K104+L104+M104+N104+O104</f>
        <v>0</v>
      </c>
      <c r="J104" s="5"/>
      <c r="K104" s="9"/>
      <c r="L104" s="9"/>
      <c r="M104" s="9"/>
      <c r="N104" s="9"/>
      <c r="O104" s="9"/>
      <c r="P104" s="40">
        <f>Q104+R104+S104</f>
        <v>44000</v>
      </c>
      <c r="Q104" s="9">
        <v>20000</v>
      </c>
      <c r="R104" s="9">
        <v>24000</v>
      </c>
      <c r="S104" s="9"/>
      <c r="T104" s="64">
        <f>(L104+M104+N104)*-1</f>
        <v>0</v>
      </c>
      <c r="U104" s="64">
        <f>(Q104+R104)*-1</f>
        <v>-44000</v>
      </c>
      <c r="V104" s="9">
        <f t="shared" si="1539"/>
        <v>0</v>
      </c>
      <c r="W104" s="9">
        <f t="shared" si="1539"/>
        <v>-28600</v>
      </c>
      <c r="X104" s="9">
        <v>41481</v>
      </c>
      <c r="Y104" s="9">
        <v>23391</v>
      </c>
      <c r="Z104" s="69">
        <f t="shared" si="1540"/>
        <v>0</v>
      </c>
      <c r="AA104" s="69">
        <f t="shared" si="1541"/>
        <v>-0.09</v>
      </c>
      <c r="AB104" s="69">
        <f>Z104+AA104</f>
        <v>-0.09</v>
      </c>
      <c r="AC104" s="69">
        <f t="shared" si="1542"/>
        <v>0</v>
      </c>
      <c r="AD104" s="69">
        <f t="shared" si="1543"/>
        <v>-0.06</v>
      </c>
      <c r="AE104" s="46">
        <f>AC104+AD104</f>
        <v>-0.06</v>
      </c>
      <c r="AF104" s="9">
        <f t="shared" si="1544"/>
        <v>0</v>
      </c>
      <c r="AG104" s="9">
        <f t="shared" si="1545"/>
        <v>-15400</v>
      </c>
      <c r="AH104" s="69">
        <f t="shared" si="1546"/>
        <v>0</v>
      </c>
      <c r="AI104" s="69">
        <f t="shared" si="1547"/>
        <v>-0.03</v>
      </c>
      <c r="AJ104" s="69">
        <f>AH104+AI104</f>
        <v>-0.03</v>
      </c>
      <c r="AK104" s="40">
        <f>AL104+AS104</f>
        <v>6950</v>
      </c>
      <c r="AL104" s="40">
        <f>AN104+AO104+AP104+AQ104+AR104</f>
        <v>0</v>
      </c>
      <c r="AM104" s="100"/>
      <c r="AN104" s="101"/>
      <c r="AO104" s="101"/>
      <c r="AP104" s="101"/>
      <c r="AQ104" s="101"/>
      <c r="AR104" s="101"/>
      <c r="AS104" s="40">
        <f t="shared" si="1460"/>
        <v>6950</v>
      </c>
      <c r="AT104" s="101"/>
      <c r="AU104" s="101">
        <v>6950</v>
      </c>
      <c r="AV104" s="99"/>
      <c r="AW104" s="78">
        <f>(AN104+AO104+AP104+AQ104)-(K104+L104+M104+N104)</f>
        <v>0</v>
      </c>
      <c r="AX104" s="78">
        <f>(AT104+AU104)-(Q104+R104)</f>
        <v>-37050</v>
      </c>
      <c r="AY104" s="78">
        <f t="shared" si="1548"/>
        <v>0</v>
      </c>
      <c r="AZ104" s="9">
        <v>41481</v>
      </c>
      <c r="BA104" s="9">
        <v>23391</v>
      </c>
      <c r="BB104" s="86">
        <f>ROUND(AW104/AZ104/10,2)*-1</f>
        <v>0</v>
      </c>
      <c r="BC104" s="86">
        <f>ROUND((AU104-R104)/BA104/10,2)*-1</f>
        <v>7.0000000000000007E-2</v>
      </c>
      <c r="BD104" s="86">
        <f>BB104+BC104</f>
        <v>7.0000000000000007E-2</v>
      </c>
      <c r="BE104" s="87">
        <f>BF104+BM104</f>
        <v>6950</v>
      </c>
      <c r="BF104" s="87">
        <f>BH104+BI104+BJ104+BK104+BL104</f>
        <v>0</v>
      </c>
      <c r="BG104" s="76">
        <f>AM104</f>
        <v>0</v>
      </c>
      <c r="BH104" s="76">
        <f t="shared" ref="BH104" si="1605">AN104</f>
        <v>0</v>
      </c>
      <c r="BI104" s="76">
        <f t="shared" ref="BI104" si="1606">AO104</f>
        <v>0</v>
      </c>
      <c r="BJ104" s="76">
        <f t="shared" ref="BJ104" si="1607">AP104</f>
        <v>0</v>
      </c>
      <c r="BK104" s="76">
        <f t="shared" ref="BK104" si="1608">AQ104</f>
        <v>0</v>
      </c>
      <c r="BL104" s="76">
        <f t="shared" ref="BL104" si="1609">AR104</f>
        <v>0</v>
      </c>
      <c r="BM104" s="87">
        <f>BN104+BO104+BP104</f>
        <v>6950</v>
      </c>
      <c r="BN104" s="76">
        <f>AT104</f>
        <v>0</v>
      </c>
      <c r="BO104" s="76">
        <f t="shared" ref="BO104" si="1610">AU104</f>
        <v>6950</v>
      </c>
      <c r="BP104" s="76">
        <f t="shared" ref="BP104" si="1611">AV104</f>
        <v>0</v>
      </c>
      <c r="BQ104" s="81">
        <f t="shared" si="1558"/>
        <v>0</v>
      </c>
      <c r="BR104" s="81">
        <f t="shared" si="1559"/>
        <v>-37050</v>
      </c>
      <c r="BS104" s="81">
        <f t="shared" si="1560"/>
        <v>0</v>
      </c>
      <c r="BT104" s="9">
        <v>41481</v>
      </c>
      <c r="BU104" s="9">
        <v>23391</v>
      </c>
      <c r="BV104" s="86">
        <f t="shared" si="1561"/>
        <v>0</v>
      </c>
      <c r="BW104" s="86">
        <f t="shared" si="1562"/>
        <v>7.0000000000000007E-2</v>
      </c>
      <c r="BX104" s="86">
        <f>BV104+BW104</f>
        <v>7.0000000000000007E-2</v>
      </c>
      <c r="BY104" s="87">
        <f t="shared" si="1563"/>
        <v>6950</v>
      </c>
      <c r="BZ104" s="87">
        <f t="shared" si="1564"/>
        <v>0</v>
      </c>
      <c r="CA104" s="81">
        <f t="shared" si="1565"/>
        <v>0</v>
      </c>
      <c r="CB104" s="81">
        <f t="shared" si="1566"/>
        <v>0</v>
      </c>
      <c r="CC104" s="81">
        <f t="shared" si="1567"/>
        <v>0</v>
      </c>
      <c r="CD104" s="81">
        <f t="shared" si="1568"/>
        <v>0</v>
      </c>
      <c r="CE104" s="81">
        <f t="shared" si="1569"/>
        <v>0</v>
      </c>
      <c r="CF104" s="81">
        <f t="shared" si="1570"/>
        <v>0</v>
      </c>
      <c r="CG104" s="87">
        <f t="shared" si="1571"/>
        <v>6950</v>
      </c>
      <c r="CH104" s="81">
        <f t="shared" si="1572"/>
        <v>0</v>
      </c>
      <c r="CI104" s="81">
        <f t="shared" si="1573"/>
        <v>6950</v>
      </c>
      <c r="CJ104" s="81">
        <f t="shared" si="1574"/>
        <v>0</v>
      </c>
      <c r="CK104" s="81">
        <f>(CC104+CD104+CE104)-(BI104+BJ104+BK104)</f>
        <v>0</v>
      </c>
      <c r="CL104" s="81">
        <f>(CH104+CI104)-(BN104+BO104)</f>
        <v>0</v>
      </c>
      <c r="CM104" s="9">
        <v>41481</v>
      </c>
      <c r="CN104" s="9">
        <v>23391</v>
      </c>
      <c r="CO104" s="90">
        <f>ROUND(((CD104+CE104)-(BJ104+BK104))/CM104/10,2)*-1</f>
        <v>0</v>
      </c>
      <c r="CP104" s="90">
        <f t="shared" si="1601"/>
        <v>0</v>
      </c>
      <c r="CQ104" s="90">
        <f t="shared" si="1575"/>
        <v>0</v>
      </c>
      <c r="CR104" s="87">
        <f>CS104+CZ104</f>
        <v>0</v>
      </c>
      <c r="CS104" s="87">
        <f>CU104+CV104+CW104+CX104+CY104</f>
        <v>0</v>
      </c>
      <c r="CT104" s="88"/>
      <c r="CU104" s="81"/>
      <c r="CV104" s="81"/>
      <c r="CW104" s="81"/>
      <c r="CX104" s="81"/>
      <c r="CY104" s="81"/>
      <c r="CZ104" s="87">
        <f t="shared" si="1588"/>
        <v>0</v>
      </c>
      <c r="DA104" s="81"/>
      <c r="DB104" s="81"/>
      <c r="DC104" s="81"/>
      <c r="DD104" s="81">
        <f t="shared" si="1576"/>
        <v>0</v>
      </c>
      <c r="DE104" s="81">
        <f t="shared" si="1577"/>
        <v>-6950</v>
      </c>
      <c r="DF104" s="9">
        <v>42328</v>
      </c>
      <c r="DG104" s="9">
        <v>23868</v>
      </c>
      <c r="DH104" s="90">
        <f t="shared" ref="DH104" si="1612">ROUND(((CW104+CX104)-(CD104+CE104))/DF104/10,2)*-1</f>
        <v>0</v>
      </c>
      <c r="DI104" s="90">
        <f t="shared" si="1602"/>
        <v>0.03</v>
      </c>
      <c r="DJ104" s="90">
        <f>DH104+DI104</f>
        <v>0.03</v>
      </c>
      <c r="DK104" s="87">
        <f>DL104+DS104</f>
        <v>0</v>
      </c>
      <c r="DL104" s="87">
        <f>DN104+DO104+DP104+DQ104+DR104</f>
        <v>0</v>
      </c>
      <c r="DM104" s="88"/>
      <c r="DN104" s="81"/>
      <c r="DO104" s="81"/>
      <c r="DP104" s="81"/>
      <c r="DQ104" s="81"/>
      <c r="DR104" s="81"/>
      <c r="DS104" s="87">
        <f t="shared" si="1589"/>
        <v>0</v>
      </c>
      <c r="DT104" s="81"/>
      <c r="DU104" s="81"/>
      <c r="DV104" s="81"/>
      <c r="DW104" s="81">
        <f t="shared" si="1580"/>
        <v>0</v>
      </c>
      <c r="DX104" s="81">
        <f t="shared" si="1581"/>
        <v>0</v>
      </c>
      <c r="DY104" s="9"/>
      <c r="DZ104" s="9"/>
      <c r="EA104" s="90" t="e">
        <f t="shared" ref="EA104" si="1613">ROUND(((DP104+DQ104)-(CW104+CX104))/DY104/10,2)*-1</f>
        <v>#DIV/0!</v>
      </c>
      <c r="EB104" s="90" t="e">
        <f t="shared" si="1603"/>
        <v>#DIV/0!</v>
      </c>
      <c r="EC104" s="90" t="e">
        <f>EA104+EB104</f>
        <v>#DIV/0!</v>
      </c>
      <c r="ED104" s="87">
        <f>EE104+EL104</f>
        <v>0</v>
      </c>
      <c r="EE104" s="87">
        <f>EG104+EH104+EI104+EJ104+EK104</f>
        <v>0</v>
      </c>
      <c r="EF104" s="88"/>
      <c r="EG104" s="81"/>
      <c r="EH104" s="81"/>
      <c r="EI104" s="81"/>
      <c r="EJ104" s="81"/>
      <c r="EK104" s="81"/>
      <c r="EL104" s="87">
        <f t="shared" si="1590"/>
        <v>0</v>
      </c>
      <c r="EM104" s="81"/>
      <c r="EN104" s="81"/>
      <c r="EO104" s="81"/>
      <c r="EP104" s="81">
        <f t="shared" si="1584"/>
        <v>0</v>
      </c>
      <c r="EQ104" s="81">
        <f t="shared" si="1585"/>
        <v>0</v>
      </c>
      <c r="ER104" s="9"/>
      <c r="ES104" s="9"/>
      <c r="ET104" s="90" t="e">
        <f t="shared" ref="ET104" si="1614">ROUND(((EI104+EJ104)-(DP104+DQ104))/ER104/10,2)*-1</f>
        <v>#DIV/0!</v>
      </c>
      <c r="EU104" s="90" t="e">
        <f t="shared" si="1604"/>
        <v>#DIV/0!</v>
      </c>
      <c r="EV104" s="90" t="e">
        <f>ET104+EU104</f>
        <v>#DIV/0!</v>
      </c>
    </row>
    <row r="105" spans="1:152" x14ac:dyDescent="0.25">
      <c r="A105" s="29"/>
      <c r="B105" s="30"/>
      <c r="C105" s="31"/>
      <c r="D105" s="32" t="s">
        <v>164</v>
      </c>
      <c r="E105" s="30"/>
      <c r="F105" s="30"/>
      <c r="G105" s="31"/>
      <c r="H105" s="33">
        <f t="shared" ref="H105:AE105" si="1615">SUBTOTAL(9,H101:H104)</f>
        <v>210240</v>
      </c>
      <c r="I105" s="33">
        <f t="shared" si="1615"/>
        <v>105440</v>
      </c>
      <c r="J105" s="33">
        <f t="shared" si="1615"/>
        <v>4</v>
      </c>
      <c r="K105" s="33">
        <f t="shared" si="1615"/>
        <v>105440</v>
      </c>
      <c r="L105" s="33">
        <f t="shared" si="1615"/>
        <v>0</v>
      </c>
      <c r="M105" s="33">
        <f t="shared" si="1615"/>
        <v>0</v>
      </c>
      <c r="N105" s="33">
        <f t="shared" si="1615"/>
        <v>0</v>
      </c>
      <c r="O105" s="33">
        <f t="shared" si="1615"/>
        <v>0</v>
      </c>
      <c r="P105" s="33">
        <f t="shared" si="1615"/>
        <v>104800</v>
      </c>
      <c r="Q105" s="33">
        <f t="shared" si="1615"/>
        <v>40000</v>
      </c>
      <c r="R105" s="33">
        <f t="shared" si="1615"/>
        <v>64800</v>
      </c>
      <c r="S105" s="33">
        <f t="shared" si="1615"/>
        <v>0</v>
      </c>
      <c r="T105" s="33">
        <f t="shared" si="1615"/>
        <v>0</v>
      </c>
      <c r="U105" s="33">
        <f t="shared" si="1615"/>
        <v>-104800</v>
      </c>
      <c r="V105" s="33">
        <f t="shared" si="1615"/>
        <v>0</v>
      </c>
      <c r="W105" s="33">
        <f t="shared" si="1615"/>
        <v>-68120</v>
      </c>
      <c r="X105" s="33">
        <f t="shared" si="1615"/>
        <v>96873</v>
      </c>
      <c r="Y105" s="33">
        <f t="shared" si="1615"/>
        <v>78922</v>
      </c>
      <c r="Z105" s="47">
        <f t="shared" si="1615"/>
        <v>0</v>
      </c>
      <c r="AA105" s="47">
        <f t="shared" si="1615"/>
        <v>-0.2</v>
      </c>
      <c r="AB105" s="47">
        <f t="shared" si="1615"/>
        <v>-0.2</v>
      </c>
      <c r="AC105" s="47">
        <f t="shared" si="1615"/>
        <v>0</v>
      </c>
      <c r="AD105" s="47">
        <f t="shared" si="1615"/>
        <v>-0.13</v>
      </c>
      <c r="AE105" s="47">
        <f t="shared" si="1615"/>
        <v>-0.13</v>
      </c>
      <c r="AF105" s="33">
        <f t="shared" ref="AF105:AJ105" si="1616">SUBTOTAL(9,AF101:AF104)</f>
        <v>0</v>
      </c>
      <c r="AG105" s="33">
        <f t="shared" si="1616"/>
        <v>-36680</v>
      </c>
      <c r="AH105" s="47">
        <f t="shared" si="1616"/>
        <v>0</v>
      </c>
      <c r="AI105" s="47">
        <f t="shared" si="1616"/>
        <v>-6.9999999999999993E-2</v>
      </c>
      <c r="AJ105" s="47">
        <f t="shared" si="1616"/>
        <v>-6.9999999999999993E-2</v>
      </c>
      <c r="AK105" s="33">
        <f t="shared" ref="AK105:BD105" si="1617">SUBTOTAL(9,AK101:AK104)</f>
        <v>86840</v>
      </c>
      <c r="AL105" s="33">
        <f t="shared" si="1617"/>
        <v>57450</v>
      </c>
      <c r="AM105" s="33">
        <f t="shared" si="1617"/>
        <v>0</v>
      </c>
      <c r="AN105" s="33">
        <f t="shared" si="1617"/>
        <v>0</v>
      </c>
      <c r="AO105" s="33">
        <f t="shared" si="1617"/>
        <v>0</v>
      </c>
      <c r="AP105" s="33">
        <f t="shared" si="1617"/>
        <v>57450</v>
      </c>
      <c r="AQ105" s="33">
        <f t="shared" si="1617"/>
        <v>0</v>
      </c>
      <c r="AR105" s="33">
        <f t="shared" si="1617"/>
        <v>0</v>
      </c>
      <c r="AS105" s="33">
        <f t="shared" si="1617"/>
        <v>29390</v>
      </c>
      <c r="AT105" s="33">
        <f t="shared" si="1617"/>
        <v>0</v>
      </c>
      <c r="AU105" s="33">
        <f t="shared" si="1617"/>
        <v>29390</v>
      </c>
      <c r="AV105" s="33">
        <f t="shared" si="1617"/>
        <v>0</v>
      </c>
      <c r="AW105" s="33">
        <f t="shared" si="1617"/>
        <v>-47990</v>
      </c>
      <c r="AX105" s="33">
        <f t="shared" si="1617"/>
        <v>-75410</v>
      </c>
      <c r="AY105" s="33">
        <f t="shared" si="1617"/>
        <v>0</v>
      </c>
      <c r="AZ105" s="33">
        <f t="shared" ref="AZ105:BA105" si="1618">SUBTOTAL(9,AZ101:AZ104)</f>
        <v>96873</v>
      </c>
      <c r="BA105" s="33">
        <f t="shared" si="1618"/>
        <v>78922</v>
      </c>
      <c r="BB105" s="47">
        <f t="shared" si="1617"/>
        <v>0.09</v>
      </c>
      <c r="BC105" s="47">
        <f t="shared" si="1617"/>
        <v>0.21000000000000002</v>
      </c>
      <c r="BD105" s="47">
        <f t="shared" si="1617"/>
        <v>0.30000000000000004</v>
      </c>
      <c r="BE105" s="33">
        <f t="shared" ref="BE105:BX105" si="1619">SUBTOTAL(9,BE101:BE104)</f>
        <v>86840</v>
      </c>
      <c r="BF105" s="33">
        <f t="shared" si="1619"/>
        <v>57450</v>
      </c>
      <c r="BG105" s="33">
        <f t="shared" si="1619"/>
        <v>0</v>
      </c>
      <c r="BH105" s="33">
        <f t="shared" si="1619"/>
        <v>0</v>
      </c>
      <c r="BI105" s="33">
        <f t="shared" si="1619"/>
        <v>0</v>
      </c>
      <c r="BJ105" s="33">
        <f t="shared" si="1619"/>
        <v>57450</v>
      </c>
      <c r="BK105" s="33">
        <f t="shared" si="1619"/>
        <v>0</v>
      </c>
      <c r="BL105" s="33">
        <f t="shared" si="1619"/>
        <v>0</v>
      </c>
      <c r="BM105" s="33">
        <f t="shared" si="1619"/>
        <v>29390</v>
      </c>
      <c r="BN105" s="33">
        <f t="shared" si="1619"/>
        <v>0</v>
      </c>
      <c r="BO105" s="33">
        <f t="shared" si="1619"/>
        <v>29390</v>
      </c>
      <c r="BP105" s="33">
        <f t="shared" si="1619"/>
        <v>0</v>
      </c>
      <c r="BQ105" s="33">
        <f t="shared" si="1619"/>
        <v>-47990</v>
      </c>
      <c r="BR105" s="33">
        <f t="shared" si="1619"/>
        <v>-75410</v>
      </c>
      <c r="BS105" s="33">
        <f t="shared" si="1619"/>
        <v>0</v>
      </c>
      <c r="BT105" s="33">
        <f t="shared" si="1619"/>
        <v>96873</v>
      </c>
      <c r="BU105" s="33">
        <f t="shared" si="1619"/>
        <v>78922</v>
      </c>
      <c r="BV105" s="47">
        <f t="shared" si="1619"/>
        <v>0.09</v>
      </c>
      <c r="BW105" s="47">
        <f t="shared" si="1619"/>
        <v>0.21000000000000002</v>
      </c>
      <c r="BX105" s="47">
        <f t="shared" si="1619"/>
        <v>0.30000000000000004</v>
      </c>
      <c r="BY105" s="33">
        <f t="shared" ref="BY105:CQ105" si="1620">SUBTOTAL(9,BY101:BY104)</f>
        <v>86840</v>
      </c>
      <c r="BZ105" s="33">
        <f t="shared" si="1620"/>
        <v>57450</v>
      </c>
      <c r="CA105" s="33">
        <f t="shared" si="1620"/>
        <v>0</v>
      </c>
      <c r="CB105" s="33">
        <f t="shared" si="1620"/>
        <v>0</v>
      </c>
      <c r="CC105" s="33">
        <f t="shared" si="1620"/>
        <v>0</v>
      </c>
      <c r="CD105" s="33">
        <f t="shared" si="1620"/>
        <v>57450</v>
      </c>
      <c r="CE105" s="33">
        <f t="shared" si="1620"/>
        <v>0</v>
      </c>
      <c r="CF105" s="33">
        <f t="shared" si="1620"/>
        <v>0</v>
      </c>
      <c r="CG105" s="33">
        <f t="shared" si="1620"/>
        <v>29390</v>
      </c>
      <c r="CH105" s="33">
        <f t="shared" si="1620"/>
        <v>0</v>
      </c>
      <c r="CI105" s="33">
        <f t="shared" si="1620"/>
        <v>29390</v>
      </c>
      <c r="CJ105" s="33">
        <f t="shared" si="1620"/>
        <v>0</v>
      </c>
      <c r="CK105" s="33">
        <f t="shared" si="1620"/>
        <v>0</v>
      </c>
      <c r="CL105" s="33">
        <f t="shared" si="1620"/>
        <v>0</v>
      </c>
      <c r="CM105" s="33">
        <f t="shared" si="1620"/>
        <v>96873</v>
      </c>
      <c r="CN105" s="33">
        <f t="shared" si="1620"/>
        <v>78922</v>
      </c>
      <c r="CO105" s="56">
        <f t="shared" si="1620"/>
        <v>0</v>
      </c>
      <c r="CP105" s="56">
        <f t="shared" si="1620"/>
        <v>0</v>
      </c>
      <c r="CQ105" s="56">
        <f t="shared" si="1620"/>
        <v>0</v>
      </c>
      <c r="CR105" s="33">
        <f t="shared" ref="CR105:DJ105" si="1621">SUBTOTAL(9,CR101:CR104)</f>
        <v>0</v>
      </c>
      <c r="CS105" s="33">
        <f t="shared" si="1621"/>
        <v>0</v>
      </c>
      <c r="CT105" s="33">
        <f t="shared" si="1621"/>
        <v>0</v>
      </c>
      <c r="CU105" s="33">
        <f t="shared" si="1621"/>
        <v>0</v>
      </c>
      <c r="CV105" s="33">
        <f t="shared" si="1621"/>
        <v>0</v>
      </c>
      <c r="CW105" s="33">
        <f t="shared" si="1621"/>
        <v>0</v>
      </c>
      <c r="CX105" s="33">
        <f t="shared" si="1621"/>
        <v>0</v>
      </c>
      <c r="CY105" s="33">
        <f t="shared" si="1621"/>
        <v>0</v>
      </c>
      <c r="CZ105" s="33">
        <f t="shared" si="1621"/>
        <v>0</v>
      </c>
      <c r="DA105" s="33">
        <f t="shared" si="1621"/>
        <v>0</v>
      </c>
      <c r="DB105" s="33">
        <f t="shared" si="1621"/>
        <v>0</v>
      </c>
      <c r="DC105" s="33">
        <f t="shared" si="1621"/>
        <v>0</v>
      </c>
      <c r="DD105" s="33">
        <f t="shared" si="1621"/>
        <v>-57450</v>
      </c>
      <c r="DE105" s="33">
        <f t="shared" si="1621"/>
        <v>-29390</v>
      </c>
      <c r="DF105" s="33">
        <f t="shared" si="1621"/>
        <v>98395</v>
      </c>
      <c r="DG105" s="33">
        <f t="shared" si="1621"/>
        <v>77458</v>
      </c>
      <c r="DH105" s="56">
        <f t="shared" si="1621"/>
        <v>0.1</v>
      </c>
      <c r="DI105" s="56">
        <f t="shared" si="1621"/>
        <v>0.03</v>
      </c>
      <c r="DJ105" s="56">
        <f t="shared" si="1621"/>
        <v>0.13</v>
      </c>
      <c r="DK105" s="33">
        <f t="shared" ref="DK105:EC105" si="1622">SUBTOTAL(9,DK101:DK104)</f>
        <v>0</v>
      </c>
      <c r="DL105" s="33">
        <f t="shared" si="1622"/>
        <v>0</v>
      </c>
      <c r="DM105" s="33">
        <f t="shared" si="1622"/>
        <v>0</v>
      </c>
      <c r="DN105" s="33">
        <f t="shared" si="1622"/>
        <v>0</v>
      </c>
      <c r="DO105" s="33">
        <f t="shared" si="1622"/>
        <v>0</v>
      </c>
      <c r="DP105" s="33">
        <f t="shared" si="1622"/>
        <v>0</v>
      </c>
      <c r="DQ105" s="33">
        <f t="shared" si="1622"/>
        <v>0</v>
      </c>
      <c r="DR105" s="33">
        <f t="shared" si="1622"/>
        <v>0</v>
      </c>
      <c r="DS105" s="33">
        <f t="shared" si="1622"/>
        <v>0</v>
      </c>
      <c r="DT105" s="33">
        <f t="shared" si="1622"/>
        <v>0</v>
      </c>
      <c r="DU105" s="33">
        <f t="shared" si="1622"/>
        <v>0</v>
      </c>
      <c r="DV105" s="33">
        <f t="shared" si="1622"/>
        <v>0</v>
      </c>
      <c r="DW105" s="33">
        <f t="shared" si="1622"/>
        <v>0</v>
      </c>
      <c r="DX105" s="33">
        <f t="shared" si="1622"/>
        <v>0</v>
      </c>
      <c r="DY105" s="33">
        <f t="shared" si="1622"/>
        <v>0</v>
      </c>
      <c r="DZ105" s="33">
        <f t="shared" si="1622"/>
        <v>0</v>
      </c>
      <c r="EA105" s="56" t="e">
        <f t="shared" si="1622"/>
        <v>#DIV/0!</v>
      </c>
      <c r="EB105" s="56" t="e">
        <f t="shared" si="1622"/>
        <v>#DIV/0!</v>
      </c>
      <c r="EC105" s="56" t="e">
        <f t="shared" si="1622"/>
        <v>#DIV/0!</v>
      </c>
      <c r="ED105" s="33">
        <f t="shared" ref="ED105:EV105" si="1623">SUBTOTAL(9,ED101:ED104)</f>
        <v>0</v>
      </c>
      <c r="EE105" s="33">
        <f t="shared" si="1623"/>
        <v>0</v>
      </c>
      <c r="EF105" s="33">
        <f t="shared" si="1623"/>
        <v>0</v>
      </c>
      <c r="EG105" s="33">
        <f t="shared" si="1623"/>
        <v>0</v>
      </c>
      <c r="EH105" s="33">
        <f t="shared" si="1623"/>
        <v>0</v>
      </c>
      <c r="EI105" s="33">
        <f t="shared" si="1623"/>
        <v>0</v>
      </c>
      <c r="EJ105" s="33">
        <f t="shared" si="1623"/>
        <v>0</v>
      </c>
      <c r="EK105" s="33">
        <f t="shared" si="1623"/>
        <v>0</v>
      </c>
      <c r="EL105" s="33">
        <f t="shared" si="1623"/>
        <v>0</v>
      </c>
      <c r="EM105" s="33">
        <f t="shared" si="1623"/>
        <v>0</v>
      </c>
      <c r="EN105" s="33">
        <f t="shared" si="1623"/>
        <v>0</v>
      </c>
      <c r="EO105" s="33">
        <f t="shared" si="1623"/>
        <v>0</v>
      </c>
      <c r="EP105" s="33">
        <f t="shared" si="1623"/>
        <v>0</v>
      </c>
      <c r="EQ105" s="33">
        <f t="shared" si="1623"/>
        <v>0</v>
      </c>
      <c r="ER105" s="33">
        <f t="shared" si="1623"/>
        <v>0</v>
      </c>
      <c r="ES105" s="33">
        <f t="shared" si="1623"/>
        <v>0</v>
      </c>
      <c r="ET105" s="56" t="e">
        <f t="shared" si="1623"/>
        <v>#DIV/0!</v>
      </c>
      <c r="EU105" s="56" t="e">
        <f t="shared" si="1623"/>
        <v>#DIV/0!</v>
      </c>
      <c r="EV105" s="56" t="e">
        <f t="shared" si="1623"/>
        <v>#DIV/0!</v>
      </c>
    </row>
    <row r="106" spans="1:152" x14ac:dyDescent="0.25">
      <c r="A106" s="25">
        <v>1432</v>
      </c>
      <c r="B106" s="6">
        <v>600170594</v>
      </c>
      <c r="C106" s="26">
        <v>671274</v>
      </c>
      <c r="D106" s="27" t="s">
        <v>42</v>
      </c>
      <c r="E106" s="6">
        <v>3111</v>
      </c>
      <c r="F106" s="6" t="s">
        <v>219</v>
      </c>
      <c r="G106" s="6" t="s">
        <v>19</v>
      </c>
      <c r="H106" s="40">
        <f>I106+P106</f>
        <v>180000</v>
      </c>
      <c r="I106" s="40">
        <f>K106+L106+M106+N106+O106</f>
        <v>0</v>
      </c>
      <c r="J106" s="5"/>
      <c r="K106" s="9"/>
      <c r="L106" s="9"/>
      <c r="M106" s="9"/>
      <c r="N106" s="9"/>
      <c r="O106" s="9"/>
      <c r="P106" s="40">
        <f>Q106+R106+S106</f>
        <v>180000</v>
      </c>
      <c r="Q106" s="9"/>
      <c r="R106" s="9">
        <v>180000</v>
      </c>
      <c r="S106" s="9"/>
      <c r="T106" s="64">
        <f>(L106+M106+N106)*-1</f>
        <v>0</v>
      </c>
      <c r="U106" s="64">
        <f>(Q106+R106)*-1</f>
        <v>-180000</v>
      </c>
      <c r="V106" s="9">
        <f t="shared" ref="V106:W109" si="1624">ROUND(T106*0.65,0)</f>
        <v>0</v>
      </c>
      <c r="W106" s="9">
        <f t="shared" si="1624"/>
        <v>-117000</v>
      </c>
      <c r="X106" s="9">
        <v>45369</v>
      </c>
      <c r="Y106" s="9">
        <v>23310</v>
      </c>
      <c r="Z106" s="69">
        <f t="shared" ref="Z106:Z109" si="1625">IF(T106=0,0,ROUND((T106+L106)/X106/12,2))</f>
        <v>0</v>
      </c>
      <c r="AA106" s="69">
        <f t="shared" ref="AA106:AA109" si="1626">IF(U106=0,0,ROUND((U106+Q106)/Y106/12,2))</f>
        <v>-0.64</v>
      </c>
      <c r="AB106" s="69">
        <f>Z106+AA106</f>
        <v>-0.64</v>
      </c>
      <c r="AC106" s="69">
        <f t="shared" ref="AC106:AC109" si="1627">ROUND(Z106*0.65,2)</f>
        <v>0</v>
      </c>
      <c r="AD106" s="69">
        <f t="shared" ref="AD106:AD109" si="1628">ROUND(AA106*0.65,2)</f>
        <v>-0.42</v>
      </c>
      <c r="AE106" s="46">
        <f>AC106+AD106</f>
        <v>-0.42</v>
      </c>
      <c r="AF106" s="9">
        <f t="shared" ref="AF106:AF109" si="1629">T106-V106</f>
        <v>0</v>
      </c>
      <c r="AG106" s="9">
        <f t="shared" ref="AG106:AG109" si="1630">U106-W106</f>
        <v>-63000</v>
      </c>
      <c r="AH106" s="69">
        <f t="shared" ref="AH106:AH109" si="1631">Z106-AC106</f>
        <v>0</v>
      </c>
      <c r="AI106" s="69">
        <f t="shared" ref="AI106:AI109" si="1632">AA106-AD106</f>
        <v>-0.22000000000000003</v>
      </c>
      <c r="AJ106" s="69">
        <f>AH106+AI106</f>
        <v>-0.22000000000000003</v>
      </c>
      <c r="AK106" s="40">
        <f>AL106+AS106</f>
        <v>0</v>
      </c>
      <c r="AL106" s="40">
        <f>AN106+AO106+AP106+AQ106+AR106</f>
        <v>0</v>
      </c>
      <c r="AM106" s="5"/>
      <c r="AN106" s="9"/>
      <c r="AO106" s="9"/>
      <c r="AP106" s="9"/>
      <c r="AQ106" s="9"/>
      <c r="AR106" s="9"/>
      <c r="AS106" s="40">
        <f>AT106+AU106+AV106</f>
        <v>0</v>
      </c>
      <c r="AT106" s="9"/>
      <c r="AU106" s="9"/>
      <c r="AV106" s="9"/>
      <c r="AW106" s="81"/>
      <c r="AX106" s="81"/>
      <c r="AY106" s="78"/>
      <c r="AZ106" s="9">
        <v>45369</v>
      </c>
      <c r="BA106" s="9">
        <v>23310</v>
      </c>
      <c r="BB106" s="86">
        <f t="shared" ref="BB106:BB107" si="1633">ROUND(AW106/AZ106/10,2)*-1</f>
        <v>0</v>
      </c>
      <c r="BC106" s="86">
        <f t="shared" ref="BC106:BC107" si="1634">ROUND(AX106/BA106/10,2)*-1</f>
        <v>0</v>
      </c>
      <c r="BD106" s="86">
        <f>BB106+BC106</f>
        <v>0</v>
      </c>
      <c r="BE106" s="87">
        <f>BF106+BM106</f>
        <v>180000</v>
      </c>
      <c r="BF106" s="87">
        <f>BH106+BI106+BJ106+BK106+BL106</f>
        <v>0</v>
      </c>
      <c r="BG106" s="88">
        <f t="shared" ref="BG106:BG109" si="1635">J106</f>
        <v>0</v>
      </c>
      <c r="BH106" s="88">
        <f t="shared" ref="BH106:BH109" si="1636">K106</f>
        <v>0</v>
      </c>
      <c r="BI106" s="88">
        <f t="shared" ref="BI106:BI109" si="1637">L106</f>
        <v>0</v>
      </c>
      <c r="BJ106" s="88">
        <f t="shared" ref="BJ106:BJ109" si="1638">M106</f>
        <v>0</v>
      </c>
      <c r="BK106" s="88">
        <f t="shared" ref="BK106:BK109" si="1639">N106</f>
        <v>0</v>
      </c>
      <c r="BL106" s="88">
        <f t="shared" ref="BL106:BL109" si="1640">O106</f>
        <v>0</v>
      </c>
      <c r="BM106" s="87">
        <f>BN106+BO106+BP106</f>
        <v>180000</v>
      </c>
      <c r="BN106" s="81">
        <f t="shared" ref="BN106:BN109" si="1641">Q106</f>
        <v>0</v>
      </c>
      <c r="BO106" s="81">
        <f t="shared" ref="BO106:BO109" si="1642">R106</f>
        <v>180000</v>
      </c>
      <c r="BP106" s="81">
        <f t="shared" ref="BP106:BP109" si="1643">S106</f>
        <v>0</v>
      </c>
      <c r="BQ106" s="81">
        <f t="shared" ref="BQ106:BQ109" si="1644">(BH106+BI106+BJ106+BK106)-(K106+L106+M106+N106)</f>
        <v>0</v>
      </c>
      <c r="BR106" s="81">
        <f t="shared" ref="BR106:BR109" si="1645">(BN106+BO106)-(Q106+R106)</f>
        <v>0</v>
      </c>
      <c r="BS106" s="81">
        <f t="shared" ref="BS106:BS109" si="1646">(BP106+BL106)-(S106+O106)</f>
        <v>0</v>
      </c>
      <c r="BT106" s="9">
        <v>45369</v>
      </c>
      <c r="BU106" s="9">
        <v>23310</v>
      </c>
      <c r="BV106" s="86">
        <f t="shared" ref="BV106:BV107" si="1647">ROUND(((BH106+BJ106+BK106)-(K106+M106+N106))/10/BT106,2)*-1</f>
        <v>0</v>
      </c>
      <c r="BW106" s="86">
        <f t="shared" ref="BW106:BW109" si="1648">ROUND((BO106-R106)/10/BU106,2)*-1</f>
        <v>0</v>
      </c>
      <c r="BX106" s="86">
        <f>BV106+BW106</f>
        <v>0</v>
      </c>
      <c r="BY106" s="87">
        <f t="shared" ref="BY106:BY109" si="1649">BZ106+CG106</f>
        <v>0</v>
      </c>
      <c r="BZ106" s="87">
        <f t="shared" ref="BZ106:BZ109" si="1650">CB106+CC106+CD106+CE106+CF106</f>
        <v>0</v>
      </c>
      <c r="CA106" s="81">
        <f t="shared" ref="CA106:CA109" si="1651">BG106</f>
        <v>0</v>
      </c>
      <c r="CB106" s="81">
        <f t="shared" ref="CB106:CB109" si="1652">BH106</f>
        <v>0</v>
      </c>
      <c r="CC106" s="81">
        <f t="shared" ref="CC106:CC109" si="1653">BI106</f>
        <v>0</v>
      </c>
      <c r="CD106" s="81">
        <f t="shared" ref="CD106:CD109" si="1654">BJ106</f>
        <v>0</v>
      </c>
      <c r="CE106" s="81">
        <f t="shared" ref="CE106:CE109" si="1655">BK106</f>
        <v>0</v>
      </c>
      <c r="CF106" s="81">
        <f t="shared" ref="CF106:CF109" si="1656">BL106</f>
        <v>0</v>
      </c>
      <c r="CG106" s="87">
        <f t="shared" ref="CG106:CG109" si="1657">CH106+CI106+CJ106</f>
        <v>0</v>
      </c>
      <c r="CH106" s="81">
        <f t="shared" ref="CH106:CH109" si="1658">BN106</f>
        <v>0</v>
      </c>
      <c r="CI106" s="81">
        <v>0</v>
      </c>
      <c r="CJ106" s="81">
        <f t="shared" ref="CJ106:CJ109" si="1659">BP106</f>
        <v>0</v>
      </c>
      <c r="CK106" s="81">
        <f>(CC106+CD106+CE106)-(BI106+BJ106+BK106)</f>
        <v>0</v>
      </c>
      <c r="CL106" s="81">
        <f>(CH106+CI106)-(BN106+BO106)</f>
        <v>-180000</v>
      </c>
      <c r="CM106" s="9">
        <v>45369</v>
      </c>
      <c r="CN106" s="9">
        <v>23310</v>
      </c>
      <c r="CO106" s="90">
        <f t="shared" ref="CO106:CO107" si="1660">ROUND(((CD106+CE106)-(BJ106+BK106))/CM106/10,2)*-1</f>
        <v>0</v>
      </c>
      <c r="CP106" s="90">
        <f t="shared" ref="CP106:CP107" si="1661">ROUND((CI106-BO106)/CN106/10,2)*-1</f>
        <v>0.77</v>
      </c>
      <c r="CQ106" s="90">
        <f t="shared" ref="CQ106:CQ109" si="1662">SUM(CO106:CP106)</f>
        <v>0.77</v>
      </c>
      <c r="CR106" s="87">
        <f>CS106+CZ106</f>
        <v>0</v>
      </c>
      <c r="CS106" s="87">
        <f>CU106+CV106+CW106+CX106+CY106</f>
        <v>0</v>
      </c>
      <c r="CT106" s="88"/>
      <c r="CU106" s="81"/>
      <c r="CV106" s="81"/>
      <c r="CW106" s="81"/>
      <c r="CX106" s="81"/>
      <c r="CY106" s="81"/>
      <c r="CZ106" s="87">
        <f>DA106+DB106+DC106</f>
        <v>0</v>
      </c>
      <c r="DA106" s="81"/>
      <c r="DB106" s="81"/>
      <c r="DC106" s="81"/>
      <c r="DD106" s="81">
        <f t="shared" ref="DD106:DD109" si="1663">(CV106+CW106+CX106)-(CC106+CD106+CE106)</f>
        <v>0</v>
      </c>
      <c r="DE106" s="81">
        <f t="shared" ref="DE106:DE109" si="1664">(DA106+DB106)-(CH106+CI106)</f>
        <v>0</v>
      </c>
      <c r="DF106" s="9">
        <v>42546.490466608309</v>
      </c>
      <c r="DG106" s="9">
        <v>20190</v>
      </c>
      <c r="DH106" s="90">
        <f t="shared" ref="DH106:DH107" si="1665">ROUND(((CW106+CX106)-(CD106+CE106))/DF106/10,2)*-1</f>
        <v>0</v>
      </c>
      <c r="DI106" s="90">
        <f t="shared" ref="DI106:DI107" si="1666">ROUND(((DB106-CI106)/DG106/10),2)*-1</f>
        <v>0</v>
      </c>
      <c r="DJ106" s="90">
        <f>DH106+DI106</f>
        <v>0</v>
      </c>
      <c r="DK106" s="87">
        <f>DL106+DS106</f>
        <v>0</v>
      </c>
      <c r="DL106" s="87">
        <f>DN106+DO106+DP106+DQ106+DR106</f>
        <v>0</v>
      </c>
      <c r="DM106" s="88"/>
      <c r="DN106" s="81"/>
      <c r="DO106" s="81"/>
      <c r="DP106" s="81"/>
      <c r="DQ106" s="81"/>
      <c r="DR106" s="81"/>
      <c r="DS106" s="87">
        <f>DT106+DU106+DV106</f>
        <v>0</v>
      </c>
      <c r="DT106" s="81"/>
      <c r="DU106" s="81"/>
      <c r="DV106" s="81"/>
      <c r="DW106" s="81">
        <f t="shared" ref="DW106:DW109" si="1667">(DO106+DP106+DQ106)-(CV106+CW106+CX106)</f>
        <v>0</v>
      </c>
      <c r="DX106" s="81">
        <f t="shared" ref="DX106:DX109" si="1668">(DT106+DU106)-(DA106+DB106)</f>
        <v>0</v>
      </c>
      <c r="DY106" s="9"/>
      <c r="DZ106" s="9"/>
      <c r="EA106" s="90" t="e">
        <f t="shared" ref="EA106:EA107" si="1669">ROUND(((DP106+DQ106)-(CW106+CX106))/DY106/10,2)*-1</f>
        <v>#DIV/0!</v>
      </c>
      <c r="EB106" s="90" t="e">
        <f t="shared" ref="EB106:EB107" si="1670">ROUND(((DU106-DB106)/DZ106/10),2)*-1</f>
        <v>#DIV/0!</v>
      </c>
      <c r="EC106" s="90" t="e">
        <f>EA106+EB106</f>
        <v>#DIV/0!</v>
      </c>
      <c r="ED106" s="87">
        <f>EE106+EL106</f>
        <v>0</v>
      </c>
      <c r="EE106" s="87">
        <f>EG106+EH106+EI106+EJ106+EK106</f>
        <v>0</v>
      </c>
      <c r="EF106" s="88"/>
      <c r="EG106" s="81"/>
      <c r="EH106" s="81"/>
      <c r="EI106" s="81"/>
      <c r="EJ106" s="81"/>
      <c r="EK106" s="81"/>
      <c r="EL106" s="87">
        <f>EM106+EN106+EO106</f>
        <v>0</v>
      </c>
      <c r="EM106" s="81"/>
      <c r="EN106" s="81"/>
      <c r="EO106" s="81"/>
      <c r="EP106" s="81">
        <f t="shared" ref="EP106:EP109" si="1671">(EH106+EI106+EJ106)-(DO106+DP106+DQ106)</f>
        <v>0</v>
      </c>
      <c r="EQ106" s="81">
        <f t="shared" ref="EQ106:EQ109" si="1672">(EM106+EN106)-(DT106+DU106)</f>
        <v>0</v>
      </c>
      <c r="ER106" s="9"/>
      <c r="ES106" s="9"/>
      <c r="ET106" s="90" t="e">
        <f t="shared" ref="ET106:ET107" si="1673">ROUND(((EI106+EJ106)-(DP106+DQ106))/ER106/10,2)*-1</f>
        <v>#DIV/0!</v>
      </c>
      <c r="EU106" s="90" t="e">
        <f t="shared" ref="EU106:EU107" si="1674">ROUND(((EN106-DU106)/ES106/10),2)*-1</f>
        <v>#DIV/0!</v>
      </c>
      <c r="EV106" s="90" t="e">
        <f>ET106+EU106</f>
        <v>#DIV/0!</v>
      </c>
    </row>
    <row r="107" spans="1:15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2">
        <v>3123</v>
      </c>
      <c r="F107" s="2" t="s">
        <v>18</v>
      </c>
      <c r="G107" s="2" t="s">
        <v>19</v>
      </c>
      <c r="H107" s="40">
        <f>I107+P107</f>
        <v>0</v>
      </c>
      <c r="I107" s="40">
        <f>K107+L107+M107+N107+O107</f>
        <v>0</v>
      </c>
      <c r="J107" s="5"/>
      <c r="K107" s="9"/>
      <c r="L107" s="9"/>
      <c r="M107" s="9"/>
      <c r="N107" s="9"/>
      <c r="O107" s="9"/>
      <c r="P107" s="40">
        <f>Q107+R107+S107</f>
        <v>0</v>
      </c>
      <c r="Q107" s="9"/>
      <c r="R107" s="9"/>
      <c r="S107" s="9"/>
      <c r="T107" s="64">
        <f>(L107+M107+N107)*-1</f>
        <v>0</v>
      </c>
      <c r="U107" s="64">
        <f>(Q107+R107)*-1</f>
        <v>0</v>
      </c>
      <c r="V107" s="9">
        <f t="shared" si="1624"/>
        <v>0</v>
      </c>
      <c r="W107" s="9">
        <f t="shared" si="1624"/>
        <v>0</v>
      </c>
      <c r="X107" s="9">
        <v>55392</v>
      </c>
      <c r="Y107" s="9">
        <v>29600</v>
      </c>
      <c r="Z107" s="69">
        <f t="shared" si="1625"/>
        <v>0</v>
      </c>
      <c r="AA107" s="69">
        <f t="shared" si="1626"/>
        <v>0</v>
      </c>
      <c r="AB107" s="69">
        <f>Z107+AA107</f>
        <v>0</v>
      </c>
      <c r="AC107" s="69">
        <f t="shared" si="1627"/>
        <v>0</v>
      </c>
      <c r="AD107" s="69">
        <f t="shared" si="1628"/>
        <v>0</v>
      </c>
      <c r="AE107" s="46">
        <f>AC107+AD107</f>
        <v>0</v>
      </c>
      <c r="AF107" s="9">
        <f t="shared" si="1629"/>
        <v>0</v>
      </c>
      <c r="AG107" s="9">
        <f t="shared" si="1630"/>
        <v>0</v>
      </c>
      <c r="AH107" s="69">
        <f t="shared" si="1631"/>
        <v>0</v>
      </c>
      <c r="AI107" s="69">
        <f t="shared" si="1632"/>
        <v>0</v>
      </c>
      <c r="AJ107" s="69">
        <f>AH107+AI107</f>
        <v>0</v>
      </c>
      <c r="AK107" s="40">
        <f>AL107+AS107</f>
        <v>0</v>
      </c>
      <c r="AL107" s="40">
        <f>AN107+AO107+AP107+AQ107+AR107</f>
        <v>0</v>
      </c>
      <c r="AM107" s="5"/>
      <c r="AN107" s="9"/>
      <c r="AO107" s="9"/>
      <c r="AP107" s="9"/>
      <c r="AQ107" s="9"/>
      <c r="AR107" s="9"/>
      <c r="AS107" s="40">
        <f>AT107+AU107+AV107</f>
        <v>0</v>
      </c>
      <c r="AT107" s="9"/>
      <c r="AU107" s="9"/>
      <c r="AV107" s="9"/>
      <c r="AW107" s="81"/>
      <c r="AX107" s="81"/>
      <c r="AY107" s="78"/>
      <c r="AZ107" s="9">
        <v>55392</v>
      </c>
      <c r="BA107" s="9">
        <v>29600</v>
      </c>
      <c r="BB107" s="86">
        <f t="shared" si="1633"/>
        <v>0</v>
      </c>
      <c r="BC107" s="86">
        <f t="shared" si="1634"/>
        <v>0</v>
      </c>
      <c r="BD107" s="86">
        <f>BB107+BC107</f>
        <v>0</v>
      </c>
      <c r="BE107" s="87">
        <f>BF107+BM107</f>
        <v>0</v>
      </c>
      <c r="BF107" s="87">
        <f>BH107+BI107+BJ107+BK107+BL107</f>
        <v>0</v>
      </c>
      <c r="BG107" s="88">
        <f t="shared" si="1635"/>
        <v>0</v>
      </c>
      <c r="BH107" s="88">
        <f t="shared" si="1636"/>
        <v>0</v>
      </c>
      <c r="BI107" s="88">
        <f t="shared" si="1637"/>
        <v>0</v>
      </c>
      <c r="BJ107" s="88">
        <f t="shared" si="1638"/>
        <v>0</v>
      </c>
      <c r="BK107" s="88">
        <f t="shared" si="1639"/>
        <v>0</v>
      </c>
      <c r="BL107" s="88">
        <f t="shared" si="1640"/>
        <v>0</v>
      </c>
      <c r="BM107" s="87">
        <f>BN107+BO107+BP107</f>
        <v>0</v>
      </c>
      <c r="BN107" s="81">
        <f t="shared" si="1641"/>
        <v>0</v>
      </c>
      <c r="BO107" s="81">
        <f t="shared" si="1642"/>
        <v>0</v>
      </c>
      <c r="BP107" s="81">
        <f t="shared" si="1643"/>
        <v>0</v>
      </c>
      <c r="BQ107" s="81">
        <f t="shared" si="1644"/>
        <v>0</v>
      </c>
      <c r="BR107" s="81">
        <f t="shared" si="1645"/>
        <v>0</v>
      </c>
      <c r="BS107" s="81">
        <f t="shared" si="1646"/>
        <v>0</v>
      </c>
      <c r="BT107" s="9">
        <v>55392</v>
      </c>
      <c r="BU107" s="9">
        <v>29600</v>
      </c>
      <c r="BV107" s="86">
        <f t="shared" si="1647"/>
        <v>0</v>
      </c>
      <c r="BW107" s="86">
        <f t="shared" si="1648"/>
        <v>0</v>
      </c>
      <c r="BX107" s="86">
        <f>BV107+BW107</f>
        <v>0</v>
      </c>
      <c r="BY107" s="87">
        <f t="shared" si="1649"/>
        <v>180000</v>
      </c>
      <c r="BZ107" s="87">
        <f t="shared" si="1650"/>
        <v>0</v>
      </c>
      <c r="CA107" s="81">
        <f t="shared" si="1651"/>
        <v>0</v>
      </c>
      <c r="CB107" s="81">
        <f t="shared" si="1652"/>
        <v>0</v>
      </c>
      <c r="CC107" s="81">
        <f t="shared" si="1653"/>
        <v>0</v>
      </c>
      <c r="CD107" s="81">
        <f t="shared" si="1654"/>
        <v>0</v>
      </c>
      <c r="CE107" s="81">
        <f t="shared" si="1655"/>
        <v>0</v>
      </c>
      <c r="CF107" s="81">
        <f t="shared" si="1656"/>
        <v>0</v>
      </c>
      <c r="CG107" s="87">
        <f t="shared" si="1657"/>
        <v>180000</v>
      </c>
      <c r="CH107" s="81">
        <f t="shared" si="1658"/>
        <v>0</v>
      </c>
      <c r="CI107" s="81">
        <v>180000</v>
      </c>
      <c r="CJ107" s="81">
        <f t="shared" si="1659"/>
        <v>0</v>
      </c>
      <c r="CK107" s="81">
        <f>(CC107+CD107+CE107)-(BI107+BJ107+BK107)</f>
        <v>0</v>
      </c>
      <c r="CL107" s="81">
        <f>(CH107+CI107)-(BN107+BO107)</f>
        <v>180000</v>
      </c>
      <c r="CM107" s="9">
        <v>55392</v>
      </c>
      <c r="CN107" s="9">
        <v>29600</v>
      </c>
      <c r="CO107" s="90">
        <f t="shared" si="1660"/>
        <v>0</v>
      </c>
      <c r="CP107" s="90">
        <f t="shared" si="1661"/>
        <v>-0.61</v>
      </c>
      <c r="CQ107" s="90">
        <f t="shared" si="1662"/>
        <v>-0.61</v>
      </c>
      <c r="CR107" s="87">
        <f>CS107+CZ107</f>
        <v>0</v>
      </c>
      <c r="CS107" s="87">
        <f>CU107+CV107+CW107+CX107+CY107</f>
        <v>0</v>
      </c>
      <c r="CT107" s="88"/>
      <c r="CU107" s="81"/>
      <c r="CV107" s="81"/>
      <c r="CW107" s="81"/>
      <c r="CX107" s="81"/>
      <c r="CY107" s="81"/>
      <c r="CZ107" s="87">
        <f>DA107+DB107+DC107</f>
        <v>0</v>
      </c>
      <c r="DA107" s="81"/>
      <c r="DB107" s="81"/>
      <c r="DC107" s="81"/>
      <c r="DD107" s="81">
        <f t="shared" si="1663"/>
        <v>0</v>
      </c>
      <c r="DE107" s="81">
        <f t="shared" si="1664"/>
        <v>-180000</v>
      </c>
      <c r="DF107" s="9">
        <v>56067</v>
      </c>
      <c r="DG107" s="9">
        <v>27130</v>
      </c>
      <c r="DH107" s="90">
        <f t="shared" si="1665"/>
        <v>0</v>
      </c>
      <c r="DI107" s="90">
        <f t="shared" si="1666"/>
        <v>0.66</v>
      </c>
      <c r="DJ107" s="90">
        <f>DH107+DI107</f>
        <v>0.66</v>
      </c>
      <c r="DK107" s="87">
        <f>DL107+DS107</f>
        <v>0</v>
      </c>
      <c r="DL107" s="87">
        <f>DN107+DO107+DP107+DQ107+DR107</f>
        <v>0</v>
      </c>
      <c r="DM107" s="88"/>
      <c r="DN107" s="81"/>
      <c r="DO107" s="81"/>
      <c r="DP107" s="81"/>
      <c r="DQ107" s="81"/>
      <c r="DR107" s="81"/>
      <c r="DS107" s="87">
        <f>DT107+DU107+DV107</f>
        <v>0</v>
      </c>
      <c r="DT107" s="81"/>
      <c r="DU107" s="81"/>
      <c r="DV107" s="81"/>
      <c r="DW107" s="81">
        <f t="shared" si="1667"/>
        <v>0</v>
      </c>
      <c r="DX107" s="81">
        <f t="shared" si="1668"/>
        <v>0</v>
      </c>
      <c r="DY107" s="9"/>
      <c r="DZ107" s="9"/>
      <c r="EA107" s="90" t="e">
        <f t="shared" si="1669"/>
        <v>#DIV/0!</v>
      </c>
      <c r="EB107" s="90" t="e">
        <f t="shared" si="1670"/>
        <v>#DIV/0!</v>
      </c>
      <c r="EC107" s="90" t="e">
        <f>EA107+EB107</f>
        <v>#DIV/0!</v>
      </c>
      <c r="ED107" s="87">
        <f>EE107+EL107</f>
        <v>0</v>
      </c>
      <c r="EE107" s="87">
        <f>EG107+EH107+EI107+EJ107+EK107</f>
        <v>0</v>
      </c>
      <c r="EF107" s="88"/>
      <c r="EG107" s="81"/>
      <c r="EH107" s="81"/>
      <c r="EI107" s="81"/>
      <c r="EJ107" s="81"/>
      <c r="EK107" s="81"/>
      <c r="EL107" s="87">
        <f>EM107+EN107+EO107</f>
        <v>0</v>
      </c>
      <c r="EM107" s="81"/>
      <c r="EN107" s="81"/>
      <c r="EO107" s="81"/>
      <c r="EP107" s="81">
        <f t="shared" si="1671"/>
        <v>0</v>
      </c>
      <c r="EQ107" s="81">
        <f t="shared" si="1672"/>
        <v>0</v>
      </c>
      <c r="ER107" s="9"/>
      <c r="ES107" s="9"/>
      <c r="ET107" s="90" t="e">
        <f t="shared" si="1673"/>
        <v>#DIV/0!</v>
      </c>
      <c r="EU107" s="90" t="e">
        <f t="shared" si="1674"/>
        <v>#DIV/0!</v>
      </c>
      <c r="EV107" s="90" t="e">
        <f>ET107+EU107</f>
        <v>#DIV/0!</v>
      </c>
    </row>
    <row r="108" spans="1:15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19">
        <v>3123</v>
      </c>
      <c r="F108" s="19" t="s">
        <v>108</v>
      </c>
      <c r="G108" s="19" t="s">
        <v>94</v>
      </c>
      <c r="H108" s="40">
        <f>I108+P108</f>
        <v>0</v>
      </c>
      <c r="I108" s="40">
        <f>K108+L108+M108+N108+O108</f>
        <v>0</v>
      </c>
      <c r="J108" s="5"/>
      <c r="K108" s="9"/>
      <c r="L108" s="9"/>
      <c r="M108" s="9"/>
      <c r="N108" s="9"/>
      <c r="O108" s="9"/>
      <c r="P108" s="40">
        <f>Q108+R108+S108</f>
        <v>0</v>
      </c>
      <c r="Q108" s="9"/>
      <c r="R108" s="9"/>
      <c r="S108" s="9"/>
      <c r="T108" s="64">
        <f>(L108+M108+N108)*-1</f>
        <v>0</v>
      </c>
      <c r="U108" s="64">
        <f>(Q108+R108)*-1</f>
        <v>0</v>
      </c>
      <c r="V108" s="9">
        <f t="shared" si="1624"/>
        <v>0</v>
      </c>
      <c r="W108" s="9">
        <f t="shared" si="1624"/>
        <v>0</v>
      </c>
      <c r="X108" s="45" t="s">
        <v>218</v>
      </c>
      <c r="Y108" s="45" t="s">
        <v>218</v>
      </c>
      <c r="Z108" s="69">
        <f t="shared" si="1625"/>
        <v>0</v>
      </c>
      <c r="AA108" s="69">
        <f t="shared" si="1626"/>
        <v>0</v>
      </c>
      <c r="AB108" s="69">
        <f>Z108+AA108</f>
        <v>0</v>
      </c>
      <c r="AC108" s="69">
        <f t="shared" si="1627"/>
        <v>0</v>
      </c>
      <c r="AD108" s="69">
        <f t="shared" si="1628"/>
        <v>0</v>
      </c>
      <c r="AE108" s="46">
        <f>AC108+AD108</f>
        <v>0</v>
      </c>
      <c r="AF108" s="9">
        <f t="shared" si="1629"/>
        <v>0</v>
      </c>
      <c r="AG108" s="9">
        <f t="shared" si="1630"/>
        <v>0</v>
      </c>
      <c r="AH108" s="69">
        <f t="shared" si="1631"/>
        <v>0</v>
      </c>
      <c r="AI108" s="69">
        <f t="shared" si="1632"/>
        <v>0</v>
      </c>
      <c r="AJ108" s="69">
        <f>AH108+AI108</f>
        <v>0</v>
      </c>
      <c r="AK108" s="40">
        <f>AL108+AS108</f>
        <v>0</v>
      </c>
      <c r="AL108" s="40">
        <f>AN108+AO108+AP108+AQ108+AR108</f>
        <v>0</v>
      </c>
      <c r="AM108" s="5"/>
      <c r="AN108" s="9"/>
      <c r="AO108" s="9"/>
      <c r="AP108" s="9"/>
      <c r="AQ108" s="9"/>
      <c r="AR108" s="9"/>
      <c r="AS108" s="40">
        <f>AT108+AU108+AV108</f>
        <v>0</v>
      </c>
      <c r="AT108" s="9"/>
      <c r="AU108" s="9"/>
      <c r="AV108" s="9"/>
      <c r="AW108" s="81"/>
      <c r="AX108" s="81"/>
      <c r="AY108" s="78"/>
      <c r="AZ108" s="45" t="s">
        <v>218</v>
      </c>
      <c r="BA108" s="45" t="s">
        <v>218</v>
      </c>
      <c r="BB108" s="107" t="s">
        <v>218</v>
      </c>
      <c r="BC108" s="107" t="s">
        <v>218</v>
      </c>
      <c r="BD108" s="107" t="s">
        <v>218</v>
      </c>
      <c r="BE108" s="87">
        <f>BF108+BM108</f>
        <v>0</v>
      </c>
      <c r="BF108" s="87">
        <f>BH108+BI108+BJ108+BK108+BL108</f>
        <v>0</v>
      </c>
      <c r="BG108" s="88">
        <f t="shared" si="1635"/>
        <v>0</v>
      </c>
      <c r="BH108" s="88">
        <f t="shared" si="1636"/>
        <v>0</v>
      </c>
      <c r="BI108" s="88">
        <f t="shared" si="1637"/>
        <v>0</v>
      </c>
      <c r="BJ108" s="88">
        <f t="shared" si="1638"/>
        <v>0</v>
      </c>
      <c r="BK108" s="88">
        <f t="shared" si="1639"/>
        <v>0</v>
      </c>
      <c r="BL108" s="88">
        <f t="shared" si="1640"/>
        <v>0</v>
      </c>
      <c r="BM108" s="87">
        <f>BN108+BO108+BP108</f>
        <v>0</v>
      </c>
      <c r="BN108" s="81">
        <f t="shared" si="1641"/>
        <v>0</v>
      </c>
      <c r="BO108" s="81">
        <f t="shared" si="1642"/>
        <v>0</v>
      </c>
      <c r="BP108" s="81">
        <f t="shared" si="1643"/>
        <v>0</v>
      </c>
      <c r="BQ108" s="81">
        <f t="shared" si="1644"/>
        <v>0</v>
      </c>
      <c r="BR108" s="81">
        <f t="shared" si="1645"/>
        <v>0</v>
      </c>
      <c r="BS108" s="81">
        <f t="shared" si="1646"/>
        <v>0</v>
      </c>
      <c r="BT108" s="45" t="s">
        <v>218</v>
      </c>
      <c r="BU108" s="45" t="s">
        <v>218</v>
      </c>
      <c r="BV108" s="86">
        <v>0</v>
      </c>
      <c r="BW108" s="86">
        <v>0</v>
      </c>
      <c r="BX108" s="86">
        <f>BV108+BW108</f>
        <v>0</v>
      </c>
      <c r="BY108" s="87">
        <f t="shared" si="1649"/>
        <v>0</v>
      </c>
      <c r="BZ108" s="87">
        <f t="shared" si="1650"/>
        <v>0</v>
      </c>
      <c r="CA108" s="81">
        <f t="shared" si="1651"/>
        <v>0</v>
      </c>
      <c r="CB108" s="81">
        <f t="shared" si="1652"/>
        <v>0</v>
      </c>
      <c r="CC108" s="81">
        <f t="shared" si="1653"/>
        <v>0</v>
      </c>
      <c r="CD108" s="81">
        <f t="shared" si="1654"/>
        <v>0</v>
      </c>
      <c r="CE108" s="81">
        <f t="shared" si="1655"/>
        <v>0</v>
      </c>
      <c r="CF108" s="81">
        <f t="shared" si="1656"/>
        <v>0</v>
      </c>
      <c r="CG108" s="87">
        <f t="shared" si="1657"/>
        <v>0</v>
      </c>
      <c r="CH108" s="81">
        <f t="shared" si="1658"/>
        <v>0</v>
      </c>
      <c r="CI108" s="81">
        <f t="shared" ref="CI108:CI109" si="1675">BO108</f>
        <v>0</v>
      </c>
      <c r="CJ108" s="81">
        <f t="shared" si="1659"/>
        <v>0</v>
      </c>
      <c r="CK108" s="81">
        <f>(CC108+CD108+CE108)-(BI108+BJ108+BK108)</f>
        <v>0</v>
      </c>
      <c r="CL108" s="81">
        <f>(CH108+CI108)-(BN108+BO108)</f>
        <v>0</v>
      </c>
      <c r="CM108" s="45">
        <v>0</v>
      </c>
      <c r="CN108" s="45">
        <v>0</v>
      </c>
      <c r="CO108" s="90"/>
      <c r="CP108" s="90"/>
      <c r="CQ108" s="90">
        <f t="shared" si="1662"/>
        <v>0</v>
      </c>
      <c r="CR108" s="87">
        <f>CS108+CZ108</f>
        <v>0</v>
      </c>
      <c r="CS108" s="87">
        <f>CU108+CV108+CW108+CX108+CY108</f>
        <v>0</v>
      </c>
      <c r="CT108" s="88"/>
      <c r="CU108" s="81"/>
      <c r="CV108" s="81"/>
      <c r="CW108" s="81"/>
      <c r="CX108" s="81"/>
      <c r="CY108" s="81"/>
      <c r="CZ108" s="87">
        <f>DA108+DB108+DC108</f>
        <v>0</v>
      </c>
      <c r="DA108" s="81"/>
      <c r="DB108" s="81"/>
      <c r="DC108" s="81"/>
      <c r="DD108" s="81">
        <f t="shared" si="1663"/>
        <v>0</v>
      </c>
      <c r="DE108" s="81">
        <f t="shared" si="1664"/>
        <v>0</v>
      </c>
      <c r="DF108" s="45" t="s">
        <v>218</v>
      </c>
      <c r="DG108" s="45" t="s">
        <v>218</v>
      </c>
      <c r="DH108" s="90">
        <v>0</v>
      </c>
      <c r="DI108" s="90">
        <v>0</v>
      </c>
      <c r="DJ108" s="90">
        <f>DH108+DI108</f>
        <v>0</v>
      </c>
      <c r="DK108" s="87">
        <f>DL108+DS108</f>
        <v>0</v>
      </c>
      <c r="DL108" s="87">
        <f>DN108+DO108+DP108+DQ108+DR108</f>
        <v>0</v>
      </c>
      <c r="DM108" s="88"/>
      <c r="DN108" s="81"/>
      <c r="DO108" s="81"/>
      <c r="DP108" s="81"/>
      <c r="DQ108" s="81"/>
      <c r="DR108" s="81"/>
      <c r="DS108" s="87">
        <f>DT108+DU108+DV108</f>
        <v>0</v>
      </c>
      <c r="DT108" s="81"/>
      <c r="DU108" s="81"/>
      <c r="DV108" s="81"/>
      <c r="DW108" s="81">
        <f t="shared" si="1667"/>
        <v>0</v>
      </c>
      <c r="DX108" s="81">
        <f t="shared" si="1668"/>
        <v>0</v>
      </c>
      <c r="DY108" s="45" t="s">
        <v>218</v>
      </c>
      <c r="DZ108" s="45" t="s">
        <v>218</v>
      </c>
      <c r="EA108" s="90">
        <v>0</v>
      </c>
      <c r="EB108" s="90">
        <v>0</v>
      </c>
      <c r="EC108" s="90">
        <f>EA108+EB108</f>
        <v>0</v>
      </c>
      <c r="ED108" s="87">
        <f>EE108+EL108</f>
        <v>0</v>
      </c>
      <c r="EE108" s="87">
        <f>EG108+EH108+EI108+EJ108+EK108</f>
        <v>0</v>
      </c>
      <c r="EF108" s="88"/>
      <c r="EG108" s="81"/>
      <c r="EH108" s="81"/>
      <c r="EI108" s="81"/>
      <c r="EJ108" s="81"/>
      <c r="EK108" s="81"/>
      <c r="EL108" s="87">
        <f>EM108+EN108+EO108</f>
        <v>0</v>
      </c>
      <c r="EM108" s="81"/>
      <c r="EN108" s="81"/>
      <c r="EO108" s="81"/>
      <c r="EP108" s="81">
        <f t="shared" si="1671"/>
        <v>0</v>
      </c>
      <c r="EQ108" s="81">
        <f t="shared" si="1672"/>
        <v>0</v>
      </c>
      <c r="ER108" s="45" t="s">
        <v>218</v>
      </c>
      <c r="ES108" s="45" t="s">
        <v>218</v>
      </c>
      <c r="ET108" s="90">
        <v>0</v>
      </c>
      <c r="EU108" s="90">
        <v>0</v>
      </c>
      <c r="EV108" s="90">
        <f>ET108+EU108</f>
        <v>0</v>
      </c>
    </row>
    <row r="109" spans="1:152" x14ac:dyDescent="0.25">
      <c r="A109" s="5">
        <v>1432</v>
      </c>
      <c r="B109" s="2">
        <v>600170594</v>
      </c>
      <c r="C109" s="7">
        <v>671274</v>
      </c>
      <c r="D109" s="8" t="s">
        <v>42</v>
      </c>
      <c r="E109" s="2">
        <v>3141</v>
      </c>
      <c r="F109" s="2" t="s">
        <v>20</v>
      </c>
      <c r="G109" s="7" t="s">
        <v>94</v>
      </c>
      <c r="H109" s="40">
        <f>I109+P109</f>
        <v>0</v>
      </c>
      <c r="I109" s="40">
        <f>K109+L109+M109+N109+O109</f>
        <v>0</v>
      </c>
      <c r="J109" s="5"/>
      <c r="K109" s="9"/>
      <c r="L109" s="9"/>
      <c r="M109" s="9"/>
      <c r="N109" s="9"/>
      <c r="O109" s="9"/>
      <c r="P109" s="40">
        <f>Q109+R109+S109</f>
        <v>0</v>
      </c>
      <c r="Q109" s="9"/>
      <c r="R109" s="9"/>
      <c r="S109" s="9"/>
      <c r="T109" s="64">
        <f>(L109+M109+N109)*-1</f>
        <v>0</v>
      </c>
      <c r="U109" s="64">
        <f>(Q109+R109)*-1</f>
        <v>0</v>
      </c>
      <c r="V109" s="9">
        <f t="shared" si="1624"/>
        <v>0</v>
      </c>
      <c r="W109" s="9">
        <f t="shared" si="1624"/>
        <v>0</v>
      </c>
      <c r="X109" s="45" t="s">
        <v>218</v>
      </c>
      <c r="Y109" s="9">
        <v>25931</v>
      </c>
      <c r="Z109" s="69">
        <f t="shared" si="1625"/>
        <v>0</v>
      </c>
      <c r="AA109" s="69">
        <f t="shared" si="1626"/>
        <v>0</v>
      </c>
      <c r="AB109" s="69">
        <f>Z109+AA109</f>
        <v>0</v>
      </c>
      <c r="AC109" s="69">
        <f t="shared" si="1627"/>
        <v>0</v>
      </c>
      <c r="AD109" s="69">
        <f t="shared" si="1628"/>
        <v>0</v>
      </c>
      <c r="AE109" s="46">
        <f>AC109+AD109</f>
        <v>0</v>
      </c>
      <c r="AF109" s="9">
        <f t="shared" si="1629"/>
        <v>0</v>
      </c>
      <c r="AG109" s="9">
        <f t="shared" si="1630"/>
        <v>0</v>
      </c>
      <c r="AH109" s="69">
        <f t="shared" si="1631"/>
        <v>0</v>
      </c>
      <c r="AI109" s="69">
        <f t="shared" si="1632"/>
        <v>0</v>
      </c>
      <c r="AJ109" s="69">
        <f>AH109+AI109</f>
        <v>0</v>
      </c>
      <c r="AK109" s="40">
        <f>AL109+AS109</f>
        <v>0</v>
      </c>
      <c r="AL109" s="40">
        <f>AN109+AO109+AP109+AQ109+AR109</f>
        <v>0</v>
      </c>
      <c r="AM109" s="5"/>
      <c r="AN109" s="9"/>
      <c r="AO109" s="9"/>
      <c r="AP109" s="9"/>
      <c r="AQ109" s="9"/>
      <c r="AR109" s="9"/>
      <c r="AS109" s="40">
        <f>AT109+AU109+AV109</f>
        <v>0</v>
      </c>
      <c r="AT109" s="9"/>
      <c r="AU109" s="9"/>
      <c r="AV109" s="9"/>
      <c r="AW109" s="81"/>
      <c r="AX109" s="81"/>
      <c r="AY109" s="78"/>
      <c r="AZ109" s="45" t="s">
        <v>218</v>
      </c>
      <c r="BA109" s="9">
        <v>25931</v>
      </c>
      <c r="BB109" s="107" t="s">
        <v>218</v>
      </c>
      <c r="BC109" s="86">
        <f>ROUND(AX109/BA109/10,2)*-1</f>
        <v>0</v>
      </c>
      <c r="BD109" s="86">
        <f>BC109</f>
        <v>0</v>
      </c>
      <c r="BE109" s="87">
        <f>BF109+BM109</f>
        <v>0</v>
      </c>
      <c r="BF109" s="87">
        <f>BH109+BI109+BJ109+BK109+BL109</f>
        <v>0</v>
      </c>
      <c r="BG109" s="88">
        <f t="shared" si="1635"/>
        <v>0</v>
      </c>
      <c r="BH109" s="88">
        <f t="shared" si="1636"/>
        <v>0</v>
      </c>
      <c r="BI109" s="88">
        <f t="shared" si="1637"/>
        <v>0</v>
      </c>
      <c r="BJ109" s="88">
        <f t="shared" si="1638"/>
        <v>0</v>
      </c>
      <c r="BK109" s="88">
        <f t="shared" si="1639"/>
        <v>0</v>
      </c>
      <c r="BL109" s="88">
        <f t="shared" si="1640"/>
        <v>0</v>
      </c>
      <c r="BM109" s="87">
        <f>BN109+BO109+BP109</f>
        <v>0</v>
      </c>
      <c r="BN109" s="81">
        <f t="shared" si="1641"/>
        <v>0</v>
      </c>
      <c r="BO109" s="81">
        <f t="shared" si="1642"/>
        <v>0</v>
      </c>
      <c r="BP109" s="81">
        <f t="shared" si="1643"/>
        <v>0</v>
      </c>
      <c r="BQ109" s="81">
        <f t="shared" si="1644"/>
        <v>0</v>
      </c>
      <c r="BR109" s="81">
        <f t="shared" si="1645"/>
        <v>0</v>
      </c>
      <c r="BS109" s="81">
        <f t="shared" si="1646"/>
        <v>0</v>
      </c>
      <c r="BT109" s="45" t="s">
        <v>218</v>
      </c>
      <c r="BU109" s="9">
        <v>25931</v>
      </c>
      <c r="BV109" s="86">
        <v>0</v>
      </c>
      <c r="BW109" s="86">
        <f t="shared" si="1648"/>
        <v>0</v>
      </c>
      <c r="BX109" s="86">
        <f>BV109+BW109</f>
        <v>0</v>
      </c>
      <c r="BY109" s="87">
        <f t="shared" si="1649"/>
        <v>0</v>
      </c>
      <c r="BZ109" s="87">
        <f t="shared" si="1650"/>
        <v>0</v>
      </c>
      <c r="CA109" s="81">
        <f t="shared" si="1651"/>
        <v>0</v>
      </c>
      <c r="CB109" s="81">
        <f t="shared" si="1652"/>
        <v>0</v>
      </c>
      <c r="CC109" s="81">
        <f t="shared" si="1653"/>
        <v>0</v>
      </c>
      <c r="CD109" s="81">
        <f t="shared" si="1654"/>
        <v>0</v>
      </c>
      <c r="CE109" s="81">
        <f t="shared" si="1655"/>
        <v>0</v>
      </c>
      <c r="CF109" s="81">
        <f t="shared" si="1656"/>
        <v>0</v>
      </c>
      <c r="CG109" s="87">
        <f t="shared" si="1657"/>
        <v>0</v>
      </c>
      <c r="CH109" s="81">
        <f t="shared" si="1658"/>
        <v>0</v>
      </c>
      <c r="CI109" s="81">
        <f t="shared" si="1675"/>
        <v>0</v>
      </c>
      <c r="CJ109" s="81">
        <f t="shared" si="1659"/>
        <v>0</v>
      </c>
      <c r="CK109" s="81">
        <f>(CC109+CD109+CE109)-(BI109+BJ109+BK109)</f>
        <v>0</v>
      </c>
      <c r="CL109" s="81">
        <f>(CH109+CI109)-(BN109+BO109)</f>
        <v>0</v>
      </c>
      <c r="CM109" s="45">
        <v>0</v>
      </c>
      <c r="CN109" s="9">
        <v>25931</v>
      </c>
      <c r="CO109" s="90"/>
      <c r="CP109" s="90">
        <f>ROUND((CI109-BO109)/CN109/10,2)*-1</f>
        <v>0</v>
      </c>
      <c r="CQ109" s="90">
        <f t="shared" si="1662"/>
        <v>0</v>
      </c>
      <c r="CR109" s="87">
        <f>CS109+CZ109</f>
        <v>0</v>
      </c>
      <c r="CS109" s="87">
        <f>CU109+CV109+CW109+CX109+CY109</f>
        <v>0</v>
      </c>
      <c r="CT109" s="88"/>
      <c r="CU109" s="81"/>
      <c r="CV109" s="81"/>
      <c r="CW109" s="81"/>
      <c r="CX109" s="81"/>
      <c r="CY109" s="81"/>
      <c r="CZ109" s="87">
        <f>DA109+DB109+DC109</f>
        <v>0</v>
      </c>
      <c r="DA109" s="81"/>
      <c r="DB109" s="81"/>
      <c r="DC109" s="81"/>
      <c r="DD109" s="81">
        <f t="shared" si="1663"/>
        <v>0</v>
      </c>
      <c r="DE109" s="81">
        <f t="shared" si="1664"/>
        <v>0</v>
      </c>
      <c r="DF109" s="45" t="s">
        <v>218</v>
      </c>
      <c r="DG109" s="9">
        <v>26460</v>
      </c>
      <c r="DH109" s="90">
        <v>0</v>
      </c>
      <c r="DI109" s="90">
        <f t="shared" ref="DI109" si="1676">ROUND(((DB109-CI109)/DG109/10),2)*-1</f>
        <v>0</v>
      </c>
      <c r="DJ109" s="90">
        <f>DH109+DI109</f>
        <v>0</v>
      </c>
      <c r="DK109" s="87">
        <f>DL109+DS109</f>
        <v>0</v>
      </c>
      <c r="DL109" s="87">
        <f>DN109+DO109+DP109+DQ109+DR109</f>
        <v>0</v>
      </c>
      <c r="DM109" s="88"/>
      <c r="DN109" s="81"/>
      <c r="DO109" s="81"/>
      <c r="DP109" s="81"/>
      <c r="DQ109" s="81"/>
      <c r="DR109" s="81"/>
      <c r="DS109" s="87">
        <f>DT109+DU109+DV109</f>
        <v>0</v>
      </c>
      <c r="DT109" s="81"/>
      <c r="DU109" s="81"/>
      <c r="DV109" s="81"/>
      <c r="DW109" s="81">
        <f t="shared" si="1667"/>
        <v>0</v>
      </c>
      <c r="DX109" s="81">
        <f t="shared" si="1668"/>
        <v>0</v>
      </c>
      <c r="DY109" s="45" t="s">
        <v>218</v>
      </c>
      <c r="DZ109" s="9"/>
      <c r="EA109" s="90">
        <v>0</v>
      </c>
      <c r="EB109" s="90" t="e">
        <f t="shared" ref="EB109" si="1677">ROUND(((DU109-DB109)/DZ109/10),2)*-1</f>
        <v>#DIV/0!</v>
      </c>
      <c r="EC109" s="90" t="e">
        <f>EA109+EB109</f>
        <v>#DIV/0!</v>
      </c>
      <c r="ED109" s="87">
        <f>EE109+EL109</f>
        <v>0</v>
      </c>
      <c r="EE109" s="87">
        <f>EG109+EH109+EI109+EJ109+EK109</f>
        <v>0</v>
      </c>
      <c r="EF109" s="88"/>
      <c r="EG109" s="81"/>
      <c r="EH109" s="81"/>
      <c r="EI109" s="81"/>
      <c r="EJ109" s="81"/>
      <c r="EK109" s="81"/>
      <c r="EL109" s="87">
        <f>EM109+EN109+EO109</f>
        <v>0</v>
      </c>
      <c r="EM109" s="81"/>
      <c r="EN109" s="81"/>
      <c r="EO109" s="81"/>
      <c r="EP109" s="81">
        <f t="shared" si="1671"/>
        <v>0</v>
      </c>
      <c r="EQ109" s="81">
        <f t="shared" si="1672"/>
        <v>0</v>
      </c>
      <c r="ER109" s="45" t="s">
        <v>218</v>
      </c>
      <c r="ES109" s="9"/>
      <c r="ET109" s="90">
        <v>0</v>
      </c>
      <c r="EU109" s="90" t="e">
        <f t="shared" ref="EU109" si="1678">ROUND(((EN109-DU109)/ES109/10),2)*-1</f>
        <v>#DIV/0!</v>
      </c>
      <c r="EV109" s="90" t="e">
        <f>ET109+EU109</f>
        <v>#DIV/0!</v>
      </c>
    </row>
    <row r="110" spans="1:152" x14ac:dyDescent="0.25">
      <c r="A110" s="29"/>
      <c r="B110" s="30"/>
      <c r="C110" s="31"/>
      <c r="D110" s="32" t="s">
        <v>165</v>
      </c>
      <c r="E110" s="30"/>
      <c r="F110" s="30"/>
      <c r="G110" s="31"/>
      <c r="H110" s="33">
        <f t="shared" ref="H110:AE110" si="1679">SUBTOTAL(9,H106:H109)</f>
        <v>180000</v>
      </c>
      <c r="I110" s="33">
        <f t="shared" si="1679"/>
        <v>0</v>
      </c>
      <c r="J110" s="33">
        <f t="shared" si="1679"/>
        <v>0</v>
      </c>
      <c r="K110" s="33">
        <f t="shared" si="1679"/>
        <v>0</v>
      </c>
      <c r="L110" s="33">
        <f t="shared" si="1679"/>
        <v>0</v>
      </c>
      <c r="M110" s="33">
        <f t="shared" si="1679"/>
        <v>0</v>
      </c>
      <c r="N110" s="33">
        <f t="shared" si="1679"/>
        <v>0</v>
      </c>
      <c r="O110" s="33">
        <f t="shared" si="1679"/>
        <v>0</v>
      </c>
      <c r="P110" s="33">
        <f t="shared" si="1679"/>
        <v>180000</v>
      </c>
      <c r="Q110" s="33">
        <f t="shared" si="1679"/>
        <v>0</v>
      </c>
      <c r="R110" s="33">
        <f t="shared" si="1679"/>
        <v>180000</v>
      </c>
      <c r="S110" s="33">
        <f t="shared" si="1679"/>
        <v>0</v>
      </c>
      <c r="T110" s="33">
        <f t="shared" si="1679"/>
        <v>0</v>
      </c>
      <c r="U110" s="33">
        <f t="shared" si="1679"/>
        <v>-180000</v>
      </c>
      <c r="V110" s="33">
        <f t="shared" si="1679"/>
        <v>0</v>
      </c>
      <c r="W110" s="33">
        <f t="shared" si="1679"/>
        <v>-117000</v>
      </c>
      <c r="X110" s="33">
        <f t="shared" si="1679"/>
        <v>100761</v>
      </c>
      <c r="Y110" s="33">
        <f t="shared" si="1679"/>
        <v>78841</v>
      </c>
      <c r="Z110" s="47">
        <f t="shared" si="1679"/>
        <v>0</v>
      </c>
      <c r="AA110" s="47">
        <f t="shared" si="1679"/>
        <v>-0.64</v>
      </c>
      <c r="AB110" s="47">
        <f t="shared" si="1679"/>
        <v>-0.64</v>
      </c>
      <c r="AC110" s="47">
        <f t="shared" si="1679"/>
        <v>0</v>
      </c>
      <c r="AD110" s="47">
        <f t="shared" si="1679"/>
        <v>-0.42</v>
      </c>
      <c r="AE110" s="47">
        <f t="shared" si="1679"/>
        <v>-0.42</v>
      </c>
      <c r="AF110" s="33">
        <f t="shared" ref="AF110:AJ110" si="1680">SUBTOTAL(9,AF106:AF109)</f>
        <v>0</v>
      </c>
      <c r="AG110" s="33">
        <f t="shared" si="1680"/>
        <v>-63000</v>
      </c>
      <c r="AH110" s="47">
        <f t="shared" si="1680"/>
        <v>0</v>
      </c>
      <c r="AI110" s="47">
        <f t="shared" si="1680"/>
        <v>-0.22000000000000003</v>
      </c>
      <c r="AJ110" s="47">
        <f t="shared" si="1680"/>
        <v>-0.22000000000000003</v>
      </c>
      <c r="AK110" s="33">
        <f t="shared" ref="AK110:BD110" si="1681">SUBTOTAL(9,AK106:AK109)</f>
        <v>0</v>
      </c>
      <c r="AL110" s="33">
        <f t="shared" si="1681"/>
        <v>0</v>
      </c>
      <c r="AM110" s="33">
        <f t="shared" si="1681"/>
        <v>0</v>
      </c>
      <c r="AN110" s="33">
        <f t="shared" si="1681"/>
        <v>0</v>
      </c>
      <c r="AO110" s="33">
        <f t="shared" si="1681"/>
        <v>0</v>
      </c>
      <c r="AP110" s="33">
        <f t="shared" si="1681"/>
        <v>0</v>
      </c>
      <c r="AQ110" s="33">
        <f t="shared" si="1681"/>
        <v>0</v>
      </c>
      <c r="AR110" s="33">
        <f t="shared" si="1681"/>
        <v>0</v>
      </c>
      <c r="AS110" s="33">
        <f t="shared" si="1681"/>
        <v>0</v>
      </c>
      <c r="AT110" s="33">
        <f t="shared" si="1681"/>
        <v>0</v>
      </c>
      <c r="AU110" s="33">
        <f t="shared" si="1681"/>
        <v>0</v>
      </c>
      <c r="AV110" s="33">
        <f t="shared" si="1681"/>
        <v>0</v>
      </c>
      <c r="AW110" s="33">
        <f t="shared" si="1681"/>
        <v>0</v>
      </c>
      <c r="AX110" s="33">
        <f t="shared" si="1681"/>
        <v>0</v>
      </c>
      <c r="AY110" s="33">
        <f t="shared" si="1681"/>
        <v>0</v>
      </c>
      <c r="AZ110" s="33">
        <f t="shared" ref="AZ110:BA110" si="1682">SUBTOTAL(9,AZ106:AZ109)</f>
        <v>100761</v>
      </c>
      <c r="BA110" s="33">
        <f t="shared" si="1682"/>
        <v>78841</v>
      </c>
      <c r="BB110" s="47">
        <f t="shared" si="1681"/>
        <v>0</v>
      </c>
      <c r="BC110" s="47">
        <f t="shared" si="1681"/>
        <v>0</v>
      </c>
      <c r="BD110" s="47">
        <f t="shared" si="1681"/>
        <v>0</v>
      </c>
      <c r="BE110" s="33">
        <f t="shared" ref="BE110:BX110" si="1683">SUBTOTAL(9,BE106:BE109)</f>
        <v>180000</v>
      </c>
      <c r="BF110" s="33">
        <f t="shared" si="1683"/>
        <v>0</v>
      </c>
      <c r="BG110" s="33">
        <f t="shared" si="1683"/>
        <v>0</v>
      </c>
      <c r="BH110" s="33">
        <f t="shared" si="1683"/>
        <v>0</v>
      </c>
      <c r="BI110" s="33">
        <f t="shared" si="1683"/>
        <v>0</v>
      </c>
      <c r="BJ110" s="33">
        <f t="shared" si="1683"/>
        <v>0</v>
      </c>
      <c r="BK110" s="33">
        <f t="shared" si="1683"/>
        <v>0</v>
      </c>
      <c r="BL110" s="33">
        <f t="shared" si="1683"/>
        <v>0</v>
      </c>
      <c r="BM110" s="33">
        <f t="shared" si="1683"/>
        <v>180000</v>
      </c>
      <c r="BN110" s="33">
        <f t="shared" si="1683"/>
        <v>0</v>
      </c>
      <c r="BO110" s="33">
        <f t="shared" si="1683"/>
        <v>180000</v>
      </c>
      <c r="BP110" s="33">
        <f t="shared" si="1683"/>
        <v>0</v>
      </c>
      <c r="BQ110" s="33">
        <f t="shared" si="1683"/>
        <v>0</v>
      </c>
      <c r="BR110" s="33">
        <f t="shared" si="1683"/>
        <v>0</v>
      </c>
      <c r="BS110" s="33">
        <f t="shared" si="1683"/>
        <v>0</v>
      </c>
      <c r="BT110" s="33">
        <f t="shared" si="1683"/>
        <v>100761</v>
      </c>
      <c r="BU110" s="33">
        <f t="shared" si="1683"/>
        <v>78841</v>
      </c>
      <c r="BV110" s="47">
        <f t="shared" si="1683"/>
        <v>0</v>
      </c>
      <c r="BW110" s="47">
        <f t="shared" si="1683"/>
        <v>0</v>
      </c>
      <c r="BX110" s="47">
        <f t="shared" si="1683"/>
        <v>0</v>
      </c>
      <c r="BY110" s="33">
        <f t="shared" ref="BY110:CQ110" si="1684">SUBTOTAL(9,BY106:BY109)</f>
        <v>180000</v>
      </c>
      <c r="BZ110" s="33">
        <f t="shared" si="1684"/>
        <v>0</v>
      </c>
      <c r="CA110" s="33">
        <f t="shared" si="1684"/>
        <v>0</v>
      </c>
      <c r="CB110" s="33">
        <f t="shared" si="1684"/>
        <v>0</v>
      </c>
      <c r="CC110" s="33">
        <f t="shared" si="1684"/>
        <v>0</v>
      </c>
      <c r="CD110" s="33">
        <f t="shared" si="1684"/>
        <v>0</v>
      </c>
      <c r="CE110" s="33">
        <f t="shared" si="1684"/>
        <v>0</v>
      </c>
      <c r="CF110" s="33">
        <f t="shared" si="1684"/>
        <v>0</v>
      </c>
      <c r="CG110" s="33">
        <f t="shared" si="1684"/>
        <v>180000</v>
      </c>
      <c r="CH110" s="33">
        <f t="shared" si="1684"/>
        <v>0</v>
      </c>
      <c r="CI110" s="33">
        <f t="shared" si="1684"/>
        <v>180000</v>
      </c>
      <c r="CJ110" s="33">
        <f t="shared" si="1684"/>
        <v>0</v>
      </c>
      <c r="CK110" s="33">
        <f t="shared" si="1684"/>
        <v>0</v>
      </c>
      <c r="CL110" s="33">
        <f t="shared" si="1684"/>
        <v>0</v>
      </c>
      <c r="CM110" s="33">
        <f t="shared" si="1684"/>
        <v>100761</v>
      </c>
      <c r="CN110" s="33">
        <f t="shared" si="1684"/>
        <v>78841</v>
      </c>
      <c r="CO110" s="56">
        <f t="shared" si="1684"/>
        <v>0</v>
      </c>
      <c r="CP110" s="56">
        <f t="shared" si="1684"/>
        <v>0.16000000000000003</v>
      </c>
      <c r="CQ110" s="56">
        <f t="shared" si="1684"/>
        <v>0.16000000000000003</v>
      </c>
      <c r="CR110" s="33">
        <f t="shared" ref="CR110:DJ110" si="1685">SUBTOTAL(9,CR106:CR109)</f>
        <v>0</v>
      </c>
      <c r="CS110" s="33">
        <f t="shared" si="1685"/>
        <v>0</v>
      </c>
      <c r="CT110" s="33">
        <f t="shared" si="1685"/>
        <v>0</v>
      </c>
      <c r="CU110" s="33">
        <f t="shared" si="1685"/>
        <v>0</v>
      </c>
      <c r="CV110" s="33">
        <f t="shared" si="1685"/>
        <v>0</v>
      </c>
      <c r="CW110" s="33">
        <f t="shared" si="1685"/>
        <v>0</v>
      </c>
      <c r="CX110" s="33">
        <f t="shared" si="1685"/>
        <v>0</v>
      </c>
      <c r="CY110" s="33">
        <f t="shared" si="1685"/>
        <v>0</v>
      </c>
      <c r="CZ110" s="33">
        <f t="shared" si="1685"/>
        <v>0</v>
      </c>
      <c r="DA110" s="33">
        <f t="shared" si="1685"/>
        <v>0</v>
      </c>
      <c r="DB110" s="33">
        <f t="shared" si="1685"/>
        <v>0</v>
      </c>
      <c r="DC110" s="33">
        <f t="shared" si="1685"/>
        <v>0</v>
      </c>
      <c r="DD110" s="33">
        <f t="shared" si="1685"/>
        <v>0</v>
      </c>
      <c r="DE110" s="33">
        <f t="shared" si="1685"/>
        <v>-180000</v>
      </c>
      <c r="DF110" s="33">
        <f t="shared" si="1685"/>
        <v>98613.490466608317</v>
      </c>
      <c r="DG110" s="33">
        <f t="shared" si="1685"/>
        <v>73780</v>
      </c>
      <c r="DH110" s="56">
        <f t="shared" si="1685"/>
        <v>0</v>
      </c>
      <c r="DI110" s="56">
        <f t="shared" si="1685"/>
        <v>0.66</v>
      </c>
      <c r="DJ110" s="56">
        <f t="shared" si="1685"/>
        <v>0.66</v>
      </c>
      <c r="DK110" s="33">
        <f t="shared" ref="DK110:EC110" si="1686">SUBTOTAL(9,DK106:DK109)</f>
        <v>0</v>
      </c>
      <c r="DL110" s="33">
        <f t="shared" si="1686"/>
        <v>0</v>
      </c>
      <c r="DM110" s="33">
        <f t="shared" si="1686"/>
        <v>0</v>
      </c>
      <c r="DN110" s="33">
        <f t="shared" si="1686"/>
        <v>0</v>
      </c>
      <c r="DO110" s="33">
        <f t="shared" si="1686"/>
        <v>0</v>
      </c>
      <c r="DP110" s="33">
        <f t="shared" si="1686"/>
        <v>0</v>
      </c>
      <c r="DQ110" s="33">
        <f t="shared" si="1686"/>
        <v>0</v>
      </c>
      <c r="DR110" s="33">
        <f t="shared" si="1686"/>
        <v>0</v>
      </c>
      <c r="DS110" s="33">
        <f t="shared" si="1686"/>
        <v>0</v>
      </c>
      <c r="DT110" s="33">
        <f t="shared" si="1686"/>
        <v>0</v>
      </c>
      <c r="DU110" s="33">
        <f t="shared" si="1686"/>
        <v>0</v>
      </c>
      <c r="DV110" s="33">
        <f t="shared" si="1686"/>
        <v>0</v>
      </c>
      <c r="DW110" s="33">
        <f t="shared" si="1686"/>
        <v>0</v>
      </c>
      <c r="DX110" s="33">
        <f t="shared" si="1686"/>
        <v>0</v>
      </c>
      <c r="DY110" s="33">
        <f t="shared" si="1686"/>
        <v>0</v>
      </c>
      <c r="DZ110" s="33">
        <f t="shared" si="1686"/>
        <v>0</v>
      </c>
      <c r="EA110" s="56" t="e">
        <f t="shared" si="1686"/>
        <v>#DIV/0!</v>
      </c>
      <c r="EB110" s="56" t="e">
        <f t="shared" si="1686"/>
        <v>#DIV/0!</v>
      </c>
      <c r="EC110" s="56" t="e">
        <f t="shared" si="1686"/>
        <v>#DIV/0!</v>
      </c>
      <c r="ED110" s="33">
        <f t="shared" ref="ED110:EV110" si="1687">SUBTOTAL(9,ED106:ED109)</f>
        <v>0</v>
      </c>
      <c r="EE110" s="33">
        <f t="shared" si="1687"/>
        <v>0</v>
      </c>
      <c r="EF110" s="33">
        <f t="shared" si="1687"/>
        <v>0</v>
      </c>
      <c r="EG110" s="33">
        <f t="shared" si="1687"/>
        <v>0</v>
      </c>
      <c r="EH110" s="33">
        <f t="shared" si="1687"/>
        <v>0</v>
      </c>
      <c r="EI110" s="33">
        <f t="shared" si="1687"/>
        <v>0</v>
      </c>
      <c r="EJ110" s="33">
        <f t="shared" si="1687"/>
        <v>0</v>
      </c>
      <c r="EK110" s="33">
        <f t="shared" si="1687"/>
        <v>0</v>
      </c>
      <c r="EL110" s="33">
        <f t="shared" si="1687"/>
        <v>0</v>
      </c>
      <c r="EM110" s="33">
        <f t="shared" si="1687"/>
        <v>0</v>
      </c>
      <c r="EN110" s="33">
        <f t="shared" si="1687"/>
        <v>0</v>
      </c>
      <c r="EO110" s="33">
        <f t="shared" si="1687"/>
        <v>0</v>
      </c>
      <c r="EP110" s="33">
        <f t="shared" si="1687"/>
        <v>0</v>
      </c>
      <c r="EQ110" s="33">
        <f t="shared" si="1687"/>
        <v>0</v>
      </c>
      <c r="ER110" s="33">
        <f t="shared" si="1687"/>
        <v>0</v>
      </c>
      <c r="ES110" s="33">
        <f t="shared" si="1687"/>
        <v>0</v>
      </c>
      <c r="ET110" s="56" t="e">
        <f t="shared" si="1687"/>
        <v>#DIV/0!</v>
      </c>
      <c r="EU110" s="56" t="e">
        <f t="shared" si="1687"/>
        <v>#DIV/0!</v>
      </c>
      <c r="EV110" s="56" t="e">
        <f t="shared" si="1687"/>
        <v>#DIV/0!</v>
      </c>
    </row>
    <row r="111" spans="1:152" x14ac:dyDescent="0.25">
      <c r="A111" s="25">
        <v>1433</v>
      </c>
      <c r="B111" s="6">
        <v>600170608</v>
      </c>
      <c r="C111" s="26">
        <v>526517</v>
      </c>
      <c r="D111" s="27" t="s">
        <v>43</v>
      </c>
      <c r="E111" s="6">
        <v>3123</v>
      </c>
      <c r="F111" s="6" t="s">
        <v>18</v>
      </c>
      <c r="G111" s="6" t="s">
        <v>19</v>
      </c>
      <c r="H111" s="40">
        <f>I111+P111</f>
        <v>536860</v>
      </c>
      <c r="I111" s="40">
        <f>K111+L111+M111+N111+O111</f>
        <v>355860</v>
      </c>
      <c r="J111" s="5">
        <v>13.5</v>
      </c>
      <c r="K111" s="9">
        <v>355860</v>
      </c>
      <c r="L111" s="9"/>
      <c r="M111" s="9"/>
      <c r="N111" s="9"/>
      <c r="O111" s="9"/>
      <c r="P111" s="40">
        <f>Q111+R111+S111</f>
        <v>181000</v>
      </c>
      <c r="Q111" s="9"/>
      <c r="R111" s="9">
        <v>181000</v>
      </c>
      <c r="S111" s="9"/>
      <c r="T111" s="64">
        <f>(L111+M111+N111)*-1</f>
        <v>0</v>
      </c>
      <c r="U111" s="64">
        <f>(Q111+R111)*-1</f>
        <v>-181000</v>
      </c>
      <c r="V111" s="9">
        <f t="shared" ref="V111:W114" si="1688">ROUND(T111*0.65,0)</f>
        <v>0</v>
      </c>
      <c r="W111" s="9">
        <f t="shared" si="1688"/>
        <v>-117650</v>
      </c>
      <c r="X111" s="9">
        <v>55392</v>
      </c>
      <c r="Y111" s="9">
        <v>29600</v>
      </c>
      <c r="Z111" s="69">
        <f t="shared" ref="Z111:Z114" si="1689">IF(T111=0,0,ROUND((T111+L111)/X111/12,2))</f>
        <v>0</v>
      </c>
      <c r="AA111" s="69">
        <f t="shared" ref="AA111:AA114" si="1690">IF(U111=0,0,ROUND((U111+Q111)/Y111/12,2))</f>
        <v>-0.51</v>
      </c>
      <c r="AB111" s="69">
        <f>Z111+AA111</f>
        <v>-0.51</v>
      </c>
      <c r="AC111" s="69">
        <f t="shared" ref="AC111:AC114" si="1691">ROUND(Z111*0.65,2)</f>
        <v>0</v>
      </c>
      <c r="AD111" s="69">
        <f t="shared" ref="AD111:AD114" si="1692">ROUND(AA111*0.65,2)</f>
        <v>-0.33</v>
      </c>
      <c r="AE111" s="46">
        <f>AC111+AD111</f>
        <v>-0.33</v>
      </c>
      <c r="AF111" s="9">
        <f t="shared" ref="AF111:AF114" si="1693">T111-V111</f>
        <v>0</v>
      </c>
      <c r="AG111" s="9">
        <f t="shared" ref="AG111:AG114" si="1694">U111-W111</f>
        <v>-63350</v>
      </c>
      <c r="AH111" s="69">
        <f t="shared" ref="AH111:AH114" si="1695">Z111-AC111</f>
        <v>0</v>
      </c>
      <c r="AI111" s="69">
        <f t="shared" ref="AI111:AI114" si="1696">AA111-AD111</f>
        <v>-0.18</v>
      </c>
      <c r="AJ111" s="69">
        <f>AH111+AI111</f>
        <v>-0.18</v>
      </c>
      <c r="AK111" s="40">
        <f>AL111+AS111</f>
        <v>0</v>
      </c>
      <c r="AL111" s="40">
        <f>AN111+AO111+AP111+AQ111+AR111</f>
        <v>0</v>
      </c>
      <c r="AM111" s="5"/>
      <c r="AN111" s="9"/>
      <c r="AO111" s="9"/>
      <c r="AP111" s="9"/>
      <c r="AQ111" s="9"/>
      <c r="AR111" s="9"/>
      <c r="AS111" s="40">
        <f>AT111+AU111+AV111</f>
        <v>0</v>
      </c>
      <c r="AT111" s="9"/>
      <c r="AU111" s="9"/>
      <c r="AV111" s="9"/>
      <c r="AW111" s="81"/>
      <c r="AX111" s="81"/>
      <c r="AY111" s="78"/>
      <c r="AZ111" s="9">
        <v>55392</v>
      </c>
      <c r="BA111" s="9">
        <v>29600</v>
      </c>
      <c r="BB111" s="86">
        <f>ROUND(AW111/AZ111/10,2)*-1</f>
        <v>0</v>
      </c>
      <c r="BC111" s="86">
        <f>ROUND(AX111/BA111/10,2)*-1</f>
        <v>0</v>
      </c>
      <c r="BD111" s="86">
        <f>BB111+BC111</f>
        <v>0</v>
      </c>
      <c r="BE111" s="87">
        <f>BF111+BM111</f>
        <v>536860</v>
      </c>
      <c r="BF111" s="87">
        <f>BH111+BI111+BJ111+BK111+BL111</f>
        <v>355860</v>
      </c>
      <c r="BG111" s="88">
        <f t="shared" ref="BG111:BG114" si="1697">J111</f>
        <v>13.5</v>
      </c>
      <c r="BH111" s="88">
        <f t="shared" ref="BH111:BH114" si="1698">K111</f>
        <v>355860</v>
      </c>
      <c r="BI111" s="88">
        <f t="shared" ref="BI111:BI114" si="1699">L111</f>
        <v>0</v>
      </c>
      <c r="BJ111" s="88">
        <f t="shared" ref="BJ111:BJ114" si="1700">M111</f>
        <v>0</v>
      </c>
      <c r="BK111" s="88">
        <f t="shared" ref="BK111:BK114" si="1701">N111</f>
        <v>0</v>
      </c>
      <c r="BL111" s="88">
        <f t="shared" ref="BL111:BL114" si="1702">O111</f>
        <v>0</v>
      </c>
      <c r="BM111" s="87">
        <f>BN111+BO111+BP111</f>
        <v>181000</v>
      </c>
      <c r="BN111" s="81">
        <f t="shared" ref="BN111:BN114" si="1703">Q111</f>
        <v>0</v>
      </c>
      <c r="BO111" s="81">
        <f t="shared" ref="BO111:BO114" si="1704">R111</f>
        <v>181000</v>
      </c>
      <c r="BP111" s="81">
        <f t="shared" ref="BP111:BP114" si="1705">S111</f>
        <v>0</v>
      </c>
      <c r="BQ111" s="81">
        <f t="shared" ref="BQ111:BQ114" si="1706">(BH111+BI111+BJ111+BK111)-(K111+L111+M111+N111)</f>
        <v>0</v>
      </c>
      <c r="BR111" s="81">
        <f t="shared" ref="BR111:BR114" si="1707">(BN111+BO111)-(Q111+R111)</f>
        <v>0</v>
      </c>
      <c r="BS111" s="81">
        <f t="shared" ref="BS111:BS114" si="1708">(BP111+BL111)-(S111+O111)</f>
        <v>0</v>
      </c>
      <c r="BT111" s="9">
        <v>55392</v>
      </c>
      <c r="BU111" s="9">
        <v>29600</v>
      </c>
      <c r="BV111" s="86">
        <f t="shared" ref="BV111" si="1709">ROUND(((BH111+BJ111+BK111)-(K111+M111+N111))/10/BT111,2)*-1</f>
        <v>0</v>
      </c>
      <c r="BW111" s="86">
        <f t="shared" ref="BW111:BW114" si="1710">ROUND((BO111-R111)/10/BU111,2)*-1</f>
        <v>0</v>
      </c>
      <c r="BX111" s="86">
        <f>BV111+BW111</f>
        <v>0</v>
      </c>
      <c r="BY111" s="87">
        <f t="shared" ref="BY111:BY114" si="1711">BZ111+CG111</f>
        <v>536860</v>
      </c>
      <c r="BZ111" s="87">
        <f t="shared" ref="BZ111:BZ114" si="1712">CB111+CC111+CD111+CE111+CF111</f>
        <v>355860</v>
      </c>
      <c r="CA111" s="81">
        <f t="shared" ref="CA111:CA114" si="1713">BG111</f>
        <v>13.5</v>
      </c>
      <c r="CB111" s="81">
        <f t="shared" ref="CB111:CB114" si="1714">BH111</f>
        <v>355860</v>
      </c>
      <c r="CC111" s="81">
        <f t="shared" ref="CC111:CC114" si="1715">BI111</f>
        <v>0</v>
      </c>
      <c r="CD111" s="81">
        <f t="shared" ref="CD111:CD114" si="1716">BJ111</f>
        <v>0</v>
      </c>
      <c r="CE111" s="81">
        <f t="shared" ref="CE111:CE114" si="1717">BK111</f>
        <v>0</v>
      </c>
      <c r="CF111" s="81">
        <f t="shared" ref="CF111:CF114" si="1718">BL111</f>
        <v>0</v>
      </c>
      <c r="CG111" s="87">
        <f t="shared" ref="CG111:CG114" si="1719">CH111+CI111+CJ111</f>
        <v>181000</v>
      </c>
      <c r="CH111" s="81">
        <f t="shared" ref="CH111:CH114" si="1720">BN111</f>
        <v>0</v>
      </c>
      <c r="CI111" s="81">
        <f t="shared" ref="CI111:CI114" si="1721">BO111</f>
        <v>181000</v>
      </c>
      <c r="CJ111" s="81">
        <f t="shared" ref="CJ111:CJ114" si="1722">BP111</f>
        <v>0</v>
      </c>
      <c r="CK111" s="81">
        <f>(CC111+CD111+CE111)-(BI111+BJ111+BK111)</f>
        <v>0</v>
      </c>
      <c r="CL111" s="81">
        <f>(CH111+CI111)-(BN111+BO111)</f>
        <v>0</v>
      </c>
      <c r="CM111" s="9">
        <v>55392</v>
      </c>
      <c r="CN111" s="9">
        <v>29600</v>
      </c>
      <c r="CO111" s="90">
        <f>ROUND(((CD111+CE111)-(BJ111+BK111))/CM111/10,2)*-1</f>
        <v>0</v>
      </c>
      <c r="CP111" s="90">
        <f>ROUND((CI111-BO111)/CN111/10,2)*-1</f>
        <v>0</v>
      </c>
      <c r="CQ111" s="90">
        <f t="shared" ref="CQ111:CQ114" si="1723">SUM(CO111:CP111)</f>
        <v>0</v>
      </c>
      <c r="CR111" s="87">
        <f>CS111+CZ111</f>
        <v>230300</v>
      </c>
      <c r="CS111" s="87">
        <f>CU111+CV111+CW111+CX111+CY111</f>
        <v>0</v>
      </c>
      <c r="CT111" s="88"/>
      <c r="CU111" s="81"/>
      <c r="CV111" s="81"/>
      <c r="CW111" s="81"/>
      <c r="CX111" s="81"/>
      <c r="CY111" s="81"/>
      <c r="CZ111" s="87">
        <v>230300</v>
      </c>
      <c r="DA111" s="81"/>
      <c r="DB111" s="81"/>
      <c r="DC111" s="81"/>
      <c r="DD111" s="81">
        <f t="shared" ref="DD111:DD114" si="1724">(CV111+CW111+CX111)-(CC111+CD111+CE111)</f>
        <v>0</v>
      </c>
      <c r="DE111" s="81">
        <f t="shared" ref="DE111:DE114" si="1725">(DA111+DB111)-(CH111+CI111)</f>
        <v>-181000</v>
      </c>
      <c r="DF111" s="9">
        <v>56067</v>
      </c>
      <c r="DG111" s="9">
        <v>27130</v>
      </c>
      <c r="DH111" s="90">
        <f t="shared" ref="DH111" si="1726">ROUND(((CW111+CX111)-(CD111+CE111))/DF111/10,2)*-1</f>
        <v>0</v>
      </c>
      <c r="DI111" s="90">
        <f t="shared" ref="DI111" si="1727">ROUND(((DB111-CI111)/DG111/10),2)*-1</f>
        <v>0.67</v>
      </c>
      <c r="DJ111" s="90">
        <f>DH111+DI111</f>
        <v>0.67</v>
      </c>
      <c r="DK111" s="87">
        <f>DL111+DS111</f>
        <v>0</v>
      </c>
      <c r="DL111" s="87">
        <f>DN111+DO111+DP111+DQ111+DR111</f>
        <v>0</v>
      </c>
      <c r="DM111" s="88"/>
      <c r="DN111" s="81"/>
      <c r="DO111" s="81"/>
      <c r="DP111" s="81"/>
      <c r="DQ111" s="81"/>
      <c r="DR111" s="81"/>
      <c r="DS111" s="87">
        <f t="shared" ref="DS111:DS114" si="1728">DT111+DU111+DV111</f>
        <v>0</v>
      </c>
      <c r="DT111" s="81"/>
      <c r="DU111" s="81"/>
      <c r="DV111" s="81"/>
      <c r="DW111" s="81">
        <f t="shared" ref="DW111:DW114" si="1729">(DO111+DP111+DQ111)-(CV111+CW111+CX111)</f>
        <v>0</v>
      </c>
      <c r="DX111" s="81">
        <f t="shared" ref="DX111:DX114" si="1730">(DT111+DU111)-(DA111+DB111)</f>
        <v>0</v>
      </c>
      <c r="DY111" s="9"/>
      <c r="DZ111" s="9"/>
      <c r="EA111" s="90" t="e">
        <f t="shared" ref="EA111" si="1731">ROUND(((DP111+DQ111)-(CW111+CX111))/DY111/10,2)*-1</f>
        <v>#DIV/0!</v>
      </c>
      <c r="EB111" s="90" t="e">
        <f t="shared" ref="EB111" si="1732">ROUND(((DU111-DB111)/DZ111/10),2)*-1</f>
        <v>#DIV/0!</v>
      </c>
      <c r="EC111" s="90" t="e">
        <f>EA111+EB111</f>
        <v>#DIV/0!</v>
      </c>
      <c r="ED111" s="87">
        <f>EE111+EL111</f>
        <v>0</v>
      </c>
      <c r="EE111" s="87">
        <f>EG111+EH111+EI111+EJ111+EK111</f>
        <v>0</v>
      </c>
      <c r="EF111" s="88"/>
      <c r="EG111" s="81"/>
      <c r="EH111" s="81"/>
      <c r="EI111" s="81"/>
      <c r="EJ111" s="81"/>
      <c r="EK111" s="81"/>
      <c r="EL111" s="87">
        <f t="shared" ref="EL111:EL114" si="1733">EM111+EN111+EO111</f>
        <v>0</v>
      </c>
      <c r="EM111" s="81"/>
      <c r="EN111" s="81"/>
      <c r="EO111" s="81"/>
      <c r="EP111" s="81">
        <f t="shared" ref="EP111:EP114" si="1734">(EH111+EI111+EJ111)-(DO111+DP111+DQ111)</f>
        <v>0</v>
      </c>
      <c r="EQ111" s="81">
        <f t="shared" ref="EQ111:EQ114" si="1735">(EM111+EN111)-(DT111+DU111)</f>
        <v>0</v>
      </c>
      <c r="ER111" s="9"/>
      <c r="ES111" s="9"/>
      <c r="ET111" s="90" t="e">
        <f t="shared" ref="ET111" si="1736">ROUND(((EI111+EJ111)-(DP111+DQ111))/ER111/10,2)*-1</f>
        <v>#DIV/0!</v>
      </c>
      <c r="EU111" s="90" t="e">
        <f t="shared" ref="EU111" si="1737">ROUND(((EN111-DU111)/ES111/10),2)*-1</f>
        <v>#DIV/0!</v>
      </c>
      <c r="EV111" s="90" t="e">
        <f>ET111+EU111</f>
        <v>#DIV/0!</v>
      </c>
    </row>
    <row r="112" spans="1:15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19">
        <v>3123</v>
      </c>
      <c r="F112" s="19" t="s">
        <v>108</v>
      </c>
      <c r="G112" s="19" t="s">
        <v>94</v>
      </c>
      <c r="H112" s="40">
        <f>I112+P112</f>
        <v>0</v>
      </c>
      <c r="I112" s="40">
        <f>K112+L112+M112+N112+O112</f>
        <v>0</v>
      </c>
      <c r="J112" s="5"/>
      <c r="K112" s="9"/>
      <c r="L112" s="9"/>
      <c r="M112" s="9"/>
      <c r="N112" s="9"/>
      <c r="O112" s="9"/>
      <c r="P112" s="40">
        <f>Q112+R112+S112</f>
        <v>0</v>
      </c>
      <c r="Q112" s="9"/>
      <c r="R112" s="9"/>
      <c r="S112" s="9"/>
      <c r="T112" s="64">
        <f>(L112+M112+N112)*-1</f>
        <v>0</v>
      </c>
      <c r="U112" s="64">
        <f>(Q112+R112)*-1</f>
        <v>0</v>
      </c>
      <c r="V112" s="9">
        <f t="shared" si="1688"/>
        <v>0</v>
      </c>
      <c r="W112" s="9">
        <f t="shared" si="1688"/>
        <v>0</v>
      </c>
      <c r="X112" s="45" t="s">
        <v>218</v>
      </c>
      <c r="Y112" s="45" t="s">
        <v>218</v>
      </c>
      <c r="Z112" s="69">
        <f t="shared" si="1689"/>
        <v>0</v>
      </c>
      <c r="AA112" s="69">
        <f t="shared" si="1690"/>
        <v>0</v>
      </c>
      <c r="AB112" s="69">
        <f>Z112+AA112</f>
        <v>0</v>
      </c>
      <c r="AC112" s="69">
        <f t="shared" si="1691"/>
        <v>0</v>
      </c>
      <c r="AD112" s="69">
        <f t="shared" si="1692"/>
        <v>0</v>
      </c>
      <c r="AE112" s="46">
        <f>AC112+AD112</f>
        <v>0</v>
      </c>
      <c r="AF112" s="9">
        <f t="shared" si="1693"/>
        <v>0</v>
      </c>
      <c r="AG112" s="9">
        <f t="shared" si="1694"/>
        <v>0</v>
      </c>
      <c r="AH112" s="69">
        <f t="shared" si="1695"/>
        <v>0</v>
      </c>
      <c r="AI112" s="69">
        <f t="shared" si="1696"/>
        <v>0</v>
      </c>
      <c r="AJ112" s="69">
        <f>AH112+AI112</f>
        <v>0</v>
      </c>
      <c r="AK112" s="40">
        <f>AL112+AS112</f>
        <v>0</v>
      </c>
      <c r="AL112" s="40">
        <f>AN112+AO112+AP112+AQ112+AR112</f>
        <v>0</v>
      </c>
      <c r="AM112" s="5"/>
      <c r="AN112" s="9"/>
      <c r="AO112" s="9"/>
      <c r="AP112" s="9"/>
      <c r="AQ112" s="9"/>
      <c r="AR112" s="9"/>
      <c r="AS112" s="40">
        <f>AT112+AU112+AV112</f>
        <v>0</v>
      </c>
      <c r="AT112" s="9"/>
      <c r="AU112" s="9"/>
      <c r="AV112" s="9"/>
      <c r="AW112" s="81"/>
      <c r="AX112" s="81"/>
      <c r="AY112" s="78"/>
      <c r="AZ112" s="45" t="s">
        <v>218</v>
      </c>
      <c r="BA112" s="45" t="s">
        <v>218</v>
      </c>
      <c r="BB112" s="107" t="s">
        <v>218</v>
      </c>
      <c r="BC112" s="107" t="s">
        <v>218</v>
      </c>
      <c r="BD112" s="107" t="s">
        <v>218</v>
      </c>
      <c r="BE112" s="87">
        <f>BF112+BM112</f>
        <v>0</v>
      </c>
      <c r="BF112" s="87">
        <f>BH112+BI112+BJ112+BK112+BL112</f>
        <v>0</v>
      </c>
      <c r="BG112" s="88">
        <f t="shared" si="1697"/>
        <v>0</v>
      </c>
      <c r="BH112" s="88">
        <f t="shared" si="1698"/>
        <v>0</v>
      </c>
      <c r="BI112" s="88">
        <f t="shared" si="1699"/>
        <v>0</v>
      </c>
      <c r="BJ112" s="88">
        <f t="shared" si="1700"/>
        <v>0</v>
      </c>
      <c r="BK112" s="88">
        <f t="shared" si="1701"/>
        <v>0</v>
      </c>
      <c r="BL112" s="88">
        <f t="shared" si="1702"/>
        <v>0</v>
      </c>
      <c r="BM112" s="87">
        <f>BN112+BO112+BP112</f>
        <v>0</v>
      </c>
      <c r="BN112" s="81">
        <f t="shared" si="1703"/>
        <v>0</v>
      </c>
      <c r="BO112" s="81">
        <f t="shared" si="1704"/>
        <v>0</v>
      </c>
      <c r="BP112" s="81">
        <f t="shared" si="1705"/>
        <v>0</v>
      </c>
      <c r="BQ112" s="81">
        <f t="shared" si="1706"/>
        <v>0</v>
      </c>
      <c r="BR112" s="81">
        <f t="shared" si="1707"/>
        <v>0</v>
      </c>
      <c r="BS112" s="81">
        <f t="shared" si="1708"/>
        <v>0</v>
      </c>
      <c r="BT112" s="45" t="s">
        <v>218</v>
      </c>
      <c r="BU112" s="45" t="s">
        <v>218</v>
      </c>
      <c r="BV112" s="86">
        <v>0</v>
      </c>
      <c r="BW112" s="86">
        <v>0</v>
      </c>
      <c r="BX112" s="86">
        <f>BV112+BW112</f>
        <v>0</v>
      </c>
      <c r="BY112" s="87">
        <f t="shared" si="1711"/>
        <v>0</v>
      </c>
      <c r="BZ112" s="87">
        <f t="shared" si="1712"/>
        <v>0</v>
      </c>
      <c r="CA112" s="81">
        <f t="shared" si="1713"/>
        <v>0</v>
      </c>
      <c r="CB112" s="81">
        <f t="shared" si="1714"/>
        <v>0</v>
      </c>
      <c r="CC112" s="81">
        <f t="shared" si="1715"/>
        <v>0</v>
      </c>
      <c r="CD112" s="81">
        <f t="shared" si="1716"/>
        <v>0</v>
      </c>
      <c r="CE112" s="81">
        <f t="shared" si="1717"/>
        <v>0</v>
      </c>
      <c r="CF112" s="81">
        <f t="shared" si="1718"/>
        <v>0</v>
      </c>
      <c r="CG112" s="87">
        <f t="shared" si="1719"/>
        <v>0</v>
      </c>
      <c r="CH112" s="81">
        <f t="shared" si="1720"/>
        <v>0</v>
      </c>
      <c r="CI112" s="81">
        <f t="shared" si="1721"/>
        <v>0</v>
      </c>
      <c r="CJ112" s="81">
        <f t="shared" si="1722"/>
        <v>0</v>
      </c>
      <c r="CK112" s="81">
        <f>(CC112+CD112+CE112)-(BI112+BJ112+BK112)</f>
        <v>0</v>
      </c>
      <c r="CL112" s="81">
        <f>(CH112+CI112)-(BN112+BO112)</f>
        <v>0</v>
      </c>
      <c r="CM112" s="45">
        <v>0</v>
      </c>
      <c r="CN112" s="45">
        <v>0</v>
      </c>
      <c r="CO112" s="90"/>
      <c r="CP112" s="90"/>
      <c r="CQ112" s="90">
        <f t="shared" si="1723"/>
        <v>0</v>
      </c>
      <c r="CR112" s="87">
        <f>CS112+CZ112</f>
        <v>0</v>
      </c>
      <c r="CS112" s="87">
        <f>CU112+CV112+CW112+CX112+CY112</f>
        <v>0</v>
      </c>
      <c r="CT112" s="88"/>
      <c r="CU112" s="81"/>
      <c r="CV112" s="81"/>
      <c r="CW112" s="81"/>
      <c r="CX112" s="81"/>
      <c r="CY112" s="81"/>
      <c r="CZ112" s="87">
        <v>0</v>
      </c>
      <c r="DA112" s="81"/>
      <c r="DB112" s="81"/>
      <c r="DC112" s="81"/>
      <c r="DD112" s="81">
        <f t="shared" si="1724"/>
        <v>0</v>
      </c>
      <c r="DE112" s="81">
        <f t="shared" si="1725"/>
        <v>0</v>
      </c>
      <c r="DF112" s="45" t="s">
        <v>218</v>
      </c>
      <c r="DG112" s="45" t="s">
        <v>218</v>
      </c>
      <c r="DH112" s="90">
        <v>0</v>
      </c>
      <c r="DI112" s="90">
        <v>0</v>
      </c>
      <c r="DJ112" s="90">
        <f>DH112+DI112</f>
        <v>0</v>
      </c>
      <c r="DK112" s="87">
        <f>DL112+DS112</f>
        <v>0</v>
      </c>
      <c r="DL112" s="87">
        <f>DN112+DO112+DP112+DQ112+DR112</f>
        <v>0</v>
      </c>
      <c r="DM112" s="88"/>
      <c r="DN112" s="81"/>
      <c r="DO112" s="81"/>
      <c r="DP112" s="81"/>
      <c r="DQ112" s="81"/>
      <c r="DR112" s="81"/>
      <c r="DS112" s="87">
        <f t="shared" si="1728"/>
        <v>0</v>
      </c>
      <c r="DT112" s="81"/>
      <c r="DU112" s="81"/>
      <c r="DV112" s="81"/>
      <c r="DW112" s="81">
        <f t="shared" si="1729"/>
        <v>0</v>
      </c>
      <c r="DX112" s="81">
        <f t="shared" si="1730"/>
        <v>0</v>
      </c>
      <c r="DY112" s="45" t="s">
        <v>218</v>
      </c>
      <c r="DZ112" s="45" t="s">
        <v>218</v>
      </c>
      <c r="EA112" s="90">
        <v>0</v>
      </c>
      <c r="EB112" s="90">
        <v>0</v>
      </c>
      <c r="EC112" s="90">
        <f>EA112+EB112</f>
        <v>0</v>
      </c>
      <c r="ED112" s="87">
        <f>EE112+EL112</f>
        <v>0</v>
      </c>
      <c r="EE112" s="87">
        <f>EG112+EH112+EI112+EJ112+EK112</f>
        <v>0</v>
      </c>
      <c r="EF112" s="88"/>
      <c r="EG112" s="81"/>
      <c r="EH112" s="81"/>
      <c r="EI112" s="81"/>
      <c r="EJ112" s="81"/>
      <c r="EK112" s="81"/>
      <c r="EL112" s="87">
        <f t="shared" si="1733"/>
        <v>0</v>
      </c>
      <c r="EM112" s="81"/>
      <c r="EN112" s="81"/>
      <c r="EO112" s="81"/>
      <c r="EP112" s="81">
        <f t="shared" si="1734"/>
        <v>0</v>
      </c>
      <c r="EQ112" s="81">
        <f t="shared" si="1735"/>
        <v>0</v>
      </c>
      <c r="ER112" s="45" t="s">
        <v>218</v>
      </c>
      <c r="ES112" s="45" t="s">
        <v>218</v>
      </c>
      <c r="ET112" s="90">
        <v>0</v>
      </c>
      <c r="EU112" s="90">
        <v>0</v>
      </c>
      <c r="EV112" s="90">
        <f>ET112+EU112</f>
        <v>0</v>
      </c>
    </row>
    <row r="113" spans="1:15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94</v>
      </c>
      <c r="H113" s="40">
        <f>I113+P113</f>
        <v>195000</v>
      </c>
      <c r="I113" s="40">
        <f>K113+L113+M113+N113+O113</f>
        <v>0</v>
      </c>
      <c r="J113" s="5"/>
      <c r="K113" s="9"/>
      <c r="L113" s="9"/>
      <c r="M113" s="9"/>
      <c r="N113" s="9"/>
      <c r="O113" s="9"/>
      <c r="P113" s="40">
        <f>Q113+R113+S113</f>
        <v>195000</v>
      </c>
      <c r="Q113" s="9"/>
      <c r="R113" s="9">
        <v>195000</v>
      </c>
      <c r="S113" s="9"/>
      <c r="T113" s="64">
        <f>(L113+M113+N113)*-1</f>
        <v>0</v>
      </c>
      <c r="U113" s="64">
        <f>(Q113+R113)*-1</f>
        <v>-195000</v>
      </c>
      <c r="V113" s="9">
        <f t="shared" si="1688"/>
        <v>0</v>
      </c>
      <c r="W113" s="9">
        <f t="shared" si="1688"/>
        <v>-126750</v>
      </c>
      <c r="X113" s="45" t="s">
        <v>218</v>
      </c>
      <c r="Y113" s="9">
        <v>25931</v>
      </c>
      <c r="Z113" s="69">
        <f t="shared" si="1689"/>
        <v>0</v>
      </c>
      <c r="AA113" s="69">
        <f t="shared" si="1690"/>
        <v>-0.63</v>
      </c>
      <c r="AB113" s="69">
        <f>Z113+AA113</f>
        <v>-0.63</v>
      </c>
      <c r="AC113" s="69">
        <f t="shared" si="1691"/>
        <v>0</v>
      </c>
      <c r="AD113" s="69">
        <f t="shared" si="1692"/>
        <v>-0.41</v>
      </c>
      <c r="AE113" s="46">
        <f>AC113+AD113</f>
        <v>-0.41</v>
      </c>
      <c r="AF113" s="9">
        <f t="shared" si="1693"/>
        <v>0</v>
      </c>
      <c r="AG113" s="9">
        <f t="shared" si="1694"/>
        <v>-68250</v>
      </c>
      <c r="AH113" s="69">
        <f t="shared" si="1695"/>
        <v>0</v>
      </c>
      <c r="AI113" s="69">
        <f t="shared" si="1696"/>
        <v>-0.22000000000000003</v>
      </c>
      <c r="AJ113" s="69">
        <f>AH113+AI113</f>
        <v>-0.22000000000000003</v>
      </c>
      <c r="AK113" s="40">
        <f>AL113+AS113</f>
        <v>0</v>
      </c>
      <c r="AL113" s="40">
        <f>AN113+AO113+AP113+AQ113+AR113</f>
        <v>0</v>
      </c>
      <c r="AM113" s="5"/>
      <c r="AN113" s="9"/>
      <c r="AO113" s="9"/>
      <c r="AP113" s="9"/>
      <c r="AQ113" s="9"/>
      <c r="AR113" s="9"/>
      <c r="AS113" s="40">
        <f>AT113+AU113+AV113</f>
        <v>0</v>
      </c>
      <c r="AT113" s="9"/>
      <c r="AU113" s="9"/>
      <c r="AV113" s="9"/>
      <c r="AW113" s="81"/>
      <c r="AX113" s="81"/>
      <c r="AY113" s="78"/>
      <c r="AZ113" s="45" t="s">
        <v>218</v>
      </c>
      <c r="BA113" s="9">
        <v>25931</v>
      </c>
      <c r="BB113" s="107" t="s">
        <v>218</v>
      </c>
      <c r="BC113" s="86">
        <f t="shared" ref="BC113:BC114" si="1738">ROUND(AX113/BA113/10,2)*-1</f>
        <v>0</v>
      </c>
      <c r="BD113" s="86">
        <f t="shared" ref="BD113:BD114" si="1739">BC113</f>
        <v>0</v>
      </c>
      <c r="BE113" s="87">
        <f>BF113+BM113</f>
        <v>195000</v>
      </c>
      <c r="BF113" s="87">
        <f>BH113+BI113+BJ113+BK113+BL113</f>
        <v>0</v>
      </c>
      <c r="BG113" s="88">
        <f t="shared" si="1697"/>
        <v>0</v>
      </c>
      <c r="BH113" s="88">
        <f t="shared" si="1698"/>
        <v>0</v>
      </c>
      <c r="BI113" s="88">
        <f t="shared" si="1699"/>
        <v>0</v>
      </c>
      <c r="BJ113" s="88">
        <f t="shared" si="1700"/>
        <v>0</v>
      </c>
      <c r="BK113" s="88">
        <f t="shared" si="1701"/>
        <v>0</v>
      </c>
      <c r="BL113" s="88">
        <f t="shared" si="1702"/>
        <v>0</v>
      </c>
      <c r="BM113" s="87">
        <f>BN113+BO113+BP113</f>
        <v>195000</v>
      </c>
      <c r="BN113" s="81">
        <f t="shared" si="1703"/>
        <v>0</v>
      </c>
      <c r="BO113" s="81">
        <f t="shared" si="1704"/>
        <v>195000</v>
      </c>
      <c r="BP113" s="81">
        <f t="shared" si="1705"/>
        <v>0</v>
      </c>
      <c r="BQ113" s="81">
        <f t="shared" si="1706"/>
        <v>0</v>
      </c>
      <c r="BR113" s="81">
        <f t="shared" si="1707"/>
        <v>0</v>
      </c>
      <c r="BS113" s="81">
        <f t="shared" si="1708"/>
        <v>0</v>
      </c>
      <c r="BT113" s="45" t="s">
        <v>218</v>
      </c>
      <c r="BU113" s="9">
        <v>25931</v>
      </c>
      <c r="BV113" s="86">
        <v>0</v>
      </c>
      <c r="BW113" s="86">
        <f t="shared" si="1710"/>
        <v>0</v>
      </c>
      <c r="BX113" s="86">
        <f>BV113+BW113</f>
        <v>0</v>
      </c>
      <c r="BY113" s="87">
        <f t="shared" si="1711"/>
        <v>195000</v>
      </c>
      <c r="BZ113" s="87">
        <f t="shared" si="1712"/>
        <v>0</v>
      </c>
      <c r="CA113" s="81">
        <f t="shared" si="1713"/>
        <v>0</v>
      </c>
      <c r="CB113" s="81">
        <f t="shared" si="1714"/>
        <v>0</v>
      </c>
      <c r="CC113" s="81">
        <f t="shared" si="1715"/>
        <v>0</v>
      </c>
      <c r="CD113" s="81">
        <f t="shared" si="1716"/>
        <v>0</v>
      </c>
      <c r="CE113" s="81">
        <f t="shared" si="1717"/>
        <v>0</v>
      </c>
      <c r="CF113" s="81">
        <f t="shared" si="1718"/>
        <v>0</v>
      </c>
      <c r="CG113" s="87">
        <f t="shared" si="1719"/>
        <v>195000</v>
      </c>
      <c r="CH113" s="81">
        <f t="shared" si="1720"/>
        <v>0</v>
      </c>
      <c r="CI113" s="81">
        <f t="shared" si="1721"/>
        <v>195000</v>
      </c>
      <c r="CJ113" s="81">
        <f t="shared" si="1722"/>
        <v>0</v>
      </c>
      <c r="CK113" s="81">
        <f>(CC113+CD113+CE113)-(BI113+BJ113+BK113)</f>
        <v>0</v>
      </c>
      <c r="CL113" s="81">
        <f>(CH113+CI113)-(BN113+BO113)</f>
        <v>0</v>
      </c>
      <c r="CM113" s="45">
        <v>0</v>
      </c>
      <c r="CN113" s="9">
        <v>25931</v>
      </c>
      <c r="CO113" s="90"/>
      <c r="CP113" s="90">
        <f t="shared" ref="CP113:CP114" si="1740">ROUND((CI113-BO113)/CN113/10,2)*-1</f>
        <v>0</v>
      </c>
      <c r="CQ113" s="90">
        <f t="shared" si="1723"/>
        <v>0</v>
      </c>
      <c r="CR113" s="87">
        <f>CS113+CZ113</f>
        <v>134000</v>
      </c>
      <c r="CS113" s="87">
        <f>CU113+CV113+CW113+CX113+CY113</f>
        <v>0</v>
      </c>
      <c r="CT113" s="88"/>
      <c r="CU113" s="81"/>
      <c r="CV113" s="81"/>
      <c r="CW113" s="81"/>
      <c r="CX113" s="81"/>
      <c r="CY113" s="81"/>
      <c r="CZ113" s="87">
        <v>134000</v>
      </c>
      <c r="DA113" s="81"/>
      <c r="DB113" s="81"/>
      <c r="DC113" s="81"/>
      <c r="DD113" s="81">
        <f t="shared" si="1724"/>
        <v>0</v>
      </c>
      <c r="DE113" s="81">
        <f t="shared" si="1725"/>
        <v>-195000</v>
      </c>
      <c r="DF113" s="45" t="s">
        <v>218</v>
      </c>
      <c r="DG113" s="9">
        <v>26460</v>
      </c>
      <c r="DH113" s="90">
        <v>0</v>
      </c>
      <c r="DI113" s="90">
        <f t="shared" ref="DI113:DI114" si="1741">ROUND(((DB113-CI113)/DG113/10),2)*-1</f>
        <v>0.74</v>
      </c>
      <c r="DJ113" s="90">
        <f>DH113+DI113</f>
        <v>0.74</v>
      </c>
      <c r="DK113" s="87">
        <f>DL113+DS113</f>
        <v>0</v>
      </c>
      <c r="DL113" s="87">
        <f>DN113+DO113+DP113+DQ113+DR113</f>
        <v>0</v>
      </c>
      <c r="DM113" s="88"/>
      <c r="DN113" s="81"/>
      <c r="DO113" s="81"/>
      <c r="DP113" s="81"/>
      <c r="DQ113" s="81"/>
      <c r="DR113" s="81"/>
      <c r="DS113" s="87">
        <f t="shared" si="1728"/>
        <v>0</v>
      </c>
      <c r="DT113" s="81"/>
      <c r="DU113" s="81"/>
      <c r="DV113" s="81"/>
      <c r="DW113" s="81">
        <f t="shared" si="1729"/>
        <v>0</v>
      </c>
      <c r="DX113" s="81">
        <f t="shared" si="1730"/>
        <v>0</v>
      </c>
      <c r="DY113" s="45" t="s">
        <v>218</v>
      </c>
      <c r="DZ113" s="9"/>
      <c r="EA113" s="90">
        <v>0</v>
      </c>
      <c r="EB113" s="90" t="e">
        <f t="shared" ref="EB113:EB114" si="1742">ROUND(((DU113-DB113)/DZ113/10),2)*-1</f>
        <v>#DIV/0!</v>
      </c>
      <c r="EC113" s="90" t="e">
        <f>EA113+EB113</f>
        <v>#DIV/0!</v>
      </c>
      <c r="ED113" s="87">
        <f>EE113+EL113</f>
        <v>0</v>
      </c>
      <c r="EE113" s="87">
        <f>EG113+EH113+EI113+EJ113+EK113</f>
        <v>0</v>
      </c>
      <c r="EF113" s="88"/>
      <c r="EG113" s="81"/>
      <c r="EH113" s="81"/>
      <c r="EI113" s="81"/>
      <c r="EJ113" s="81"/>
      <c r="EK113" s="81"/>
      <c r="EL113" s="87">
        <f t="shared" si="1733"/>
        <v>0</v>
      </c>
      <c r="EM113" s="81"/>
      <c r="EN113" s="81"/>
      <c r="EO113" s="81"/>
      <c r="EP113" s="81">
        <f t="shared" si="1734"/>
        <v>0</v>
      </c>
      <c r="EQ113" s="81">
        <f t="shared" si="1735"/>
        <v>0</v>
      </c>
      <c r="ER113" s="45" t="s">
        <v>218</v>
      </c>
      <c r="ES113" s="9"/>
      <c r="ET113" s="90">
        <v>0</v>
      </c>
      <c r="EU113" s="90" t="e">
        <f t="shared" ref="EU113:EU114" si="1743">ROUND(((EN113-DU113)/ES113/10),2)*-1</f>
        <v>#DIV/0!</v>
      </c>
      <c r="EV113" s="90" t="e">
        <f>ET113+EU113</f>
        <v>#DIV/0!</v>
      </c>
    </row>
    <row r="114" spans="1:152" x14ac:dyDescent="0.25">
      <c r="A114" s="5">
        <v>1433</v>
      </c>
      <c r="B114" s="2">
        <v>600170608</v>
      </c>
      <c r="C114" s="7">
        <v>526517</v>
      </c>
      <c r="D114" s="8" t="s">
        <v>43</v>
      </c>
      <c r="E114" s="2">
        <v>3141</v>
      </c>
      <c r="F114" s="2" t="s">
        <v>20</v>
      </c>
      <c r="G114" s="7" t="s">
        <v>94</v>
      </c>
      <c r="H114" s="40">
        <f>I114+P114</f>
        <v>0</v>
      </c>
      <c r="I114" s="40">
        <f>K114+L114+M114+N114+O114</f>
        <v>0</v>
      </c>
      <c r="J114" s="5"/>
      <c r="K114" s="9"/>
      <c r="L114" s="9"/>
      <c r="M114" s="9"/>
      <c r="N114" s="9"/>
      <c r="O114" s="9"/>
      <c r="P114" s="40">
        <f>Q114+R114+S114</f>
        <v>0</v>
      </c>
      <c r="Q114" s="9"/>
      <c r="R114" s="9"/>
      <c r="S114" s="9"/>
      <c r="T114" s="64">
        <f>(L114+M114+N114)*-1</f>
        <v>0</v>
      </c>
      <c r="U114" s="64">
        <f>(Q114+R114)*-1</f>
        <v>0</v>
      </c>
      <c r="V114" s="9">
        <f t="shared" si="1688"/>
        <v>0</v>
      </c>
      <c r="W114" s="9">
        <f t="shared" si="1688"/>
        <v>0</v>
      </c>
      <c r="X114" s="45" t="s">
        <v>218</v>
      </c>
      <c r="Y114" s="9">
        <v>25931</v>
      </c>
      <c r="Z114" s="69">
        <f t="shared" si="1689"/>
        <v>0</v>
      </c>
      <c r="AA114" s="69">
        <f t="shared" si="1690"/>
        <v>0</v>
      </c>
      <c r="AB114" s="69">
        <f>Z114+AA114</f>
        <v>0</v>
      </c>
      <c r="AC114" s="69">
        <f t="shared" si="1691"/>
        <v>0</v>
      </c>
      <c r="AD114" s="69">
        <f t="shared" si="1692"/>
        <v>0</v>
      </c>
      <c r="AE114" s="46">
        <f>AC114+AD114</f>
        <v>0</v>
      </c>
      <c r="AF114" s="9">
        <f t="shared" si="1693"/>
        <v>0</v>
      </c>
      <c r="AG114" s="9">
        <f t="shared" si="1694"/>
        <v>0</v>
      </c>
      <c r="AH114" s="69">
        <f t="shared" si="1695"/>
        <v>0</v>
      </c>
      <c r="AI114" s="69">
        <f t="shared" si="1696"/>
        <v>0</v>
      </c>
      <c r="AJ114" s="69">
        <f>AH114+AI114</f>
        <v>0</v>
      </c>
      <c r="AK114" s="40">
        <f>AL114+AS114</f>
        <v>0</v>
      </c>
      <c r="AL114" s="40">
        <f>AN114+AO114+AP114+AQ114+AR114</f>
        <v>0</v>
      </c>
      <c r="AM114" s="5"/>
      <c r="AN114" s="9"/>
      <c r="AO114" s="9"/>
      <c r="AP114" s="9"/>
      <c r="AQ114" s="9"/>
      <c r="AR114" s="9"/>
      <c r="AS114" s="40">
        <f>AT114+AU114+AV114</f>
        <v>0</v>
      </c>
      <c r="AT114" s="9"/>
      <c r="AU114" s="9"/>
      <c r="AV114" s="9"/>
      <c r="AW114" s="81"/>
      <c r="AX114" s="81"/>
      <c r="AY114" s="78"/>
      <c r="AZ114" s="45" t="s">
        <v>218</v>
      </c>
      <c r="BA114" s="9">
        <v>25931</v>
      </c>
      <c r="BB114" s="107" t="s">
        <v>218</v>
      </c>
      <c r="BC114" s="86">
        <f t="shared" si="1738"/>
        <v>0</v>
      </c>
      <c r="BD114" s="86">
        <f t="shared" si="1739"/>
        <v>0</v>
      </c>
      <c r="BE114" s="87">
        <f>BF114+BM114</f>
        <v>0</v>
      </c>
      <c r="BF114" s="87">
        <f>BH114+BI114+BJ114+BK114+BL114</f>
        <v>0</v>
      </c>
      <c r="BG114" s="88">
        <f t="shared" si="1697"/>
        <v>0</v>
      </c>
      <c r="BH114" s="88">
        <f t="shared" si="1698"/>
        <v>0</v>
      </c>
      <c r="BI114" s="88">
        <f t="shared" si="1699"/>
        <v>0</v>
      </c>
      <c r="BJ114" s="88">
        <f t="shared" si="1700"/>
        <v>0</v>
      </c>
      <c r="BK114" s="88">
        <f t="shared" si="1701"/>
        <v>0</v>
      </c>
      <c r="BL114" s="88">
        <f t="shared" si="1702"/>
        <v>0</v>
      </c>
      <c r="BM114" s="87">
        <f>BN114+BO114+BP114</f>
        <v>0</v>
      </c>
      <c r="BN114" s="81">
        <f t="shared" si="1703"/>
        <v>0</v>
      </c>
      <c r="BO114" s="81">
        <f t="shared" si="1704"/>
        <v>0</v>
      </c>
      <c r="BP114" s="81">
        <f t="shared" si="1705"/>
        <v>0</v>
      </c>
      <c r="BQ114" s="81">
        <f t="shared" si="1706"/>
        <v>0</v>
      </c>
      <c r="BR114" s="81">
        <f t="shared" si="1707"/>
        <v>0</v>
      </c>
      <c r="BS114" s="81">
        <f t="shared" si="1708"/>
        <v>0</v>
      </c>
      <c r="BT114" s="45" t="s">
        <v>218</v>
      </c>
      <c r="BU114" s="9">
        <v>25931</v>
      </c>
      <c r="BV114" s="86">
        <v>0</v>
      </c>
      <c r="BW114" s="86">
        <f t="shared" si="1710"/>
        <v>0</v>
      </c>
      <c r="BX114" s="86">
        <f>BV114+BW114</f>
        <v>0</v>
      </c>
      <c r="BY114" s="87">
        <f t="shared" si="1711"/>
        <v>0</v>
      </c>
      <c r="BZ114" s="87">
        <f t="shared" si="1712"/>
        <v>0</v>
      </c>
      <c r="CA114" s="81">
        <f t="shared" si="1713"/>
        <v>0</v>
      </c>
      <c r="CB114" s="81">
        <f t="shared" si="1714"/>
        <v>0</v>
      </c>
      <c r="CC114" s="81">
        <f t="shared" si="1715"/>
        <v>0</v>
      </c>
      <c r="CD114" s="81">
        <f t="shared" si="1716"/>
        <v>0</v>
      </c>
      <c r="CE114" s="81">
        <f t="shared" si="1717"/>
        <v>0</v>
      </c>
      <c r="CF114" s="81">
        <f t="shared" si="1718"/>
        <v>0</v>
      </c>
      <c r="CG114" s="87">
        <f t="shared" si="1719"/>
        <v>0</v>
      </c>
      <c r="CH114" s="81">
        <f t="shared" si="1720"/>
        <v>0</v>
      </c>
      <c r="CI114" s="81">
        <f t="shared" si="1721"/>
        <v>0</v>
      </c>
      <c r="CJ114" s="81">
        <f t="shared" si="1722"/>
        <v>0</v>
      </c>
      <c r="CK114" s="81">
        <f>(CC114+CD114+CE114)-(BI114+BJ114+BK114)</f>
        <v>0</v>
      </c>
      <c r="CL114" s="81">
        <f>(CH114+CI114)-(BN114+BO114)</f>
        <v>0</v>
      </c>
      <c r="CM114" s="45">
        <v>0</v>
      </c>
      <c r="CN114" s="9">
        <v>25931</v>
      </c>
      <c r="CO114" s="90"/>
      <c r="CP114" s="90">
        <f t="shared" si="1740"/>
        <v>0</v>
      </c>
      <c r="CQ114" s="90">
        <f t="shared" si="1723"/>
        <v>0</v>
      </c>
      <c r="CR114" s="87">
        <f>CS114+CZ114</f>
        <v>0</v>
      </c>
      <c r="CS114" s="87">
        <f>CU114+CV114+CW114+CX114+CY114</f>
        <v>0</v>
      </c>
      <c r="CT114" s="88"/>
      <c r="CU114" s="81"/>
      <c r="CV114" s="81"/>
      <c r="CW114" s="81"/>
      <c r="CX114" s="81"/>
      <c r="CY114" s="81"/>
      <c r="CZ114" s="87">
        <v>0</v>
      </c>
      <c r="DA114" s="81"/>
      <c r="DB114" s="81"/>
      <c r="DC114" s="81"/>
      <c r="DD114" s="81">
        <f t="shared" si="1724"/>
        <v>0</v>
      </c>
      <c r="DE114" s="81">
        <f t="shared" si="1725"/>
        <v>0</v>
      </c>
      <c r="DF114" s="45" t="s">
        <v>218</v>
      </c>
      <c r="DG114" s="9">
        <v>26460</v>
      </c>
      <c r="DH114" s="90">
        <v>0</v>
      </c>
      <c r="DI114" s="90">
        <f t="shared" si="1741"/>
        <v>0</v>
      </c>
      <c r="DJ114" s="90">
        <f>DH114+DI114</f>
        <v>0</v>
      </c>
      <c r="DK114" s="87">
        <f>DL114+DS114</f>
        <v>0</v>
      </c>
      <c r="DL114" s="87">
        <f>DN114+DO114+DP114+DQ114+DR114</f>
        <v>0</v>
      </c>
      <c r="DM114" s="88"/>
      <c r="DN114" s="81"/>
      <c r="DO114" s="81"/>
      <c r="DP114" s="81"/>
      <c r="DQ114" s="81"/>
      <c r="DR114" s="81"/>
      <c r="DS114" s="87">
        <f t="shared" si="1728"/>
        <v>0</v>
      </c>
      <c r="DT114" s="81"/>
      <c r="DU114" s="81"/>
      <c r="DV114" s="81"/>
      <c r="DW114" s="81">
        <f t="shared" si="1729"/>
        <v>0</v>
      </c>
      <c r="DX114" s="81">
        <f t="shared" si="1730"/>
        <v>0</v>
      </c>
      <c r="DY114" s="45" t="s">
        <v>218</v>
      </c>
      <c r="DZ114" s="9"/>
      <c r="EA114" s="90">
        <v>0</v>
      </c>
      <c r="EB114" s="90" t="e">
        <f t="shared" si="1742"/>
        <v>#DIV/0!</v>
      </c>
      <c r="EC114" s="90" t="e">
        <f>EA114+EB114</f>
        <v>#DIV/0!</v>
      </c>
      <c r="ED114" s="87">
        <f>EE114+EL114</f>
        <v>0</v>
      </c>
      <c r="EE114" s="87">
        <f>EG114+EH114+EI114+EJ114+EK114</f>
        <v>0</v>
      </c>
      <c r="EF114" s="88"/>
      <c r="EG114" s="81"/>
      <c r="EH114" s="81"/>
      <c r="EI114" s="81"/>
      <c r="EJ114" s="81"/>
      <c r="EK114" s="81"/>
      <c r="EL114" s="87">
        <f t="shared" si="1733"/>
        <v>0</v>
      </c>
      <c r="EM114" s="81"/>
      <c r="EN114" s="81"/>
      <c r="EO114" s="81"/>
      <c r="EP114" s="81">
        <f t="shared" si="1734"/>
        <v>0</v>
      </c>
      <c r="EQ114" s="81">
        <f t="shared" si="1735"/>
        <v>0</v>
      </c>
      <c r="ER114" s="45" t="s">
        <v>218</v>
      </c>
      <c r="ES114" s="9"/>
      <c r="ET114" s="90">
        <v>0</v>
      </c>
      <c r="EU114" s="90" t="e">
        <f t="shared" si="1743"/>
        <v>#DIV/0!</v>
      </c>
      <c r="EV114" s="90" t="e">
        <f>ET114+EU114</f>
        <v>#DIV/0!</v>
      </c>
    </row>
    <row r="115" spans="1:152" x14ac:dyDescent="0.25">
      <c r="A115" s="29"/>
      <c r="B115" s="30"/>
      <c r="C115" s="31"/>
      <c r="D115" s="32" t="s">
        <v>166</v>
      </c>
      <c r="E115" s="30"/>
      <c r="F115" s="30"/>
      <c r="G115" s="31"/>
      <c r="H115" s="33">
        <f t="shared" ref="H115:AE115" si="1744">SUBTOTAL(9,H111:H114)</f>
        <v>731860</v>
      </c>
      <c r="I115" s="33">
        <f t="shared" si="1744"/>
        <v>355860</v>
      </c>
      <c r="J115" s="33">
        <f t="shared" si="1744"/>
        <v>13.5</v>
      </c>
      <c r="K115" s="33">
        <f t="shared" si="1744"/>
        <v>355860</v>
      </c>
      <c r="L115" s="33">
        <f t="shared" si="1744"/>
        <v>0</v>
      </c>
      <c r="M115" s="33">
        <f t="shared" si="1744"/>
        <v>0</v>
      </c>
      <c r="N115" s="33">
        <f t="shared" si="1744"/>
        <v>0</v>
      </c>
      <c r="O115" s="33">
        <f t="shared" si="1744"/>
        <v>0</v>
      </c>
      <c r="P115" s="33">
        <f t="shared" si="1744"/>
        <v>376000</v>
      </c>
      <c r="Q115" s="33">
        <f t="shared" si="1744"/>
        <v>0</v>
      </c>
      <c r="R115" s="33">
        <f t="shared" si="1744"/>
        <v>376000</v>
      </c>
      <c r="S115" s="33">
        <f t="shared" si="1744"/>
        <v>0</v>
      </c>
      <c r="T115" s="33">
        <f t="shared" si="1744"/>
        <v>0</v>
      </c>
      <c r="U115" s="33">
        <f t="shared" si="1744"/>
        <v>-376000</v>
      </c>
      <c r="V115" s="33">
        <f t="shared" si="1744"/>
        <v>0</v>
      </c>
      <c r="W115" s="33">
        <f t="shared" si="1744"/>
        <v>-244400</v>
      </c>
      <c r="X115" s="33">
        <f t="shared" si="1744"/>
        <v>55392</v>
      </c>
      <c r="Y115" s="33">
        <f t="shared" si="1744"/>
        <v>81462</v>
      </c>
      <c r="Z115" s="47">
        <f t="shared" si="1744"/>
        <v>0</v>
      </c>
      <c r="AA115" s="47">
        <f t="shared" si="1744"/>
        <v>-1.1400000000000001</v>
      </c>
      <c r="AB115" s="47">
        <f t="shared" si="1744"/>
        <v>-1.1400000000000001</v>
      </c>
      <c r="AC115" s="47">
        <f t="shared" si="1744"/>
        <v>0</v>
      </c>
      <c r="AD115" s="47">
        <f t="shared" si="1744"/>
        <v>-0.74</v>
      </c>
      <c r="AE115" s="47">
        <f t="shared" si="1744"/>
        <v>-0.74</v>
      </c>
      <c r="AF115" s="33">
        <f t="shared" ref="AF115:AJ115" si="1745">SUBTOTAL(9,AF111:AF114)</f>
        <v>0</v>
      </c>
      <c r="AG115" s="33">
        <f t="shared" si="1745"/>
        <v>-131600</v>
      </c>
      <c r="AH115" s="47">
        <f t="shared" si="1745"/>
        <v>0</v>
      </c>
      <c r="AI115" s="47">
        <f t="shared" si="1745"/>
        <v>-0.4</v>
      </c>
      <c r="AJ115" s="47">
        <f t="shared" si="1745"/>
        <v>-0.4</v>
      </c>
      <c r="AK115" s="33">
        <f t="shared" ref="AK115:BD115" si="1746">SUBTOTAL(9,AK111:AK114)</f>
        <v>0</v>
      </c>
      <c r="AL115" s="33">
        <f t="shared" si="1746"/>
        <v>0</v>
      </c>
      <c r="AM115" s="33">
        <f t="shared" si="1746"/>
        <v>0</v>
      </c>
      <c r="AN115" s="33">
        <f t="shared" si="1746"/>
        <v>0</v>
      </c>
      <c r="AO115" s="33">
        <f t="shared" si="1746"/>
        <v>0</v>
      </c>
      <c r="AP115" s="33">
        <f t="shared" si="1746"/>
        <v>0</v>
      </c>
      <c r="AQ115" s="33">
        <f t="shared" si="1746"/>
        <v>0</v>
      </c>
      <c r="AR115" s="33">
        <f t="shared" si="1746"/>
        <v>0</v>
      </c>
      <c r="AS115" s="33">
        <f t="shared" si="1746"/>
        <v>0</v>
      </c>
      <c r="AT115" s="33">
        <f t="shared" si="1746"/>
        <v>0</v>
      </c>
      <c r="AU115" s="33">
        <f t="shared" si="1746"/>
        <v>0</v>
      </c>
      <c r="AV115" s="33">
        <f t="shared" si="1746"/>
        <v>0</v>
      </c>
      <c r="AW115" s="33">
        <f t="shared" si="1746"/>
        <v>0</v>
      </c>
      <c r="AX115" s="33">
        <f t="shared" si="1746"/>
        <v>0</v>
      </c>
      <c r="AY115" s="33">
        <f t="shared" si="1746"/>
        <v>0</v>
      </c>
      <c r="AZ115" s="33">
        <f t="shared" ref="AZ115:BA115" si="1747">SUBTOTAL(9,AZ111:AZ114)</f>
        <v>55392</v>
      </c>
      <c r="BA115" s="33">
        <f t="shared" si="1747"/>
        <v>81462</v>
      </c>
      <c r="BB115" s="47">
        <f t="shared" si="1746"/>
        <v>0</v>
      </c>
      <c r="BC115" s="47">
        <f t="shared" si="1746"/>
        <v>0</v>
      </c>
      <c r="BD115" s="47">
        <f t="shared" si="1746"/>
        <v>0</v>
      </c>
      <c r="BE115" s="33">
        <f t="shared" ref="BE115:BX115" si="1748">SUBTOTAL(9,BE111:BE114)</f>
        <v>731860</v>
      </c>
      <c r="BF115" s="33">
        <f t="shared" si="1748"/>
        <v>355860</v>
      </c>
      <c r="BG115" s="33">
        <f t="shared" si="1748"/>
        <v>13.5</v>
      </c>
      <c r="BH115" s="33">
        <f t="shared" si="1748"/>
        <v>355860</v>
      </c>
      <c r="BI115" s="33">
        <f t="shared" si="1748"/>
        <v>0</v>
      </c>
      <c r="BJ115" s="33">
        <f t="shared" si="1748"/>
        <v>0</v>
      </c>
      <c r="BK115" s="33">
        <f t="shared" si="1748"/>
        <v>0</v>
      </c>
      <c r="BL115" s="33">
        <f t="shared" si="1748"/>
        <v>0</v>
      </c>
      <c r="BM115" s="33">
        <f t="shared" si="1748"/>
        <v>376000</v>
      </c>
      <c r="BN115" s="33">
        <f t="shared" si="1748"/>
        <v>0</v>
      </c>
      <c r="BO115" s="33">
        <f t="shared" si="1748"/>
        <v>376000</v>
      </c>
      <c r="BP115" s="33">
        <f t="shared" si="1748"/>
        <v>0</v>
      </c>
      <c r="BQ115" s="33">
        <f t="shared" si="1748"/>
        <v>0</v>
      </c>
      <c r="BR115" s="33">
        <f t="shared" si="1748"/>
        <v>0</v>
      </c>
      <c r="BS115" s="33">
        <f t="shared" si="1748"/>
        <v>0</v>
      </c>
      <c r="BT115" s="33">
        <f t="shared" si="1748"/>
        <v>55392</v>
      </c>
      <c r="BU115" s="33">
        <f t="shared" si="1748"/>
        <v>81462</v>
      </c>
      <c r="BV115" s="47">
        <f t="shared" si="1748"/>
        <v>0</v>
      </c>
      <c r="BW115" s="47">
        <f t="shared" si="1748"/>
        <v>0</v>
      </c>
      <c r="BX115" s="47">
        <f t="shared" si="1748"/>
        <v>0</v>
      </c>
      <c r="BY115" s="33">
        <f t="shared" ref="BY115:CQ115" si="1749">SUBTOTAL(9,BY111:BY114)</f>
        <v>731860</v>
      </c>
      <c r="BZ115" s="33">
        <f t="shared" si="1749"/>
        <v>355860</v>
      </c>
      <c r="CA115" s="33">
        <f t="shared" si="1749"/>
        <v>13.5</v>
      </c>
      <c r="CB115" s="33">
        <f t="shared" si="1749"/>
        <v>355860</v>
      </c>
      <c r="CC115" s="33">
        <f t="shared" si="1749"/>
        <v>0</v>
      </c>
      <c r="CD115" s="33">
        <f t="shared" si="1749"/>
        <v>0</v>
      </c>
      <c r="CE115" s="33">
        <f t="shared" si="1749"/>
        <v>0</v>
      </c>
      <c r="CF115" s="33">
        <f t="shared" si="1749"/>
        <v>0</v>
      </c>
      <c r="CG115" s="33">
        <f t="shared" si="1749"/>
        <v>376000</v>
      </c>
      <c r="CH115" s="33">
        <f t="shared" si="1749"/>
        <v>0</v>
      </c>
      <c r="CI115" s="33">
        <f t="shared" si="1749"/>
        <v>376000</v>
      </c>
      <c r="CJ115" s="33">
        <f t="shared" si="1749"/>
        <v>0</v>
      </c>
      <c r="CK115" s="33">
        <f t="shared" si="1749"/>
        <v>0</v>
      </c>
      <c r="CL115" s="33">
        <f t="shared" si="1749"/>
        <v>0</v>
      </c>
      <c r="CM115" s="33">
        <f t="shared" si="1749"/>
        <v>55392</v>
      </c>
      <c r="CN115" s="33">
        <f t="shared" si="1749"/>
        <v>81462</v>
      </c>
      <c r="CO115" s="56">
        <f t="shared" si="1749"/>
        <v>0</v>
      </c>
      <c r="CP115" s="56">
        <f t="shared" si="1749"/>
        <v>0</v>
      </c>
      <c r="CQ115" s="56">
        <f t="shared" si="1749"/>
        <v>0</v>
      </c>
      <c r="CR115" s="33">
        <f t="shared" ref="CR115:DJ115" si="1750">SUBTOTAL(9,CR111:CR114)</f>
        <v>364300</v>
      </c>
      <c r="CS115" s="33">
        <f t="shared" si="1750"/>
        <v>0</v>
      </c>
      <c r="CT115" s="33">
        <f t="shared" si="1750"/>
        <v>0</v>
      </c>
      <c r="CU115" s="33">
        <f t="shared" si="1750"/>
        <v>0</v>
      </c>
      <c r="CV115" s="33">
        <f t="shared" si="1750"/>
        <v>0</v>
      </c>
      <c r="CW115" s="33">
        <f t="shared" si="1750"/>
        <v>0</v>
      </c>
      <c r="CX115" s="33">
        <f t="shared" si="1750"/>
        <v>0</v>
      </c>
      <c r="CY115" s="33">
        <f t="shared" si="1750"/>
        <v>0</v>
      </c>
      <c r="CZ115" s="33">
        <f t="shared" si="1750"/>
        <v>364300</v>
      </c>
      <c r="DA115" s="33">
        <f t="shared" si="1750"/>
        <v>0</v>
      </c>
      <c r="DB115" s="33">
        <f t="shared" si="1750"/>
        <v>0</v>
      </c>
      <c r="DC115" s="33">
        <f t="shared" si="1750"/>
        <v>0</v>
      </c>
      <c r="DD115" s="33">
        <f t="shared" si="1750"/>
        <v>0</v>
      </c>
      <c r="DE115" s="33">
        <f t="shared" si="1750"/>
        <v>-376000</v>
      </c>
      <c r="DF115" s="33">
        <f t="shared" si="1750"/>
        <v>56067</v>
      </c>
      <c r="DG115" s="33">
        <f t="shared" si="1750"/>
        <v>80050</v>
      </c>
      <c r="DH115" s="56">
        <f t="shared" si="1750"/>
        <v>0</v>
      </c>
      <c r="DI115" s="56">
        <f t="shared" si="1750"/>
        <v>1.4100000000000001</v>
      </c>
      <c r="DJ115" s="56">
        <f t="shared" si="1750"/>
        <v>1.4100000000000001</v>
      </c>
      <c r="DK115" s="33">
        <f t="shared" ref="DK115:EC115" si="1751">SUBTOTAL(9,DK111:DK114)</f>
        <v>0</v>
      </c>
      <c r="DL115" s="33">
        <f t="shared" si="1751"/>
        <v>0</v>
      </c>
      <c r="DM115" s="33">
        <f t="shared" si="1751"/>
        <v>0</v>
      </c>
      <c r="DN115" s="33">
        <f t="shared" si="1751"/>
        <v>0</v>
      </c>
      <c r="DO115" s="33">
        <f t="shared" si="1751"/>
        <v>0</v>
      </c>
      <c r="DP115" s="33">
        <f t="shared" si="1751"/>
        <v>0</v>
      </c>
      <c r="DQ115" s="33">
        <f t="shared" si="1751"/>
        <v>0</v>
      </c>
      <c r="DR115" s="33">
        <f t="shared" si="1751"/>
        <v>0</v>
      </c>
      <c r="DS115" s="33">
        <f t="shared" si="1751"/>
        <v>0</v>
      </c>
      <c r="DT115" s="33">
        <f t="shared" si="1751"/>
        <v>0</v>
      </c>
      <c r="DU115" s="33">
        <f t="shared" si="1751"/>
        <v>0</v>
      </c>
      <c r="DV115" s="33">
        <f t="shared" si="1751"/>
        <v>0</v>
      </c>
      <c r="DW115" s="33">
        <f t="shared" si="1751"/>
        <v>0</v>
      </c>
      <c r="DX115" s="33">
        <f t="shared" si="1751"/>
        <v>0</v>
      </c>
      <c r="DY115" s="33">
        <f t="shared" si="1751"/>
        <v>0</v>
      </c>
      <c r="DZ115" s="33">
        <f t="shared" si="1751"/>
        <v>0</v>
      </c>
      <c r="EA115" s="56" t="e">
        <f t="shared" si="1751"/>
        <v>#DIV/0!</v>
      </c>
      <c r="EB115" s="56" t="e">
        <f t="shared" si="1751"/>
        <v>#DIV/0!</v>
      </c>
      <c r="EC115" s="56" t="e">
        <f t="shared" si="1751"/>
        <v>#DIV/0!</v>
      </c>
      <c r="ED115" s="33">
        <f t="shared" ref="ED115:EV115" si="1752">SUBTOTAL(9,ED111:ED114)</f>
        <v>0</v>
      </c>
      <c r="EE115" s="33">
        <f t="shared" si="1752"/>
        <v>0</v>
      </c>
      <c r="EF115" s="33">
        <f t="shared" si="1752"/>
        <v>0</v>
      </c>
      <c r="EG115" s="33">
        <f t="shared" si="1752"/>
        <v>0</v>
      </c>
      <c r="EH115" s="33">
        <f t="shared" si="1752"/>
        <v>0</v>
      </c>
      <c r="EI115" s="33">
        <f t="shared" si="1752"/>
        <v>0</v>
      </c>
      <c r="EJ115" s="33">
        <f t="shared" si="1752"/>
        <v>0</v>
      </c>
      <c r="EK115" s="33">
        <f t="shared" si="1752"/>
        <v>0</v>
      </c>
      <c r="EL115" s="33">
        <f t="shared" si="1752"/>
        <v>0</v>
      </c>
      <c r="EM115" s="33">
        <f t="shared" si="1752"/>
        <v>0</v>
      </c>
      <c r="EN115" s="33">
        <f t="shared" si="1752"/>
        <v>0</v>
      </c>
      <c r="EO115" s="33">
        <f t="shared" si="1752"/>
        <v>0</v>
      </c>
      <c r="EP115" s="33">
        <f t="shared" si="1752"/>
        <v>0</v>
      </c>
      <c r="EQ115" s="33">
        <f t="shared" si="1752"/>
        <v>0</v>
      </c>
      <c r="ER115" s="33">
        <f t="shared" si="1752"/>
        <v>0</v>
      </c>
      <c r="ES115" s="33">
        <f t="shared" si="1752"/>
        <v>0</v>
      </c>
      <c r="ET115" s="56" t="e">
        <f t="shared" si="1752"/>
        <v>#DIV/0!</v>
      </c>
      <c r="EU115" s="56" t="e">
        <f t="shared" si="1752"/>
        <v>#DIV/0!</v>
      </c>
      <c r="EV115" s="56" t="e">
        <f t="shared" si="1752"/>
        <v>#DIV/0!</v>
      </c>
    </row>
    <row r="116" spans="1:152" x14ac:dyDescent="0.25">
      <c r="A116" s="25">
        <v>1434</v>
      </c>
      <c r="B116" s="6">
        <v>600170896</v>
      </c>
      <c r="C116" s="26">
        <v>528714</v>
      </c>
      <c r="D116" s="27" t="s">
        <v>68</v>
      </c>
      <c r="E116" s="6">
        <v>3123</v>
      </c>
      <c r="F116" s="6" t="s">
        <v>18</v>
      </c>
      <c r="G116" s="6" t="s">
        <v>19</v>
      </c>
      <c r="H116" s="40">
        <f>I116+P116</f>
        <v>1341000</v>
      </c>
      <c r="I116" s="40">
        <f>K116+L116+M116+N116+O116</f>
        <v>1318000</v>
      </c>
      <c r="J116" s="5">
        <v>50</v>
      </c>
      <c r="K116" s="9">
        <v>1318000</v>
      </c>
      <c r="L116" s="9"/>
      <c r="M116" s="9"/>
      <c r="N116" s="9"/>
      <c r="O116" s="9"/>
      <c r="P116" s="40">
        <f>Q116+R116+S116</f>
        <v>23000</v>
      </c>
      <c r="Q116" s="9"/>
      <c r="R116" s="9">
        <v>23000</v>
      </c>
      <c r="S116" s="9"/>
      <c r="T116" s="64">
        <f>(L116+M116+N116)*-1</f>
        <v>0</v>
      </c>
      <c r="U116" s="64">
        <f>(Q116+R116)*-1</f>
        <v>-23000</v>
      </c>
      <c r="V116" s="9">
        <f t="shared" ref="V116:W119" si="1753">ROUND(T116*0.65,0)</f>
        <v>0</v>
      </c>
      <c r="W116" s="9">
        <f t="shared" si="1753"/>
        <v>-14950</v>
      </c>
      <c r="X116" s="9">
        <v>55392</v>
      </c>
      <c r="Y116" s="9">
        <v>29600</v>
      </c>
      <c r="Z116" s="69">
        <f t="shared" ref="Z116:Z119" si="1754">IF(T116=0,0,ROUND((T116+L116)/X116/12,2))</f>
        <v>0</v>
      </c>
      <c r="AA116" s="69">
        <f t="shared" ref="AA116:AA119" si="1755">IF(U116=0,0,ROUND((U116+Q116)/Y116/12,2))</f>
        <v>-0.06</v>
      </c>
      <c r="AB116" s="69">
        <f>Z116+AA116</f>
        <v>-0.06</v>
      </c>
      <c r="AC116" s="69">
        <f t="shared" ref="AC116:AC119" si="1756">ROUND(Z116*0.65,2)</f>
        <v>0</v>
      </c>
      <c r="AD116" s="69">
        <f t="shared" ref="AD116:AD119" si="1757">ROUND(AA116*0.65,2)</f>
        <v>-0.04</v>
      </c>
      <c r="AE116" s="46">
        <f>AC116+AD116</f>
        <v>-0.04</v>
      </c>
      <c r="AF116" s="9">
        <f t="shared" ref="AF116:AF119" si="1758">T116-V116</f>
        <v>0</v>
      </c>
      <c r="AG116" s="9">
        <f t="shared" ref="AG116:AG119" si="1759">U116-W116</f>
        <v>-8050</v>
      </c>
      <c r="AH116" s="69">
        <f t="shared" ref="AH116:AH119" si="1760">Z116-AC116</f>
        <v>0</v>
      </c>
      <c r="AI116" s="69">
        <f t="shared" ref="AI116:AI119" si="1761">AA116-AD116</f>
        <v>-1.9999999999999997E-2</v>
      </c>
      <c r="AJ116" s="69">
        <f>AH116+AI116</f>
        <v>-1.9999999999999997E-2</v>
      </c>
      <c r="AK116" s="40">
        <f>AL116+AS116</f>
        <v>681000</v>
      </c>
      <c r="AL116" s="40">
        <f>AN116+AO116+AP116+AQ116+AR116</f>
        <v>653400</v>
      </c>
      <c r="AM116" s="77">
        <v>50</v>
      </c>
      <c r="AN116" s="91">
        <v>653400</v>
      </c>
      <c r="AO116" s="78"/>
      <c r="AP116" s="78"/>
      <c r="AQ116" s="78"/>
      <c r="AR116" s="78"/>
      <c r="AS116" s="76">
        <f>AT116+AU116+AV116</f>
        <v>27600</v>
      </c>
      <c r="AT116" s="78"/>
      <c r="AU116" s="78">
        <v>27600</v>
      </c>
      <c r="AV116" s="78"/>
      <c r="AW116" s="78">
        <f>(AN116+AO116+AP116+AQ116)-(K116+L116+M116+N116)</f>
        <v>-664600</v>
      </c>
      <c r="AX116" s="78">
        <f>(AT116+AU116)-(Q116+R116)</f>
        <v>4600</v>
      </c>
      <c r="AY116" s="78">
        <f t="shared" ref="AY116:AY119" si="1762">AV116+AR116-S116-O116</f>
        <v>0</v>
      </c>
      <c r="AZ116" s="9">
        <v>55392</v>
      </c>
      <c r="BA116" s="9">
        <v>29600</v>
      </c>
      <c r="BB116" s="86">
        <f>ROUND(((AN116+AP116+AQ116)-(K116+M116+N116))/AZ116/10,2)*-1</f>
        <v>1.2</v>
      </c>
      <c r="BC116" s="86">
        <f>ROUND((AU116-R116)/BA116/10,2)*-1</f>
        <v>-0.02</v>
      </c>
      <c r="BD116" s="86">
        <f>BB116+BC116</f>
        <v>1.18</v>
      </c>
      <c r="BE116" s="87">
        <f>BF116+BM116</f>
        <v>681000</v>
      </c>
      <c r="BF116" s="87">
        <f>BH116+BI116+BJ116+BK116+BL116</f>
        <v>653400</v>
      </c>
      <c r="BG116" s="76">
        <f>AM116</f>
        <v>50</v>
      </c>
      <c r="BH116" s="76">
        <f t="shared" ref="BH116" si="1763">AN116</f>
        <v>653400</v>
      </c>
      <c r="BI116" s="76">
        <f t="shared" ref="BI116" si="1764">AO116</f>
        <v>0</v>
      </c>
      <c r="BJ116" s="76">
        <f t="shared" ref="BJ116" si="1765">AP116</f>
        <v>0</v>
      </c>
      <c r="BK116" s="76">
        <f t="shared" ref="BK116" si="1766">AQ116</f>
        <v>0</v>
      </c>
      <c r="BL116" s="76">
        <f t="shared" ref="BL116" si="1767">AR116</f>
        <v>0</v>
      </c>
      <c r="BM116" s="87">
        <f>BN116+BO116+BP116</f>
        <v>27600</v>
      </c>
      <c r="BN116" s="76">
        <f>AT116</f>
        <v>0</v>
      </c>
      <c r="BO116" s="76">
        <f t="shared" ref="BO116" si="1768">AU116</f>
        <v>27600</v>
      </c>
      <c r="BP116" s="76">
        <f t="shared" ref="BP116" si="1769">AV116</f>
        <v>0</v>
      </c>
      <c r="BQ116" s="81">
        <f t="shared" ref="BQ116:BQ119" si="1770">(BH116+BI116+BJ116+BK116)-(K116+L116+M116+N116)</f>
        <v>-664600</v>
      </c>
      <c r="BR116" s="81">
        <f t="shared" ref="BR116:BR119" si="1771">(BN116+BO116)-(Q116+R116)</f>
        <v>4600</v>
      </c>
      <c r="BS116" s="81">
        <f t="shared" ref="BS116:BS119" si="1772">(BP116+BL116)-(S116+O116)</f>
        <v>0</v>
      </c>
      <c r="BT116" s="9">
        <v>55392</v>
      </c>
      <c r="BU116" s="9">
        <v>29600</v>
      </c>
      <c r="BV116" s="86">
        <f t="shared" ref="BV116:BV119" si="1773">ROUND(((BH116+BJ116+BK116)-(K116+M116+N116))/10/BT116,2)*-1</f>
        <v>1.2</v>
      </c>
      <c r="BW116" s="86">
        <f t="shared" ref="BW116:BW119" si="1774">ROUND((BO116-R116)/10/BU116,2)*-1</f>
        <v>-0.02</v>
      </c>
      <c r="BX116" s="86">
        <f>BV116+BW116</f>
        <v>1.18</v>
      </c>
      <c r="BY116" s="87">
        <f t="shared" ref="BY116:BY119" si="1775">BZ116+CG116</f>
        <v>681000</v>
      </c>
      <c r="BZ116" s="87">
        <f t="shared" ref="BZ116:BZ119" si="1776">CB116+CC116+CD116+CE116+CF116</f>
        <v>653400</v>
      </c>
      <c r="CA116" s="81">
        <f t="shared" ref="CA116:CA119" si="1777">BG116</f>
        <v>50</v>
      </c>
      <c r="CB116" s="81">
        <f t="shared" ref="CB116:CB119" si="1778">BH116</f>
        <v>653400</v>
      </c>
      <c r="CC116" s="81">
        <f t="shared" ref="CC116:CC119" si="1779">BI116</f>
        <v>0</v>
      </c>
      <c r="CD116" s="81">
        <f t="shared" ref="CD116:CD119" si="1780">BJ116</f>
        <v>0</v>
      </c>
      <c r="CE116" s="81">
        <f t="shared" ref="CE116:CE119" si="1781">BK116</f>
        <v>0</v>
      </c>
      <c r="CF116" s="81">
        <f t="shared" ref="CF116:CF119" si="1782">BL116</f>
        <v>0</v>
      </c>
      <c r="CG116" s="87">
        <f t="shared" ref="CG116:CG119" si="1783">CH116+CI116+CJ116</f>
        <v>27600</v>
      </c>
      <c r="CH116" s="81">
        <f t="shared" ref="CH116:CH119" si="1784">BN116</f>
        <v>0</v>
      </c>
      <c r="CI116" s="81">
        <f t="shared" ref="CI116:CI119" si="1785">BO116</f>
        <v>27600</v>
      </c>
      <c r="CJ116" s="81">
        <f t="shared" ref="CJ116:CJ119" si="1786">BP116</f>
        <v>0</v>
      </c>
      <c r="CK116" s="78">
        <f>(CC116+CD116+CE116)-(BI116+BJ116+BK116)</f>
        <v>0</v>
      </c>
      <c r="CL116" s="81">
        <f>(CH116+CI116)-(BN116+BO116)</f>
        <v>0</v>
      </c>
      <c r="CM116" s="9">
        <v>55392</v>
      </c>
      <c r="CN116" s="9">
        <v>29600</v>
      </c>
      <c r="CO116" s="90">
        <f>ROUND(((CD116+CE116)-(BJ116+BK116))/CM116/10,2)*-1</f>
        <v>0</v>
      </c>
      <c r="CP116" s="90">
        <f>ROUND((CI116-BO116)/CN116/10,2)*-1</f>
        <v>0</v>
      </c>
      <c r="CQ116" s="90">
        <f t="shared" ref="CQ116:CQ119" si="1787">SUM(CO116:CP116)</f>
        <v>0</v>
      </c>
      <c r="CR116" s="87">
        <f>CS116+CZ116</f>
        <v>0</v>
      </c>
      <c r="CS116" s="87">
        <f>CU116+CV116+CW116+CX116+CY116</f>
        <v>0</v>
      </c>
      <c r="CT116" s="88"/>
      <c r="CU116" s="81"/>
      <c r="CV116" s="81"/>
      <c r="CW116" s="81"/>
      <c r="CX116" s="81"/>
      <c r="CY116" s="81"/>
      <c r="CZ116" s="87">
        <f t="shared" ref="CZ116:CZ119" si="1788">DA116+DB116+DC116</f>
        <v>0</v>
      </c>
      <c r="DA116" s="81"/>
      <c r="DB116" s="81"/>
      <c r="DC116" s="81"/>
      <c r="DD116" s="81">
        <f>(CV116+CW116+CX116)-(CC116+CD116+CE116)</f>
        <v>0</v>
      </c>
      <c r="DE116" s="81">
        <f t="shared" ref="DE116:DE119" si="1789">(DA116+DB116)-(CH116+CI116)</f>
        <v>-27600</v>
      </c>
      <c r="DF116" s="9">
        <v>56067</v>
      </c>
      <c r="DG116" s="9">
        <v>27130</v>
      </c>
      <c r="DH116" s="90">
        <f t="shared" ref="DH116" si="1790">ROUND(((CW116+CX116)-(CD116+CE116))/DF116/10,2)*-1</f>
        <v>0</v>
      </c>
      <c r="DI116" s="90">
        <f t="shared" ref="DI116" si="1791">ROUND(((DB116-CI116)/DG116/10),2)*-1</f>
        <v>0.1</v>
      </c>
      <c r="DJ116" s="90">
        <f>DH116+DI116</f>
        <v>0.1</v>
      </c>
      <c r="DK116" s="87">
        <f>DL116+DS116</f>
        <v>0</v>
      </c>
      <c r="DL116" s="87">
        <f>DN116+DO116+DP116+DQ116+DR116</f>
        <v>0</v>
      </c>
      <c r="DM116" s="88"/>
      <c r="DN116" s="81"/>
      <c r="DO116" s="81"/>
      <c r="DP116" s="81"/>
      <c r="DQ116" s="81"/>
      <c r="DR116" s="81"/>
      <c r="DS116" s="87">
        <f t="shared" ref="DS116:DS119" si="1792">DT116+DU116+DV116</f>
        <v>0</v>
      </c>
      <c r="DT116" s="81"/>
      <c r="DU116" s="81"/>
      <c r="DV116" s="81"/>
      <c r="DW116" s="81">
        <f>(DO116+DP116+DQ116)-(CV116+CW116+CX116)</f>
        <v>0</v>
      </c>
      <c r="DX116" s="81">
        <f t="shared" ref="DX116:DX119" si="1793">(DT116+DU116)-(DA116+DB116)</f>
        <v>0</v>
      </c>
      <c r="DY116" s="9"/>
      <c r="DZ116" s="9"/>
      <c r="EA116" s="90" t="e">
        <f t="shared" ref="EA116" si="1794">ROUND(((DP116+DQ116)-(CW116+CX116))/DY116/10,2)*-1</f>
        <v>#DIV/0!</v>
      </c>
      <c r="EB116" s="90" t="e">
        <f t="shared" ref="EB116" si="1795">ROUND(((DU116-DB116)/DZ116/10),2)*-1</f>
        <v>#DIV/0!</v>
      </c>
      <c r="EC116" s="90" t="e">
        <f>EA116+EB116</f>
        <v>#DIV/0!</v>
      </c>
      <c r="ED116" s="87">
        <f>EE116+EL116</f>
        <v>0</v>
      </c>
      <c r="EE116" s="87">
        <f>EG116+EH116+EI116+EJ116+EK116</f>
        <v>0</v>
      </c>
      <c r="EF116" s="88"/>
      <c r="EG116" s="81"/>
      <c r="EH116" s="81"/>
      <c r="EI116" s="81"/>
      <c r="EJ116" s="81"/>
      <c r="EK116" s="81"/>
      <c r="EL116" s="87">
        <f t="shared" ref="EL116:EL117" si="1796">EM116+EN116+EO116</f>
        <v>0</v>
      </c>
      <c r="EM116" s="81"/>
      <c r="EN116" s="81"/>
      <c r="EO116" s="81"/>
      <c r="EP116" s="81">
        <f>(EH116+EI116+EJ116)-(DO116+DP116+DQ116)</f>
        <v>0</v>
      </c>
      <c r="EQ116" s="81">
        <f t="shared" ref="EQ116:EQ119" si="1797">(EM116+EN116)-(DT116+DU116)</f>
        <v>0</v>
      </c>
      <c r="ER116" s="9"/>
      <c r="ES116" s="9"/>
      <c r="ET116" s="90" t="e">
        <f t="shared" ref="ET116" si="1798">ROUND(((EI116+EJ116)-(DP116+DQ116))/ER116/10,2)*-1</f>
        <v>#DIV/0!</v>
      </c>
      <c r="EU116" s="90" t="e">
        <f t="shared" ref="EU116" si="1799">ROUND(((EN116-DU116)/ES116/10),2)*-1</f>
        <v>#DIV/0!</v>
      </c>
      <c r="EV116" s="90" t="e">
        <f>ET116+EU116</f>
        <v>#DIV/0!</v>
      </c>
    </row>
    <row r="117" spans="1:15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19">
        <v>3123</v>
      </c>
      <c r="F117" s="19" t="s">
        <v>108</v>
      </c>
      <c r="G117" s="19" t="s">
        <v>94</v>
      </c>
      <c r="H117" s="40">
        <f>I117+P117</f>
        <v>0</v>
      </c>
      <c r="I117" s="40">
        <f>K117+L117+M117+N117+O117</f>
        <v>0</v>
      </c>
      <c r="J117" s="5"/>
      <c r="K117" s="9"/>
      <c r="L117" s="9"/>
      <c r="M117" s="9"/>
      <c r="N117" s="9"/>
      <c r="O117" s="9"/>
      <c r="P117" s="40">
        <f>Q117+R117+S117</f>
        <v>0</v>
      </c>
      <c r="Q117" s="9"/>
      <c r="R117" s="9"/>
      <c r="S117" s="9"/>
      <c r="T117" s="64">
        <f>(L117+M117+N117)*-1</f>
        <v>0</v>
      </c>
      <c r="U117" s="64">
        <f>(Q117+R117)*-1</f>
        <v>0</v>
      </c>
      <c r="V117" s="9">
        <f t="shared" si="1753"/>
        <v>0</v>
      </c>
      <c r="W117" s="9">
        <f t="shared" si="1753"/>
        <v>0</v>
      </c>
      <c r="X117" s="45" t="s">
        <v>218</v>
      </c>
      <c r="Y117" s="45" t="s">
        <v>218</v>
      </c>
      <c r="Z117" s="69">
        <f t="shared" si="1754"/>
        <v>0</v>
      </c>
      <c r="AA117" s="69">
        <f t="shared" si="1755"/>
        <v>0</v>
      </c>
      <c r="AB117" s="69">
        <f>Z117+AA117</f>
        <v>0</v>
      </c>
      <c r="AC117" s="69">
        <f t="shared" si="1756"/>
        <v>0</v>
      </c>
      <c r="AD117" s="69">
        <f t="shared" si="1757"/>
        <v>0</v>
      </c>
      <c r="AE117" s="46">
        <f>AC117+AD117</f>
        <v>0</v>
      </c>
      <c r="AF117" s="9">
        <f t="shared" si="1758"/>
        <v>0</v>
      </c>
      <c r="AG117" s="9">
        <f t="shared" si="1759"/>
        <v>0</v>
      </c>
      <c r="AH117" s="69">
        <f t="shared" si="1760"/>
        <v>0</v>
      </c>
      <c r="AI117" s="69">
        <f t="shared" si="1761"/>
        <v>0</v>
      </c>
      <c r="AJ117" s="69">
        <f>AH117+AI117</f>
        <v>0</v>
      </c>
      <c r="AK117" s="40">
        <f>AL117+AS117</f>
        <v>0</v>
      </c>
      <c r="AL117" s="40">
        <f>AN117+AO117+AP117+AQ117+AR117</f>
        <v>0</v>
      </c>
      <c r="AM117" s="77"/>
      <c r="AN117" s="78"/>
      <c r="AO117" s="78"/>
      <c r="AP117" s="78"/>
      <c r="AQ117" s="78"/>
      <c r="AR117" s="78"/>
      <c r="AS117" s="76">
        <f>AT117+AU117+AV117</f>
        <v>0</v>
      </c>
      <c r="AT117" s="78"/>
      <c r="AU117" s="78"/>
      <c r="AV117" s="78"/>
      <c r="AW117" s="78">
        <f>(AN117+AO117+AP117+AQ117)-(K117+L117+M117+N117)</f>
        <v>0</v>
      </c>
      <c r="AX117" s="78">
        <f>(AT117+AU117)-(Q117+R117)</f>
        <v>0</v>
      </c>
      <c r="AY117" s="78">
        <f t="shared" si="1762"/>
        <v>0</v>
      </c>
      <c r="AZ117" s="45" t="s">
        <v>218</v>
      </c>
      <c r="BA117" s="45" t="s">
        <v>218</v>
      </c>
      <c r="BB117" s="107" t="s">
        <v>218</v>
      </c>
      <c r="BC117" s="107" t="s">
        <v>218</v>
      </c>
      <c r="BD117" s="107" t="s">
        <v>218</v>
      </c>
      <c r="BE117" s="87">
        <f>BF117+BM117</f>
        <v>0</v>
      </c>
      <c r="BF117" s="87">
        <f>BH117+BI117+BJ117+BK117+BL117</f>
        <v>0</v>
      </c>
      <c r="BG117" s="88">
        <f t="shared" ref="BG117:BG119" si="1800">J117</f>
        <v>0</v>
      </c>
      <c r="BH117" s="88">
        <f t="shared" ref="BH117:BH119" si="1801">K117</f>
        <v>0</v>
      </c>
      <c r="BI117" s="88">
        <f t="shared" ref="BI117:BI119" si="1802">L117</f>
        <v>0</v>
      </c>
      <c r="BJ117" s="88">
        <f t="shared" ref="BJ117:BJ119" si="1803">M117</f>
        <v>0</v>
      </c>
      <c r="BK117" s="88">
        <f t="shared" ref="BK117:BK119" si="1804">N117</f>
        <v>0</v>
      </c>
      <c r="BL117" s="88">
        <f t="shared" ref="BL117:BL119" si="1805">O117</f>
        <v>0</v>
      </c>
      <c r="BM117" s="87">
        <f>BN117+BO117+BP117</f>
        <v>0</v>
      </c>
      <c r="BN117" s="81">
        <f t="shared" ref="BN117:BN119" si="1806">Q117</f>
        <v>0</v>
      </c>
      <c r="BO117" s="81">
        <f t="shared" ref="BO117:BO119" si="1807">R117</f>
        <v>0</v>
      </c>
      <c r="BP117" s="81">
        <f t="shared" ref="BP117:BP119" si="1808">S117</f>
        <v>0</v>
      </c>
      <c r="BQ117" s="81">
        <f t="shared" si="1770"/>
        <v>0</v>
      </c>
      <c r="BR117" s="81">
        <f t="shared" si="1771"/>
        <v>0</v>
      </c>
      <c r="BS117" s="81">
        <f t="shared" si="1772"/>
        <v>0</v>
      </c>
      <c r="BT117" s="45" t="s">
        <v>218</v>
      </c>
      <c r="BU117" s="45" t="s">
        <v>218</v>
      </c>
      <c r="BV117" s="86">
        <v>0</v>
      </c>
      <c r="BW117" s="86">
        <v>0</v>
      </c>
      <c r="BX117" s="86">
        <f>BV117+BW117</f>
        <v>0</v>
      </c>
      <c r="BY117" s="87">
        <f t="shared" si="1775"/>
        <v>0</v>
      </c>
      <c r="BZ117" s="87">
        <f t="shared" si="1776"/>
        <v>0</v>
      </c>
      <c r="CA117" s="81">
        <f t="shared" si="1777"/>
        <v>0</v>
      </c>
      <c r="CB117" s="81">
        <f t="shared" si="1778"/>
        <v>0</v>
      </c>
      <c r="CC117" s="81">
        <f t="shared" si="1779"/>
        <v>0</v>
      </c>
      <c r="CD117" s="81">
        <f t="shared" si="1780"/>
        <v>0</v>
      </c>
      <c r="CE117" s="81">
        <f t="shared" si="1781"/>
        <v>0</v>
      </c>
      <c r="CF117" s="81">
        <f t="shared" si="1782"/>
        <v>0</v>
      </c>
      <c r="CG117" s="87">
        <f t="shared" si="1783"/>
        <v>0</v>
      </c>
      <c r="CH117" s="81">
        <f t="shared" si="1784"/>
        <v>0</v>
      </c>
      <c r="CI117" s="81">
        <f t="shared" si="1785"/>
        <v>0</v>
      </c>
      <c r="CJ117" s="81">
        <f t="shared" si="1786"/>
        <v>0</v>
      </c>
      <c r="CK117" s="81">
        <f>(CC117+CD117+CE117)-(BI117+BJ117+BK117)</f>
        <v>0</v>
      </c>
      <c r="CL117" s="81">
        <f>(CH117+CI117)-(BN117+BO117)</f>
        <v>0</v>
      </c>
      <c r="CM117" s="45">
        <v>0</v>
      </c>
      <c r="CN117" s="45">
        <v>0</v>
      </c>
      <c r="CO117" s="90"/>
      <c r="CP117" s="90"/>
      <c r="CQ117" s="90">
        <f t="shared" si="1787"/>
        <v>0</v>
      </c>
      <c r="CR117" s="87">
        <f>CS117+CZ117</f>
        <v>0</v>
      </c>
      <c r="CS117" s="87">
        <f>CU117+CV117+CW117+CX117+CY117</f>
        <v>0</v>
      </c>
      <c r="CT117" s="88"/>
      <c r="CU117" s="81"/>
      <c r="CV117" s="81"/>
      <c r="CW117" s="81"/>
      <c r="CX117" s="81"/>
      <c r="CY117" s="81"/>
      <c r="CZ117" s="87">
        <f t="shared" si="1788"/>
        <v>0</v>
      </c>
      <c r="DA117" s="81"/>
      <c r="DB117" s="81"/>
      <c r="DC117" s="81"/>
      <c r="DD117" s="81">
        <f t="shared" ref="DD117:DD119" si="1809">(CV117+CW117+CX117)-(CC117+CD117+CE117)</f>
        <v>0</v>
      </c>
      <c r="DE117" s="81">
        <f t="shared" si="1789"/>
        <v>0</v>
      </c>
      <c r="DF117" s="45" t="s">
        <v>218</v>
      </c>
      <c r="DG117" s="45" t="s">
        <v>218</v>
      </c>
      <c r="DH117" s="90">
        <v>0</v>
      </c>
      <c r="DI117" s="90">
        <v>0</v>
      </c>
      <c r="DJ117" s="90">
        <f>DH117+DI117</f>
        <v>0</v>
      </c>
      <c r="DK117" s="87">
        <f>DL117+DS117</f>
        <v>0</v>
      </c>
      <c r="DL117" s="87">
        <f>DN117+DO117+DP117+DQ117+DR117</f>
        <v>0</v>
      </c>
      <c r="DM117" s="88"/>
      <c r="DN117" s="81"/>
      <c r="DO117" s="81"/>
      <c r="DP117" s="81"/>
      <c r="DQ117" s="81"/>
      <c r="DR117" s="81"/>
      <c r="DS117" s="87">
        <f t="shared" si="1792"/>
        <v>0</v>
      </c>
      <c r="DT117" s="81"/>
      <c r="DU117" s="81"/>
      <c r="DV117" s="81"/>
      <c r="DW117" s="81">
        <f t="shared" ref="DW117:DW119" si="1810">(DO117+DP117+DQ117)-(CV117+CW117+CX117)</f>
        <v>0</v>
      </c>
      <c r="DX117" s="81">
        <f t="shared" si="1793"/>
        <v>0</v>
      </c>
      <c r="DY117" s="45" t="s">
        <v>218</v>
      </c>
      <c r="DZ117" s="45" t="s">
        <v>218</v>
      </c>
      <c r="EA117" s="90">
        <v>0</v>
      </c>
      <c r="EB117" s="90">
        <v>0</v>
      </c>
      <c r="EC117" s="90">
        <f>EA117+EB117</f>
        <v>0</v>
      </c>
      <c r="ED117" s="87">
        <f>EE117+EL117</f>
        <v>0</v>
      </c>
      <c r="EE117" s="87">
        <f>EG117+EH117+EI117+EJ117+EK117</f>
        <v>0</v>
      </c>
      <c r="EF117" s="88"/>
      <c r="EG117" s="81"/>
      <c r="EH117" s="81"/>
      <c r="EI117" s="81"/>
      <c r="EJ117" s="81"/>
      <c r="EK117" s="81"/>
      <c r="EL117" s="87">
        <f t="shared" si="1796"/>
        <v>0</v>
      </c>
      <c r="EM117" s="81"/>
      <c r="EN117" s="81"/>
      <c r="EO117" s="81"/>
      <c r="EP117" s="81">
        <f t="shared" ref="EP117:EP119" si="1811">(EH117+EI117+EJ117)-(DO117+DP117+DQ117)</f>
        <v>0</v>
      </c>
      <c r="EQ117" s="81">
        <f t="shared" si="1797"/>
        <v>0</v>
      </c>
      <c r="ER117" s="45" t="s">
        <v>218</v>
      </c>
      <c r="ES117" s="45" t="s">
        <v>218</v>
      </c>
      <c r="ET117" s="90">
        <v>0</v>
      </c>
      <c r="EU117" s="90">
        <v>0</v>
      </c>
      <c r="EV117" s="90">
        <f>ET117+EU117</f>
        <v>0</v>
      </c>
    </row>
    <row r="118" spans="1:15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3141</v>
      </c>
      <c r="F118" s="2" t="s">
        <v>20</v>
      </c>
      <c r="G118" s="7" t="s">
        <v>94</v>
      </c>
      <c r="H118" s="40">
        <f>I118+P118</f>
        <v>0</v>
      </c>
      <c r="I118" s="40">
        <f>K118+L118+M118+N118+O118</f>
        <v>0</v>
      </c>
      <c r="J118" s="5"/>
      <c r="K118" s="9"/>
      <c r="L118" s="9"/>
      <c r="M118" s="9"/>
      <c r="N118" s="9"/>
      <c r="O118" s="9"/>
      <c r="P118" s="40">
        <f>Q118+R118+S118</f>
        <v>0</v>
      </c>
      <c r="Q118" s="9"/>
      <c r="R118" s="9"/>
      <c r="S118" s="9"/>
      <c r="T118" s="64">
        <f>(L118+M118+N118)*-1</f>
        <v>0</v>
      </c>
      <c r="U118" s="64">
        <f>(Q118+R118)*-1</f>
        <v>0</v>
      </c>
      <c r="V118" s="9">
        <f t="shared" si="1753"/>
        <v>0</v>
      </c>
      <c r="W118" s="9">
        <f t="shared" si="1753"/>
        <v>0</v>
      </c>
      <c r="X118" s="45" t="s">
        <v>218</v>
      </c>
      <c r="Y118" s="9">
        <v>25931</v>
      </c>
      <c r="Z118" s="69">
        <f t="shared" si="1754"/>
        <v>0</v>
      </c>
      <c r="AA118" s="69">
        <f t="shared" si="1755"/>
        <v>0</v>
      </c>
      <c r="AB118" s="69">
        <f>Z118+AA118</f>
        <v>0</v>
      </c>
      <c r="AC118" s="69">
        <f t="shared" si="1756"/>
        <v>0</v>
      </c>
      <c r="AD118" s="69">
        <f t="shared" si="1757"/>
        <v>0</v>
      </c>
      <c r="AE118" s="46">
        <f>AC118+AD118</f>
        <v>0</v>
      </c>
      <c r="AF118" s="9">
        <f t="shared" si="1758"/>
        <v>0</v>
      </c>
      <c r="AG118" s="9">
        <f t="shared" si="1759"/>
        <v>0</v>
      </c>
      <c r="AH118" s="69">
        <f t="shared" si="1760"/>
        <v>0</v>
      </c>
      <c r="AI118" s="69">
        <f t="shared" si="1761"/>
        <v>0</v>
      </c>
      <c r="AJ118" s="69">
        <f>AH118+AI118</f>
        <v>0</v>
      </c>
      <c r="AK118" s="40">
        <f>AL118+AS118</f>
        <v>0</v>
      </c>
      <c r="AL118" s="40">
        <f>AN118+AO118+AP118+AQ118+AR118</f>
        <v>0</v>
      </c>
      <c r="AM118" s="77"/>
      <c r="AN118" s="78"/>
      <c r="AO118" s="78"/>
      <c r="AP118" s="78"/>
      <c r="AQ118" s="78"/>
      <c r="AR118" s="78"/>
      <c r="AS118" s="76">
        <f>AT118+AU118+AV118</f>
        <v>0</v>
      </c>
      <c r="AT118" s="78"/>
      <c r="AU118" s="78"/>
      <c r="AV118" s="78"/>
      <c r="AW118" s="78">
        <f>(AN118+AO118+AP118+AQ118)-(K118+L118+M118+N118)</f>
        <v>0</v>
      </c>
      <c r="AX118" s="78">
        <f>(AT118+AU118)-(Q118+R118)</f>
        <v>0</v>
      </c>
      <c r="AY118" s="78">
        <f t="shared" si="1762"/>
        <v>0</v>
      </c>
      <c r="AZ118" s="45" t="s">
        <v>218</v>
      </c>
      <c r="BA118" s="9">
        <v>25931</v>
      </c>
      <c r="BB118" s="107" t="s">
        <v>218</v>
      </c>
      <c r="BC118" s="86">
        <f t="shared" ref="BC118:BC119" si="1812">ROUND(AX118/BA118/10,2)*-1</f>
        <v>0</v>
      </c>
      <c r="BD118" s="86">
        <f>BC118</f>
        <v>0</v>
      </c>
      <c r="BE118" s="87">
        <f>BF118+BM118</f>
        <v>0</v>
      </c>
      <c r="BF118" s="87">
        <f>BH118+BI118+BJ118+BK118+BL118</f>
        <v>0</v>
      </c>
      <c r="BG118" s="88">
        <f t="shared" si="1800"/>
        <v>0</v>
      </c>
      <c r="BH118" s="88">
        <f t="shared" si="1801"/>
        <v>0</v>
      </c>
      <c r="BI118" s="88">
        <f t="shared" si="1802"/>
        <v>0</v>
      </c>
      <c r="BJ118" s="88">
        <f t="shared" si="1803"/>
        <v>0</v>
      </c>
      <c r="BK118" s="88">
        <f t="shared" si="1804"/>
        <v>0</v>
      </c>
      <c r="BL118" s="88">
        <f t="shared" si="1805"/>
        <v>0</v>
      </c>
      <c r="BM118" s="87">
        <f>BN118+BO118+BP118</f>
        <v>0</v>
      </c>
      <c r="BN118" s="81">
        <f t="shared" si="1806"/>
        <v>0</v>
      </c>
      <c r="BO118" s="81">
        <f t="shared" si="1807"/>
        <v>0</v>
      </c>
      <c r="BP118" s="81">
        <f t="shared" si="1808"/>
        <v>0</v>
      </c>
      <c r="BQ118" s="81">
        <f t="shared" si="1770"/>
        <v>0</v>
      </c>
      <c r="BR118" s="81">
        <f t="shared" si="1771"/>
        <v>0</v>
      </c>
      <c r="BS118" s="81">
        <f t="shared" si="1772"/>
        <v>0</v>
      </c>
      <c r="BT118" s="45" t="s">
        <v>218</v>
      </c>
      <c r="BU118" s="9">
        <v>25931</v>
      </c>
      <c r="BV118" s="86">
        <v>0</v>
      </c>
      <c r="BW118" s="86">
        <f t="shared" si="1774"/>
        <v>0</v>
      </c>
      <c r="BX118" s="86">
        <f>BV118+BW118</f>
        <v>0</v>
      </c>
      <c r="BY118" s="87">
        <f t="shared" si="1775"/>
        <v>0</v>
      </c>
      <c r="BZ118" s="87">
        <f t="shared" si="1776"/>
        <v>0</v>
      </c>
      <c r="CA118" s="81">
        <f t="shared" si="1777"/>
        <v>0</v>
      </c>
      <c r="CB118" s="81">
        <f t="shared" si="1778"/>
        <v>0</v>
      </c>
      <c r="CC118" s="81">
        <f t="shared" si="1779"/>
        <v>0</v>
      </c>
      <c r="CD118" s="81">
        <f t="shared" si="1780"/>
        <v>0</v>
      </c>
      <c r="CE118" s="81">
        <f t="shared" si="1781"/>
        <v>0</v>
      </c>
      <c r="CF118" s="81">
        <f t="shared" si="1782"/>
        <v>0</v>
      </c>
      <c r="CG118" s="87">
        <f t="shared" si="1783"/>
        <v>0</v>
      </c>
      <c r="CH118" s="81">
        <f t="shared" si="1784"/>
        <v>0</v>
      </c>
      <c r="CI118" s="81">
        <f t="shared" si="1785"/>
        <v>0</v>
      </c>
      <c r="CJ118" s="81">
        <f t="shared" si="1786"/>
        <v>0</v>
      </c>
      <c r="CK118" s="81">
        <f>(CC118+CD118+CE118)-(BI118+BJ118+BK118)</f>
        <v>0</v>
      </c>
      <c r="CL118" s="81">
        <f>(CH118+CI118)-(BN118+BO118)</f>
        <v>0</v>
      </c>
      <c r="CM118" s="45">
        <v>0</v>
      </c>
      <c r="CN118" s="9">
        <v>25931</v>
      </c>
      <c r="CO118" s="90"/>
      <c r="CP118" s="90">
        <f t="shared" ref="CP118:CP119" si="1813">ROUND((CI118-BO118)/CN118/10,2)*-1</f>
        <v>0</v>
      </c>
      <c r="CQ118" s="90">
        <f t="shared" si="1787"/>
        <v>0</v>
      </c>
      <c r="CR118" s="87">
        <f>CS118+CZ118</f>
        <v>0</v>
      </c>
      <c r="CS118" s="87">
        <f>CU118+CV118+CW118+CX118+CY118</f>
        <v>0</v>
      </c>
      <c r="CT118" s="88"/>
      <c r="CU118" s="81"/>
      <c r="CV118" s="81"/>
      <c r="CW118" s="81"/>
      <c r="CX118" s="81"/>
      <c r="CY118" s="81"/>
      <c r="CZ118" s="87">
        <f t="shared" si="1788"/>
        <v>0</v>
      </c>
      <c r="DA118" s="81"/>
      <c r="DB118" s="81"/>
      <c r="DC118" s="81"/>
      <c r="DD118" s="81">
        <f t="shared" si="1809"/>
        <v>0</v>
      </c>
      <c r="DE118" s="81">
        <f t="shared" si="1789"/>
        <v>0</v>
      </c>
      <c r="DF118" s="45" t="s">
        <v>218</v>
      </c>
      <c r="DG118" s="9">
        <v>26460</v>
      </c>
      <c r="DH118" s="90">
        <v>0</v>
      </c>
      <c r="DI118" s="90">
        <f t="shared" ref="DI118:DI119" si="1814">ROUND(((DB118-CI118)/DG118/10),2)*-1</f>
        <v>0</v>
      </c>
      <c r="DJ118" s="90">
        <f>DH118+DI118</f>
        <v>0</v>
      </c>
      <c r="DK118" s="87">
        <f>DL118+DS118</f>
        <v>0</v>
      </c>
      <c r="DL118" s="87">
        <f>DN118+DO118+DP118+DQ118+DR118</f>
        <v>0</v>
      </c>
      <c r="DM118" s="88"/>
      <c r="DN118" s="81"/>
      <c r="DO118" s="81"/>
      <c r="DP118" s="81"/>
      <c r="DQ118" s="81"/>
      <c r="DR118" s="81"/>
      <c r="DS118" s="87">
        <f t="shared" si="1792"/>
        <v>0</v>
      </c>
      <c r="DT118" s="81"/>
      <c r="DU118" s="81"/>
      <c r="DV118" s="81"/>
      <c r="DW118" s="81">
        <f t="shared" si="1810"/>
        <v>0</v>
      </c>
      <c r="DX118" s="81">
        <f t="shared" si="1793"/>
        <v>0</v>
      </c>
      <c r="DY118" s="45" t="s">
        <v>218</v>
      </c>
      <c r="DZ118" s="9"/>
      <c r="EA118" s="90">
        <v>0</v>
      </c>
      <c r="EB118" s="90" t="e">
        <f t="shared" ref="EB118:EB119" si="1815">ROUND(((DU118-DB118)/DZ118/10),2)*-1</f>
        <v>#DIV/0!</v>
      </c>
      <c r="EC118" s="90" t="e">
        <f>EA118+EB118</f>
        <v>#DIV/0!</v>
      </c>
      <c r="ED118" s="87">
        <f>EE118+EL118</f>
        <v>0</v>
      </c>
      <c r="EE118" s="87">
        <f>EG118+EH118+EI118+EJ118+EK118</f>
        <v>0</v>
      </c>
      <c r="EF118" s="88"/>
      <c r="EG118" s="81"/>
      <c r="EH118" s="81"/>
      <c r="EI118" s="81"/>
      <c r="EJ118" s="81"/>
      <c r="EK118" s="81"/>
      <c r="EL118" s="87">
        <f t="shared" ref="EL118:EL119" si="1816">EM118+EN118+EO118</f>
        <v>0</v>
      </c>
      <c r="EM118" s="81"/>
      <c r="EN118" s="81"/>
      <c r="EO118" s="81"/>
      <c r="EP118" s="81">
        <f t="shared" si="1811"/>
        <v>0</v>
      </c>
      <c r="EQ118" s="81">
        <f t="shared" si="1797"/>
        <v>0</v>
      </c>
      <c r="ER118" s="45" t="s">
        <v>218</v>
      </c>
      <c r="ES118" s="9"/>
      <c r="ET118" s="90">
        <v>0</v>
      </c>
      <c r="EU118" s="90" t="e">
        <f t="shared" ref="EU118:EU119" si="1817">ROUND(((EN118-DU118)/ES118/10),2)*-1</f>
        <v>#DIV/0!</v>
      </c>
      <c r="EV118" s="90" t="e">
        <f>ET118+EU118</f>
        <v>#DIV/0!</v>
      </c>
    </row>
    <row r="119" spans="1:152" x14ac:dyDescent="0.25">
      <c r="A119" s="5">
        <v>1434</v>
      </c>
      <c r="B119" s="2">
        <v>600170896</v>
      </c>
      <c r="C119" s="7">
        <v>528714</v>
      </c>
      <c r="D119" s="8" t="s">
        <v>68</v>
      </c>
      <c r="E119" s="2">
        <v>3147</v>
      </c>
      <c r="F119" s="2" t="s">
        <v>27</v>
      </c>
      <c r="G119" s="7" t="s">
        <v>94</v>
      </c>
      <c r="H119" s="40">
        <f>I119+P119</f>
        <v>0</v>
      </c>
      <c r="I119" s="40">
        <f>K119+L119+M119+N119+O119</f>
        <v>0</v>
      </c>
      <c r="J119" s="5"/>
      <c r="K119" s="9"/>
      <c r="L119" s="9"/>
      <c r="M119" s="9"/>
      <c r="N119" s="9"/>
      <c r="O119" s="9"/>
      <c r="P119" s="40">
        <f>Q119+R119+S119</f>
        <v>0</v>
      </c>
      <c r="Q119" s="9"/>
      <c r="R119" s="9"/>
      <c r="S119" s="9"/>
      <c r="T119" s="64">
        <f>(L119+M119+N119)*-1</f>
        <v>0</v>
      </c>
      <c r="U119" s="64">
        <f>(Q119+R119)*-1</f>
        <v>0</v>
      </c>
      <c r="V119" s="9">
        <f t="shared" si="1753"/>
        <v>0</v>
      </c>
      <c r="W119" s="9">
        <f t="shared" si="1753"/>
        <v>0</v>
      </c>
      <c r="X119" s="9">
        <v>41481</v>
      </c>
      <c r="Y119" s="9">
        <v>23391</v>
      </c>
      <c r="Z119" s="69">
        <f t="shared" si="1754"/>
        <v>0</v>
      </c>
      <c r="AA119" s="69">
        <f t="shared" si="1755"/>
        <v>0</v>
      </c>
      <c r="AB119" s="69">
        <f>Z119+AA119</f>
        <v>0</v>
      </c>
      <c r="AC119" s="69">
        <f t="shared" si="1756"/>
        <v>0</v>
      </c>
      <c r="AD119" s="69">
        <f t="shared" si="1757"/>
        <v>0</v>
      </c>
      <c r="AE119" s="46">
        <f>AC119+AD119</f>
        <v>0</v>
      </c>
      <c r="AF119" s="9">
        <f t="shared" si="1758"/>
        <v>0</v>
      </c>
      <c r="AG119" s="9">
        <f t="shared" si="1759"/>
        <v>0</v>
      </c>
      <c r="AH119" s="69">
        <f t="shared" si="1760"/>
        <v>0</v>
      </c>
      <c r="AI119" s="69">
        <f t="shared" si="1761"/>
        <v>0</v>
      </c>
      <c r="AJ119" s="69">
        <f>AH119+AI119</f>
        <v>0</v>
      </c>
      <c r="AK119" s="40">
        <f>AL119+AS119</f>
        <v>0</v>
      </c>
      <c r="AL119" s="40">
        <f>AN119+AO119+AP119+AQ119+AR119</f>
        <v>0</v>
      </c>
      <c r="AM119" s="77"/>
      <c r="AN119" s="78"/>
      <c r="AO119" s="78"/>
      <c r="AP119" s="78"/>
      <c r="AQ119" s="78"/>
      <c r="AR119" s="78"/>
      <c r="AS119" s="76">
        <f>AT119+AU119+AV119</f>
        <v>0</v>
      </c>
      <c r="AT119" s="78"/>
      <c r="AU119" s="78"/>
      <c r="AV119" s="78"/>
      <c r="AW119" s="78">
        <f>(AN119+AO119+AP119+AQ119)-(K119+L119+M119+N119)</f>
        <v>0</v>
      </c>
      <c r="AX119" s="78">
        <f>(AT119+AU119)-(Q119+R119)</f>
        <v>0</v>
      </c>
      <c r="AY119" s="78">
        <f t="shared" si="1762"/>
        <v>0</v>
      </c>
      <c r="AZ119" s="9">
        <v>41481</v>
      </c>
      <c r="BA119" s="9">
        <v>23391</v>
      </c>
      <c r="BB119" s="86">
        <f>ROUND(AW119/AZ119/10,2)*-1</f>
        <v>0</v>
      </c>
      <c r="BC119" s="86">
        <f t="shared" si="1812"/>
        <v>0</v>
      </c>
      <c r="BD119" s="86">
        <f>BB119+BC119</f>
        <v>0</v>
      </c>
      <c r="BE119" s="87">
        <f>BF119+BM119</f>
        <v>0</v>
      </c>
      <c r="BF119" s="87">
        <f>BH119+BI119+BJ119+BK119+BL119</f>
        <v>0</v>
      </c>
      <c r="BG119" s="88">
        <f t="shared" si="1800"/>
        <v>0</v>
      </c>
      <c r="BH119" s="88">
        <f t="shared" si="1801"/>
        <v>0</v>
      </c>
      <c r="BI119" s="88">
        <f t="shared" si="1802"/>
        <v>0</v>
      </c>
      <c r="BJ119" s="88">
        <f t="shared" si="1803"/>
        <v>0</v>
      </c>
      <c r="BK119" s="88">
        <f t="shared" si="1804"/>
        <v>0</v>
      </c>
      <c r="BL119" s="88">
        <f t="shared" si="1805"/>
        <v>0</v>
      </c>
      <c r="BM119" s="87">
        <f>BN119+BO119+BP119</f>
        <v>0</v>
      </c>
      <c r="BN119" s="81">
        <f t="shared" si="1806"/>
        <v>0</v>
      </c>
      <c r="BO119" s="81">
        <f t="shared" si="1807"/>
        <v>0</v>
      </c>
      <c r="BP119" s="81">
        <f t="shared" si="1808"/>
        <v>0</v>
      </c>
      <c r="BQ119" s="81">
        <f t="shared" si="1770"/>
        <v>0</v>
      </c>
      <c r="BR119" s="81">
        <f t="shared" si="1771"/>
        <v>0</v>
      </c>
      <c r="BS119" s="81">
        <f t="shared" si="1772"/>
        <v>0</v>
      </c>
      <c r="BT119" s="9">
        <v>41481</v>
      </c>
      <c r="BU119" s="9">
        <v>23391</v>
      </c>
      <c r="BV119" s="86">
        <f t="shared" si="1773"/>
        <v>0</v>
      </c>
      <c r="BW119" s="86">
        <f t="shared" si="1774"/>
        <v>0</v>
      </c>
      <c r="BX119" s="86">
        <f>BV119+BW119</f>
        <v>0</v>
      </c>
      <c r="BY119" s="87">
        <f t="shared" si="1775"/>
        <v>0</v>
      </c>
      <c r="BZ119" s="87">
        <f t="shared" si="1776"/>
        <v>0</v>
      </c>
      <c r="CA119" s="81">
        <f t="shared" si="1777"/>
        <v>0</v>
      </c>
      <c r="CB119" s="81">
        <f t="shared" si="1778"/>
        <v>0</v>
      </c>
      <c r="CC119" s="81">
        <f t="shared" si="1779"/>
        <v>0</v>
      </c>
      <c r="CD119" s="81">
        <f t="shared" si="1780"/>
        <v>0</v>
      </c>
      <c r="CE119" s="81">
        <f t="shared" si="1781"/>
        <v>0</v>
      </c>
      <c r="CF119" s="81">
        <f t="shared" si="1782"/>
        <v>0</v>
      </c>
      <c r="CG119" s="87">
        <f t="shared" si="1783"/>
        <v>0</v>
      </c>
      <c r="CH119" s="81">
        <f t="shared" si="1784"/>
        <v>0</v>
      </c>
      <c r="CI119" s="81">
        <f t="shared" si="1785"/>
        <v>0</v>
      </c>
      <c r="CJ119" s="81">
        <f t="shared" si="1786"/>
        <v>0</v>
      </c>
      <c r="CK119" s="81">
        <f>(CC119+CD119+CE119)-(BI119+BJ119+BK119)</f>
        <v>0</v>
      </c>
      <c r="CL119" s="81">
        <f>(CH119+CI119)-(BN119+BO119)</f>
        <v>0</v>
      </c>
      <c r="CM119" s="9">
        <v>41481</v>
      </c>
      <c r="CN119" s="9">
        <v>23391</v>
      </c>
      <c r="CO119" s="90">
        <f>ROUND(((CD119+CE119)-(BJ119+BK119))/CM119/10,2)*-1</f>
        <v>0</v>
      </c>
      <c r="CP119" s="90">
        <f t="shared" si="1813"/>
        <v>0</v>
      </c>
      <c r="CQ119" s="90">
        <f t="shared" si="1787"/>
        <v>0</v>
      </c>
      <c r="CR119" s="87">
        <f>CS119+CZ119</f>
        <v>0</v>
      </c>
      <c r="CS119" s="87">
        <f>CU119+CV119+CW119+CX119+CY119</f>
        <v>0</v>
      </c>
      <c r="CT119" s="88"/>
      <c r="CU119" s="81"/>
      <c r="CV119" s="81"/>
      <c r="CW119" s="81"/>
      <c r="CX119" s="81"/>
      <c r="CY119" s="81"/>
      <c r="CZ119" s="87">
        <f t="shared" si="1788"/>
        <v>0</v>
      </c>
      <c r="DA119" s="81"/>
      <c r="DB119" s="81"/>
      <c r="DC119" s="81"/>
      <c r="DD119" s="81">
        <f t="shared" si="1809"/>
        <v>0</v>
      </c>
      <c r="DE119" s="81">
        <f t="shared" si="1789"/>
        <v>0</v>
      </c>
      <c r="DF119" s="9">
        <v>42328</v>
      </c>
      <c r="DG119" s="9">
        <v>23868</v>
      </c>
      <c r="DH119" s="90">
        <f t="shared" ref="DH119" si="1818">ROUND(((CW119+CX119)-(CD119+CE119))/DF119/10,2)*-1</f>
        <v>0</v>
      </c>
      <c r="DI119" s="90">
        <f t="shared" si="1814"/>
        <v>0</v>
      </c>
      <c r="DJ119" s="90">
        <f>DH119+DI119</f>
        <v>0</v>
      </c>
      <c r="DK119" s="87">
        <f>DL119+DS119</f>
        <v>0</v>
      </c>
      <c r="DL119" s="87">
        <f>DN119+DO119+DP119+DQ119+DR119</f>
        <v>0</v>
      </c>
      <c r="DM119" s="88"/>
      <c r="DN119" s="81"/>
      <c r="DO119" s="81"/>
      <c r="DP119" s="81"/>
      <c r="DQ119" s="81"/>
      <c r="DR119" s="81"/>
      <c r="DS119" s="87">
        <f t="shared" si="1792"/>
        <v>0</v>
      </c>
      <c r="DT119" s="81"/>
      <c r="DU119" s="81"/>
      <c r="DV119" s="81"/>
      <c r="DW119" s="81">
        <f t="shared" si="1810"/>
        <v>0</v>
      </c>
      <c r="DX119" s="81">
        <f t="shared" si="1793"/>
        <v>0</v>
      </c>
      <c r="DY119" s="9"/>
      <c r="DZ119" s="9"/>
      <c r="EA119" s="90" t="e">
        <f t="shared" ref="EA119" si="1819">ROUND(((DP119+DQ119)-(CW119+CX119))/DY119/10,2)*-1</f>
        <v>#DIV/0!</v>
      </c>
      <c r="EB119" s="90" t="e">
        <f t="shared" si="1815"/>
        <v>#DIV/0!</v>
      </c>
      <c r="EC119" s="90" t="e">
        <f>EA119+EB119</f>
        <v>#DIV/0!</v>
      </c>
      <c r="ED119" s="87">
        <f>EE119+EL119</f>
        <v>0</v>
      </c>
      <c r="EE119" s="87">
        <f>EG119+EH119+EI119+EJ119+EK119</f>
        <v>0</v>
      </c>
      <c r="EF119" s="88"/>
      <c r="EG119" s="81"/>
      <c r="EH119" s="81"/>
      <c r="EI119" s="81"/>
      <c r="EJ119" s="81"/>
      <c r="EK119" s="81"/>
      <c r="EL119" s="87">
        <f t="shared" si="1816"/>
        <v>0</v>
      </c>
      <c r="EM119" s="81"/>
      <c r="EN119" s="81"/>
      <c r="EO119" s="81"/>
      <c r="EP119" s="81">
        <f t="shared" si="1811"/>
        <v>0</v>
      </c>
      <c r="EQ119" s="81">
        <f t="shared" si="1797"/>
        <v>0</v>
      </c>
      <c r="ER119" s="9"/>
      <c r="ES119" s="9"/>
      <c r="ET119" s="90" t="e">
        <f t="shared" ref="ET119" si="1820">ROUND(((EI119+EJ119)-(DP119+DQ119))/ER119/10,2)*-1</f>
        <v>#DIV/0!</v>
      </c>
      <c r="EU119" s="90" t="e">
        <f t="shared" si="1817"/>
        <v>#DIV/0!</v>
      </c>
      <c r="EV119" s="90" t="e">
        <f>ET119+EU119</f>
        <v>#DIV/0!</v>
      </c>
    </row>
    <row r="120" spans="1:152" x14ac:dyDescent="0.25">
      <c r="A120" s="29"/>
      <c r="B120" s="30"/>
      <c r="C120" s="31"/>
      <c r="D120" s="32" t="s">
        <v>167</v>
      </c>
      <c r="E120" s="30"/>
      <c r="F120" s="30"/>
      <c r="G120" s="31"/>
      <c r="H120" s="33">
        <f t="shared" ref="H120:AE120" si="1821">SUBTOTAL(9,H116:H119)</f>
        <v>1341000</v>
      </c>
      <c r="I120" s="33">
        <f t="shared" si="1821"/>
        <v>1318000</v>
      </c>
      <c r="J120" s="33">
        <f t="shared" si="1821"/>
        <v>50</v>
      </c>
      <c r="K120" s="33">
        <f t="shared" si="1821"/>
        <v>1318000</v>
      </c>
      <c r="L120" s="33">
        <f t="shared" si="1821"/>
        <v>0</v>
      </c>
      <c r="M120" s="33">
        <f t="shared" si="1821"/>
        <v>0</v>
      </c>
      <c r="N120" s="33">
        <f t="shared" si="1821"/>
        <v>0</v>
      </c>
      <c r="O120" s="33">
        <f t="shared" si="1821"/>
        <v>0</v>
      </c>
      <c r="P120" s="33">
        <f t="shared" si="1821"/>
        <v>23000</v>
      </c>
      <c r="Q120" s="33">
        <f t="shared" si="1821"/>
        <v>0</v>
      </c>
      <c r="R120" s="33">
        <f t="shared" si="1821"/>
        <v>23000</v>
      </c>
      <c r="S120" s="33">
        <f t="shared" si="1821"/>
        <v>0</v>
      </c>
      <c r="T120" s="33">
        <f t="shared" si="1821"/>
        <v>0</v>
      </c>
      <c r="U120" s="33">
        <f t="shared" si="1821"/>
        <v>-23000</v>
      </c>
      <c r="V120" s="33">
        <f t="shared" si="1821"/>
        <v>0</v>
      </c>
      <c r="W120" s="33">
        <f t="shared" si="1821"/>
        <v>-14950</v>
      </c>
      <c r="X120" s="33">
        <f t="shared" si="1821"/>
        <v>96873</v>
      </c>
      <c r="Y120" s="33">
        <f t="shared" si="1821"/>
        <v>78922</v>
      </c>
      <c r="Z120" s="47">
        <f t="shared" si="1821"/>
        <v>0</v>
      </c>
      <c r="AA120" s="47">
        <f t="shared" si="1821"/>
        <v>-0.06</v>
      </c>
      <c r="AB120" s="47">
        <f t="shared" si="1821"/>
        <v>-0.06</v>
      </c>
      <c r="AC120" s="47">
        <f t="shared" si="1821"/>
        <v>0</v>
      </c>
      <c r="AD120" s="47">
        <f t="shared" si="1821"/>
        <v>-0.04</v>
      </c>
      <c r="AE120" s="47">
        <f t="shared" si="1821"/>
        <v>-0.04</v>
      </c>
      <c r="AF120" s="33">
        <f t="shared" ref="AF120:AJ120" si="1822">SUBTOTAL(9,AF116:AF119)</f>
        <v>0</v>
      </c>
      <c r="AG120" s="33">
        <f t="shared" si="1822"/>
        <v>-8050</v>
      </c>
      <c r="AH120" s="47">
        <f t="shared" si="1822"/>
        <v>0</v>
      </c>
      <c r="AI120" s="47">
        <f t="shared" si="1822"/>
        <v>-1.9999999999999997E-2</v>
      </c>
      <c r="AJ120" s="47">
        <f t="shared" si="1822"/>
        <v>-1.9999999999999997E-2</v>
      </c>
      <c r="AK120" s="33">
        <f t="shared" ref="AK120:BD120" si="1823">SUBTOTAL(9,AK116:AK119)</f>
        <v>681000</v>
      </c>
      <c r="AL120" s="33">
        <f t="shared" si="1823"/>
        <v>653400</v>
      </c>
      <c r="AM120" s="33">
        <f t="shared" si="1823"/>
        <v>50</v>
      </c>
      <c r="AN120" s="33">
        <f t="shared" si="1823"/>
        <v>653400</v>
      </c>
      <c r="AO120" s="33">
        <f t="shared" si="1823"/>
        <v>0</v>
      </c>
      <c r="AP120" s="33">
        <f t="shared" si="1823"/>
        <v>0</v>
      </c>
      <c r="AQ120" s="33">
        <f t="shared" si="1823"/>
        <v>0</v>
      </c>
      <c r="AR120" s="33">
        <f t="shared" si="1823"/>
        <v>0</v>
      </c>
      <c r="AS120" s="33">
        <f t="shared" si="1823"/>
        <v>27600</v>
      </c>
      <c r="AT120" s="33">
        <f t="shared" si="1823"/>
        <v>0</v>
      </c>
      <c r="AU120" s="33">
        <f t="shared" si="1823"/>
        <v>27600</v>
      </c>
      <c r="AV120" s="33">
        <f t="shared" si="1823"/>
        <v>0</v>
      </c>
      <c r="AW120" s="33">
        <f t="shared" si="1823"/>
        <v>-664600</v>
      </c>
      <c r="AX120" s="33">
        <f t="shared" si="1823"/>
        <v>4600</v>
      </c>
      <c r="AY120" s="33">
        <f t="shared" si="1823"/>
        <v>0</v>
      </c>
      <c r="AZ120" s="33">
        <f t="shared" ref="AZ120:BA120" si="1824">SUBTOTAL(9,AZ116:AZ119)</f>
        <v>96873</v>
      </c>
      <c r="BA120" s="33">
        <f t="shared" si="1824"/>
        <v>78922</v>
      </c>
      <c r="BB120" s="47">
        <f t="shared" si="1823"/>
        <v>1.2</v>
      </c>
      <c r="BC120" s="47">
        <f t="shared" si="1823"/>
        <v>-0.02</v>
      </c>
      <c r="BD120" s="47">
        <f t="shared" si="1823"/>
        <v>1.18</v>
      </c>
      <c r="BE120" s="33">
        <f t="shared" ref="BE120:BX120" si="1825">SUBTOTAL(9,BE116:BE119)</f>
        <v>681000</v>
      </c>
      <c r="BF120" s="33">
        <f t="shared" si="1825"/>
        <v>653400</v>
      </c>
      <c r="BG120" s="33">
        <f t="shared" si="1825"/>
        <v>50</v>
      </c>
      <c r="BH120" s="33">
        <f t="shared" si="1825"/>
        <v>653400</v>
      </c>
      <c r="BI120" s="33">
        <f t="shared" si="1825"/>
        <v>0</v>
      </c>
      <c r="BJ120" s="33">
        <f t="shared" si="1825"/>
        <v>0</v>
      </c>
      <c r="BK120" s="33">
        <f t="shared" si="1825"/>
        <v>0</v>
      </c>
      <c r="BL120" s="33">
        <f t="shared" si="1825"/>
        <v>0</v>
      </c>
      <c r="BM120" s="33">
        <f t="shared" si="1825"/>
        <v>27600</v>
      </c>
      <c r="BN120" s="33">
        <f t="shared" si="1825"/>
        <v>0</v>
      </c>
      <c r="BO120" s="33">
        <f t="shared" si="1825"/>
        <v>27600</v>
      </c>
      <c r="BP120" s="33">
        <f t="shared" si="1825"/>
        <v>0</v>
      </c>
      <c r="BQ120" s="33">
        <f t="shared" si="1825"/>
        <v>-664600</v>
      </c>
      <c r="BR120" s="33">
        <f t="shared" si="1825"/>
        <v>4600</v>
      </c>
      <c r="BS120" s="33">
        <f t="shared" si="1825"/>
        <v>0</v>
      </c>
      <c r="BT120" s="33">
        <f t="shared" si="1825"/>
        <v>96873</v>
      </c>
      <c r="BU120" s="33">
        <f t="shared" si="1825"/>
        <v>78922</v>
      </c>
      <c r="BV120" s="47">
        <f t="shared" si="1825"/>
        <v>1.2</v>
      </c>
      <c r="BW120" s="47">
        <f t="shared" si="1825"/>
        <v>-0.02</v>
      </c>
      <c r="BX120" s="47">
        <f t="shared" si="1825"/>
        <v>1.18</v>
      </c>
      <c r="BY120" s="33">
        <f t="shared" ref="BY120:CQ120" si="1826">SUBTOTAL(9,BY116:BY119)</f>
        <v>681000</v>
      </c>
      <c r="BZ120" s="33">
        <f t="shared" si="1826"/>
        <v>653400</v>
      </c>
      <c r="CA120" s="33">
        <f t="shared" si="1826"/>
        <v>50</v>
      </c>
      <c r="CB120" s="33">
        <f t="shared" si="1826"/>
        <v>653400</v>
      </c>
      <c r="CC120" s="33">
        <f t="shared" si="1826"/>
        <v>0</v>
      </c>
      <c r="CD120" s="33">
        <f t="shared" si="1826"/>
        <v>0</v>
      </c>
      <c r="CE120" s="33">
        <f t="shared" si="1826"/>
        <v>0</v>
      </c>
      <c r="CF120" s="33">
        <f t="shared" si="1826"/>
        <v>0</v>
      </c>
      <c r="CG120" s="33">
        <f t="shared" si="1826"/>
        <v>27600</v>
      </c>
      <c r="CH120" s="33">
        <f t="shared" si="1826"/>
        <v>0</v>
      </c>
      <c r="CI120" s="33">
        <f t="shared" si="1826"/>
        <v>27600</v>
      </c>
      <c r="CJ120" s="33">
        <f t="shared" si="1826"/>
        <v>0</v>
      </c>
      <c r="CK120" s="33">
        <f t="shared" si="1826"/>
        <v>0</v>
      </c>
      <c r="CL120" s="33">
        <f t="shared" si="1826"/>
        <v>0</v>
      </c>
      <c r="CM120" s="33">
        <f t="shared" si="1826"/>
        <v>96873</v>
      </c>
      <c r="CN120" s="33">
        <f t="shared" si="1826"/>
        <v>78922</v>
      </c>
      <c r="CO120" s="56">
        <f t="shared" si="1826"/>
        <v>0</v>
      </c>
      <c r="CP120" s="56">
        <f t="shared" si="1826"/>
        <v>0</v>
      </c>
      <c r="CQ120" s="56">
        <f t="shared" si="1826"/>
        <v>0</v>
      </c>
      <c r="CR120" s="33">
        <f t="shared" ref="CR120:DJ120" si="1827">SUBTOTAL(9,CR116:CR119)</f>
        <v>0</v>
      </c>
      <c r="CS120" s="33">
        <f t="shared" si="1827"/>
        <v>0</v>
      </c>
      <c r="CT120" s="33">
        <f t="shared" si="1827"/>
        <v>0</v>
      </c>
      <c r="CU120" s="33">
        <f t="shared" si="1827"/>
        <v>0</v>
      </c>
      <c r="CV120" s="33">
        <f t="shared" si="1827"/>
        <v>0</v>
      </c>
      <c r="CW120" s="33">
        <f t="shared" si="1827"/>
        <v>0</v>
      </c>
      <c r="CX120" s="33">
        <f t="shared" si="1827"/>
        <v>0</v>
      </c>
      <c r="CY120" s="33">
        <f t="shared" si="1827"/>
        <v>0</v>
      </c>
      <c r="CZ120" s="33">
        <f t="shared" si="1827"/>
        <v>0</v>
      </c>
      <c r="DA120" s="33">
        <f t="shared" si="1827"/>
        <v>0</v>
      </c>
      <c r="DB120" s="33">
        <f t="shared" si="1827"/>
        <v>0</v>
      </c>
      <c r="DC120" s="33">
        <f t="shared" si="1827"/>
        <v>0</v>
      </c>
      <c r="DD120" s="33">
        <f t="shared" si="1827"/>
        <v>0</v>
      </c>
      <c r="DE120" s="33">
        <f t="shared" si="1827"/>
        <v>-27600</v>
      </c>
      <c r="DF120" s="33">
        <f t="shared" si="1827"/>
        <v>98395</v>
      </c>
      <c r="DG120" s="33">
        <f t="shared" si="1827"/>
        <v>77458</v>
      </c>
      <c r="DH120" s="56">
        <f t="shared" si="1827"/>
        <v>0</v>
      </c>
      <c r="DI120" s="56">
        <f t="shared" si="1827"/>
        <v>0.1</v>
      </c>
      <c r="DJ120" s="56">
        <f t="shared" si="1827"/>
        <v>0.1</v>
      </c>
      <c r="DK120" s="33">
        <f t="shared" ref="DK120:EC120" si="1828">SUBTOTAL(9,DK116:DK119)</f>
        <v>0</v>
      </c>
      <c r="DL120" s="33">
        <f t="shared" si="1828"/>
        <v>0</v>
      </c>
      <c r="DM120" s="33">
        <f t="shared" si="1828"/>
        <v>0</v>
      </c>
      <c r="DN120" s="33">
        <f t="shared" si="1828"/>
        <v>0</v>
      </c>
      <c r="DO120" s="33">
        <f t="shared" si="1828"/>
        <v>0</v>
      </c>
      <c r="DP120" s="33">
        <f t="shared" si="1828"/>
        <v>0</v>
      </c>
      <c r="DQ120" s="33">
        <f t="shared" si="1828"/>
        <v>0</v>
      </c>
      <c r="DR120" s="33">
        <f t="shared" si="1828"/>
        <v>0</v>
      </c>
      <c r="DS120" s="33">
        <f t="shared" si="1828"/>
        <v>0</v>
      </c>
      <c r="DT120" s="33">
        <f t="shared" si="1828"/>
        <v>0</v>
      </c>
      <c r="DU120" s="33">
        <f t="shared" si="1828"/>
        <v>0</v>
      </c>
      <c r="DV120" s="33">
        <f t="shared" si="1828"/>
        <v>0</v>
      </c>
      <c r="DW120" s="33">
        <f t="shared" si="1828"/>
        <v>0</v>
      </c>
      <c r="DX120" s="33">
        <f t="shared" si="1828"/>
        <v>0</v>
      </c>
      <c r="DY120" s="33">
        <f t="shared" si="1828"/>
        <v>0</v>
      </c>
      <c r="DZ120" s="33">
        <f t="shared" si="1828"/>
        <v>0</v>
      </c>
      <c r="EA120" s="56" t="e">
        <f t="shared" si="1828"/>
        <v>#DIV/0!</v>
      </c>
      <c r="EB120" s="56" t="e">
        <f t="shared" si="1828"/>
        <v>#DIV/0!</v>
      </c>
      <c r="EC120" s="56" t="e">
        <f t="shared" si="1828"/>
        <v>#DIV/0!</v>
      </c>
      <c r="ED120" s="33">
        <f t="shared" ref="ED120:EV120" si="1829">SUBTOTAL(9,ED116:ED119)</f>
        <v>0</v>
      </c>
      <c r="EE120" s="33">
        <f t="shared" si="1829"/>
        <v>0</v>
      </c>
      <c r="EF120" s="33">
        <f t="shared" si="1829"/>
        <v>0</v>
      </c>
      <c r="EG120" s="33">
        <f t="shared" si="1829"/>
        <v>0</v>
      </c>
      <c r="EH120" s="33">
        <f t="shared" si="1829"/>
        <v>0</v>
      </c>
      <c r="EI120" s="33">
        <f t="shared" si="1829"/>
        <v>0</v>
      </c>
      <c r="EJ120" s="33">
        <f t="shared" si="1829"/>
        <v>0</v>
      </c>
      <c r="EK120" s="33">
        <f t="shared" si="1829"/>
        <v>0</v>
      </c>
      <c r="EL120" s="33">
        <f t="shared" si="1829"/>
        <v>0</v>
      </c>
      <c r="EM120" s="33">
        <f t="shared" si="1829"/>
        <v>0</v>
      </c>
      <c r="EN120" s="33">
        <f t="shared" si="1829"/>
        <v>0</v>
      </c>
      <c r="EO120" s="33">
        <f t="shared" si="1829"/>
        <v>0</v>
      </c>
      <c r="EP120" s="33">
        <f t="shared" si="1829"/>
        <v>0</v>
      </c>
      <c r="EQ120" s="33">
        <f t="shared" si="1829"/>
        <v>0</v>
      </c>
      <c r="ER120" s="33">
        <f t="shared" si="1829"/>
        <v>0</v>
      </c>
      <c r="ES120" s="33">
        <f t="shared" si="1829"/>
        <v>0</v>
      </c>
      <c r="ET120" s="56" t="e">
        <f t="shared" si="1829"/>
        <v>#DIV/0!</v>
      </c>
      <c r="EU120" s="56" t="e">
        <f t="shared" si="1829"/>
        <v>#DIV/0!</v>
      </c>
      <c r="EV120" s="56" t="e">
        <f t="shared" si="1829"/>
        <v>#DIV/0!</v>
      </c>
    </row>
    <row r="121" spans="1:152" x14ac:dyDescent="0.25">
      <c r="A121" s="25">
        <v>1436</v>
      </c>
      <c r="B121" s="6">
        <v>600170900</v>
      </c>
      <c r="C121" s="26">
        <v>87891</v>
      </c>
      <c r="D121" s="27" t="s">
        <v>44</v>
      </c>
      <c r="E121" s="6">
        <v>3123</v>
      </c>
      <c r="F121" s="6" t="s">
        <v>18</v>
      </c>
      <c r="G121" s="6" t="s">
        <v>19</v>
      </c>
      <c r="H121" s="40">
        <f>I121+P121</f>
        <v>199080</v>
      </c>
      <c r="I121" s="40">
        <f>K121+L121+M121+N121+O121</f>
        <v>114080</v>
      </c>
      <c r="J121" s="5">
        <v>3</v>
      </c>
      <c r="K121" s="9">
        <v>79080</v>
      </c>
      <c r="L121" s="9"/>
      <c r="M121" s="9">
        <v>35000</v>
      </c>
      <c r="N121" s="9"/>
      <c r="O121" s="9"/>
      <c r="P121" s="40">
        <f>Q121+R121+S121</f>
        <v>85000</v>
      </c>
      <c r="Q121" s="9">
        <v>30000</v>
      </c>
      <c r="R121" s="9">
        <v>55000</v>
      </c>
      <c r="S121" s="9"/>
      <c r="T121" s="64">
        <f>(L121+M121+N121)*-1</f>
        <v>-35000</v>
      </c>
      <c r="U121" s="64">
        <f>(Q121+R121)*-1</f>
        <v>-85000</v>
      </c>
      <c r="V121" s="9">
        <f t="shared" ref="V121:W124" si="1830">ROUND(T121*0.65,0)</f>
        <v>-22750</v>
      </c>
      <c r="W121" s="9">
        <f t="shared" si="1830"/>
        <v>-55250</v>
      </c>
      <c r="X121" s="9">
        <v>55392</v>
      </c>
      <c r="Y121" s="9">
        <v>29600</v>
      </c>
      <c r="Z121" s="69">
        <f t="shared" ref="Z121:Z124" si="1831">IF(T121=0,0,ROUND((T121+L121)/X121/12,2))</f>
        <v>-0.05</v>
      </c>
      <c r="AA121" s="69">
        <f t="shared" ref="AA121:AA124" si="1832">IF(U121=0,0,ROUND((U121+Q121)/Y121/12,2))</f>
        <v>-0.15</v>
      </c>
      <c r="AB121" s="69">
        <f>Z121+AA121</f>
        <v>-0.2</v>
      </c>
      <c r="AC121" s="69">
        <f t="shared" ref="AC121:AC124" si="1833">ROUND(Z121*0.65,2)</f>
        <v>-0.03</v>
      </c>
      <c r="AD121" s="69">
        <f t="shared" ref="AD121:AD124" si="1834">ROUND(AA121*0.65,2)</f>
        <v>-0.1</v>
      </c>
      <c r="AE121" s="46">
        <f>AC121+AD121</f>
        <v>-0.13</v>
      </c>
      <c r="AF121" s="9">
        <f t="shared" ref="AF121:AF124" si="1835">T121-V121</f>
        <v>-12250</v>
      </c>
      <c r="AG121" s="9">
        <f t="shared" ref="AG121:AG124" si="1836">U121-W121</f>
        <v>-29750</v>
      </c>
      <c r="AH121" s="69">
        <f t="shared" ref="AH121:AH124" si="1837">Z121-AC121</f>
        <v>-2.0000000000000004E-2</v>
      </c>
      <c r="AI121" s="69">
        <f t="shared" ref="AI121:AI124" si="1838">AA121-AD121</f>
        <v>-4.9999999999999989E-2</v>
      </c>
      <c r="AJ121" s="69">
        <f>AH121+AI121</f>
        <v>-6.9999999999999993E-2</v>
      </c>
      <c r="AK121" s="40">
        <f>AL121+AS121</f>
        <v>181000</v>
      </c>
      <c r="AL121" s="40">
        <f>AN121+AO121+AP121+AQ121+AR121</f>
        <v>113000</v>
      </c>
      <c r="AM121" s="77">
        <v>3</v>
      </c>
      <c r="AN121" s="78">
        <v>41000</v>
      </c>
      <c r="AO121" s="78">
        <v>10000</v>
      </c>
      <c r="AP121" s="78">
        <v>62000</v>
      </c>
      <c r="AQ121" s="78"/>
      <c r="AR121" s="78"/>
      <c r="AS121" s="76">
        <f>AT121+AU121+AV121</f>
        <v>68000</v>
      </c>
      <c r="AT121" s="78">
        <v>25000</v>
      </c>
      <c r="AU121" s="78">
        <v>43000</v>
      </c>
      <c r="AV121" s="78"/>
      <c r="AW121" s="78">
        <f>(AN121+AO121+AP121+AQ121)-(K121+L121+M121+N121)</f>
        <v>-1080</v>
      </c>
      <c r="AX121" s="78">
        <f>(AT121+AU121)-(Q121+R121)</f>
        <v>-17000</v>
      </c>
      <c r="AY121" s="78">
        <f t="shared" ref="AY121:AY124" si="1839">AV121+AR121-S121-O121</f>
        <v>0</v>
      </c>
      <c r="AZ121" s="9">
        <v>55392</v>
      </c>
      <c r="BA121" s="9">
        <v>29600</v>
      </c>
      <c r="BB121" s="86">
        <f>ROUND(AW121/AZ121/10,2)*-1</f>
        <v>0</v>
      </c>
      <c r="BC121" s="86">
        <f>ROUND((AU121-R121)/BA121/10,2)*-1</f>
        <v>0.04</v>
      </c>
      <c r="BD121" s="86">
        <f>BB121+BC121</f>
        <v>0.04</v>
      </c>
      <c r="BE121" s="87">
        <f>BF121+BM121</f>
        <v>181000</v>
      </c>
      <c r="BF121" s="87">
        <f>BH121+BI121+BJ121+BK121+BL121</f>
        <v>113000</v>
      </c>
      <c r="BG121" s="76">
        <f>AM121</f>
        <v>3</v>
      </c>
      <c r="BH121" s="76">
        <f t="shared" ref="BH121" si="1840">AN121</f>
        <v>41000</v>
      </c>
      <c r="BI121" s="76">
        <f t="shared" ref="BI121" si="1841">AO121</f>
        <v>10000</v>
      </c>
      <c r="BJ121" s="76">
        <f t="shared" ref="BJ121" si="1842">AP121</f>
        <v>62000</v>
      </c>
      <c r="BK121" s="76">
        <f t="shared" ref="BK121" si="1843">AQ121</f>
        <v>0</v>
      </c>
      <c r="BL121" s="76">
        <f t="shared" ref="BL121" si="1844">AR121</f>
        <v>0</v>
      </c>
      <c r="BM121" s="87">
        <f>BN121+BO121+BP121</f>
        <v>68000</v>
      </c>
      <c r="BN121" s="76">
        <f>AT121</f>
        <v>25000</v>
      </c>
      <c r="BO121" s="76">
        <f t="shared" ref="BO121" si="1845">AU121</f>
        <v>43000</v>
      </c>
      <c r="BP121" s="76">
        <f t="shared" ref="BP121" si="1846">AV121</f>
        <v>0</v>
      </c>
      <c r="BQ121" s="81">
        <f t="shared" ref="BQ121:BQ124" si="1847">(BH121+BI121+BJ121+BK121)-(K121+L121+M121+N121)</f>
        <v>-1080</v>
      </c>
      <c r="BR121" s="81">
        <f t="shared" ref="BR121:BR124" si="1848">(BN121+BO121)-(Q121+R121)</f>
        <v>-17000</v>
      </c>
      <c r="BS121" s="81">
        <f t="shared" ref="BS121:BS124" si="1849">(BP121+BL121)-(S121+O121)</f>
        <v>0</v>
      </c>
      <c r="BT121" s="9">
        <v>55392</v>
      </c>
      <c r="BU121" s="9">
        <v>29600</v>
      </c>
      <c r="BV121" s="86">
        <f t="shared" ref="BV121:BV124" si="1850">ROUND(((BH121+BJ121+BK121)-(K121+M121+N121))/10/BT121,2)*-1</f>
        <v>0.02</v>
      </c>
      <c r="BW121" s="86">
        <f t="shared" ref="BW121:BW124" si="1851">ROUND((BO121-R121)/10/BU121,2)*-1</f>
        <v>0.04</v>
      </c>
      <c r="BX121" s="86">
        <f>BV121+BW121</f>
        <v>0.06</v>
      </c>
      <c r="BY121" s="87">
        <f t="shared" ref="BY121:BY124" si="1852">BZ121+CG121</f>
        <v>181000</v>
      </c>
      <c r="BZ121" s="87">
        <f t="shared" ref="BZ121:BZ124" si="1853">CB121+CC121+CD121+CE121+CF121</f>
        <v>113000</v>
      </c>
      <c r="CA121" s="81">
        <f t="shared" ref="CA121:CA124" si="1854">BG121</f>
        <v>3</v>
      </c>
      <c r="CB121" s="81">
        <f t="shared" ref="CB121:CB124" si="1855">BH121</f>
        <v>41000</v>
      </c>
      <c r="CC121" s="81">
        <f t="shared" ref="CC121:CC124" si="1856">BI121</f>
        <v>10000</v>
      </c>
      <c r="CD121" s="81">
        <f t="shared" ref="CD121:CD124" si="1857">BJ121</f>
        <v>62000</v>
      </c>
      <c r="CE121" s="81">
        <f t="shared" ref="CE121:CE124" si="1858">BK121</f>
        <v>0</v>
      </c>
      <c r="CF121" s="81">
        <f t="shared" ref="CF121:CF124" si="1859">BL121</f>
        <v>0</v>
      </c>
      <c r="CG121" s="87">
        <f t="shared" ref="CG121:CG124" si="1860">CH121+CI121+CJ121</f>
        <v>68000</v>
      </c>
      <c r="CH121" s="81">
        <f t="shared" ref="CH121:CH124" si="1861">BN121</f>
        <v>25000</v>
      </c>
      <c r="CI121" s="81">
        <f t="shared" ref="CI121:CI124" si="1862">BO121</f>
        <v>43000</v>
      </c>
      <c r="CJ121" s="81">
        <f t="shared" ref="CJ121:CJ124" si="1863">BP121</f>
        <v>0</v>
      </c>
      <c r="CK121" s="81">
        <f>(CC121+CD121+CE121)-(BI121+BJ121+BK121)</f>
        <v>0</v>
      </c>
      <c r="CL121" s="81">
        <f>(CH121+CI121)-(BN121+BO121)</f>
        <v>0</v>
      </c>
      <c r="CM121" s="9">
        <v>55392</v>
      </c>
      <c r="CN121" s="9">
        <v>29600</v>
      </c>
      <c r="CO121" s="90">
        <f>ROUND(((CD121+CE121)-(BJ121+BK121))/CM121/10,2)*-1</f>
        <v>0</v>
      </c>
      <c r="CP121" s="90">
        <f>ROUND((CI121-BO121)/CN121/10,2)*-1</f>
        <v>0</v>
      </c>
      <c r="CQ121" s="90">
        <f t="shared" ref="CQ121:CQ124" si="1864">SUM(CO121:CP121)</f>
        <v>0</v>
      </c>
      <c r="CR121" s="87">
        <f>CS121+CZ121</f>
        <v>0</v>
      </c>
      <c r="CS121" s="87">
        <f>CU121+CV121+CW121+CX121+CY121</f>
        <v>0</v>
      </c>
      <c r="CT121" s="88"/>
      <c r="CU121" s="81"/>
      <c r="CV121" s="81"/>
      <c r="CW121" s="81"/>
      <c r="CX121" s="81"/>
      <c r="CY121" s="81"/>
      <c r="CZ121" s="87">
        <v>0</v>
      </c>
      <c r="DA121" s="81"/>
      <c r="DB121" s="81"/>
      <c r="DC121" s="81"/>
      <c r="DD121" s="81">
        <f t="shared" ref="DD121:DD124" si="1865">(CV121+CW121+CX121)-(CC121+CD121+CE121)</f>
        <v>-72000</v>
      </c>
      <c r="DE121" s="81">
        <f t="shared" ref="DE121:DE124" si="1866">(DA121+DB121)-(CH121+CI121)</f>
        <v>-68000</v>
      </c>
      <c r="DF121" s="9">
        <v>56067</v>
      </c>
      <c r="DG121" s="9">
        <v>27130</v>
      </c>
      <c r="DH121" s="90">
        <f t="shared" ref="DH121" si="1867">ROUND(((CW121+CX121)-(CD121+CE121))/DF121/10,2)*-1</f>
        <v>0.11</v>
      </c>
      <c r="DI121" s="90">
        <f t="shared" ref="DI121" si="1868">ROUND(((DB121-CI121)/DG121/10),2)*-1</f>
        <v>0.16</v>
      </c>
      <c r="DJ121" s="90">
        <f>DH121+DI121</f>
        <v>0.27</v>
      </c>
      <c r="DK121" s="87">
        <f>DL121+DS121</f>
        <v>0</v>
      </c>
      <c r="DL121" s="87">
        <f>DN121+DO121+DP121+DQ121+DR121</f>
        <v>0</v>
      </c>
      <c r="DM121" s="88"/>
      <c r="DN121" s="81"/>
      <c r="DO121" s="81"/>
      <c r="DP121" s="81"/>
      <c r="DQ121" s="81"/>
      <c r="DR121" s="81"/>
      <c r="DS121" s="87">
        <f t="shared" ref="DS121:DS124" si="1869">DT121+DU121+DV121</f>
        <v>0</v>
      </c>
      <c r="DT121" s="81"/>
      <c r="DU121" s="81"/>
      <c r="DV121" s="81"/>
      <c r="DW121" s="81">
        <f t="shared" ref="DW121:DW124" si="1870">(DO121+DP121+DQ121)-(CV121+CW121+CX121)</f>
        <v>0</v>
      </c>
      <c r="DX121" s="81">
        <f t="shared" ref="DX121:DX124" si="1871">(DT121+DU121)-(DA121+DB121)</f>
        <v>0</v>
      </c>
      <c r="DY121" s="9"/>
      <c r="DZ121" s="9"/>
      <c r="EA121" s="90" t="e">
        <f t="shared" ref="EA121" si="1872">ROUND(((DP121+DQ121)-(CW121+CX121))/DY121/10,2)*-1</f>
        <v>#DIV/0!</v>
      </c>
      <c r="EB121" s="90" t="e">
        <f t="shared" ref="EB121" si="1873">ROUND(((DU121-DB121)/DZ121/10),2)*-1</f>
        <v>#DIV/0!</v>
      </c>
      <c r="EC121" s="90" t="e">
        <f>EA121+EB121</f>
        <v>#DIV/0!</v>
      </c>
      <c r="ED121" s="87">
        <f>EE121+EL121</f>
        <v>0</v>
      </c>
      <c r="EE121" s="87">
        <f>EG121+EH121+EI121+EJ121+EK121</f>
        <v>0</v>
      </c>
      <c r="EF121" s="88"/>
      <c r="EG121" s="81"/>
      <c r="EH121" s="81"/>
      <c r="EI121" s="81"/>
      <c r="EJ121" s="81"/>
      <c r="EK121" s="81"/>
      <c r="EL121" s="87">
        <v>0</v>
      </c>
      <c r="EM121" s="81"/>
      <c r="EN121" s="81"/>
      <c r="EO121" s="81"/>
      <c r="EP121" s="81">
        <f t="shared" ref="EP121:EP124" si="1874">(EH121+EI121+EJ121)-(DO121+DP121+DQ121)</f>
        <v>0</v>
      </c>
      <c r="EQ121" s="81">
        <f t="shared" ref="EQ121:EQ124" si="1875">(EM121+EN121)-(DT121+DU121)</f>
        <v>0</v>
      </c>
      <c r="ER121" s="9"/>
      <c r="ES121" s="9"/>
      <c r="ET121" s="90" t="e">
        <f t="shared" ref="ET121" si="1876">ROUND(((EI121+EJ121)-(DP121+DQ121))/ER121/10,2)*-1</f>
        <v>#DIV/0!</v>
      </c>
      <c r="EU121" s="90" t="e">
        <f t="shared" ref="EU121" si="1877">ROUND(((EN121-DU121)/ES121/10),2)*-1</f>
        <v>#DIV/0!</v>
      </c>
      <c r="EV121" s="90" t="e">
        <f>ET121+EU121</f>
        <v>#DIV/0!</v>
      </c>
    </row>
    <row r="122" spans="1:15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19">
        <v>3123</v>
      </c>
      <c r="F122" s="19" t="s">
        <v>108</v>
      </c>
      <c r="G122" s="19" t="s">
        <v>94</v>
      </c>
      <c r="H122" s="40">
        <f>I122+P122</f>
        <v>0</v>
      </c>
      <c r="I122" s="40">
        <f>K122+L122+M122+N122+O122</f>
        <v>0</v>
      </c>
      <c r="J122" s="5"/>
      <c r="K122" s="9"/>
      <c r="L122" s="9"/>
      <c r="M122" s="9"/>
      <c r="N122" s="9"/>
      <c r="O122" s="9"/>
      <c r="P122" s="40">
        <f>Q122+R122+S122</f>
        <v>0</v>
      </c>
      <c r="Q122" s="9"/>
      <c r="R122" s="9"/>
      <c r="S122" s="9"/>
      <c r="T122" s="64">
        <f>(L122+M122+N122)*-1</f>
        <v>0</v>
      </c>
      <c r="U122" s="64">
        <f>(Q122+R122)*-1</f>
        <v>0</v>
      </c>
      <c r="V122" s="9">
        <f t="shared" si="1830"/>
        <v>0</v>
      </c>
      <c r="W122" s="9">
        <f t="shared" si="1830"/>
        <v>0</v>
      </c>
      <c r="X122" s="45" t="s">
        <v>218</v>
      </c>
      <c r="Y122" s="45" t="s">
        <v>218</v>
      </c>
      <c r="Z122" s="69">
        <f t="shared" si="1831"/>
        <v>0</v>
      </c>
      <c r="AA122" s="69">
        <f t="shared" si="1832"/>
        <v>0</v>
      </c>
      <c r="AB122" s="69">
        <f>Z122+AA122</f>
        <v>0</v>
      </c>
      <c r="AC122" s="69">
        <f t="shared" si="1833"/>
        <v>0</v>
      </c>
      <c r="AD122" s="69">
        <f t="shared" si="1834"/>
        <v>0</v>
      </c>
      <c r="AE122" s="46">
        <f>AC122+AD122</f>
        <v>0</v>
      </c>
      <c r="AF122" s="9">
        <f t="shared" si="1835"/>
        <v>0</v>
      </c>
      <c r="AG122" s="9">
        <f t="shared" si="1836"/>
        <v>0</v>
      </c>
      <c r="AH122" s="69">
        <f t="shared" si="1837"/>
        <v>0</v>
      </c>
      <c r="AI122" s="69">
        <f t="shared" si="1838"/>
        <v>0</v>
      </c>
      <c r="AJ122" s="69">
        <f>AH122+AI122</f>
        <v>0</v>
      </c>
      <c r="AK122" s="40">
        <f>AL122+AS122</f>
        <v>0</v>
      </c>
      <c r="AL122" s="40">
        <f>AN122+AO122+AP122+AQ122+AR122</f>
        <v>0</v>
      </c>
      <c r="AM122" s="77"/>
      <c r="AN122" s="78"/>
      <c r="AO122" s="78"/>
      <c r="AP122" s="78"/>
      <c r="AQ122" s="78"/>
      <c r="AR122" s="78"/>
      <c r="AS122" s="76">
        <f>AT122+AU122+AV122</f>
        <v>0</v>
      </c>
      <c r="AT122" s="78"/>
      <c r="AU122" s="78"/>
      <c r="AV122" s="78"/>
      <c r="AW122" s="78">
        <f>(AN122+AO122+AP122+AQ122)-(K122+L122+M122+N122)</f>
        <v>0</v>
      </c>
      <c r="AX122" s="78">
        <f>(AT122+AU122)-(Q122+R122)</f>
        <v>0</v>
      </c>
      <c r="AY122" s="78">
        <f t="shared" si="1839"/>
        <v>0</v>
      </c>
      <c r="AZ122" s="45" t="s">
        <v>218</v>
      </c>
      <c r="BA122" s="45" t="s">
        <v>218</v>
      </c>
      <c r="BB122" s="107" t="s">
        <v>218</v>
      </c>
      <c r="BC122" s="107" t="s">
        <v>218</v>
      </c>
      <c r="BD122" s="107" t="s">
        <v>218</v>
      </c>
      <c r="BE122" s="87">
        <f>BF122+BM122</f>
        <v>0</v>
      </c>
      <c r="BF122" s="87">
        <f>BH122+BI122+BJ122+BK122+BL122</f>
        <v>0</v>
      </c>
      <c r="BG122" s="88">
        <f t="shared" ref="BG122" si="1878">J122</f>
        <v>0</v>
      </c>
      <c r="BH122" s="88">
        <f t="shared" ref="BH122" si="1879">K122</f>
        <v>0</v>
      </c>
      <c r="BI122" s="88">
        <f t="shared" ref="BI122" si="1880">L122</f>
        <v>0</v>
      </c>
      <c r="BJ122" s="88">
        <f t="shared" ref="BJ122" si="1881">M122</f>
        <v>0</v>
      </c>
      <c r="BK122" s="88">
        <f t="shared" ref="BK122" si="1882">N122</f>
        <v>0</v>
      </c>
      <c r="BL122" s="88">
        <f t="shared" ref="BL122" si="1883">O122</f>
        <v>0</v>
      </c>
      <c r="BM122" s="87">
        <f>BN122+BO122+BP122</f>
        <v>0</v>
      </c>
      <c r="BN122" s="81">
        <f t="shared" ref="BN122" si="1884">Q122</f>
        <v>0</v>
      </c>
      <c r="BO122" s="81">
        <f t="shared" ref="BO122" si="1885">R122</f>
        <v>0</v>
      </c>
      <c r="BP122" s="81">
        <f t="shared" ref="BP122" si="1886">S122</f>
        <v>0</v>
      </c>
      <c r="BQ122" s="81">
        <f t="shared" si="1847"/>
        <v>0</v>
      </c>
      <c r="BR122" s="81">
        <f t="shared" si="1848"/>
        <v>0</v>
      </c>
      <c r="BS122" s="81">
        <f t="shared" si="1849"/>
        <v>0</v>
      </c>
      <c r="BT122" s="45" t="s">
        <v>218</v>
      </c>
      <c r="BU122" s="45" t="s">
        <v>218</v>
      </c>
      <c r="BV122" s="86">
        <v>0</v>
      </c>
      <c r="BW122" s="86">
        <v>0</v>
      </c>
      <c r="BX122" s="86">
        <f>BV122+BW122</f>
        <v>0</v>
      </c>
      <c r="BY122" s="87">
        <f t="shared" si="1852"/>
        <v>0</v>
      </c>
      <c r="BZ122" s="87">
        <f t="shared" si="1853"/>
        <v>0</v>
      </c>
      <c r="CA122" s="81">
        <f t="shared" si="1854"/>
        <v>0</v>
      </c>
      <c r="CB122" s="81">
        <f t="shared" si="1855"/>
        <v>0</v>
      </c>
      <c r="CC122" s="81">
        <f t="shared" si="1856"/>
        <v>0</v>
      </c>
      <c r="CD122" s="81">
        <f t="shared" si="1857"/>
        <v>0</v>
      </c>
      <c r="CE122" s="81">
        <f t="shared" si="1858"/>
        <v>0</v>
      </c>
      <c r="CF122" s="81">
        <f t="shared" si="1859"/>
        <v>0</v>
      </c>
      <c r="CG122" s="87">
        <f t="shared" si="1860"/>
        <v>0</v>
      </c>
      <c r="CH122" s="81">
        <f t="shared" si="1861"/>
        <v>0</v>
      </c>
      <c r="CI122" s="81">
        <f t="shared" si="1862"/>
        <v>0</v>
      </c>
      <c r="CJ122" s="81">
        <f t="shared" si="1863"/>
        <v>0</v>
      </c>
      <c r="CK122" s="81">
        <f>(CC122+CD122+CE122)-(BI122+BJ122+BK122)</f>
        <v>0</v>
      </c>
      <c r="CL122" s="81">
        <f>(CH122+CI122)-(BN122+BO122)</f>
        <v>0</v>
      </c>
      <c r="CM122" s="45">
        <v>0</v>
      </c>
      <c r="CN122" s="45">
        <v>0</v>
      </c>
      <c r="CO122" s="90"/>
      <c r="CP122" s="90"/>
      <c r="CQ122" s="90">
        <f t="shared" si="1864"/>
        <v>0</v>
      </c>
      <c r="CR122" s="87">
        <f>CS122+CZ122</f>
        <v>0</v>
      </c>
      <c r="CS122" s="87">
        <f>CU122+CV122+CW122+CX122+CY122</f>
        <v>0</v>
      </c>
      <c r="CT122" s="88"/>
      <c r="CU122" s="81"/>
      <c r="CV122" s="81"/>
      <c r="CW122" s="81"/>
      <c r="CX122" s="81"/>
      <c r="CY122" s="81"/>
      <c r="CZ122" s="87">
        <v>0</v>
      </c>
      <c r="DA122" s="81"/>
      <c r="DB122" s="81"/>
      <c r="DC122" s="81"/>
      <c r="DD122" s="81">
        <f t="shared" si="1865"/>
        <v>0</v>
      </c>
      <c r="DE122" s="81">
        <f t="shared" si="1866"/>
        <v>0</v>
      </c>
      <c r="DF122" s="45" t="s">
        <v>218</v>
      </c>
      <c r="DG122" s="45" t="s">
        <v>218</v>
      </c>
      <c r="DH122" s="90">
        <v>0</v>
      </c>
      <c r="DI122" s="90">
        <v>0</v>
      </c>
      <c r="DJ122" s="90">
        <f>DH122+DI122</f>
        <v>0</v>
      </c>
      <c r="DK122" s="87">
        <f>DL122+DS122</f>
        <v>0</v>
      </c>
      <c r="DL122" s="87">
        <f>DN122+DO122+DP122+DQ122+DR122</f>
        <v>0</v>
      </c>
      <c r="DM122" s="88"/>
      <c r="DN122" s="81"/>
      <c r="DO122" s="81"/>
      <c r="DP122" s="81"/>
      <c r="DQ122" s="81"/>
      <c r="DR122" s="81"/>
      <c r="DS122" s="87">
        <f t="shared" si="1869"/>
        <v>0</v>
      </c>
      <c r="DT122" s="81"/>
      <c r="DU122" s="81"/>
      <c r="DV122" s="81"/>
      <c r="DW122" s="81">
        <f t="shared" si="1870"/>
        <v>0</v>
      </c>
      <c r="DX122" s="81">
        <f t="shared" si="1871"/>
        <v>0</v>
      </c>
      <c r="DY122" s="45" t="s">
        <v>218</v>
      </c>
      <c r="DZ122" s="45" t="s">
        <v>218</v>
      </c>
      <c r="EA122" s="90">
        <v>0</v>
      </c>
      <c r="EB122" s="90">
        <v>0</v>
      </c>
      <c r="EC122" s="90">
        <f>EA122+EB122</f>
        <v>0</v>
      </c>
      <c r="ED122" s="87">
        <f>EE122+EL122</f>
        <v>0</v>
      </c>
      <c r="EE122" s="87">
        <f>EG122+EH122+EI122+EJ122+EK122</f>
        <v>0</v>
      </c>
      <c r="EF122" s="88"/>
      <c r="EG122" s="81"/>
      <c r="EH122" s="81"/>
      <c r="EI122" s="81"/>
      <c r="EJ122" s="81"/>
      <c r="EK122" s="81"/>
      <c r="EL122" s="87">
        <v>0</v>
      </c>
      <c r="EM122" s="81"/>
      <c r="EN122" s="81"/>
      <c r="EO122" s="81"/>
      <c r="EP122" s="81">
        <f t="shared" si="1874"/>
        <v>0</v>
      </c>
      <c r="EQ122" s="81">
        <f t="shared" si="1875"/>
        <v>0</v>
      </c>
      <c r="ER122" s="45" t="s">
        <v>218</v>
      </c>
      <c r="ES122" s="45" t="s">
        <v>218</v>
      </c>
      <c r="ET122" s="90">
        <v>0</v>
      </c>
      <c r="EU122" s="90">
        <v>0</v>
      </c>
      <c r="EV122" s="90">
        <f>ET122+EU122</f>
        <v>0</v>
      </c>
    </row>
    <row r="123" spans="1:15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3141</v>
      </c>
      <c r="F123" s="2" t="s">
        <v>20</v>
      </c>
      <c r="G123" s="7" t="s">
        <v>94</v>
      </c>
      <c r="H123" s="40">
        <f>I123+P123</f>
        <v>0</v>
      </c>
      <c r="I123" s="40">
        <f>K123+L123+M123+N123+O123</f>
        <v>0</v>
      </c>
      <c r="J123" s="5"/>
      <c r="K123" s="9"/>
      <c r="L123" s="9"/>
      <c r="M123" s="9"/>
      <c r="N123" s="9"/>
      <c r="O123" s="9"/>
      <c r="P123" s="40">
        <f>Q123+R123+S123</f>
        <v>0</v>
      </c>
      <c r="Q123" s="9"/>
      <c r="R123" s="9"/>
      <c r="S123" s="9"/>
      <c r="T123" s="64">
        <f>(L123+M123+N123)*-1</f>
        <v>0</v>
      </c>
      <c r="U123" s="64">
        <f>(Q123+R123)*-1</f>
        <v>0</v>
      </c>
      <c r="V123" s="9">
        <f t="shared" si="1830"/>
        <v>0</v>
      </c>
      <c r="W123" s="9">
        <f t="shared" si="1830"/>
        <v>0</v>
      </c>
      <c r="X123" s="45" t="s">
        <v>218</v>
      </c>
      <c r="Y123" s="9">
        <v>25931</v>
      </c>
      <c r="Z123" s="69">
        <f t="shared" si="1831"/>
        <v>0</v>
      </c>
      <c r="AA123" s="69">
        <f t="shared" si="1832"/>
        <v>0</v>
      </c>
      <c r="AB123" s="69">
        <f>Z123+AA123</f>
        <v>0</v>
      </c>
      <c r="AC123" s="69">
        <f t="shared" si="1833"/>
        <v>0</v>
      </c>
      <c r="AD123" s="69">
        <f t="shared" si="1834"/>
        <v>0</v>
      </c>
      <c r="AE123" s="46">
        <f>AC123+AD123</f>
        <v>0</v>
      </c>
      <c r="AF123" s="9">
        <f t="shared" si="1835"/>
        <v>0</v>
      </c>
      <c r="AG123" s="9">
        <f t="shared" si="1836"/>
        <v>0</v>
      </c>
      <c r="AH123" s="69">
        <f t="shared" si="1837"/>
        <v>0</v>
      </c>
      <c r="AI123" s="69">
        <f t="shared" si="1838"/>
        <v>0</v>
      </c>
      <c r="AJ123" s="69">
        <f>AH123+AI123</f>
        <v>0</v>
      </c>
      <c r="AK123" s="40">
        <f>AL123+AS123</f>
        <v>110000</v>
      </c>
      <c r="AL123" s="40">
        <f>AN123+AO123+AP123+AQ123+AR123</f>
        <v>0</v>
      </c>
      <c r="AM123" s="77"/>
      <c r="AN123" s="78"/>
      <c r="AO123" s="78"/>
      <c r="AP123" s="78"/>
      <c r="AQ123" s="78"/>
      <c r="AR123" s="78"/>
      <c r="AS123" s="76">
        <f>AT123+AU123+AV123</f>
        <v>110000</v>
      </c>
      <c r="AT123" s="78">
        <v>110000</v>
      </c>
      <c r="AU123" s="78"/>
      <c r="AV123" s="78"/>
      <c r="AW123" s="78">
        <f>(AN123+AO123+AP123+AQ123)-(K123+L123+M123+N123)</f>
        <v>0</v>
      </c>
      <c r="AX123" s="78">
        <f>(AT123+AU123)-(Q123+R123)</f>
        <v>110000</v>
      </c>
      <c r="AY123" s="78">
        <f t="shared" si="1839"/>
        <v>0</v>
      </c>
      <c r="AZ123" s="45" t="s">
        <v>218</v>
      </c>
      <c r="BA123" s="9">
        <v>25931</v>
      </c>
      <c r="BB123" s="107" t="s">
        <v>218</v>
      </c>
      <c r="BC123" s="86">
        <f>ROUND((AU123-R123)/BA123/10,2)*-1</f>
        <v>0</v>
      </c>
      <c r="BD123" s="86">
        <f>BC123</f>
        <v>0</v>
      </c>
      <c r="BE123" s="87">
        <f>BF123+BM123</f>
        <v>110000</v>
      </c>
      <c r="BF123" s="87">
        <f>BH123+BI123+BJ123+BK123+BL123</f>
        <v>0</v>
      </c>
      <c r="BG123" s="76">
        <f t="shared" ref="BG123:BG124" si="1887">AM123</f>
        <v>0</v>
      </c>
      <c r="BH123" s="76">
        <f t="shared" ref="BH123:BH124" si="1888">AN123</f>
        <v>0</v>
      </c>
      <c r="BI123" s="76">
        <f t="shared" ref="BI123:BI124" si="1889">AO123</f>
        <v>0</v>
      </c>
      <c r="BJ123" s="76">
        <f t="shared" ref="BJ123:BJ124" si="1890">AP123</f>
        <v>0</v>
      </c>
      <c r="BK123" s="76">
        <f t="shared" ref="BK123:BK124" si="1891">AQ123</f>
        <v>0</v>
      </c>
      <c r="BL123" s="76">
        <f t="shared" ref="BL123:BL124" si="1892">AR123</f>
        <v>0</v>
      </c>
      <c r="BM123" s="87">
        <f>BN123+BO123+BP123</f>
        <v>110000</v>
      </c>
      <c r="BN123" s="76">
        <f t="shared" ref="BN123:BN124" si="1893">AT123</f>
        <v>110000</v>
      </c>
      <c r="BO123" s="76">
        <f t="shared" ref="BO123:BO124" si="1894">AU123</f>
        <v>0</v>
      </c>
      <c r="BP123" s="76">
        <f t="shared" ref="BP123:BP124" si="1895">AV123</f>
        <v>0</v>
      </c>
      <c r="BQ123" s="81">
        <f t="shared" si="1847"/>
        <v>0</v>
      </c>
      <c r="BR123" s="81">
        <f t="shared" si="1848"/>
        <v>110000</v>
      </c>
      <c r="BS123" s="81">
        <f t="shared" si="1849"/>
        <v>0</v>
      </c>
      <c r="BT123" s="45" t="s">
        <v>218</v>
      </c>
      <c r="BU123" s="9">
        <v>25931</v>
      </c>
      <c r="BV123" s="86">
        <v>0</v>
      </c>
      <c r="BW123" s="86">
        <f t="shared" si="1851"/>
        <v>0</v>
      </c>
      <c r="BX123" s="86">
        <f>BV123+BW123</f>
        <v>0</v>
      </c>
      <c r="BY123" s="87">
        <f t="shared" si="1852"/>
        <v>110000</v>
      </c>
      <c r="BZ123" s="87">
        <f t="shared" si="1853"/>
        <v>0</v>
      </c>
      <c r="CA123" s="81">
        <f t="shared" si="1854"/>
        <v>0</v>
      </c>
      <c r="CB123" s="81">
        <f t="shared" si="1855"/>
        <v>0</v>
      </c>
      <c r="CC123" s="81">
        <f t="shared" si="1856"/>
        <v>0</v>
      </c>
      <c r="CD123" s="81">
        <f t="shared" si="1857"/>
        <v>0</v>
      </c>
      <c r="CE123" s="81">
        <f t="shared" si="1858"/>
        <v>0</v>
      </c>
      <c r="CF123" s="81">
        <f t="shared" si="1859"/>
        <v>0</v>
      </c>
      <c r="CG123" s="87">
        <f t="shared" si="1860"/>
        <v>110000</v>
      </c>
      <c r="CH123" s="81">
        <f t="shared" si="1861"/>
        <v>110000</v>
      </c>
      <c r="CI123" s="81">
        <f t="shared" si="1862"/>
        <v>0</v>
      </c>
      <c r="CJ123" s="81">
        <f t="shared" si="1863"/>
        <v>0</v>
      </c>
      <c r="CK123" s="81">
        <f>(CC123+CD123+CE123)-(BI123+BJ123+BK123)</f>
        <v>0</v>
      </c>
      <c r="CL123" s="81">
        <f>(CH123+CI123)-(BN123+BO123)</f>
        <v>0</v>
      </c>
      <c r="CM123" s="45">
        <v>0</v>
      </c>
      <c r="CN123" s="9">
        <v>25931</v>
      </c>
      <c r="CO123" s="90"/>
      <c r="CP123" s="90">
        <f t="shared" ref="CP123:CP124" si="1896">ROUND((CI123-BO123)/CN123/10,2)*-1</f>
        <v>0</v>
      </c>
      <c r="CQ123" s="90">
        <f t="shared" si="1864"/>
        <v>0</v>
      </c>
      <c r="CR123" s="87">
        <f>CS123+CZ123</f>
        <v>100700</v>
      </c>
      <c r="CS123" s="87">
        <f>CU123+CV123+CW123+CX123+CY123</f>
        <v>0</v>
      </c>
      <c r="CT123" s="88"/>
      <c r="CU123" s="81"/>
      <c r="CV123" s="81"/>
      <c r="CW123" s="81"/>
      <c r="CX123" s="81"/>
      <c r="CY123" s="81"/>
      <c r="CZ123" s="87">
        <v>100700</v>
      </c>
      <c r="DA123" s="81"/>
      <c r="DB123" s="81"/>
      <c r="DC123" s="81"/>
      <c r="DD123" s="81">
        <f t="shared" si="1865"/>
        <v>0</v>
      </c>
      <c r="DE123" s="81">
        <f t="shared" si="1866"/>
        <v>-110000</v>
      </c>
      <c r="DF123" s="45" t="s">
        <v>218</v>
      </c>
      <c r="DG123" s="9">
        <v>26460</v>
      </c>
      <c r="DH123" s="90">
        <v>0</v>
      </c>
      <c r="DI123" s="90">
        <f t="shared" ref="DI123:DI124" si="1897">ROUND(((DB123-CI123)/DG123/10),2)*-1</f>
        <v>0</v>
      </c>
      <c r="DJ123" s="90">
        <f>DH123+DI123</f>
        <v>0</v>
      </c>
      <c r="DK123" s="87">
        <f>DL123+DS123</f>
        <v>0</v>
      </c>
      <c r="DL123" s="87">
        <f>DN123+DO123+DP123+DQ123+DR123</f>
        <v>0</v>
      </c>
      <c r="DM123" s="88"/>
      <c r="DN123" s="81"/>
      <c r="DO123" s="81"/>
      <c r="DP123" s="81"/>
      <c r="DQ123" s="81"/>
      <c r="DR123" s="81"/>
      <c r="DS123" s="87">
        <f t="shared" si="1869"/>
        <v>0</v>
      </c>
      <c r="DT123" s="81"/>
      <c r="DU123" s="81"/>
      <c r="DV123" s="81"/>
      <c r="DW123" s="81">
        <f t="shared" si="1870"/>
        <v>0</v>
      </c>
      <c r="DX123" s="81">
        <f t="shared" si="1871"/>
        <v>0</v>
      </c>
      <c r="DY123" s="45" t="s">
        <v>218</v>
      </c>
      <c r="DZ123" s="9"/>
      <c r="EA123" s="90">
        <v>0</v>
      </c>
      <c r="EB123" s="90" t="e">
        <f t="shared" ref="EB123:EB124" si="1898">ROUND(((DU123-DB123)/DZ123/10),2)*-1</f>
        <v>#DIV/0!</v>
      </c>
      <c r="EC123" s="90" t="e">
        <f>EA123+EB123</f>
        <v>#DIV/0!</v>
      </c>
      <c r="ED123" s="87">
        <f>EE123+EL123</f>
        <v>0</v>
      </c>
      <c r="EE123" s="87">
        <f>EG123+EH123+EI123+EJ123+EK123</f>
        <v>0</v>
      </c>
      <c r="EF123" s="88"/>
      <c r="EG123" s="81"/>
      <c r="EH123" s="81"/>
      <c r="EI123" s="81"/>
      <c r="EJ123" s="81"/>
      <c r="EK123" s="81"/>
      <c r="EL123" s="87">
        <v>0</v>
      </c>
      <c r="EM123" s="81"/>
      <c r="EN123" s="81"/>
      <c r="EO123" s="81"/>
      <c r="EP123" s="81">
        <f t="shared" si="1874"/>
        <v>0</v>
      </c>
      <c r="EQ123" s="81">
        <f t="shared" si="1875"/>
        <v>0</v>
      </c>
      <c r="ER123" s="45" t="s">
        <v>218</v>
      </c>
      <c r="ES123" s="9"/>
      <c r="ET123" s="90">
        <v>0</v>
      </c>
      <c r="EU123" s="90" t="e">
        <f t="shared" ref="EU123:EU124" si="1899">ROUND(((EN123-DU123)/ES123/10),2)*-1</f>
        <v>#DIV/0!</v>
      </c>
      <c r="EV123" s="90" t="e">
        <f>ET123+EU123</f>
        <v>#DIV/0!</v>
      </c>
    </row>
    <row r="124" spans="1:152" x14ac:dyDescent="0.25">
      <c r="A124" s="5">
        <v>1436</v>
      </c>
      <c r="B124" s="2">
        <v>600170900</v>
      </c>
      <c r="C124" s="7">
        <v>87891</v>
      </c>
      <c r="D124" s="8" t="s">
        <v>44</v>
      </c>
      <c r="E124" s="2">
        <v>3147</v>
      </c>
      <c r="F124" s="2" t="s">
        <v>27</v>
      </c>
      <c r="G124" s="7" t="s">
        <v>94</v>
      </c>
      <c r="H124" s="40">
        <f>I124+P124</f>
        <v>497000</v>
      </c>
      <c r="I124" s="40">
        <f>K124+L124+M124+N124+O124</f>
        <v>480000</v>
      </c>
      <c r="J124" s="5"/>
      <c r="K124" s="9"/>
      <c r="L124" s="9"/>
      <c r="M124" s="9">
        <v>480000</v>
      </c>
      <c r="N124" s="9"/>
      <c r="O124" s="9"/>
      <c r="P124" s="40">
        <f>Q124+R124+S124</f>
        <v>17000</v>
      </c>
      <c r="Q124" s="9">
        <v>17000</v>
      </c>
      <c r="R124" s="9"/>
      <c r="S124" s="9"/>
      <c r="T124" s="64">
        <f>(L124+M124+N124)*-1</f>
        <v>-480000</v>
      </c>
      <c r="U124" s="64">
        <f>(Q124+R124)*-1</f>
        <v>-17000</v>
      </c>
      <c r="V124" s="9">
        <f t="shared" si="1830"/>
        <v>-312000</v>
      </c>
      <c r="W124" s="9">
        <f t="shared" si="1830"/>
        <v>-11050</v>
      </c>
      <c r="X124" s="9">
        <v>41481</v>
      </c>
      <c r="Y124" s="9">
        <v>23391</v>
      </c>
      <c r="Z124" s="69">
        <f t="shared" si="1831"/>
        <v>-0.96</v>
      </c>
      <c r="AA124" s="69">
        <f t="shared" si="1832"/>
        <v>0</v>
      </c>
      <c r="AB124" s="69">
        <f>Z124+AA124</f>
        <v>-0.96</v>
      </c>
      <c r="AC124" s="69">
        <f t="shared" si="1833"/>
        <v>-0.62</v>
      </c>
      <c r="AD124" s="69">
        <f t="shared" si="1834"/>
        <v>0</v>
      </c>
      <c r="AE124" s="46">
        <f>AC124+AD124</f>
        <v>-0.62</v>
      </c>
      <c r="AF124" s="9">
        <f t="shared" si="1835"/>
        <v>-168000</v>
      </c>
      <c r="AG124" s="9">
        <f t="shared" si="1836"/>
        <v>-5950</v>
      </c>
      <c r="AH124" s="69">
        <f t="shared" si="1837"/>
        <v>-0.33999999999999997</v>
      </c>
      <c r="AI124" s="69">
        <f t="shared" si="1838"/>
        <v>0</v>
      </c>
      <c r="AJ124" s="69">
        <f>AH124+AI124</f>
        <v>-0.33999999999999997</v>
      </c>
      <c r="AK124" s="40">
        <f>AL124+AS124</f>
        <v>475000</v>
      </c>
      <c r="AL124" s="40">
        <f>AN124+AO124+AP124+AQ124+AR124</f>
        <v>450000</v>
      </c>
      <c r="AM124" s="77"/>
      <c r="AN124" s="78"/>
      <c r="AO124" s="78"/>
      <c r="AP124" s="78">
        <v>450000</v>
      </c>
      <c r="AQ124" s="78"/>
      <c r="AR124" s="78"/>
      <c r="AS124" s="76">
        <f>AT124+AU124+AV124</f>
        <v>25000</v>
      </c>
      <c r="AT124" s="78">
        <v>25000</v>
      </c>
      <c r="AU124" s="78"/>
      <c r="AV124" s="78"/>
      <c r="AW124" s="78">
        <f>(AN124+AO124+AP124+AQ124)-(K124+L124+M124+N124)</f>
        <v>-30000</v>
      </c>
      <c r="AX124" s="78">
        <f>(AT124+AU124)-(Q124+R124)</f>
        <v>8000</v>
      </c>
      <c r="AY124" s="78">
        <f t="shared" si="1839"/>
        <v>0</v>
      </c>
      <c r="AZ124" s="9">
        <v>41481</v>
      </c>
      <c r="BA124" s="9">
        <v>23391</v>
      </c>
      <c r="BB124" s="86">
        <f>ROUND(((AN124+AP124+AQ124)-(K124+M124+N124))/AZ124/10,2)*-1</f>
        <v>7.0000000000000007E-2</v>
      </c>
      <c r="BC124" s="86">
        <f>ROUND((AU124-R124)/BA124/10,2)*-1</f>
        <v>0</v>
      </c>
      <c r="BD124" s="86">
        <f>BB124+BC124</f>
        <v>7.0000000000000007E-2</v>
      </c>
      <c r="BE124" s="87">
        <f>BF124+BM124</f>
        <v>475000</v>
      </c>
      <c r="BF124" s="87">
        <f>BH124+BI124+BJ124+BK124+BL124</f>
        <v>450000</v>
      </c>
      <c r="BG124" s="76">
        <f t="shared" si="1887"/>
        <v>0</v>
      </c>
      <c r="BH124" s="76">
        <f t="shared" si="1888"/>
        <v>0</v>
      </c>
      <c r="BI124" s="76">
        <f t="shared" si="1889"/>
        <v>0</v>
      </c>
      <c r="BJ124" s="76">
        <f t="shared" si="1890"/>
        <v>450000</v>
      </c>
      <c r="BK124" s="76">
        <f t="shared" si="1891"/>
        <v>0</v>
      </c>
      <c r="BL124" s="76">
        <f t="shared" si="1892"/>
        <v>0</v>
      </c>
      <c r="BM124" s="87">
        <f>BN124+BO124+BP124</f>
        <v>25000</v>
      </c>
      <c r="BN124" s="76">
        <f t="shared" si="1893"/>
        <v>25000</v>
      </c>
      <c r="BO124" s="76">
        <f t="shared" si="1894"/>
        <v>0</v>
      </c>
      <c r="BP124" s="76">
        <f t="shared" si="1895"/>
        <v>0</v>
      </c>
      <c r="BQ124" s="81">
        <f t="shared" si="1847"/>
        <v>-30000</v>
      </c>
      <c r="BR124" s="81">
        <f t="shared" si="1848"/>
        <v>8000</v>
      </c>
      <c r="BS124" s="81">
        <f t="shared" si="1849"/>
        <v>0</v>
      </c>
      <c r="BT124" s="9">
        <v>41481</v>
      </c>
      <c r="BU124" s="9">
        <v>23391</v>
      </c>
      <c r="BV124" s="86">
        <f t="shared" si="1850"/>
        <v>7.0000000000000007E-2</v>
      </c>
      <c r="BW124" s="86">
        <f t="shared" si="1851"/>
        <v>0</v>
      </c>
      <c r="BX124" s="86">
        <f>BV124+BW124</f>
        <v>7.0000000000000007E-2</v>
      </c>
      <c r="BY124" s="87">
        <f t="shared" si="1852"/>
        <v>475000</v>
      </c>
      <c r="BZ124" s="87">
        <f t="shared" si="1853"/>
        <v>450000</v>
      </c>
      <c r="CA124" s="81">
        <f t="shared" si="1854"/>
        <v>0</v>
      </c>
      <c r="CB124" s="81">
        <f t="shared" si="1855"/>
        <v>0</v>
      </c>
      <c r="CC124" s="81">
        <f t="shared" si="1856"/>
        <v>0</v>
      </c>
      <c r="CD124" s="81">
        <f t="shared" si="1857"/>
        <v>450000</v>
      </c>
      <c r="CE124" s="81">
        <f t="shared" si="1858"/>
        <v>0</v>
      </c>
      <c r="CF124" s="81">
        <f t="shared" si="1859"/>
        <v>0</v>
      </c>
      <c r="CG124" s="87">
        <f t="shared" si="1860"/>
        <v>25000</v>
      </c>
      <c r="CH124" s="81">
        <f t="shared" si="1861"/>
        <v>25000</v>
      </c>
      <c r="CI124" s="81">
        <f t="shared" si="1862"/>
        <v>0</v>
      </c>
      <c r="CJ124" s="81">
        <f t="shared" si="1863"/>
        <v>0</v>
      </c>
      <c r="CK124" s="81">
        <f>(CC124+CD124+CE124)-(BI124+BJ124+BK124)</f>
        <v>0</v>
      </c>
      <c r="CL124" s="81">
        <f>(CH124+CI124)-(BN124+BO124)</f>
        <v>0</v>
      </c>
      <c r="CM124" s="9">
        <v>41481</v>
      </c>
      <c r="CN124" s="9">
        <v>23391</v>
      </c>
      <c r="CO124" s="90">
        <f>ROUND(((CD124+CE124)-(BJ124+BK124))/CM124/10,2)*-1</f>
        <v>0</v>
      </c>
      <c r="CP124" s="90">
        <f t="shared" si="1896"/>
        <v>0</v>
      </c>
      <c r="CQ124" s="90">
        <f t="shared" si="1864"/>
        <v>0</v>
      </c>
      <c r="CR124" s="87">
        <f>CS124+CZ124</f>
        <v>0</v>
      </c>
      <c r="CS124" s="87">
        <f>CU124+CV124+CW124+CX124+CY124</f>
        <v>0</v>
      </c>
      <c r="CT124" s="88"/>
      <c r="CU124" s="81"/>
      <c r="CV124" s="81"/>
      <c r="CW124" s="81"/>
      <c r="CX124" s="81"/>
      <c r="CY124" s="81"/>
      <c r="CZ124" s="87">
        <v>0</v>
      </c>
      <c r="DA124" s="81"/>
      <c r="DB124" s="81"/>
      <c r="DC124" s="81"/>
      <c r="DD124" s="81">
        <f t="shared" si="1865"/>
        <v>-450000</v>
      </c>
      <c r="DE124" s="81">
        <f t="shared" si="1866"/>
        <v>-25000</v>
      </c>
      <c r="DF124" s="9">
        <v>42328</v>
      </c>
      <c r="DG124" s="9">
        <v>23868</v>
      </c>
      <c r="DH124" s="90">
        <f t="shared" ref="DH124" si="1900">ROUND(((CW124+CX124)-(CD124+CE124))/DF124/10,2)*-1</f>
        <v>1.06</v>
      </c>
      <c r="DI124" s="90">
        <f t="shared" si="1897"/>
        <v>0</v>
      </c>
      <c r="DJ124" s="90">
        <f>DH124+DI124</f>
        <v>1.06</v>
      </c>
      <c r="DK124" s="87">
        <f>DL124+DS124</f>
        <v>0</v>
      </c>
      <c r="DL124" s="87">
        <f>DN124+DO124+DP124+DQ124+DR124</f>
        <v>0</v>
      </c>
      <c r="DM124" s="88"/>
      <c r="DN124" s="81"/>
      <c r="DO124" s="81"/>
      <c r="DP124" s="81"/>
      <c r="DQ124" s="81"/>
      <c r="DR124" s="81"/>
      <c r="DS124" s="87">
        <f t="shared" si="1869"/>
        <v>0</v>
      </c>
      <c r="DT124" s="81"/>
      <c r="DU124" s="81"/>
      <c r="DV124" s="81"/>
      <c r="DW124" s="81">
        <f t="shared" si="1870"/>
        <v>0</v>
      </c>
      <c r="DX124" s="81">
        <f t="shared" si="1871"/>
        <v>0</v>
      </c>
      <c r="DY124" s="9"/>
      <c r="DZ124" s="9"/>
      <c r="EA124" s="90" t="e">
        <f t="shared" ref="EA124" si="1901">ROUND(((DP124+DQ124)-(CW124+CX124))/DY124/10,2)*-1</f>
        <v>#DIV/0!</v>
      </c>
      <c r="EB124" s="90" t="e">
        <f t="shared" si="1898"/>
        <v>#DIV/0!</v>
      </c>
      <c r="EC124" s="90" t="e">
        <f>EA124+EB124</f>
        <v>#DIV/0!</v>
      </c>
      <c r="ED124" s="87">
        <f>EE124+EL124</f>
        <v>0</v>
      </c>
      <c r="EE124" s="87">
        <f>EG124+EH124+EI124+EJ124+EK124</f>
        <v>0</v>
      </c>
      <c r="EF124" s="88"/>
      <c r="EG124" s="81"/>
      <c r="EH124" s="81"/>
      <c r="EI124" s="81"/>
      <c r="EJ124" s="81"/>
      <c r="EK124" s="81"/>
      <c r="EL124" s="87">
        <v>0</v>
      </c>
      <c r="EM124" s="81"/>
      <c r="EN124" s="81"/>
      <c r="EO124" s="81"/>
      <c r="EP124" s="81">
        <f t="shared" si="1874"/>
        <v>0</v>
      </c>
      <c r="EQ124" s="81">
        <f t="shared" si="1875"/>
        <v>0</v>
      </c>
      <c r="ER124" s="9"/>
      <c r="ES124" s="9"/>
      <c r="ET124" s="90" t="e">
        <f t="shared" ref="ET124" si="1902">ROUND(((EI124+EJ124)-(DP124+DQ124))/ER124/10,2)*-1</f>
        <v>#DIV/0!</v>
      </c>
      <c r="EU124" s="90" t="e">
        <f t="shared" si="1899"/>
        <v>#DIV/0!</v>
      </c>
      <c r="EV124" s="90" t="e">
        <f>ET124+EU124</f>
        <v>#DIV/0!</v>
      </c>
    </row>
    <row r="125" spans="1:152" x14ac:dyDescent="0.25">
      <c r="A125" s="29"/>
      <c r="B125" s="30"/>
      <c r="C125" s="31"/>
      <c r="D125" s="32" t="s">
        <v>168</v>
      </c>
      <c r="E125" s="30"/>
      <c r="F125" s="30"/>
      <c r="G125" s="31"/>
      <c r="H125" s="33">
        <f t="shared" ref="H125:AE125" si="1903">SUBTOTAL(9,H121:H124)</f>
        <v>696080</v>
      </c>
      <c r="I125" s="33">
        <f t="shared" si="1903"/>
        <v>594080</v>
      </c>
      <c r="J125" s="33">
        <f t="shared" si="1903"/>
        <v>3</v>
      </c>
      <c r="K125" s="33">
        <f t="shared" si="1903"/>
        <v>79080</v>
      </c>
      <c r="L125" s="33">
        <f t="shared" si="1903"/>
        <v>0</v>
      </c>
      <c r="M125" s="33">
        <f t="shared" si="1903"/>
        <v>515000</v>
      </c>
      <c r="N125" s="33">
        <f t="shared" si="1903"/>
        <v>0</v>
      </c>
      <c r="O125" s="33">
        <f t="shared" si="1903"/>
        <v>0</v>
      </c>
      <c r="P125" s="33">
        <f t="shared" si="1903"/>
        <v>102000</v>
      </c>
      <c r="Q125" s="33">
        <f t="shared" si="1903"/>
        <v>47000</v>
      </c>
      <c r="R125" s="33">
        <f t="shared" si="1903"/>
        <v>55000</v>
      </c>
      <c r="S125" s="33">
        <f t="shared" si="1903"/>
        <v>0</v>
      </c>
      <c r="T125" s="33">
        <f t="shared" si="1903"/>
        <v>-515000</v>
      </c>
      <c r="U125" s="33">
        <f t="shared" si="1903"/>
        <v>-102000</v>
      </c>
      <c r="V125" s="33">
        <f t="shared" si="1903"/>
        <v>-334750</v>
      </c>
      <c r="W125" s="33">
        <f t="shared" si="1903"/>
        <v>-66300</v>
      </c>
      <c r="X125" s="33">
        <f t="shared" si="1903"/>
        <v>96873</v>
      </c>
      <c r="Y125" s="33">
        <f t="shared" si="1903"/>
        <v>78922</v>
      </c>
      <c r="Z125" s="47">
        <f t="shared" si="1903"/>
        <v>-1.01</v>
      </c>
      <c r="AA125" s="47">
        <f t="shared" si="1903"/>
        <v>-0.15</v>
      </c>
      <c r="AB125" s="47">
        <f t="shared" si="1903"/>
        <v>-1.1599999999999999</v>
      </c>
      <c r="AC125" s="47">
        <f t="shared" si="1903"/>
        <v>-0.65</v>
      </c>
      <c r="AD125" s="47">
        <f t="shared" si="1903"/>
        <v>-0.1</v>
      </c>
      <c r="AE125" s="47">
        <f t="shared" si="1903"/>
        <v>-0.75</v>
      </c>
      <c r="AF125" s="33">
        <f t="shared" ref="AF125:AJ125" si="1904">SUBTOTAL(9,AF121:AF124)</f>
        <v>-180250</v>
      </c>
      <c r="AG125" s="33">
        <f t="shared" si="1904"/>
        <v>-35700</v>
      </c>
      <c r="AH125" s="47">
        <f t="shared" si="1904"/>
        <v>-0.36</v>
      </c>
      <c r="AI125" s="47">
        <f t="shared" si="1904"/>
        <v>-4.9999999999999989E-2</v>
      </c>
      <c r="AJ125" s="47">
        <f t="shared" si="1904"/>
        <v>-0.41</v>
      </c>
      <c r="AK125" s="33">
        <f t="shared" ref="AK125:BD125" si="1905">SUBTOTAL(9,AK121:AK124)</f>
        <v>766000</v>
      </c>
      <c r="AL125" s="33">
        <f t="shared" si="1905"/>
        <v>563000</v>
      </c>
      <c r="AM125" s="33">
        <f t="shared" si="1905"/>
        <v>3</v>
      </c>
      <c r="AN125" s="33">
        <f t="shared" si="1905"/>
        <v>41000</v>
      </c>
      <c r="AO125" s="33">
        <f t="shared" si="1905"/>
        <v>10000</v>
      </c>
      <c r="AP125" s="33">
        <f t="shared" si="1905"/>
        <v>512000</v>
      </c>
      <c r="AQ125" s="33">
        <f t="shared" si="1905"/>
        <v>0</v>
      </c>
      <c r="AR125" s="33">
        <f t="shared" si="1905"/>
        <v>0</v>
      </c>
      <c r="AS125" s="33">
        <f t="shared" si="1905"/>
        <v>203000</v>
      </c>
      <c r="AT125" s="33">
        <f t="shared" si="1905"/>
        <v>160000</v>
      </c>
      <c r="AU125" s="33">
        <f t="shared" si="1905"/>
        <v>43000</v>
      </c>
      <c r="AV125" s="33">
        <f t="shared" si="1905"/>
        <v>0</v>
      </c>
      <c r="AW125" s="33">
        <f t="shared" si="1905"/>
        <v>-31080</v>
      </c>
      <c r="AX125" s="33">
        <f t="shared" si="1905"/>
        <v>101000</v>
      </c>
      <c r="AY125" s="33">
        <f t="shared" si="1905"/>
        <v>0</v>
      </c>
      <c r="AZ125" s="33">
        <f t="shared" ref="AZ125:BA125" si="1906">SUBTOTAL(9,AZ121:AZ124)</f>
        <v>96873</v>
      </c>
      <c r="BA125" s="33">
        <f t="shared" si="1906"/>
        <v>78922</v>
      </c>
      <c r="BB125" s="47">
        <f t="shared" si="1905"/>
        <v>7.0000000000000007E-2</v>
      </c>
      <c r="BC125" s="47">
        <f t="shared" si="1905"/>
        <v>0.04</v>
      </c>
      <c r="BD125" s="47">
        <f t="shared" si="1905"/>
        <v>0.11000000000000001</v>
      </c>
      <c r="BE125" s="33">
        <f t="shared" ref="BE125:BX125" si="1907">SUBTOTAL(9,BE121:BE124)</f>
        <v>766000</v>
      </c>
      <c r="BF125" s="33">
        <f t="shared" si="1907"/>
        <v>563000</v>
      </c>
      <c r="BG125" s="33">
        <f t="shared" si="1907"/>
        <v>3</v>
      </c>
      <c r="BH125" s="33">
        <f t="shared" si="1907"/>
        <v>41000</v>
      </c>
      <c r="BI125" s="33">
        <f t="shared" si="1907"/>
        <v>10000</v>
      </c>
      <c r="BJ125" s="33">
        <f t="shared" si="1907"/>
        <v>512000</v>
      </c>
      <c r="BK125" s="33">
        <f t="shared" si="1907"/>
        <v>0</v>
      </c>
      <c r="BL125" s="33">
        <f t="shared" si="1907"/>
        <v>0</v>
      </c>
      <c r="BM125" s="33">
        <f t="shared" si="1907"/>
        <v>203000</v>
      </c>
      <c r="BN125" s="33">
        <f t="shared" si="1907"/>
        <v>160000</v>
      </c>
      <c r="BO125" s="33">
        <f t="shared" si="1907"/>
        <v>43000</v>
      </c>
      <c r="BP125" s="33">
        <f t="shared" si="1907"/>
        <v>0</v>
      </c>
      <c r="BQ125" s="33">
        <f t="shared" si="1907"/>
        <v>-31080</v>
      </c>
      <c r="BR125" s="33">
        <f t="shared" si="1907"/>
        <v>101000</v>
      </c>
      <c r="BS125" s="33">
        <f t="shared" si="1907"/>
        <v>0</v>
      </c>
      <c r="BT125" s="33">
        <f t="shared" si="1907"/>
        <v>96873</v>
      </c>
      <c r="BU125" s="33">
        <f t="shared" si="1907"/>
        <v>78922</v>
      </c>
      <c r="BV125" s="47">
        <f t="shared" si="1907"/>
        <v>9.0000000000000011E-2</v>
      </c>
      <c r="BW125" s="47">
        <f t="shared" si="1907"/>
        <v>0.04</v>
      </c>
      <c r="BX125" s="47">
        <f t="shared" si="1907"/>
        <v>0.13</v>
      </c>
      <c r="BY125" s="33">
        <f t="shared" ref="BY125:CQ125" si="1908">SUBTOTAL(9,BY121:BY124)</f>
        <v>766000</v>
      </c>
      <c r="BZ125" s="33">
        <f t="shared" si="1908"/>
        <v>563000</v>
      </c>
      <c r="CA125" s="33">
        <f t="shared" si="1908"/>
        <v>3</v>
      </c>
      <c r="CB125" s="33">
        <f t="shared" si="1908"/>
        <v>41000</v>
      </c>
      <c r="CC125" s="33">
        <f t="shared" si="1908"/>
        <v>10000</v>
      </c>
      <c r="CD125" s="33">
        <f t="shared" si="1908"/>
        <v>512000</v>
      </c>
      <c r="CE125" s="33">
        <f t="shared" si="1908"/>
        <v>0</v>
      </c>
      <c r="CF125" s="33">
        <f t="shared" si="1908"/>
        <v>0</v>
      </c>
      <c r="CG125" s="33">
        <f t="shared" si="1908"/>
        <v>203000</v>
      </c>
      <c r="CH125" s="33">
        <f t="shared" si="1908"/>
        <v>160000</v>
      </c>
      <c r="CI125" s="33">
        <f t="shared" si="1908"/>
        <v>43000</v>
      </c>
      <c r="CJ125" s="33">
        <f t="shared" si="1908"/>
        <v>0</v>
      </c>
      <c r="CK125" s="33">
        <f t="shared" si="1908"/>
        <v>0</v>
      </c>
      <c r="CL125" s="33">
        <f t="shared" si="1908"/>
        <v>0</v>
      </c>
      <c r="CM125" s="33">
        <f t="shared" si="1908"/>
        <v>96873</v>
      </c>
      <c r="CN125" s="33">
        <f t="shared" si="1908"/>
        <v>78922</v>
      </c>
      <c r="CO125" s="56">
        <f t="shared" si="1908"/>
        <v>0</v>
      </c>
      <c r="CP125" s="56">
        <f t="shared" si="1908"/>
        <v>0</v>
      </c>
      <c r="CQ125" s="56">
        <f t="shared" si="1908"/>
        <v>0</v>
      </c>
      <c r="CR125" s="33">
        <f t="shared" ref="CR125:DJ125" si="1909">SUBTOTAL(9,CR121:CR124)</f>
        <v>100700</v>
      </c>
      <c r="CS125" s="33">
        <f t="shared" si="1909"/>
        <v>0</v>
      </c>
      <c r="CT125" s="33">
        <f t="shared" si="1909"/>
        <v>0</v>
      </c>
      <c r="CU125" s="33">
        <f t="shared" si="1909"/>
        <v>0</v>
      </c>
      <c r="CV125" s="33">
        <f t="shared" si="1909"/>
        <v>0</v>
      </c>
      <c r="CW125" s="33">
        <f t="shared" si="1909"/>
        <v>0</v>
      </c>
      <c r="CX125" s="33">
        <f t="shared" si="1909"/>
        <v>0</v>
      </c>
      <c r="CY125" s="33">
        <f t="shared" si="1909"/>
        <v>0</v>
      </c>
      <c r="CZ125" s="33">
        <f t="shared" si="1909"/>
        <v>100700</v>
      </c>
      <c r="DA125" s="33">
        <f t="shared" si="1909"/>
        <v>0</v>
      </c>
      <c r="DB125" s="33">
        <f t="shared" si="1909"/>
        <v>0</v>
      </c>
      <c r="DC125" s="33">
        <f t="shared" si="1909"/>
        <v>0</v>
      </c>
      <c r="DD125" s="33">
        <f t="shared" si="1909"/>
        <v>-522000</v>
      </c>
      <c r="DE125" s="33">
        <f t="shared" si="1909"/>
        <v>-203000</v>
      </c>
      <c r="DF125" s="33">
        <f t="shared" si="1909"/>
        <v>98395</v>
      </c>
      <c r="DG125" s="33">
        <f t="shared" si="1909"/>
        <v>77458</v>
      </c>
      <c r="DH125" s="56">
        <f t="shared" si="1909"/>
        <v>1.1700000000000002</v>
      </c>
      <c r="DI125" s="56">
        <f t="shared" si="1909"/>
        <v>0.16</v>
      </c>
      <c r="DJ125" s="56">
        <f t="shared" si="1909"/>
        <v>1.33</v>
      </c>
      <c r="DK125" s="33">
        <f t="shared" ref="DK125:EC125" si="1910">SUBTOTAL(9,DK121:DK124)</f>
        <v>0</v>
      </c>
      <c r="DL125" s="33">
        <f t="shared" si="1910"/>
        <v>0</v>
      </c>
      <c r="DM125" s="33">
        <f t="shared" si="1910"/>
        <v>0</v>
      </c>
      <c r="DN125" s="33">
        <f t="shared" si="1910"/>
        <v>0</v>
      </c>
      <c r="DO125" s="33">
        <f t="shared" si="1910"/>
        <v>0</v>
      </c>
      <c r="DP125" s="33">
        <f t="shared" si="1910"/>
        <v>0</v>
      </c>
      <c r="DQ125" s="33">
        <f t="shared" si="1910"/>
        <v>0</v>
      </c>
      <c r="DR125" s="33">
        <f t="shared" si="1910"/>
        <v>0</v>
      </c>
      <c r="DS125" s="33">
        <f t="shared" si="1910"/>
        <v>0</v>
      </c>
      <c r="DT125" s="33">
        <f t="shared" si="1910"/>
        <v>0</v>
      </c>
      <c r="DU125" s="33">
        <f t="shared" si="1910"/>
        <v>0</v>
      </c>
      <c r="DV125" s="33">
        <f t="shared" si="1910"/>
        <v>0</v>
      </c>
      <c r="DW125" s="33">
        <f t="shared" si="1910"/>
        <v>0</v>
      </c>
      <c r="DX125" s="33">
        <f t="shared" si="1910"/>
        <v>0</v>
      </c>
      <c r="DY125" s="33">
        <f t="shared" si="1910"/>
        <v>0</v>
      </c>
      <c r="DZ125" s="33">
        <f t="shared" si="1910"/>
        <v>0</v>
      </c>
      <c r="EA125" s="56" t="e">
        <f t="shared" si="1910"/>
        <v>#DIV/0!</v>
      </c>
      <c r="EB125" s="56" t="e">
        <f t="shared" si="1910"/>
        <v>#DIV/0!</v>
      </c>
      <c r="EC125" s="56" t="e">
        <f t="shared" si="1910"/>
        <v>#DIV/0!</v>
      </c>
      <c r="ED125" s="33">
        <f t="shared" ref="ED125:EV125" si="1911">SUBTOTAL(9,ED121:ED124)</f>
        <v>0</v>
      </c>
      <c r="EE125" s="33">
        <f t="shared" si="1911"/>
        <v>0</v>
      </c>
      <c r="EF125" s="33">
        <f t="shared" si="1911"/>
        <v>0</v>
      </c>
      <c r="EG125" s="33">
        <f t="shared" si="1911"/>
        <v>0</v>
      </c>
      <c r="EH125" s="33">
        <f t="shared" si="1911"/>
        <v>0</v>
      </c>
      <c r="EI125" s="33">
        <f t="shared" si="1911"/>
        <v>0</v>
      </c>
      <c r="EJ125" s="33">
        <f t="shared" si="1911"/>
        <v>0</v>
      </c>
      <c r="EK125" s="33">
        <f t="shared" si="1911"/>
        <v>0</v>
      </c>
      <c r="EL125" s="33">
        <f t="shared" si="1911"/>
        <v>0</v>
      </c>
      <c r="EM125" s="33">
        <f t="shared" si="1911"/>
        <v>0</v>
      </c>
      <c r="EN125" s="33">
        <f t="shared" si="1911"/>
        <v>0</v>
      </c>
      <c r="EO125" s="33">
        <f t="shared" si="1911"/>
        <v>0</v>
      </c>
      <c r="EP125" s="33">
        <f t="shared" si="1911"/>
        <v>0</v>
      </c>
      <c r="EQ125" s="33">
        <f t="shared" si="1911"/>
        <v>0</v>
      </c>
      <c r="ER125" s="33">
        <f t="shared" si="1911"/>
        <v>0</v>
      </c>
      <c r="ES125" s="33">
        <f t="shared" si="1911"/>
        <v>0</v>
      </c>
      <c r="ET125" s="56" t="e">
        <f t="shared" si="1911"/>
        <v>#DIV/0!</v>
      </c>
      <c r="EU125" s="56" t="e">
        <f t="shared" si="1911"/>
        <v>#DIV/0!</v>
      </c>
      <c r="EV125" s="56" t="e">
        <f t="shared" si="1911"/>
        <v>#DIV/0!</v>
      </c>
    </row>
    <row r="126" spans="1:152" x14ac:dyDescent="0.25">
      <c r="A126" s="25">
        <v>1437</v>
      </c>
      <c r="B126" s="6">
        <v>600010104</v>
      </c>
      <c r="C126" s="26">
        <v>14451018</v>
      </c>
      <c r="D126" s="27" t="s">
        <v>69</v>
      </c>
      <c r="E126" s="6">
        <v>3123</v>
      </c>
      <c r="F126" s="6" t="s">
        <v>18</v>
      </c>
      <c r="G126" s="6" t="s">
        <v>19</v>
      </c>
      <c r="H126" s="40">
        <f>I126+P126</f>
        <v>426210</v>
      </c>
      <c r="I126" s="40">
        <f>K126+L126+M126+N126+O126</f>
        <v>176770</v>
      </c>
      <c r="J126" s="5">
        <v>4</v>
      </c>
      <c r="K126" s="9">
        <v>105440</v>
      </c>
      <c r="L126" s="9"/>
      <c r="M126" s="9">
        <v>71330</v>
      </c>
      <c r="N126" s="9"/>
      <c r="O126" s="9"/>
      <c r="P126" s="40">
        <f>Q126+R126+S126</f>
        <v>249440</v>
      </c>
      <c r="Q126" s="9"/>
      <c r="R126" s="9">
        <v>249440</v>
      </c>
      <c r="S126" s="9"/>
      <c r="T126" s="64">
        <f>(L126+M126+N126)*-1</f>
        <v>-71330</v>
      </c>
      <c r="U126" s="64">
        <f>(Q126+R126)*-1</f>
        <v>-249440</v>
      </c>
      <c r="V126" s="9">
        <f>ROUND(T126*0.65,0)</f>
        <v>-46365</v>
      </c>
      <c r="W126" s="9">
        <f>ROUND(U126*0.65,0)</f>
        <v>-162136</v>
      </c>
      <c r="X126" s="9">
        <v>55392</v>
      </c>
      <c r="Y126" s="9">
        <v>29600</v>
      </c>
      <c r="Z126" s="69">
        <f t="shared" ref="Z126:Z127" si="1912">IF(T126=0,0,ROUND((T126+L126)/X126/12,2))</f>
        <v>-0.11</v>
      </c>
      <c r="AA126" s="69">
        <f t="shared" ref="AA126:AA127" si="1913">IF(U126=0,0,ROUND((U126+Q126)/Y126/12,2))</f>
        <v>-0.7</v>
      </c>
      <c r="AB126" s="69">
        <f>Z126+AA126</f>
        <v>-0.80999999999999994</v>
      </c>
      <c r="AC126" s="69">
        <f t="shared" ref="AC126:AC127" si="1914">ROUND(Z126*0.65,2)</f>
        <v>-7.0000000000000007E-2</v>
      </c>
      <c r="AD126" s="69">
        <f t="shared" ref="AD126:AD127" si="1915">ROUND(AA126*0.65,2)</f>
        <v>-0.46</v>
      </c>
      <c r="AE126" s="46">
        <f>AC126+AD126</f>
        <v>-0.53</v>
      </c>
      <c r="AF126" s="9">
        <f t="shared" ref="AF126:AF127" si="1916">T126-V126</f>
        <v>-24965</v>
      </c>
      <c r="AG126" s="9">
        <f t="shared" ref="AG126:AG127" si="1917">U126-W126</f>
        <v>-87304</v>
      </c>
      <c r="AH126" s="69">
        <f t="shared" ref="AH126:AH127" si="1918">Z126-AC126</f>
        <v>-3.9999999999999994E-2</v>
      </c>
      <c r="AI126" s="69">
        <f t="shared" ref="AI126:AI127" si="1919">AA126-AD126</f>
        <v>-0.23999999999999994</v>
      </c>
      <c r="AJ126" s="69">
        <f>AH126+AI126</f>
        <v>-0.27999999999999992</v>
      </c>
      <c r="AK126" s="40">
        <f>AL126+AS126</f>
        <v>354084</v>
      </c>
      <c r="AL126" s="40">
        <f>AN126+AO126+AP126+AQ126+AR126</f>
        <v>146534</v>
      </c>
      <c r="AM126" s="102">
        <v>4</v>
      </c>
      <c r="AN126" s="92">
        <v>40250</v>
      </c>
      <c r="AO126" s="92">
        <v>0</v>
      </c>
      <c r="AP126" s="92">
        <v>106284</v>
      </c>
      <c r="AQ126" s="92">
        <v>0</v>
      </c>
      <c r="AR126" s="92">
        <v>0</v>
      </c>
      <c r="AS126" s="103">
        <f>AT126+AU126+AV126</f>
        <v>207550</v>
      </c>
      <c r="AT126" s="92">
        <v>49600</v>
      </c>
      <c r="AU126" s="92">
        <v>157950</v>
      </c>
      <c r="AV126" s="92">
        <v>0</v>
      </c>
      <c r="AW126" s="78">
        <f>(AN126+AO126+AP126+AQ126)-(K126+L126+M126+N126)</f>
        <v>-30236</v>
      </c>
      <c r="AX126" s="78">
        <f>(AT126+AU126)-(Q126+R126)</f>
        <v>-41890</v>
      </c>
      <c r="AY126" s="78">
        <f t="shared" ref="AY126:AY127" si="1920">AV126+AR126-S126-O126</f>
        <v>0</v>
      </c>
      <c r="AZ126" s="9">
        <v>55392</v>
      </c>
      <c r="BA126" s="9">
        <v>29600</v>
      </c>
      <c r="BB126" s="86">
        <f>ROUND(((AN126+AP126+AQ126)-(K126+M126+N126))/AZ126/10,2)*-1</f>
        <v>0.05</v>
      </c>
      <c r="BC126" s="86">
        <f>ROUND((AU126-R126)/BA126/10,2)*-1</f>
        <v>0.31</v>
      </c>
      <c r="BD126" s="86">
        <f>BB126+BC126</f>
        <v>0.36</v>
      </c>
      <c r="BE126" s="87">
        <f>BF126+BM126</f>
        <v>354084</v>
      </c>
      <c r="BF126" s="87">
        <f>BH126+BI126+BJ126+BK126+BL126</f>
        <v>146534</v>
      </c>
      <c r="BG126" s="76">
        <f>AM126</f>
        <v>4</v>
      </c>
      <c r="BH126" s="76">
        <f t="shared" ref="BH126" si="1921">AN126</f>
        <v>40250</v>
      </c>
      <c r="BI126" s="76">
        <f t="shared" ref="BI126" si="1922">AO126</f>
        <v>0</v>
      </c>
      <c r="BJ126" s="76">
        <f t="shared" ref="BJ126" si="1923">AP126</f>
        <v>106284</v>
      </c>
      <c r="BK126" s="76">
        <f t="shared" ref="BK126" si="1924">AQ126</f>
        <v>0</v>
      </c>
      <c r="BL126" s="76">
        <f t="shared" ref="BL126" si="1925">AR126</f>
        <v>0</v>
      </c>
      <c r="BM126" s="87">
        <f>BN126+BO126+BP126</f>
        <v>207550</v>
      </c>
      <c r="BN126" s="76">
        <f>AT126</f>
        <v>49600</v>
      </c>
      <c r="BO126" s="76">
        <f t="shared" ref="BO126" si="1926">AU126</f>
        <v>157950</v>
      </c>
      <c r="BP126" s="76">
        <f t="shared" ref="BP126" si="1927">AV126</f>
        <v>0</v>
      </c>
      <c r="BQ126" s="81">
        <f t="shared" ref="BQ126:BQ127" si="1928">(BH126+BI126+BJ126+BK126)-(K126+L126+M126+N126)</f>
        <v>-30236</v>
      </c>
      <c r="BR126" s="81">
        <f t="shared" ref="BR126:BR127" si="1929">(BN126+BO126)-(Q126+R126)</f>
        <v>-41890</v>
      </c>
      <c r="BS126" s="81">
        <f t="shared" ref="BS126:BS127" si="1930">(BP126+BL126)-(S126+O126)</f>
        <v>0</v>
      </c>
      <c r="BT126" s="9">
        <v>55392</v>
      </c>
      <c r="BU126" s="9">
        <v>29600</v>
      </c>
      <c r="BV126" s="86">
        <f t="shared" ref="BV126" si="1931">ROUND(((BH126+BJ126+BK126)-(K126+M126+N126))/10/BT126,2)*-1</f>
        <v>0.05</v>
      </c>
      <c r="BW126" s="86">
        <f t="shared" ref="BW126" si="1932">ROUND((BO126-R126)/10/BU126,2)*-1</f>
        <v>0.31</v>
      </c>
      <c r="BX126" s="86">
        <f>BV126+BW126</f>
        <v>0.36</v>
      </c>
      <c r="BY126" s="87">
        <f t="shared" ref="BY126:BY127" si="1933">BZ126+CG126</f>
        <v>354084</v>
      </c>
      <c r="BZ126" s="87">
        <f t="shared" ref="BZ126:BZ127" si="1934">CB126+CC126+CD126+CE126+CF126</f>
        <v>146534</v>
      </c>
      <c r="CA126" s="81">
        <f t="shared" ref="CA126:CA127" si="1935">BG126</f>
        <v>4</v>
      </c>
      <c r="CB126" s="81">
        <f t="shared" ref="CB126:CB127" si="1936">BH126</f>
        <v>40250</v>
      </c>
      <c r="CC126" s="81">
        <f t="shared" ref="CC126:CC127" si="1937">BI126</f>
        <v>0</v>
      </c>
      <c r="CD126" s="81">
        <f t="shared" ref="CD126:CD127" si="1938">BJ126</f>
        <v>106284</v>
      </c>
      <c r="CE126" s="81">
        <f t="shared" ref="CE126:CE127" si="1939">BK126</f>
        <v>0</v>
      </c>
      <c r="CF126" s="81">
        <f t="shared" ref="CF126:CF127" si="1940">BL126</f>
        <v>0</v>
      </c>
      <c r="CG126" s="87">
        <f t="shared" ref="CG126:CG127" si="1941">CH126+CI126+CJ126</f>
        <v>207550</v>
      </c>
      <c r="CH126" s="81">
        <f t="shared" ref="CH126:CH127" si="1942">BN126</f>
        <v>49600</v>
      </c>
      <c r="CI126" s="81">
        <f t="shared" ref="CI126:CI127" si="1943">BO126</f>
        <v>157950</v>
      </c>
      <c r="CJ126" s="81">
        <f t="shared" ref="CJ126:CJ127" si="1944">BP126</f>
        <v>0</v>
      </c>
      <c r="CK126" s="81">
        <f>(CC126+CD126+CE126)-(BI126+BJ126+BK126)</f>
        <v>0</v>
      </c>
      <c r="CL126" s="81">
        <f>(CH126+CI126)-(BN126+BO126)</f>
        <v>0</v>
      </c>
      <c r="CM126" s="9">
        <v>55392</v>
      </c>
      <c r="CN126" s="9">
        <v>29600</v>
      </c>
      <c r="CO126" s="90">
        <f>ROUND(((CD126+CE126)-(BJ126+BK126))/CM126/10,2)*-1</f>
        <v>0</v>
      </c>
      <c r="CP126" s="90">
        <f>ROUND((CI126-BO126)/CN126/10,2)*-1</f>
        <v>0</v>
      </c>
      <c r="CQ126" s="90">
        <f t="shared" ref="CQ126:CQ127" si="1945">SUM(CO126:CP126)</f>
        <v>0</v>
      </c>
      <c r="CR126" s="87">
        <f>CS126+CZ126</f>
        <v>0</v>
      </c>
      <c r="CS126" s="87">
        <f>CU126+CV126+CW126+CX126+CY126</f>
        <v>0</v>
      </c>
      <c r="CT126" s="88"/>
      <c r="CU126" s="81"/>
      <c r="CV126" s="81"/>
      <c r="CW126" s="81"/>
      <c r="CX126" s="81"/>
      <c r="CY126" s="81"/>
      <c r="CZ126" s="87">
        <f t="shared" ref="CZ126:CZ127" si="1946">DA126+DB126+DC126</f>
        <v>0</v>
      </c>
      <c r="DA126" s="81"/>
      <c r="DB126" s="81"/>
      <c r="DC126" s="81"/>
      <c r="DD126" s="81">
        <f t="shared" ref="DD126:DD127" si="1947">(CV126+CW126+CX126)-(CC126+CD126+CE126)</f>
        <v>-106284</v>
      </c>
      <c r="DE126" s="81">
        <f t="shared" ref="DE126:DE127" si="1948">(DA126+DB126)-(CH126+CI126)</f>
        <v>-207550</v>
      </c>
      <c r="DF126" s="9">
        <v>56067</v>
      </c>
      <c r="DG126" s="9">
        <v>27130</v>
      </c>
      <c r="DH126" s="90">
        <f t="shared" ref="DH126" si="1949">ROUND(((CW126+CX126)-(CD126+CE126))/DF126/10,2)*-1</f>
        <v>0.19</v>
      </c>
      <c r="DI126" s="90">
        <f t="shared" ref="DI126" si="1950">ROUND(((DB126-CI126)/DG126/10),2)*-1</f>
        <v>0.57999999999999996</v>
      </c>
      <c r="DJ126" s="90">
        <f>DH126+DI126</f>
        <v>0.77</v>
      </c>
      <c r="DK126" s="87">
        <f>DL126+DS126</f>
        <v>0</v>
      </c>
      <c r="DL126" s="87">
        <f>DN126+DO126+DP126+DQ126+DR126</f>
        <v>0</v>
      </c>
      <c r="DM126" s="88"/>
      <c r="DN126" s="81"/>
      <c r="DO126" s="81"/>
      <c r="DP126" s="78"/>
      <c r="DQ126" s="9"/>
      <c r="DR126" s="9"/>
      <c r="DS126" s="87">
        <f t="shared" ref="DS126:DS127" si="1951">DT126+DU126+DV126</f>
        <v>0</v>
      </c>
      <c r="DT126" s="78"/>
      <c r="DU126" s="92"/>
      <c r="DV126" s="78"/>
      <c r="DW126" s="81">
        <f t="shared" ref="DW126:DW127" si="1952">(DO126+DP126+DQ126)-(CV126+CW126+CX126)</f>
        <v>0</v>
      </c>
      <c r="DX126" s="81">
        <f t="shared" ref="DX126:DX127" si="1953">(DT126+DU126)-(DA126+DB126)</f>
        <v>0</v>
      </c>
      <c r="DY126" s="9"/>
      <c r="DZ126" s="9"/>
      <c r="EA126" s="90" t="e">
        <f t="shared" ref="EA126" si="1954">ROUND(((DP126+DQ126)-(CW126+CX126))/DY126/10,2)*-1</f>
        <v>#DIV/0!</v>
      </c>
      <c r="EB126" s="90" t="e">
        <f t="shared" ref="EB126" si="1955">ROUND(((DU126-DB126)/DZ126/10),2)*-1</f>
        <v>#DIV/0!</v>
      </c>
      <c r="EC126" s="90" t="e">
        <f>EA126+EB126</f>
        <v>#DIV/0!</v>
      </c>
      <c r="ED126" s="87">
        <f>EE126+EL126</f>
        <v>0</v>
      </c>
      <c r="EE126" s="87">
        <f>EG126+EH126+EI126+EJ126+EK126</f>
        <v>0</v>
      </c>
      <c r="EF126" s="88"/>
      <c r="EG126" s="81"/>
      <c r="EH126" s="81"/>
      <c r="EI126" s="81"/>
      <c r="EJ126" s="81"/>
      <c r="EK126" s="81"/>
      <c r="EL126" s="87">
        <v>0</v>
      </c>
      <c r="EM126" s="81"/>
      <c r="EN126" s="95"/>
      <c r="EO126" s="81"/>
      <c r="EP126" s="81">
        <f t="shared" ref="EP126:EP127" si="1956">(EH126+EI126+EJ126)-(DO126+DP126+DQ126)</f>
        <v>0</v>
      </c>
      <c r="EQ126" s="81">
        <f t="shared" ref="EQ126:EQ127" si="1957">(EM126+EN126)-(DT126+DU126)</f>
        <v>0</v>
      </c>
      <c r="ER126" s="9"/>
      <c r="ES126" s="9"/>
      <c r="ET126" s="90" t="e">
        <f t="shared" ref="ET126" si="1958">ROUND(((EI126+EJ126)-(DP126+DQ126))/ER126/10,2)*-1</f>
        <v>#DIV/0!</v>
      </c>
      <c r="EU126" s="90" t="e">
        <f t="shared" ref="EU126" si="1959">ROUND(((EN126-DU126)/ES126/10),2)*-1</f>
        <v>#DIV/0!</v>
      </c>
      <c r="EV126" s="90" t="e">
        <f>ET126+EU126</f>
        <v>#DIV/0!</v>
      </c>
    </row>
    <row r="127" spans="1:152" x14ac:dyDescent="0.25">
      <c r="A127" s="5">
        <v>1437</v>
      </c>
      <c r="B127" s="2">
        <v>600010104</v>
      </c>
      <c r="C127" s="7">
        <v>14451018</v>
      </c>
      <c r="D127" s="8" t="s">
        <v>69</v>
      </c>
      <c r="E127" s="19">
        <v>3123</v>
      </c>
      <c r="F127" s="19" t="s">
        <v>108</v>
      </c>
      <c r="G127" s="19" t="s">
        <v>94</v>
      </c>
      <c r="H127" s="40">
        <f>I127+P127</f>
        <v>0</v>
      </c>
      <c r="I127" s="40">
        <f>K127+L127+M127+N127+O127</f>
        <v>0</v>
      </c>
      <c r="J127" s="5"/>
      <c r="K127" s="9"/>
      <c r="L127" s="9"/>
      <c r="M127" s="9"/>
      <c r="N127" s="9"/>
      <c r="O127" s="9"/>
      <c r="P127" s="40">
        <f>Q127+R127+S127</f>
        <v>0</v>
      </c>
      <c r="Q127" s="9"/>
      <c r="R127" s="9"/>
      <c r="S127" s="9"/>
      <c r="T127" s="64">
        <f>(L127+M127+N127)*-1</f>
        <v>0</v>
      </c>
      <c r="U127" s="64">
        <f>(Q127+R127)*-1</f>
        <v>0</v>
      </c>
      <c r="V127" s="9">
        <f>ROUND(T127*0.65,0)</f>
        <v>0</v>
      </c>
      <c r="W127" s="9">
        <f>ROUND(U127*0.65,0)</f>
        <v>0</v>
      </c>
      <c r="X127" s="45" t="s">
        <v>218</v>
      </c>
      <c r="Y127" s="45" t="s">
        <v>218</v>
      </c>
      <c r="Z127" s="69">
        <f t="shared" si="1912"/>
        <v>0</v>
      </c>
      <c r="AA127" s="69">
        <f t="shared" si="1913"/>
        <v>0</v>
      </c>
      <c r="AB127" s="69">
        <f>Z127+AA127</f>
        <v>0</v>
      </c>
      <c r="AC127" s="69">
        <f t="shared" si="1914"/>
        <v>0</v>
      </c>
      <c r="AD127" s="69">
        <f t="shared" si="1915"/>
        <v>0</v>
      </c>
      <c r="AE127" s="46">
        <f>AC127+AD127</f>
        <v>0</v>
      </c>
      <c r="AF127" s="9">
        <f t="shared" si="1916"/>
        <v>0</v>
      </c>
      <c r="AG127" s="9">
        <f t="shared" si="1917"/>
        <v>0</v>
      </c>
      <c r="AH127" s="69">
        <f t="shared" si="1918"/>
        <v>0</v>
      </c>
      <c r="AI127" s="69">
        <f t="shared" si="1919"/>
        <v>0</v>
      </c>
      <c r="AJ127" s="69">
        <f>AH127+AI127</f>
        <v>0</v>
      </c>
      <c r="AK127" s="40">
        <f>AL127+AS127</f>
        <v>0</v>
      </c>
      <c r="AL127" s="40">
        <f>AN127+AO127+AP127+AQ127+AR127</f>
        <v>0</v>
      </c>
      <c r="AM127" s="102"/>
      <c r="AN127" s="92"/>
      <c r="AO127" s="92"/>
      <c r="AP127" s="92"/>
      <c r="AQ127" s="92"/>
      <c r="AR127" s="92"/>
      <c r="AS127" s="103">
        <f>AT127+AU127+AV127</f>
        <v>0</v>
      </c>
      <c r="AT127" s="92"/>
      <c r="AU127" s="92"/>
      <c r="AV127" s="92"/>
      <c r="AW127" s="78">
        <f>(AN127+AO127+AP127+AQ127)-(K127+L127+M127+N127)</f>
        <v>0</v>
      </c>
      <c r="AX127" s="78">
        <f>(AT127+AU127)-(Q127+R127)</f>
        <v>0</v>
      </c>
      <c r="AY127" s="78">
        <f t="shared" si="1920"/>
        <v>0</v>
      </c>
      <c r="AZ127" s="45" t="s">
        <v>218</v>
      </c>
      <c r="BA127" s="45" t="s">
        <v>218</v>
      </c>
      <c r="BB127" s="107" t="s">
        <v>218</v>
      </c>
      <c r="BC127" s="107" t="s">
        <v>218</v>
      </c>
      <c r="BD127" s="107" t="s">
        <v>218</v>
      </c>
      <c r="BE127" s="87">
        <f>BF127+BM127</f>
        <v>0</v>
      </c>
      <c r="BF127" s="87">
        <f>BH127+BI127+BJ127+BK127+BL127</f>
        <v>0</v>
      </c>
      <c r="BG127" s="88">
        <f t="shared" ref="BG127" si="1960">J127</f>
        <v>0</v>
      </c>
      <c r="BH127" s="88">
        <f t="shared" ref="BH127" si="1961">K127</f>
        <v>0</v>
      </c>
      <c r="BI127" s="88">
        <f t="shared" ref="BI127" si="1962">L127</f>
        <v>0</v>
      </c>
      <c r="BJ127" s="88">
        <f t="shared" ref="BJ127" si="1963">M127</f>
        <v>0</v>
      </c>
      <c r="BK127" s="88">
        <f t="shared" ref="BK127" si="1964">N127</f>
        <v>0</v>
      </c>
      <c r="BL127" s="88">
        <f t="shared" ref="BL127" si="1965">O127</f>
        <v>0</v>
      </c>
      <c r="BM127" s="87">
        <f>BN127+BO127+BP127</f>
        <v>0</v>
      </c>
      <c r="BN127" s="81">
        <f t="shared" ref="BN127" si="1966">Q127</f>
        <v>0</v>
      </c>
      <c r="BO127" s="81">
        <f t="shared" ref="BO127" si="1967">R127</f>
        <v>0</v>
      </c>
      <c r="BP127" s="81">
        <f t="shared" ref="BP127" si="1968">S127</f>
        <v>0</v>
      </c>
      <c r="BQ127" s="81">
        <f t="shared" si="1928"/>
        <v>0</v>
      </c>
      <c r="BR127" s="81">
        <f t="shared" si="1929"/>
        <v>0</v>
      </c>
      <c r="BS127" s="81">
        <f t="shared" si="1930"/>
        <v>0</v>
      </c>
      <c r="BT127" s="45" t="s">
        <v>218</v>
      </c>
      <c r="BU127" s="45" t="s">
        <v>218</v>
      </c>
      <c r="BV127" s="86">
        <v>0</v>
      </c>
      <c r="BW127" s="86">
        <v>0</v>
      </c>
      <c r="BX127" s="86">
        <f>BV127+BW127</f>
        <v>0</v>
      </c>
      <c r="BY127" s="87">
        <f t="shared" si="1933"/>
        <v>0</v>
      </c>
      <c r="BZ127" s="87">
        <f t="shared" si="1934"/>
        <v>0</v>
      </c>
      <c r="CA127" s="81">
        <f t="shared" si="1935"/>
        <v>0</v>
      </c>
      <c r="CB127" s="81">
        <f t="shared" si="1936"/>
        <v>0</v>
      </c>
      <c r="CC127" s="81">
        <f t="shared" si="1937"/>
        <v>0</v>
      </c>
      <c r="CD127" s="81">
        <f t="shared" si="1938"/>
        <v>0</v>
      </c>
      <c r="CE127" s="81">
        <f t="shared" si="1939"/>
        <v>0</v>
      </c>
      <c r="CF127" s="81">
        <f t="shared" si="1940"/>
        <v>0</v>
      </c>
      <c r="CG127" s="87">
        <f t="shared" si="1941"/>
        <v>0</v>
      </c>
      <c r="CH127" s="81">
        <f t="shared" si="1942"/>
        <v>0</v>
      </c>
      <c r="CI127" s="81">
        <f t="shared" si="1943"/>
        <v>0</v>
      </c>
      <c r="CJ127" s="81">
        <f t="shared" si="1944"/>
        <v>0</v>
      </c>
      <c r="CK127" s="81">
        <f>(CC127+CD127+CE127)-(BI127+BJ127+BK127)</f>
        <v>0</v>
      </c>
      <c r="CL127" s="81">
        <f>(CH127+CI127)-(BN127+BO127)</f>
        <v>0</v>
      </c>
      <c r="CM127" s="45">
        <v>0</v>
      </c>
      <c r="CN127" s="45">
        <v>0</v>
      </c>
      <c r="CO127" s="90"/>
      <c r="CP127" s="90"/>
      <c r="CQ127" s="90">
        <f t="shared" si="1945"/>
        <v>0</v>
      </c>
      <c r="CR127" s="87">
        <f>CS127+CZ127</f>
        <v>0</v>
      </c>
      <c r="CS127" s="87">
        <f>CU127+CV127+CW127+CX127+CY127</f>
        <v>0</v>
      </c>
      <c r="CT127" s="88"/>
      <c r="CU127" s="81"/>
      <c r="CV127" s="81"/>
      <c r="CW127" s="81"/>
      <c r="CX127" s="81"/>
      <c r="CY127" s="81"/>
      <c r="CZ127" s="87">
        <f t="shared" si="1946"/>
        <v>0</v>
      </c>
      <c r="DA127" s="81"/>
      <c r="DB127" s="81"/>
      <c r="DC127" s="81"/>
      <c r="DD127" s="81">
        <f t="shared" si="1947"/>
        <v>0</v>
      </c>
      <c r="DE127" s="81">
        <f t="shared" si="1948"/>
        <v>0</v>
      </c>
      <c r="DF127" s="45" t="s">
        <v>218</v>
      </c>
      <c r="DG127" s="45" t="s">
        <v>218</v>
      </c>
      <c r="DH127" s="90">
        <v>0</v>
      </c>
      <c r="DI127" s="90">
        <v>0</v>
      </c>
      <c r="DJ127" s="90">
        <f>DH127+DI127</f>
        <v>0</v>
      </c>
      <c r="DK127" s="87">
        <f>DL127+DS127</f>
        <v>0</v>
      </c>
      <c r="DL127" s="87">
        <f>DN127+DO127+DP127+DQ127+DR127</f>
        <v>0</v>
      </c>
      <c r="DM127" s="88"/>
      <c r="DN127" s="81"/>
      <c r="DO127" s="81"/>
      <c r="DP127" s="9"/>
      <c r="DQ127" s="9"/>
      <c r="DR127" s="9"/>
      <c r="DS127" s="87">
        <f t="shared" si="1951"/>
        <v>0</v>
      </c>
      <c r="DT127" s="78"/>
      <c r="DU127" s="78"/>
      <c r="DV127" s="78"/>
      <c r="DW127" s="81">
        <f t="shared" si="1952"/>
        <v>0</v>
      </c>
      <c r="DX127" s="81">
        <f t="shared" si="1953"/>
        <v>0</v>
      </c>
      <c r="DY127" s="45" t="s">
        <v>218</v>
      </c>
      <c r="DZ127" s="45" t="s">
        <v>218</v>
      </c>
      <c r="EA127" s="90">
        <v>0</v>
      </c>
      <c r="EB127" s="90">
        <v>0</v>
      </c>
      <c r="EC127" s="90">
        <f>EA127+EB127</f>
        <v>0</v>
      </c>
      <c r="ED127" s="87">
        <f>EE127+EL127</f>
        <v>0</v>
      </c>
      <c r="EE127" s="87">
        <f>EG127+EH127+EI127+EJ127+EK127</f>
        <v>0</v>
      </c>
      <c r="EF127" s="88"/>
      <c r="EG127" s="81"/>
      <c r="EH127" s="81"/>
      <c r="EI127" s="81"/>
      <c r="EJ127" s="81"/>
      <c r="EK127" s="81"/>
      <c r="EL127" s="87">
        <v>0</v>
      </c>
      <c r="EM127" s="81"/>
      <c r="EN127" s="81"/>
      <c r="EO127" s="81"/>
      <c r="EP127" s="81">
        <f t="shared" si="1956"/>
        <v>0</v>
      </c>
      <c r="EQ127" s="81">
        <f t="shared" si="1957"/>
        <v>0</v>
      </c>
      <c r="ER127" s="45" t="s">
        <v>218</v>
      </c>
      <c r="ES127" s="45" t="s">
        <v>218</v>
      </c>
      <c r="ET127" s="90">
        <v>0</v>
      </c>
      <c r="EU127" s="90">
        <v>0</v>
      </c>
      <c r="EV127" s="90">
        <f>ET127+EU127</f>
        <v>0</v>
      </c>
    </row>
    <row r="128" spans="1:152" x14ac:dyDescent="0.25">
      <c r="A128" s="29"/>
      <c r="B128" s="30"/>
      <c r="C128" s="31"/>
      <c r="D128" s="32" t="s">
        <v>169</v>
      </c>
      <c r="E128" s="34"/>
      <c r="F128" s="34"/>
      <c r="G128" s="34"/>
      <c r="H128" s="33">
        <f t="shared" ref="H128:AE128" si="1969">SUBTOTAL(9,H126:H127)</f>
        <v>426210</v>
      </c>
      <c r="I128" s="33">
        <f t="shared" si="1969"/>
        <v>176770</v>
      </c>
      <c r="J128" s="33">
        <f t="shared" si="1969"/>
        <v>4</v>
      </c>
      <c r="K128" s="33">
        <f t="shared" si="1969"/>
        <v>105440</v>
      </c>
      <c r="L128" s="33">
        <f t="shared" si="1969"/>
        <v>0</v>
      </c>
      <c r="M128" s="33">
        <f t="shared" si="1969"/>
        <v>71330</v>
      </c>
      <c r="N128" s="33">
        <f t="shared" si="1969"/>
        <v>0</v>
      </c>
      <c r="O128" s="33">
        <f t="shared" si="1969"/>
        <v>0</v>
      </c>
      <c r="P128" s="33">
        <f t="shared" si="1969"/>
        <v>249440</v>
      </c>
      <c r="Q128" s="33">
        <f t="shared" si="1969"/>
        <v>0</v>
      </c>
      <c r="R128" s="33">
        <f t="shared" si="1969"/>
        <v>249440</v>
      </c>
      <c r="S128" s="33">
        <f t="shared" si="1969"/>
        <v>0</v>
      </c>
      <c r="T128" s="33">
        <f t="shared" si="1969"/>
        <v>-71330</v>
      </c>
      <c r="U128" s="33">
        <f t="shared" si="1969"/>
        <v>-249440</v>
      </c>
      <c r="V128" s="33">
        <f t="shared" si="1969"/>
        <v>-46365</v>
      </c>
      <c r="W128" s="33">
        <f t="shared" si="1969"/>
        <v>-162136</v>
      </c>
      <c r="X128" s="33">
        <f t="shared" si="1969"/>
        <v>55392</v>
      </c>
      <c r="Y128" s="33">
        <f t="shared" si="1969"/>
        <v>29600</v>
      </c>
      <c r="Z128" s="47">
        <f t="shared" si="1969"/>
        <v>-0.11</v>
      </c>
      <c r="AA128" s="47">
        <f t="shared" si="1969"/>
        <v>-0.7</v>
      </c>
      <c r="AB128" s="47">
        <f t="shared" si="1969"/>
        <v>-0.80999999999999994</v>
      </c>
      <c r="AC128" s="47">
        <f t="shared" si="1969"/>
        <v>-7.0000000000000007E-2</v>
      </c>
      <c r="AD128" s="47">
        <f t="shared" si="1969"/>
        <v>-0.46</v>
      </c>
      <c r="AE128" s="47">
        <f t="shared" si="1969"/>
        <v>-0.53</v>
      </c>
      <c r="AF128" s="33">
        <f t="shared" ref="AF128:AJ128" si="1970">SUBTOTAL(9,AF126:AF127)</f>
        <v>-24965</v>
      </c>
      <c r="AG128" s="33">
        <f t="shared" si="1970"/>
        <v>-87304</v>
      </c>
      <c r="AH128" s="47">
        <f t="shared" si="1970"/>
        <v>-3.9999999999999994E-2</v>
      </c>
      <c r="AI128" s="47">
        <f t="shared" si="1970"/>
        <v>-0.23999999999999994</v>
      </c>
      <c r="AJ128" s="47">
        <f t="shared" si="1970"/>
        <v>-0.27999999999999992</v>
      </c>
      <c r="AK128" s="33">
        <f t="shared" ref="AK128:BD128" si="1971">SUBTOTAL(9,AK126:AK127)</f>
        <v>354084</v>
      </c>
      <c r="AL128" s="33">
        <f t="shared" si="1971"/>
        <v>146534</v>
      </c>
      <c r="AM128" s="33">
        <f t="shared" si="1971"/>
        <v>4</v>
      </c>
      <c r="AN128" s="33">
        <f t="shared" si="1971"/>
        <v>40250</v>
      </c>
      <c r="AO128" s="33">
        <f t="shared" si="1971"/>
        <v>0</v>
      </c>
      <c r="AP128" s="33">
        <f t="shared" si="1971"/>
        <v>106284</v>
      </c>
      <c r="AQ128" s="33">
        <f t="shared" si="1971"/>
        <v>0</v>
      </c>
      <c r="AR128" s="33">
        <f t="shared" si="1971"/>
        <v>0</v>
      </c>
      <c r="AS128" s="33">
        <f t="shared" si="1971"/>
        <v>207550</v>
      </c>
      <c r="AT128" s="33">
        <f t="shared" si="1971"/>
        <v>49600</v>
      </c>
      <c r="AU128" s="33">
        <f t="shared" si="1971"/>
        <v>157950</v>
      </c>
      <c r="AV128" s="33">
        <f t="shared" si="1971"/>
        <v>0</v>
      </c>
      <c r="AW128" s="33">
        <f t="shared" si="1971"/>
        <v>-30236</v>
      </c>
      <c r="AX128" s="33">
        <f t="shared" si="1971"/>
        <v>-41890</v>
      </c>
      <c r="AY128" s="33">
        <f t="shared" si="1971"/>
        <v>0</v>
      </c>
      <c r="AZ128" s="33">
        <f t="shared" ref="AZ128:BA128" si="1972">SUBTOTAL(9,AZ126:AZ127)</f>
        <v>55392</v>
      </c>
      <c r="BA128" s="33">
        <f t="shared" si="1972"/>
        <v>29600</v>
      </c>
      <c r="BB128" s="47">
        <f t="shared" si="1971"/>
        <v>0.05</v>
      </c>
      <c r="BC128" s="47">
        <f t="shared" si="1971"/>
        <v>0.31</v>
      </c>
      <c r="BD128" s="47">
        <f t="shared" si="1971"/>
        <v>0.36</v>
      </c>
      <c r="BE128" s="33">
        <f t="shared" ref="BE128:BX128" si="1973">SUBTOTAL(9,BE126:BE127)</f>
        <v>354084</v>
      </c>
      <c r="BF128" s="33">
        <f t="shared" si="1973"/>
        <v>146534</v>
      </c>
      <c r="BG128" s="33">
        <f t="shared" si="1973"/>
        <v>4</v>
      </c>
      <c r="BH128" s="33">
        <f t="shared" si="1973"/>
        <v>40250</v>
      </c>
      <c r="BI128" s="33">
        <f t="shared" si="1973"/>
        <v>0</v>
      </c>
      <c r="BJ128" s="33">
        <f t="shared" si="1973"/>
        <v>106284</v>
      </c>
      <c r="BK128" s="33">
        <f t="shared" si="1973"/>
        <v>0</v>
      </c>
      <c r="BL128" s="33">
        <f t="shared" si="1973"/>
        <v>0</v>
      </c>
      <c r="BM128" s="33">
        <f t="shared" si="1973"/>
        <v>207550</v>
      </c>
      <c r="BN128" s="33">
        <f t="shared" si="1973"/>
        <v>49600</v>
      </c>
      <c r="BO128" s="33">
        <f t="shared" si="1973"/>
        <v>157950</v>
      </c>
      <c r="BP128" s="33">
        <f t="shared" si="1973"/>
        <v>0</v>
      </c>
      <c r="BQ128" s="33">
        <f t="shared" si="1973"/>
        <v>-30236</v>
      </c>
      <c r="BR128" s="33">
        <f t="shared" si="1973"/>
        <v>-41890</v>
      </c>
      <c r="BS128" s="33">
        <f t="shared" si="1973"/>
        <v>0</v>
      </c>
      <c r="BT128" s="33">
        <f t="shared" si="1973"/>
        <v>55392</v>
      </c>
      <c r="BU128" s="33">
        <f t="shared" si="1973"/>
        <v>29600</v>
      </c>
      <c r="BV128" s="47">
        <f t="shared" si="1973"/>
        <v>0.05</v>
      </c>
      <c r="BW128" s="47">
        <f t="shared" si="1973"/>
        <v>0.31</v>
      </c>
      <c r="BX128" s="47">
        <f t="shared" si="1973"/>
        <v>0.36</v>
      </c>
      <c r="BY128" s="33">
        <f t="shared" ref="BY128:CQ128" si="1974">SUBTOTAL(9,BY126:BY127)</f>
        <v>354084</v>
      </c>
      <c r="BZ128" s="33">
        <f t="shared" si="1974"/>
        <v>146534</v>
      </c>
      <c r="CA128" s="33">
        <f t="shared" si="1974"/>
        <v>4</v>
      </c>
      <c r="CB128" s="33">
        <f t="shared" si="1974"/>
        <v>40250</v>
      </c>
      <c r="CC128" s="33">
        <f t="shared" si="1974"/>
        <v>0</v>
      </c>
      <c r="CD128" s="33">
        <f t="shared" si="1974"/>
        <v>106284</v>
      </c>
      <c r="CE128" s="33">
        <f t="shared" si="1974"/>
        <v>0</v>
      </c>
      <c r="CF128" s="33">
        <f t="shared" si="1974"/>
        <v>0</v>
      </c>
      <c r="CG128" s="33">
        <f t="shared" si="1974"/>
        <v>207550</v>
      </c>
      <c r="CH128" s="33">
        <f t="shared" si="1974"/>
        <v>49600</v>
      </c>
      <c r="CI128" s="33">
        <f t="shared" si="1974"/>
        <v>157950</v>
      </c>
      <c r="CJ128" s="33">
        <f t="shared" si="1974"/>
        <v>0</v>
      </c>
      <c r="CK128" s="33">
        <f t="shared" si="1974"/>
        <v>0</v>
      </c>
      <c r="CL128" s="33">
        <f t="shared" si="1974"/>
        <v>0</v>
      </c>
      <c r="CM128" s="33">
        <f t="shared" si="1974"/>
        <v>55392</v>
      </c>
      <c r="CN128" s="33">
        <f t="shared" si="1974"/>
        <v>29600</v>
      </c>
      <c r="CO128" s="56">
        <f t="shared" si="1974"/>
        <v>0</v>
      </c>
      <c r="CP128" s="56">
        <f t="shared" si="1974"/>
        <v>0</v>
      </c>
      <c r="CQ128" s="56">
        <f t="shared" si="1974"/>
        <v>0</v>
      </c>
      <c r="CR128" s="33">
        <f t="shared" ref="CR128:DJ128" si="1975">SUBTOTAL(9,CR126:CR127)</f>
        <v>0</v>
      </c>
      <c r="CS128" s="33">
        <f t="shared" si="1975"/>
        <v>0</v>
      </c>
      <c r="CT128" s="33">
        <f t="shared" si="1975"/>
        <v>0</v>
      </c>
      <c r="CU128" s="33">
        <f t="shared" si="1975"/>
        <v>0</v>
      </c>
      <c r="CV128" s="33">
        <f t="shared" si="1975"/>
        <v>0</v>
      </c>
      <c r="CW128" s="33">
        <f t="shared" si="1975"/>
        <v>0</v>
      </c>
      <c r="CX128" s="33">
        <f t="shared" si="1975"/>
        <v>0</v>
      </c>
      <c r="CY128" s="33">
        <f t="shared" si="1975"/>
        <v>0</v>
      </c>
      <c r="CZ128" s="33">
        <f t="shared" si="1975"/>
        <v>0</v>
      </c>
      <c r="DA128" s="33">
        <f t="shared" si="1975"/>
        <v>0</v>
      </c>
      <c r="DB128" s="33">
        <f t="shared" si="1975"/>
        <v>0</v>
      </c>
      <c r="DC128" s="33">
        <f t="shared" si="1975"/>
        <v>0</v>
      </c>
      <c r="DD128" s="33">
        <f t="shared" si="1975"/>
        <v>-106284</v>
      </c>
      <c r="DE128" s="33">
        <f t="shared" si="1975"/>
        <v>-207550</v>
      </c>
      <c r="DF128" s="33">
        <f t="shared" si="1975"/>
        <v>56067</v>
      </c>
      <c r="DG128" s="33">
        <f t="shared" si="1975"/>
        <v>27130</v>
      </c>
      <c r="DH128" s="56">
        <f t="shared" si="1975"/>
        <v>0.19</v>
      </c>
      <c r="DI128" s="56">
        <f t="shared" si="1975"/>
        <v>0.57999999999999996</v>
      </c>
      <c r="DJ128" s="56">
        <f t="shared" si="1975"/>
        <v>0.77</v>
      </c>
      <c r="DK128" s="33">
        <f t="shared" ref="DK128:EC128" si="1976">SUBTOTAL(9,DK126:DK127)</f>
        <v>0</v>
      </c>
      <c r="DL128" s="33">
        <f t="shared" si="1976"/>
        <v>0</v>
      </c>
      <c r="DM128" s="33">
        <f t="shared" si="1976"/>
        <v>0</v>
      </c>
      <c r="DN128" s="33">
        <f t="shared" si="1976"/>
        <v>0</v>
      </c>
      <c r="DO128" s="33">
        <f t="shared" si="1976"/>
        <v>0</v>
      </c>
      <c r="DP128" s="33">
        <f t="shared" si="1976"/>
        <v>0</v>
      </c>
      <c r="DQ128" s="33">
        <f t="shared" si="1976"/>
        <v>0</v>
      </c>
      <c r="DR128" s="33">
        <f t="shared" si="1976"/>
        <v>0</v>
      </c>
      <c r="DS128" s="33">
        <f t="shared" si="1976"/>
        <v>0</v>
      </c>
      <c r="DT128" s="33">
        <f t="shared" si="1976"/>
        <v>0</v>
      </c>
      <c r="DU128" s="33">
        <f t="shared" si="1976"/>
        <v>0</v>
      </c>
      <c r="DV128" s="33">
        <f t="shared" si="1976"/>
        <v>0</v>
      </c>
      <c r="DW128" s="33">
        <f t="shared" si="1976"/>
        <v>0</v>
      </c>
      <c r="DX128" s="33">
        <f t="shared" si="1976"/>
        <v>0</v>
      </c>
      <c r="DY128" s="33">
        <f t="shared" si="1976"/>
        <v>0</v>
      </c>
      <c r="DZ128" s="33">
        <f t="shared" si="1976"/>
        <v>0</v>
      </c>
      <c r="EA128" s="56" t="e">
        <f t="shared" si="1976"/>
        <v>#DIV/0!</v>
      </c>
      <c r="EB128" s="56" t="e">
        <f t="shared" si="1976"/>
        <v>#DIV/0!</v>
      </c>
      <c r="EC128" s="56" t="e">
        <f t="shared" si="1976"/>
        <v>#DIV/0!</v>
      </c>
      <c r="ED128" s="33">
        <f t="shared" ref="ED128:EV128" si="1977">SUBTOTAL(9,ED126:ED127)</f>
        <v>0</v>
      </c>
      <c r="EE128" s="33">
        <f t="shared" si="1977"/>
        <v>0</v>
      </c>
      <c r="EF128" s="33">
        <f t="shared" si="1977"/>
        <v>0</v>
      </c>
      <c r="EG128" s="33">
        <f t="shared" si="1977"/>
        <v>0</v>
      </c>
      <c r="EH128" s="33">
        <f t="shared" si="1977"/>
        <v>0</v>
      </c>
      <c r="EI128" s="33">
        <f t="shared" si="1977"/>
        <v>0</v>
      </c>
      <c r="EJ128" s="33">
        <f t="shared" si="1977"/>
        <v>0</v>
      </c>
      <c r="EK128" s="33">
        <f t="shared" si="1977"/>
        <v>0</v>
      </c>
      <c r="EL128" s="33">
        <f t="shared" si="1977"/>
        <v>0</v>
      </c>
      <c r="EM128" s="33">
        <f t="shared" si="1977"/>
        <v>0</v>
      </c>
      <c r="EN128" s="33">
        <f t="shared" si="1977"/>
        <v>0</v>
      </c>
      <c r="EO128" s="33">
        <f t="shared" si="1977"/>
        <v>0</v>
      </c>
      <c r="EP128" s="33">
        <f t="shared" si="1977"/>
        <v>0</v>
      </c>
      <c r="EQ128" s="33">
        <f t="shared" si="1977"/>
        <v>0</v>
      </c>
      <c r="ER128" s="33">
        <f t="shared" si="1977"/>
        <v>0</v>
      </c>
      <c r="ES128" s="33">
        <f t="shared" si="1977"/>
        <v>0</v>
      </c>
      <c r="ET128" s="56" t="e">
        <f t="shared" si="1977"/>
        <v>#DIV/0!</v>
      </c>
      <c r="EU128" s="56" t="e">
        <f t="shared" si="1977"/>
        <v>#DIV/0!</v>
      </c>
      <c r="EV128" s="56" t="e">
        <f t="shared" si="1977"/>
        <v>#DIV/0!</v>
      </c>
    </row>
    <row r="129" spans="1:152" x14ac:dyDescent="0.25">
      <c r="A129" s="25">
        <v>1438</v>
      </c>
      <c r="B129" s="6">
        <v>600010490</v>
      </c>
      <c r="C129" s="26">
        <v>18385036</v>
      </c>
      <c r="D129" s="27" t="s">
        <v>45</v>
      </c>
      <c r="E129" s="6">
        <v>3123</v>
      </c>
      <c r="F129" s="6" t="s">
        <v>18</v>
      </c>
      <c r="G129" s="6" t="s">
        <v>19</v>
      </c>
      <c r="H129" s="40">
        <f>I129+P129</f>
        <v>279000</v>
      </c>
      <c r="I129" s="40">
        <f>K129+L129+M129+N129+O129</f>
        <v>0</v>
      </c>
      <c r="J129" s="5"/>
      <c r="K129" s="9"/>
      <c r="L129" s="9"/>
      <c r="M129" s="9"/>
      <c r="N129" s="9"/>
      <c r="O129" s="9"/>
      <c r="P129" s="40">
        <f>Q129+R129+S129</f>
        <v>279000</v>
      </c>
      <c r="Q129" s="9"/>
      <c r="R129" s="9">
        <v>196000</v>
      </c>
      <c r="S129" s="9">
        <v>83000</v>
      </c>
      <c r="T129" s="64">
        <f>(L129+M129+N129)*-1</f>
        <v>0</v>
      </c>
      <c r="U129" s="64">
        <f>(Q129+R129)*-1</f>
        <v>-196000</v>
      </c>
      <c r="V129" s="9">
        <f>ROUND(T129*0.65,0)</f>
        <v>0</v>
      </c>
      <c r="W129" s="9">
        <f>ROUND(U129*0.65,0)</f>
        <v>-127400</v>
      </c>
      <c r="X129" s="9">
        <v>55392</v>
      </c>
      <c r="Y129" s="9">
        <v>29600</v>
      </c>
      <c r="Z129" s="69">
        <f t="shared" ref="Z129:Z130" si="1978">IF(T129=0,0,ROUND((T129+L129)/X129/12,2))</f>
        <v>0</v>
      </c>
      <c r="AA129" s="69">
        <f t="shared" ref="AA129:AA130" si="1979">IF(U129=0,0,ROUND((U129+Q129)/Y129/12,2))</f>
        <v>-0.55000000000000004</v>
      </c>
      <c r="AB129" s="69">
        <f>Z129+AA129</f>
        <v>-0.55000000000000004</v>
      </c>
      <c r="AC129" s="69">
        <f t="shared" ref="AC129:AC130" si="1980">ROUND(Z129*0.65,2)</f>
        <v>0</v>
      </c>
      <c r="AD129" s="69">
        <f t="shared" ref="AD129:AD130" si="1981">ROUND(AA129*0.65,2)</f>
        <v>-0.36</v>
      </c>
      <c r="AE129" s="46">
        <f>AC129+AD129</f>
        <v>-0.36</v>
      </c>
      <c r="AF129" s="9">
        <f t="shared" ref="AF129:AF130" si="1982">T129-V129</f>
        <v>0</v>
      </c>
      <c r="AG129" s="9">
        <f t="shared" ref="AG129:AG130" si="1983">U129-W129</f>
        <v>-68600</v>
      </c>
      <c r="AH129" s="69">
        <f t="shared" ref="AH129:AH130" si="1984">Z129-AC129</f>
        <v>0</v>
      </c>
      <c r="AI129" s="69">
        <f t="shared" ref="AI129:AI130" si="1985">AA129-AD129</f>
        <v>-0.19000000000000006</v>
      </c>
      <c r="AJ129" s="69">
        <f>AH129+AI129</f>
        <v>-0.19000000000000006</v>
      </c>
      <c r="AK129" s="40">
        <f>AL129+AS129</f>
        <v>264926</v>
      </c>
      <c r="AL129" s="40">
        <f>AN129+AO129+AP129+AQ129+AR129</f>
        <v>0</v>
      </c>
      <c r="AM129" s="77"/>
      <c r="AN129" s="78"/>
      <c r="AO129" s="78"/>
      <c r="AP129" s="78"/>
      <c r="AQ129" s="78"/>
      <c r="AR129" s="78"/>
      <c r="AS129" s="76">
        <f>AT129+AU129+AV129</f>
        <v>264926</v>
      </c>
      <c r="AT129" s="78"/>
      <c r="AU129" s="78">
        <v>182000</v>
      </c>
      <c r="AV129" s="78">
        <v>82926</v>
      </c>
      <c r="AW129" s="78">
        <f>(AN129+AO129+AP129+AQ129)-(K129+L129+M129+N129)</f>
        <v>0</v>
      </c>
      <c r="AX129" s="78">
        <f>(AT129+AU129)-(Q129+R129)</f>
        <v>-14000</v>
      </c>
      <c r="AY129" s="78">
        <f t="shared" ref="AY129:AY130" si="1986">AV129+AR129-S129-O129</f>
        <v>-74</v>
      </c>
      <c r="AZ129" s="9">
        <v>55392</v>
      </c>
      <c r="BA129" s="9">
        <v>29600</v>
      </c>
      <c r="BB129" s="86">
        <f>ROUND(AW129/AZ129/10,2)*-1</f>
        <v>0</v>
      </c>
      <c r="BC129" s="86">
        <f>ROUND((AU129-R129)/BA129/10,2)*-1</f>
        <v>0.05</v>
      </c>
      <c r="BD129" s="86">
        <f>BB129+BC129</f>
        <v>0.05</v>
      </c>
      <c r="BE129" s="87">
        <f>BF129+BM129</f>
        <v>264926</v>
      </c>
      <c r="BF129" s="87">
        <f>BH129+BI129+BJ129+BK129+BL129</f>
        <v>0</v>
      </c>
      <c r="BG129" s="76">
        <f>AM129</f>
        <v>0</v>
      </c>
      <c r="BH129" s="76">
        <f t="shared" ref="BH129" si="1987">AN129</f>
        <v>0</v>
      </c>
      <c r="BI129" s="76">
        <f t="shared" ref="BI129" si="1988">AO129</f>
        <v>0</v>
      </c>
      <c r="BJ129" s="76">
        <f t="shared" ref="BJ129" si="1989">AP129</f>
        <v>0</v>
      </c>
      <c r="BK129" s="76">
        <f t="shared" ref="BK129" si="1990">AQ129</f>
        <v>0</v>
      </c>
      <c r="BL129" s="76">
        <f t="shared" ref="BL129" si="1991">AR129</f>
        <v>0</v>
      </c>
      <c r="BM129" s="87">
        <f>BN129+BO129+BP129</f>
        <v>264926</v>
      </c>
      <c r="BN129" s="76">
        <f>AT129</f>
        <v>0</v>
      </c>
      <c r="BO129" s="76">
        <f t="shared" ref="BO129" si="1992">AU129</f>
        <v>182000</v>
      </c>
      <c r="BP129" s="76">
        <f t="shared" ref="BP129" si="1993">AV129</f>
        <v>82926</v>
      </c>
      <c r="BQ129" s="81">
        <f t="shared" ref="BQ129:BQ130" si="1994">(BH129+BI129+BJ129+BK129)-(K129+L129+M129+N129)</f>
        <v>0</v>
      </c>
      <c r="BR129" s="81">
        <f t="shared" ref="BR129:BR130" si="1995">(BN129+BO129)-(Q129+R129)</f>
        <v>-14000</v>
      </c>
      <c r="BS129" s="81">
        <f t="shared" ref="BS129:BS130" si="1996">(BP129+BL129)-(S129+O129)</f>
        <v>-74</v>
      </c>
      <c r="BT129" s="9">
        <v>55392</v>
      </c>
      <c r="BU129" s="9">
        <v>29600</v>
      </c>
      <c r="BV129" s="86">
        <f t="shared" ref="BV129" si="1997">ROUND(((BH129+BJ129+BK129)-(K129+M129+N129))/10/BT129,2)*-1</f>
        <v>0</v>
      </c>
      <c r="BW129" s="86">
        <f t="shared" ref="BW129" si="1998">ROUND((BO129-R129)/10/BU129,2)*-1</f>
        <v>0.05</v>
      </c>
      <c r="BX129" s="86">
        <f>BV129+BW129</f>
        <v>0.05</v>
      </c>
      <c r="BY129" s="87">
        <f t="shared" ref="BY129:BY130" si="1999">BZ129+CG129</f>
        <v>411500</v>
      </c>
      <c r="BZ129" s="87">
        <f t="shared" ref="BZ129:BZ130" si="2000">CB129+CC129+CD129+CE129+CF129</f>
        <v>0</v>
      </c>
      <c r="CA129" s="81">
        <f t="shared" ref="CA129:CA130" si="2001">BG129</f>
        <v>0</v>
      </c>
      <c r="CB129" s="81">
        <f t="shared" ref="CB129:CB130" si="2002">BH129</f>
        <v>0</v>
      </c>
      <c r="CC129" s="81">
        <f t="shared" ref="CC129:CC130" si="2003">BI129</f>
        <v>0</v>
      </c>
      <c r="CD129" s="81">
        <f t="shared" ref="CD129:CD130" si="2004">BJ129</f>
        <v>0</v>
      </c>
      <c r="CE129" s="81">
        <f t="shared" ref="CE129:CE130" si="2005">BK129</f>
        <v>0</v>
      </c>
      <c r="CF129" s="81">
        <f t="shared" ref="CF129:CF130" si="2006">BL129</f>
        <v>0</v>
      </c>
      <c r="CG129" s="87">
        <f t="shared" ref="CG129:CG130" si="2007">CH129+CI129+CJ129</f>
        <v>411500</v>
      </c>
      <c r="CH129" s="81">
        <f t="shared" ref="CH129:CH130" si="2008">BN129</f>
        <v>0</v>
      </c>
      <c r="CI129" s="78">
        <v>328574</v>
      </c>
      <c r="CJ129" s="78">
        <v>82926</v>
      </c>
      <c r="CK129" s="81">
        <f>(CC129+CD129+CE129)-(BI129+BJ129+BK129)</f>
        <v>0</v>
      </c>
      <c r="CL129" s="81">
        <f>(CH129+CI129)-(BN129+BO129)</f>
        <v>146574</v>
      </c>
      <c r="CM129" s="9">
        <v>55392</v>
      </c>
      <c r="CN129" s="9">
        <v>29600</v>
      </c>
      <c r="CO129" s="90">
        <f>ROUND(((CD129+CE129)-(BJ129+BK129))/CM129/10,2)*-1</f>
        <v>0</v>
      </c>
      <c r="CP129" s="90">
        <f>ROUND((CI129-BO129)/CN129/10,2)*-1</f>
        <v>-0.5</v>
      </c>
      <c r="CQ129" s="90">
        <f t="shared" ref="CQ129:CQ130" si="2009">SUM(CO129:CP129)</f>
        <v>-0.5</v>
      </c>
      <c r="CR129" s="87">
        <f>CS129+CZ129</f>
        <v>0</v>
      </c>
      <c r="CS129" s="87">
        <f>CU129+CV129+CW129+CX129+CY129</f>
        <v>0</v>
      </c>
      <c r="CT129" s="88"/>
      <c r="CU129" s="81"/>
      <c r="CV129" s="81"/>
      <c r="CW129" s="81"/>
      <c r="CX129" s="81"/>
      <c r="CY129" s="81"/>
      <c r="CZ129" s="87">
        <f>DA129+DB129+DC129</f>
        <v>0</v>
      </c>
      <c r="DA129" s="81"/>
      <c r="DB129" s="81"/>
      <c r="DC129" s="81"/>
      <c r="DD129" s="81">
        <f t="shared" ref="DD129:DD130" si="2010">(CV129+CW129+CX129)-(CC129+CD129+CE129)</f>
        <v>0</v>
      </c>
      <c r="DE129" s="81">
        <f t="shared" ref="DE129:DE130" si="2011">(DA129+DB129)-(CH129+CI129)</f>
        <v>-328574</v>
      </c>
      <c r="DF129" s="9">
        <v>56067</v>
      </c>
      <c r="DG129" s="9">
        <v>27130</v>
      </c>
      <c r="DH129" s="90">
        <f t="shared" ref="DH129" si="2012">ROUND(((CW129+CX129)-(CD129+CE129))/DF129/10,2)*-1</f>
        <v>0</v>
      </c>
      <c r="DI129" s="90">
        <f t="shared" ref="DI129" si="2013">ROUND(((DB129-CI129)/DG129/10),2)*-1</f>
        <v>1.21</v>
      </c>
      <c r="DJ129" s="90">
        <f>DH129+DI129</f>
        <v>1.21</v>
      </c>
      <c r="DK129" s="87">
        <f>DL129+DS129</f>
        <v>0</v>
      </c>
      <c r="DL129" s="87">
        <f>DN129+DO129+DP129+DQ129+DR129</f>
        <v>0</v>
      </c>
      <c r="DM129" s="88"/>
      <c r="DN129" s="81"/>
      <c r="DO129" s="81"/>
      <c r="DP129" s="81"/>
      <c r="DQ129" s="81"/>
      <c r="DR129" s="81"/>
      <c r="DS129" s="87">
        <f t="shared" ref="DS129:DS130" si="2014">DT129+DU129+DV129</f>
        <v>0</v>
      </c>
      <c r="DT129" s="78"/>
      <c r="DU129" s="78"/>
      <c r="DV129" s="81"/>
      <c r="DW129" s="81">
        <f t="shared" ref="DW129:DW130" si="2015">(DO129+DP129+DQ129)-(CV129+CW129+CX129)</f>
        <v>0</v>
      </c>
      <c r="DX129" s="81">
        <f t="shared" ref="DX129:DX130" si="2016">(DT129+DU129)-(DA129+DB129)</f>
        <v>0</v>
      </c>
      <c r="DY129" s="9"/>
      <c r="DZ129" s="9"/>
      <c r="EA129" s="90" t="e">
        <f t="shared" ref="EA129" si="2017">ROUND(((DP129+DQ129)-(CW129+CX129))/DY129/10,2)*-1</f>
        <v>#DIV/0!</v>
      </c>
      <c r="EB129" s="90" t="e">
        <f t="shared" ref="EB129" si="2018">ROUND(((DU129-DB129)/DZ129/10),2)*-1</f>
        <v>#DIV/0!</v>
      </c>
      <c r="EC129" s="90" t="e">
        <f>EA129+EB129</f>
        <v>#DIV/0!</v>
      </c>
      <c r="ED129" s="87">
        <f>EE129+EL129</f>
        <v>0</v>
      </c>
      <c r="EE129" s="87">
        <f>EG129+EH129+EI129+EJ129+EK129</f>
        <v>0</v>
      </c>
      <c r="EF129" s="88"/>
      <c r="EG129" s="81"/>
      <c r="EH129" s="81"/>
      <c r="EI129" s="81"/>
      <c r="EJ129" s="81"/>
      <c r="EK129" s="81"/>
      <c r="EL129" s="87">
        <v>0</v>
      </c>
      <c r="EM129" s="81"/>
      <c r="EN129" s="81"/>
      <c r="EO129" s="81"/>
      <c r="EP129" s="81">
        <f t="shared" ref="EP129:EP130" si="2019">(EH129+EI129+EJ129)-(DO129+DP129+DQ129)</f>
        <v>0</v>
      </c>
      <c r="EQ129" s="81">
        <f t="shared" ref="EQ129:EQ130" si="2020">(EM129+EN129)-(DT129+DU129)</f>
        <v>0</v>
      </c>
      <c r="ER129" s="9"/>
      <c r="ES129" s="9"/>
      <c r="ET129" s="90" t="e">
        <f t="shared" ref="ET129" si="2021">ROUND(((EI129+EJ129)-(DP129+DQ129))/ER129/10,2)*-1</f>
        <v>#DIV/0!</v>
      </c>
      <c r="EU129" s="90" t="e">
        <f t="shared" ref="EU129" si="2022">ROUND(((EN129-DU129)/ES129/10),2)*-1</f>
        <v>#DIV/0!</v>
      </c>
      <c r="EV129" s="90" t="e">
        <f>ET129+EU129</f>
        <v>#DIV/0!</v>
      </c>
    </row>
    <row r="130" spans="1:152" x14ac:dyDescent="0.25">
      <c r="A130" s="5">
        <v>1438</v>
      </c>
      <c r="B130" s="2">
        <v>600010490</v>
      </c>
      <c r="C130" s="7">
        <v>18385036</v>
      </c>
      <c r="D130" s="8" t="s">
        <v>45</v>
      </c>
      <c r="E130" s="19">
        <v>3123</v>
      </c>
      <c r="F130" s="19" t="s">
        <v>108</v>
      </c>
      <c r="G130" s="19" t="s">
        <v>94</v>
      </c>
      <c r="H130" s="40">
        <f>I130+P130</f>
        <v>0</v>
      </c>
      <c r="I130" s="40">
        <f>K130+L130+M130+N130+O130</f>
        <v>0</v>
      </c>
      <c r="J130" s="5"/>
      <c r="K130" s="9"/>
      <c r="L130" s="9"/>
      <c r="M130" s="9"/>
      <c r="N130" s="9"/>
      <c r="O130" s="9"/>
      <c r="P130" s="40">
        <f>Q130+R130+S130</f>
        <v>0</v>
      </c>
      <c r="Q130" s="9"/>
      <c r="R130" s="9"/>
      <c r="S130" s="9"/>
      <c r="T130" s="64">
        <f>(L130+M130+N130)*-1</f>
        <v>0</v>
      </c>
      <c r="U130" s="64">
        <f>(Q130+R130)*-1</f>
        <v>0</v>
      </c>
      <c r="V130" s="9">
        <f>ROUND(T130*0.65,0)</f>
        <v>0</v>
      </c>
      <c r="W130" s="9">
        <f>ROUND(U130*0.65,0)</f>
        <v>0</v>
      </c>
      <c r="X130" s="45" t="s">
        <v>218</v>
      </c>
      <c r="Y130" s="45" t="s">
        <v>218</v>
      </c>
      <c r="Z130" s="69">
        <f t="shared" si="1978"/>
        <v>0</v>
      </c>
      <c r="AA130" s="69">
        <f t="shared" si="1979"/>
        <v>0</v>
      </c>
      <c r="AB130" s="69">
        <f>Z130+AA130</f>
        <v>0</v>
      </c>
      <c r="AC130" s="69">
        <f t="shared" si="1980"/>
        <v>0</v>
      </c>
      <c r="AD130" s="69">
        <f t="shared" si="1981"/>
        <v>0</v>
      </c>
      <c r="AE130" s="46">
        <f>AC130+AD130</f>
        <v>0</v>
      </c>
      <c r="AF130" s="9">
        <f t="shared" si="1982"/>
        <v>0</v>
      </c>
      <c r="AG130" s="9">
        <f t="shared" si="1983"/>
        <v>0</v>
      </c>
      <c r="AH130" s="69">
        <f t="shared" si="1984"/>
        <v>0</v>
      </c>
      <c r="AI130" s="69">
        <f t="shared" si="1985"/>
        <v>0</v>
      </c>
      <c r="AJ130" s="69">
        <f>AH130+AI130</f>
        <v>0</v>
      </c>
      <c r="AK130" s="40">
        <f>AL130+AS130</f>
        <v>0</v>
      </c>
      <c r="AL130" s="40">
        <f>AN130+AO130+AP130+AQ130+AR130</f>
        <v>0</v>
      </c>
      <c r="AM130" s="77"/>
      <c r="AN130" s="78"/>
      <c r="AO130" s="78"/>
      <c r="AP130" s="78"/>
      <c r="AQ130" s="78"/>
      <c r="AR130" s="78"/>
      <c r="AS130" s="76">
        <f>AT130+AU130+AV130</f>
        <v>0</v>
      </c>
      <c r="AT130" s="78"/>
      <c r="AU130" s="78"/>
      <c r="AV130" s="78"/>
      <c r="AW130" s="78">
        <f>(AN130+AO130+AP130+AQ130)-(K130+L130+M130+N130)</f>
        <v>0</v>
      </c>
      <c r="AX130" s="78">
        <f>(AT130+AU130)-(Q130+R130)</f>
        <v>0</v>
      </c>
      <c r="AY130" s="78">
        <f t="shared" si="1986"/>
        <v>0</v>
      </c>
      <c r="AZ130" s="45" t="s">
        <v>218</v>
      </c>
      <c r="BA130" s="45" t="s">
        <v>218</v>
      </c>
      <c r="BB130" s="107" t="s">
        <v>218</v>
      </c>
      <c r="BC130" s="107" t="s">
        <v>218</v>
      </c>
      <c r="BD130" s="107" t="s">
        <v>218</v>
      </c>
      <c r="BE130" s="87">
        <f>BF130+BM130</f>
        <v>0</v>
      </c>
      <c r="BF130" s="87">
        <f>BH130+BI130+BJ130+BK130+BL130</f>
        <v>0</v>
      </c>
      <c r="BG130" s="88">
        <f t="shared" ref="BG130" si="2023">J130</f>
        <v>0</v>
      </c>
      <c r="BH130" s="88">
        <f t="shared" ref="BH130" si="2024">K130</f>
        <v>0</v>
      </c>
      <c r="BI130" s="88">
        <f t="shared" ref="BI130" si="2025">L130</f>
        <v>0</v>
      </c>
      <c r="BJ130" s="88">
        <f t="shared" ref="BJ130" si="2026">M130</f>
        <v>0</v>
      </c>
      <c r="BK130" s="88">
        <f t="shared" ref="BK130" si="2027">N130</f>
        <v>0</v>
      </c>
      <c r="BL130" s="88">
        <f t="shared" ref="BL130" si="2028">O130</f>
        <v>0</v>
      </c>
      <c r="BM130" s="87">
        <f>BN130+BO130+BP130</f>
        <v>0</v>
      </c>
      <c r="BN130" s="81">
        <f t="shared" ref="BN130" si="2029">Q130</f>
        <v>0</v>
      </c>
      <c r="BO130" s="81">
        <f t="shared" ref="BO130" si="2030">R130</f>
        <v>0</v>
      </c>
      <c r="BP130" s="81">
        <f t="shared" ref="BP130" si="2031">S130</f>
        <v>0</v>
      </c>
      <c r="BQ130" s="81">
        <f t="shared" si="1994"/>
        <v>0</v>
      </c>
      <c r="BR130" s="81">
        <f t="shared" si="1995"/>
        <v>0</v>
      </c>
      <c r="BS130" s="81">
        <f t="shared" si="1996"/>
        <v>0</v>
      </c>
      <c r="BT130" s="45" t="s">
        <v>218</v>
      </c>
      <c r="BU130" s="45" t="s">
        <v>218</v>
      </c>
      <c r="BV130" s="86">
        <v>0</v>
      </c>
      <c r="BW130" s="86">
        <v>0</v>
      </c>
      <c r="BX130" s="86">
        <f>BV130+BW130</f>
        <v>0</v>
      </c>
      <c r="BY130" s="87">
        <f t="shared" si="1999"/>
        <v>0</v>
      </c>
      <c r="BZ130" s="87">
        <f t="shared" si="2000"/>
        <v>0</v>
      </c>
      <c r="CA130" s="81">
        <f t="shared" si="2001"/>
        <v>0</v>
      </c>
      <c r="CB130" s="81">
        <f t="shared" si="2002"/>
        <v>0</v>
      </c>
      <c r="CC130" s="81">
        <f t="shared" si="2003"/>
        <v>0</v>
      </c>
      <c r="CD130" s="81">
        <f t="shared" si="2004"/>
        <v>0</v>
      </c>
      <c r="CE130" s="81">
        <f t="shared" si="2005"/>
        <v>0</v>
      </c>
      <c r="CF130" s="81">
        <f t="shared" si="2006"/>
        <v>0</v>
      </c>
      <c r="CG130" s="87">
        <f t="shared" si="2007"/>
        <v>0</v>
      </c>
      <c r="CH130" s="81">
        <f t="shared" si="2008"/>
        <v>0</v>
      </c>
      <c r="CI130" s="78"/>
      <c r="CJ130" s="9"/>
      <c r="CK130" s="81">
        <f>(CC130+CD130+CE130)-(BI130+BJ130+BK130)</f>
        <v>0</v>
      </c>
      <c r="CL130" s="81">
        <f>(CH130+CI130)-(BN130+BO130)</f>
        <v>0</v>
      </c>
      <c r="CM130" s="45">
        <v>0</v>
      </c>
      <c r="CN130" s="45">
        <v>0</v>
      </c>
      <c r="CO130" s="90"/>
      <c r="CP130" s="90"/>
      <c r="CQ130" s="90">
        <f t="shared" si="2009"/>
        <v>0</v>
      </c>
      <c r="CR130" s="87">
        <f>CS130+CZ130</f>
        <v>0</v>
      </c>
      <c r="CS130" s="87">
        <f>CU130+CV130+CW130+CX130+CY130</f>
        <v>0</v>
      </c>
      <c r="CT130" s="88"/>
      <c r="CU130" s="81"/>
      <c r="CV130" s="81"/>
      <c r="CW130" s="81"/>
      <c r="CX130" s="81"/>
      <c r="CY130" s="81"/>
      <c r="CZ130" s="87">
        <f>DA130+DB130+DC130</f>
        <v>0</v>
      </c>
      <c r="DA130" s="81"/>
      <c r="DB130" s="81"/>
      <c r="DC130" s="81"/>
      <c r="DD130" s="81">
        <f t="shared" si="2010"/>
        <v>0</v>
      </c>
      <c r="DE130" s="81">
        <f t="shared" si="2011"/>
        <v>0</v>
      </c>
      <c r="DF130" s="45" t="s">
        <v>218</v>
      </c>
      <c r="DG130" s="45" t="s">
        <v>218</v>
      </c>
      <c r="DH130" s="90">
        <v>0</v>
      </c>
      <c r="DI130" s="90">
        <v>0</v>
      </c>
      <c r="DJ130" s="90">
        <f>DH130+DI130</f>
        <v>0</v>
      </c>
      <c r="DK130" s="87">
        <f>DL130+DS130</f>
        <v>0</v>
      </c>
      <c r="DL130" s="87">
        <f>DN130+DO130+DP130+DQ130+DR130</f>
        <v>0</v>
      </c>
      <c r="DM130" s="88"/>
      <c r="DN130" s="81"/>
      <c r="DO130" s="81"/>
      <c r="DP130" s="81"/>
      <c r="DQ130" s="81"/>
      <c r="DR130" s="81"/>
      <c r="DS130" s="87">
        <f t="shared" si="2014"/>
        <v>0</v>
      </c>
      <c r="DT130" s="81"/>
      <c r="DU130" s="81"/>
      <c r="DV130" s="81"/>
      <c r="DW130" s="81">
        <f t="shared" si="2015"/>
        <v>0</v>
      </c>
      <c r="DX130" s="81">
        <f t="shared" si="2016"/>
        <v>0</v>
      </c>
      <c r="DY130" s="45" t="s">
        <v>218</v>
      </c>
      <c r="DZ130" s="45" t="s">
        <v>218</v>
      </c>
      <c r="EA130" s="90">
        <v>0</v>
      </c>
      <c r="EB130" s="90">
        <v>0</v>
      </c>
      <c r="EC130" s="90">
        <f>EA130+EB130</f>
        <v>0</v>
      </c>
      <c r="ED130" s="87">
        <f>EE130+EL130</f>
        <v>0</v>
      </c>
      <c r="EE130" s="87">
        <f>EG130+EH130+EI130+EJ130+EK130</f>
        <v>0</v>
      </c>
      <c r="EF130" s="88"/>
      <c r="EG130" s="81"/>
      <c r="EH130" s="81"/>
      <c r="EI130" s="81"/>
      <c r="EJ130" s="81"/>
      <c r="EK130" s="81"/>
      <c r="EL130" s="87">
        <v>0</v>
      </c>
      <c r="EM130" s="81"/>
      <c r="EN130" s="81"/>
      <c r="EO130" s="81"/>
      <c r="EP130" s="81">
        <f t="shared" si="2019"/>
        <v>0</v>
      </c>
      <c r="EQ130" s="81">
        <f t="shared" si="2020"/>
        <v>0</v>
      </c>
      <c r="ER130" s="45" t="s">
        <v>218</v>
      </c>
      <c r="ES130" s="45" t="s">
        <v>218</v>
      </c>
      <c r="ET130" s="90">
        <v>0</v>
      </c>
      <c r="EU130" s="90">
        <v>0</v>
      </c>
      <c r="EV130" s="90">
        <f>ET130+EU130</f>
        <v>0</v>
      </c>
    </row>
    <row r="131" spans="1:152" x14ac:dyDescent="0.25">
      <c r="A131" s="29"/>
      <c r="B131" s="30"/>
      <c r="C131" s="31"/>
      <c r="D131" s="32" t="s">
        <v>170</v>
      </c>
      <c r="E131" s="34"/>
      <c r="F131" s="34"/>
      <c r="G131" s="34"/>
      <c r="H131" s="33">
        <f t="shared" ref="H131:AE131" si="2032">SUBTOTAL(9,H129:H130)</f>
        <v>279000</v>
      </c>
      <c r="I131" s="33">
        <f t="shared" si="2032"/>
        <v>0</v>
      </c>
      <c r="J131" s="33">
        <f t="shared" si="2032"/>
        <v>0</v>
      </c>
      <c r="K131" s="33">
        <f t="shared" si="2032"/>
        <v>0</v>
      </c>
      <c r="L131" s="33">
        <f t="shared" si="2032"/>
        <v>0</v>
      </c>
      <c r="M131" s="33">
        <f t="shared" si="2032"/>
        <v>0</v>
      </c>
      <c r="N131" s="33">
        <f t="shared" si="2032"/>
        <v>0</v>
      </c>
      <c r="O131" s="33">
        <f t="shared" si="2032"/>
        <v>0</v>
      </c>
      <c r="P131" s="33">
        <f t="shared" si="2032"/>
        <v>279000</v>
      </c>
      <c r="Q131" s="33">
        <f t="shared" si="2032"/>
        <v>0</v>
      </c>
      <c r="R131" s="33">
        <f t="shared" si="2032"/>
        <v>196000</v>
      </c>
      <c r="S131" s="33">
        <f t="shared" si="2032"/>
        <v>83000</v>
      </c>
      <c r="T131" s="33">
        <f t="shared" si="2032"/>
        <v>0</v>
      </c>
      <c r="U131" s="33">
        <f t="shared" si="2032"/>
        <v>-196000</v>
      </c>
      <c r="V131" s="33">
        <f t="shared" si="2032"/>
        <v>0</v>
      </c>
      <c r="W131" s="33">
        <f t="shared" si="2032"/>
        <v>-127400</v>
      </c>
      <c r="X131" s="33">
        <f t="shared" si="2032"/>
        <v>55392</v>
      </c>
      <c r="Y131" s="33">
        <f t="shared" si="2032"/>
        <v>29600</v>
      </c>
      <c r="Z131" s="47">
        <f t="shared" si="2032"/>
        <v>0</v>
      </c>
      <c r="AA131" s="47">
        <f t="shared" si="2032"/>
        <v>-0.55000000000000004</v>
      </c>
      <c r="AB131" s="47">
        <f t="shared" si="2032"/>
        <v>-0.55000000000000004</v>
      </c>
      <c r="AC131" s="47">
        <f t="shared" si="2032"/>
        <v>0</v>
      </c>
      <c r="AD131" s="47">
        <f t="shared" si="2032"/>
        <v>-0.36</v>
      </c>
      <c r="AE131" s="47">
        <f t="shared" si="2032"/>
        <v>-0.36</v>
      </c>
      <c r="AF131" s="33">
        <f t="shared" ref="AF131:AJ131" si="2033">SUBTOTAL(9,AF129:AF130)</f>
        <v>0</v>
      </c>
      <c r="AG131" s="33">
        <f t="shared" si="2033"/>
        <v>-68600</v>
      </c>
      <c r="AH131" s="47">
        <f t="shared" si="2033"/>
        <v>0</v>
      </c>
      <c r="AI131" s="47">
        <f t="shared" si="2033"/>
        <v>-0.19000000000000006</v>
      </c>
      <c r="AJ131" s="47">
        <f t="shared" si="2033"/>
        <v>-0.19000000000000006</v>
      </c>
      <c r="AK131" s="33">
        <f t="shared" ref="AK131:BD131" si="2034">SUBTOTAL(9,AK129:AK130)</f>
        <v>264926</v>
      </c>
      <c r="AL131" s="33">
        <f t="shared" si="2034"/>
        <v>0</v>
      </c>
      <c r="AM131" s="33">
        <f t="shared" si="2034"/>
        <v>0</v>
      </c>
      <c r="AN131" s="33">
        <f t="shared" si="2034"/>
        <v>0</v>
      </c>
      <c r="AO131" s="33">
        <f t="shared" si="2034"/>
        <v>0</v>
      </c>
      <c r="AP131" s="33">
        <f t="shared" si="2034"/>
        <v>0</v>
      </c>
      <c r="AQ131" s="33">
        <f t="shared" si="2034"/>
        <v>0</v>
      </c>
      <c r="AR131" s="33">
        <f t="shared" si="2034"/>
        <v>0</v>
      </c>
      <c r="AS131" s="33">
        <f t="shared" si="2034"/>
        <v>264926</v>
      </c>
      <c r="AT131" s="33">
        <f t="shared" si="2034"/>
        <v>0</v>
      </c>
      <c r="AU131" s="33">
        <f t="shared" si="2034"/>
        <v>182000</v>
      </c>
      <c r="AV131" s="33">
        <f t="shared" si="2034"/>
        <v>82926</v>
      </c>
      <c r="AW131" s="33">
        <f t="shared" si="2034"/>
        <v>0</v>
      </c>
      <c r="AX131" s="33">
        <f t="shared" si="2034"/>
        <v>-14000</v>
      </c>
      <c r="AY131" s="33">
        <f t="shared" si="2034"/>
        <v>-74</v>
      </c>
      <c r="AZ131" s="33">
        <f t="shared" ref="AZ131:BA131" si="2035">SUBTOTAL(9,AZ129:AZ130)</f>
        <v>55392</v>
      </c>
      <c r="BA131" s="33">
        <f t="shared" si="2035"/>
        <v>29600</v>
      </c>
      <c r="BB131" s="47">
        <f t="shared" si="2034"/>
        <v>0</v>
      </c>
      <c r="BC131" s="47">
        <f t="shared" si="2034"/>
        <v>0.05</v>
      </c>
      <c r="BD131" s="47">
        <f t="shared" si="2034"/>
        <v>0.05</v>
      </c>
      <c r="BE131" s="33">
        <f t="shared" ref="BE131:BX131" si="2036">SUBTOTAL(9,BE129:BE130)</f>
        <v>264926</v>
      </c>
      <c r="BF131" s="33">
        <f t="shared" si="2036"/>
        <v>0</v>
      </c>
      <c r="BG131" s="33">
        <f t="shared" si="2036"/>
        <v>0</v>
      </c>
      <c r="BH131" s="33">
        <f t="shared" si="2036"/>
        <v>0</v>
      </c>
      <c r="BI131" s="33">
        <f t="shared" si="2036"/>
        <v>0</v>
      </c>
      <c r="BJ131" s="33">
        <f t="shared" si="2036"/>
        <v>0</v>
      </c>
      <c r="BK131" s="33">
        <f t="shared" si="2036"/>
        <v>0</v>
      </c>
      <c r="BL131" s="33">
        <f t="shared" si="2036"/>
        <v>0</v>
      </c>
      <c r="BM131" s="33">
        <f t="shared" si="2036"/>
        <v>264926</v>
      </c>
      <c r="BN131" s="33">
        <f t="shared" si="2036"/>
        <v>0</v>
      </c>
      <c r="BO131" s="33">
        <f t="shared" si="2036"/>
        <v>182000</v>
      </c>
      <c r="BP131" s="33">
        <f t="shared" si="2036"/>
        <v>82926</v>
      </c>
      <c r="BQ131" s="33">
        <f t="shared" si="2036"/>
        <v>0</v>
      </c>
      <c r="BR131" s="33">
        <f t="shared" si="2036"/>
        <v>-14000</v>
      </c>
      <c r="BS131" s="33">
        <f t="shared" si="2036"/>
        <v>-74</v>
      </c>
      <c r="BT131" s="33">
        <f t="shared" si="2036"/>
        <v>55392</v>
      </c>
      <c r="BU131" s="33">
        <f t="shared" si="2036"/>
        <v>29600</v>
      </c>
      <c r="BV131" s="47">
        <f t="shared" si="2036"/>
        <v>0</v>
      </c>
      <c r="BW131" s="47">
        <f t="shared" si="2036"/>
        <v>0.05</v>
      </c>
      <c r="BX131" s="47">
        <f t="shared" si="2036"/>
        <v>0.05</v>
      </c>
      <c r="BY131" s="33">
        <f t="shared" ref="BY131:CQ131" si="2037">SUBTOTAL(9,BY129:BY130)</f>
        <v>411500</v>
      </c>
      <c r="BZ131" s="33">
        <f t="shared" si="2037"/>
        <v>0</v>
      </c>
      <c r="CA131" s="33">
        <f t="shared" si="2037"/>
        <v>0</v>
      </c>
      <c r="CB131" s="33">
        <f t="shared" si="2037"/>
        <v>0</v>
      </c>
      <c r="CC131" s="33">
        <f t="shared" si="2037"/>
        <v>0</v>
      </c>
      <c r="CD131" s="33">
        <f t="shared" si="2037"/>
        <v>0</v>
      </c>
      <c r="CE131" s="33">
        <f t="shared" si="2037"/>
        <v>0</v>
      </c>
      <c r="CF131" s="33">
        <f t="shared" si="2037"/>
        <v>0</v>
      </c>
      <c r="CG131" s="33">
        <f t="shared" si="2037"/>
        <v>411500</v>
      </c>
      <c r="CH131" s="33">
        <f t="shared" si="2037"/>
        <v>0</v>
      </c>
      <c r="CI131" s="33">
        <f t="shared" si="2037"/>
        <v>328574</v>
      </c>
      <c r="CJ131" s="33">
        <f t="shared" si="2037"/>
        <v>82926</v>
      </c>
      <c r="CK131" s="33">
        <f t="shared" si="2037"/>
        <v>0</v>
      </c>
      <c r="CL131" s="33">
        <f t="shared" si="2037"/>
        <v>146574</v>
      </c>
      <c r="CM131" s="33">
        <f t="shared" si="2037"/>
        <v>55392</v>
      </c>
      <c r="CN131" s="33">
        <f t="shared" si="2037"/>
        <v>29600</v>
      </c>
      <c r="CO131" s="56">
        <f t="shared" si="2037"/>
        <v>0</v>
      </c>
      <c r="CP131" s="56">
        <f t="shared" si="2037"/>
        <v>-0.5</v>
      </c>
      <c r="CQ131" s="56">
        <f t="shared" si="2037"/>
        <v>-0.5</v>
      </c>
      <c r="CR131" s="33">
        <f t="shared" ref="CR131:DJ131" si="2038">SUBTOTAL(9,CR129:CR130)</f>
        <v>0</v>
      </c>
      <c r="CS131" s="33">
        <f t="shared" si="2038"/>
        <v>0</v>
      </c>
      <c r="CT131" s="33">
        <f t="shared" si="2038"/>
        <v>0</v>
      </c>
      <c r="CU131" s="33">
        <f t="shared" si="2038"/>
        <v>0</v>
      </c>
      <c r="CV131" s="33">
        <f t="shared" si="2038"/>
        <v>0</v>
      </c>
      <c r="CW131" s="33">
        <f t="shared" si="2038"/>
        <v>0</v>
      </c>
      <c r="CX131" s="33">
        <f t="shared" si="2038"/>
        <v>0</v>
      </c>
      <c r="CY131" s="33">
        <f t="shared" si="2038"/>
        <v>0</v>
      </c>
      <c r="CZ131" s="33">
        <f t="shared" si="2038"/>
        <v>0</v>
      </c>
      <c r="DA131" s="33">
        <f t="shared" si="2038"/>
        <v>0</v>
      </c>
      <c r="DB131" s="33">
        <f t="shared" si="2038"/>
        <v>0</v>
      </c>
      <c r="DC131" s="33">
        <f t="shared" si="2038"/>
        <v>0</v>
      </c>
      <c r="DD131" s="33">
        <f t="shared" si="2038"/>
        <v>0</v>
      </c>
      <c r="DE131" s="33">
        <f t="shared" si="2038"/>
        <v>-328574</v>
      </c>
      <c r="DF131" s="33">
        <f t="shared" si="2038"/>
        <v>56067</v>
      </c>
      <c r="DG131" s="33">
        <f t="shared" si="2038"/>
        <v>27130</v>
      </c>
      <c r="DH131" s="56">
        <f t="shared" si="2038"/>
        <v>0</v>
      </c>
      <c r="DI131" s="56">
        <f t="shared" si="2038"/>
        <v>1.21</v>
      </c>
      <c r="DJ131" s="56">
        <f t="shared" si="2038"/>
        <v>1.21</v>
      </c>
      <c r="DK131" s="33">
        <f t="shared" ref="DK131:EC131" si="2039">SUBTOTAL(9,DK129:DK130)</f>
        <v>0</v>
      </c>
      <c r="DL131" s="33">
        <f t="shared" si="2039"/>
        <v>0</v>
      </c>
      <c r="DM131" s="33">
        <f t="shared" si="2039"/>
        <v>0</v>
      </c>
      <c r="DN131" s="33">
        <f t="shared" si="2039"/>
        <v>0</v>
      </c>
      <c r="DO131" s="33">
        <f t="shared" si="2039"/>
        <v>0</v>
      </c>
      <c r="DP131" s="33">
        <f t="shared" si="2039"/>
        <v>0</v>
      </c>
      <c r="DQ131" s="33">
        <f t="shared" si="2039"/>
        <v>0</v>
      </c>
      <c r="DR131" s="33">
        <f t="shared" si="2039"/>
        <v>0</v>
      </c>
      <c r="DS131" s="33">
        <f t="shared" si="2039"/>
        <v>0</v>
      </c>
      <c r="DT131" s="33">
        <f t="shared" si="2039"/>
        <v>0</v>
      </c>
      <c r="DU131" s="33">
        <f t="shared" si="2039"/>
        <v>0</v>
      </c>
      <c r="DV131" s="33">
        <f t="shared" si="2039"/>
        <v>0</v>
      </c>
      <c r="DW131" s="33">
        <f t="shared" si="2039"/>
        <v>0</v>
      </c>
      <c r="DX131" s="33">
        <f t="shared" si="2039"/>
        <v>0</v>
      </c>
      <c r="DY131" s="33">
        <f t="shared" si="2039"/>
        <v>0</v>
      </c>
      <c r="DZ131" s="33">
        <f t="shared" si="2039"/>
        <v>0</v>
      </c>
      <c r="EA131" s="56" t="e">
        <f t="shared" si="2039"/>
        <v>#DIV/0!</v>
      </c>
      <c r="EB131" s="56" t="e">
        <f t="shared" si="2039"/>
        <v>#DIV/0!</v>
      </c>
      <c r="EC131" s="56" t="e">
        <f t="shared" si="2039"/>
        <v>#DIV/0!</v>
      </c>
      <c r="ED131" s="33">
        <f t="shared" ref="ED131:EV131" si="2040">SUBTOTAL(9,ED129:ED130)</f>
        <v>0</v>
      </c>
      <c r="EE131" s="33">
        <f t="shared" si="2040"/>
        <v>0</v>
      </c>
      <c r="EF131" s="33">
        <f t="shared" si="2040"/>
        <v>0</v>
      </c>
      <c r="EG131" s="33">
        <f t="shared" si="2040"/>
        <v>0</v>
      </c>
      <c r="EH131" s="33">
        <f t="shared" si="2040"/>
        <v>0</v>
      </c>
      <c r="EI131" s="33">
        <f t="shared" si="2040"/>
        <v>0</v>
      </c>
      <c r="EJ131" s="33">
        <f t="shared" si="2040"/>
        <v>0</v>
      </c>
      <c r="EK131" s="33">
        <f t="shared" si="2040"/>
        <v>0</v>
      </c>
      <c r="EL131" s="33">
        <f t="shared" si="2040"/>
        <v>0</v>
      </c>
      <c r="EM131" s="33">
        <f t="shared" si="2040"/>
        <v>0</v>
      </c>
      <c r="EN131" s="33">
        <f t="shared" si="2040"/>
        <v>0</v>
      </c>
      <c r="EO131" s="33">
        <f t="shared" si="2040"/>
        <v>0</v>
      </c>
      <c r="EP131" s="33">
        <f t="shared" si="2040"/>
        <v>0</v>
      </c>
      <c r="EQ131" s="33">
        <f t="shared" si="2040"/>
        <v>0</v>
      </c>
      <c r="ER131" s="33">
        <f t="shared" si="2040"/>
        <v>0</v>
      </c>
      <c r="ES131" s="33">
        <f t="shared" si="2040"/>
        <v>0</v>
      </c>
      <c r="ET131" s="56" t="e">
        <f t="shared" si="2040"/>
        <v>#DIV/0!</v>
      </c>
      <c r="EU131" s="56" t="e">
        <f t="shared" si="2040"/>
        <v>#DIV/0!</v>
      </c>
      <c r="EV131" s="56" t="e">
        <f t="shared" si="2040"/>
        <v>#DIV/0!</v>
      </c>
    </row>
    <row r="132" spans="1:152" x14ac:dyDescent="0.25">
      <c r="A132" s="25">
        <v>1440</v>
      </c>
      <c r="B132" s="6">
        <v>600010481</v>
      </c>
      <c r="C132" s="26">
        <v>140147</v>
      </c>
      <c r="D132" s="27" t="s">
        <v>46</v>
      </c>
      <c r="E132" s="6">
        <v>3123</v>
      </c>
      <c r="F132" s="6" t="s">
        <v>18</v>
      </c>
      <c r="G132" s="6" t="s">
        <v>19</v>
      </c>
      <c r="H132" s="40">
        <f>I132+P132</f>
        <v>431072</v>
      </c>
      <c r="I132" s="40">
        <f>K132+L132+M132+N132+O132</f>
        <v>0</v>
      </c>
      <c r="J132" s="5"/>
      <c r="K132" s="9"/>
      <c r="L132" s="9"/>
      <c r="M132" s="9"/>
      <c r="N132" s="9"/>
      <c r="O132" s="9"/>
      <c r="P132" s="40">
        <f>Q132+R132+S132</f>
        <v>431072</v>
      </c>
      <c r="Q132" s="9"/>
      <c r="R132" s="9">
        <v>380940</v>
      </c>
      <c r="S132" s="9">
        <v>50132</v>
      </c>
      <c r="T132" s="64">
        <f>(L132+M132+N132)*-1</f>
        <v>0</v>
      </c>
      <c r="U132" s="64">
        <f>(Q132+R132)*-1</f>
        <v>-380940</v>
      </c>
      <c r="V132" s="9">
        <f t="shared" ref="V132:W134" si="2041">ROUND(T132*0.65,0)</f>
        <v>0</v>
      </c>
      <c r="W132" s="9">
        <f t="shared" si="2041"/>
        <v>-247611</v>
      </c>
      <c r="X132" s="9">
        <v>55392</v>
      </c>
      <c r="Y132" s="9">
        <v>29600</v>
      </c>
      <c r="Z132" s="69">
        <f t="shared" ref="Z132:Z134" si="2042">IF(T132=0,0,ROUND((T132+L132)/X132/12,2))</f>
        <v>0</v>
      </c>
      <c r="AA132" s="69">
        <f t="shared" ref="AA132:AA134" si="2043">IF(U132=0,0,ROUND((U132+Q132)/Y132/12,2))</f>
        <v>-1.07</v>
      </c>
      <c r="AB132" s="69">
        <f>Z132+AA132</f>
        <v>-1.07</v>
      </c>
      <c r="AC132" s="69">
        <f t="shared" ref="AC132:AC134" si="2044">ROUND(Z132*0.65,2)</f>
        <v>0</v>
      </c>
      <c r="AD132" s="69">
        <f t="shared" ref="AD132:AD134" si="2045">ROUND(AA132*0.65,2)</f>
        <v>-0.7</v>
      </c>
      <c r="AE132" s="46">
        <f>AC132+AD132</f>
        <v>-0.7</v>
      </c>
      <c r="AF132" s="9">
        <f t="shared" ref="AF132:AF134" si="2046">T132-V132</f>
        <v>0</v>
      </c>
      <c r="AG132" s="9">
        <f t="shared" ref="AG132:AG134" si="2047">U132-W132</f>
        <v>-133329</v>
      </c>
      <c r="AH132" s="69">
        <f t="shared" ref="AH132:AH134" si="2048">Z132-AC132</f>
        <v>0</v>
      </c>
      <c r="AI132" s="69">
        <f t="shared" ref="AI132:AI134" si="2049">AA132-AD132</f>
        <v>-0.37000000000000011</v>
      </c>
      <c r="AJ132" s="69">
        <f>AH132+AI132</f>
        <v>-0.37000000000000011</v>
      </c>
      <c r="AK132" s="40">
        <f>AL132+AS132</f>
        <v>455632</v>
      </c>
      <c r="AL132" s="40">
        <f>AN132+AO132+AP132+AQ132+AR132</f>
        <v>0</v>
      </c>
      <c r="AM132" s="77"/>
      <c r="AN132" s="78"/>
      <c r="AO132" s="78"/>
      <c r="AP132" s="78"/>
      <c r="AQ132" s="78"/>
      <c r="AR132" s="78"/>
      <c r="AS132" s="76">
        <v>455632</v>
      </c>
      <c r="AT132" s="78"/>
      <c r="AU132" s="78">
        <v>405500</v>
      </c>
      <c r="AV132" s="78">
        <v>50132</v>
      </c>
      <c r="AW132" s="78">
        <f>(AN132+AO132+AP132+AQ132)-(K132+L132+M132+N132)</f>
        <v>0</v>
      </c>
      <c r="AX132" s="78">
        <f>(AT132+AU132)-(Q132+R132)</f>
        <v>24560</v>
      </c>
      <c r="AY132" s="78">
        <f t="shared" ref="AY132:AY134" si="2050">AV132+AR132-S132-O132</f>
        <v>0</v>
      </c>
      <c r="AZ132" s="9">
        <v>55392</v>
      </c>
      <c r="BA132" s="9">
        <v>29600</v>
      </c>
      <c r="BB132" s="86">
        <f>ROUND(AW132/AZ132/10,2)*-1</f>
        <v>0</v>
      </c>
      <c r="BC132" s="86">
        <f>ROUND((AU132-R132)/BA132/10,2)*-1</f>
        <v>-0.08</v>
      </c>
      <c r="BD132" s="86">
        <f>BB132+BC132</f>
        <v>-0.08</v>
      </c>
      <c r="BE132" s="87">
        <f>BF132+BM132</f>
        <v>455632</v>
      </c>
      <c r="BF132" s="87">
        <f>BH132+BI132+BJ132+BK132+BL132</f>
        <v>0</v>
      </c>
      <c r="BG132" s="76">
        <f>AM132</f>
        <v>0</v>
      </c>
      <c r="BH132" s="76">
        <f t="shared" ref="BH132" si="2051">AN132</f>
        <v>0</v>
      </c>
      <c r="BI132" s="76">
        <f t="shared" ref="BI132" si="2052">AO132</f>
        <v>0</v>
      </c>
      <c r="BJ132" s="76">
        <f t="shared" ref="BJ132" si="2053">AP132</f>
        <v>0</v>
      </c>
      <c r="BK132" s="76">
        <f t="shared" ref="BK132" si="2054">AQ132</f>
        <v>0</v>
      </c>
      <c r="BL132" s="76">
        <f t="shared" ref="BL132" si="2055">AR132</f>
        <v>0</v>
      </c>
      <c r="BM132" s="87">
        <f>BN132+BO132+BP132</f>
        <v>455632</v>
      </c>
      <c r="BN132" s="76">
        <f>AT132</f>
        <v>0</v>
      </c>
      <c r="BO132" s="76">
        <f t="shared" ref="BO132" si="2056">AU132</f>
        <v>405500</v>
      </c>
      <c r="BP132" s="76">
        <f t="shared" ref="BP132" si="2057">AV132</f>
        <v>50132</v>
      </c>
      <c r="BQ132" s="81">
        <f t="shared" ref="BQ132:BQ134" si="2058">(BH132+BI132+BJ132+BK132)-(K132+L132+M132+N132)</f>
        <v>0</v>
      </c>
      <c r="BR132" s="81">
        <f t="shared" ref="BR132:BR134" si="2059">(BN132+BO132)-(Q132+R132)</f>
        <v>24560</v>
      </c>
      <c r="BS132" s="81">
        <f t="shared" ref="BS132:BS134" si="2060">(BP132+BL132)-(S132+O132)</f>
        <v>0</v>
      </c>
      <c r="BT132" s="9">
        <v>55392</v>
      </c>
      <c r="BU132" s="9">
        <v>29600</v>
      </c>
      <c r="BV132" s="86">
        <f t="shared" ref="BV132:BV134" si="2061">ROUND(((BH132+BJ132+BK132)-(K132+M132+N132))/10/BT132,2)*-1</f>
        <v>0</v>
      </c>
      <c r="BW132" s="86">
        <f t="shared" ref="BW132:BW134" si="2062">ROUND((BO132-R132)/10/BU132,2)*-1</f>
        <v>-0.08</v>
      </c>
      <c r="BX132" s="86">
        <f>BV132+BW132</f>
        <v>-0.08</v>
      </c>
      <c r="BY132" s="87">
        <f t="shared" ref="BY132:BY134" si="2063">BZ132+CG132</f>
        <v>505632</v>
      </c>
      <c r="BZ132" s="87">
        <f t="shared" ref="BZ132:BZ134" si="2064">CB132+CC132+CD132+CE132+CF132</f>
        <v>0</v>
      </c>
      <c r="CA132" s="81">
        <f t="shared" ref="CA132:CA134" si="2065">BG132</f>
        <v>0</v>
      </c>
      <c r="CB132" s="81">
        <f t="shared" ref="CB132:CB134" si="2066">BH132</f>
        <v>0</v>
      </c>
      <c r="CC132" s="81">
        <f t="shared" ref="CC132:CC134" si="2067">BI132</f>
        <v>0</v>
      </c>
      <c r="CD132" s="81">
        <f t="shared" ref="CD132:CD134" si="2068">BJ132</f>
        <v>0</v>
      </c>
      <c r="CE132" s="81">
        <f t="shared" ref="CE132:CE134" si="2069">BK132</f>
        <v>0</v>
      </c>
      <c r="CF132" s="81">
        <f t="shared" ref="CF132:CF134" si="2070">BL132</f>
        <v>0</v>
      </c>
      <c r="CG132" s="87">
        <f t="shared" ref="CG132:CG134" si="2071">CH132+CI132+CJ132</f>
        <v>505632</v>
      </c>
      <c r="CH132" s="81">
        <f t="shared" ref="CH132:CH134" si="2072">BN132</f>
        <v>0</v>
      </c>
      <c r="CI132" s="78">
        <v>455500</v>
      </c>
      <c r="CJ132" s="81">
        <f t="shared" ref="CJ132:CJ134" si="2073">BP132</f>
        <v>50132</v>
      </c>
      <c r="CK132" s="81">
        <f>(CC132+CD132+CE132)-(BI132+BJ132+BK132)</f>
        <v>0</v>
      </c>
      <c r="CL132" s="81">
        <f>(CH132+CI132)-(BN132+BO132)</f>
        <v>50000</v>
      </c>
      <c r="CM132" s="9">
        <v>55392</v>
      </c>
      <c r="CN132" s="9">
        <v>29600</v>
      </c>
      <c r="CO132" s="90">
        <f>ROUND(((CD132+CE132)-(BJ132+BK132))/CM132/10,2)*-1</f>
        <v>0</v>
      </c>
      <c r="CP132" s="90">
        <f>ROUND((CI132-BO132)/CN132/10,2)*-1</f>
        <v>-0.17</v>
      </c>
      <c r="CQ132" s="90">
        <f t="shared" ref="CQ132:CQ134" si="2074">SUM(CO132:CP132)</f>
        <v>-0.17</v>
      </c>
      <c r="CR132" s="87">
        <f>CS132+CZ132</f>
        <v>0</v>
      </c>
      <c r="CS132" s="87">
        <f>CU132+CV132+CW132+CX132+CY132</f>
        <v>0</v>
      </c>
      <c r="CT132" s="88"/>
      <c r="CU132" s="81"/>
      <c r="CV132" s="81"/>
      <c r="CW132" s="81"/>
      <c r="CX132" s="81"/>
      <c r="CY132" s="81"/>
      <c r="CZ132" s="87">
        <f>DA132+DB132+DC132</f>
        <v>0</v>
      </c>
      <c r="DA132" s="81"/>
      <c r="DB132" s="81"/>
      <c r="DC132" s="81"/>
      <c r="DD132" s="81">
        <f t="shared" ref="DD132:DD134" si="2075">(CV132+CW132+CX132)-(CC132+CD132+CE132)</f>
        <v>0</v>
      </c>
      <c r="DE132" s="81">
        <f t="shared" ref="DE132:DE134" si="2076">(DA132+DB132)-(CH132+CI132)</f>
        <v>-455500</v>
      </c>
      <c r="DF132" s="9">
        <v>56067</v>
      </c>
      <c r="DG132" s="9">
        <v>27130</v>
      </c>
      <c r="DH132" s="90">
        <f t="shared" ref="DH132" si="2077">ROUND(((CW132+CX132)-(CD132+CE132))/DF132/10,2)*-1</f>
        <v>0</v>
      </c>
      <c r="DI132" s="90">
        <f t="shared" ref="DI132" si="2078">ROUND(((DB132-CI132)/DG132/10),2)*-1</f>
        <v>1.68</v>
      </c>
      <c r="DJ132" s="90">
        <f>DH132+DI132</f>
        <v>1.68</v>
      </c>
      <c r="DK132" s="87">
        <f>DL132+DS132</f>
        <v>0</v>
      </c>
      <c r="DL132" s="87">
        <f>DN132+DO132+DP132+DQ132+DR132</f>
        <v>0</v>
      </c>
      <c r="DM132" s="88"/>
      <c r="DN132" s="81"/>
      <c r="DO132" s="81"/>
      <c r="DP132" s="81"/>
      <c r="DQ132" s="81"/>
      <c r="DR132" s="81"/>
      <c r="DS132" s="87">
        <f t="shared" ref="DS132:DS134" si="2079">DT132+DU132+DV132</f>
        <v>0</v>
      </c>
      <c r="DT132" s="81"/>
      <c r="DU132" s="81"/>
      <c r="DV132" s="81"/>
      <c r="DW132" s="81">
        <f t="shared" ref="DW132:DW134" si="2080">(DO132+DP132+DQ132)-(CV132+CW132+CX132)</f>
        <v>0</v>
      </c>
      <c r="DX132" s="81">
        <f t="shared" ref="DX132:DX134" si="2081">(DT132+DU132)-(DA132+DB132)</f>
        <v>0</v>
      </c>
      <c r="DY132" s="9"/>
      <c r="DZ132" s="9"/>
      <c r="EA132" s="90" t="e">
        <f t="shared" ref="EA132" si="2082">ROUND(((DP132+DQ132)-(CW132+CX132))/DY132/10,2)*-1</f>
        <v>#DIV/0!</v>
      </c>
      <c r="EB132" s="90" t="e">
        <f t="shared" ref="EB132" si="2083">ROUND(((DU132-DB132)/DZ132/10),2)*-1</f>
        <v>#DIV/0!</v>
      </c>
      <c r="EC132" s="90" t="e">
        <f>EA132+EB132</f>
        <v>#DIV/0!</v>
      </c>
      <c r="ED132" s="87">
        <f>EE132+EL132</f>
        <v>0</v>
      </c>
      <c r="EE132" s="87">
        <f>EG132+EH132+EI132+EJ132+EK132</f>
        <v>0</v>
      </c>
      <c r="EF132" s="88"/>
      <c r="EG132" s="81"/>
      <c r="EH132" s="81"/>
      <c r="EI132" s="81"/>
      <c r="EJ132" s="81"/>
      <c r="EK132" s="81"/>
      <c r="EL132" s="87">
        <v>0</v>
      </c>
      <c r="EM132" s="81"/>
      <c r="EN132" s="81"/>
      <c r="EO132" s="81"/>
      <c r="EP132" s="81">
        <f t="shared" ref="EP132:EP134" si="2084">(EH132+EI132+EJ132)-(DO132+DP132+DQ132)</f>
        <v>0</v>
      </c>
      <c r="EQ132" s="81">
        <f t="shared" ref="EQ132:EQ134" si="2085">(EM132+EN132)-(DT132+DU132)</f>
        <v>0</v>
      </c>
      <c r="ER132" s="9"/>
      <c r="ES132" s="9"/>
      <c r="ET132" s="90" t="e">
        <f t="shared" ref="ET132" si="2086">ROUND(((EI132+EJ132)-(DP132+DQ132))/ER132/10,2)*-1</f>
        <v>#DIV/0!</v>
      </c>
      <c r="EU132" s="90" t="e">
        <f t="shared" ref="EU132" si="2087">ROUND(((EN132-DU132)/ES132/10),2)*-1</f>
        <v>#DIV/0!</v>
      </c>
      <c r="EV132" s="90" t="e">
        <f>ET132+EU132</f>
        <v>#DIV/0!</v>
      </c>
    </row>
    <row r="133" spans="1:15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19">
        <v>3123</v>
      </c>
      <c r="F133" s="19" t="s">
        <v>108</v>
      </c>
      <c r="G133" s="19" t="s">
        <v>94</v>
      </c>
      <c r="H133" s="40">
        <f>I133+P133</f>
        <v>0</v>
      </c>
      <c r="I133" s="40">
        <f>K133+L133+M133+N133+O133</f>
        <v>0</v>
      </c>
      <c r="J133" s="5"/>
      <c r="K133" s="9"/>
      <c r="L133" s="9"/>
      <c r="M133" s="9"/>
      <c r="N133" s="9"/>
      <c r="O133" s="9"/>
      <c r="P133" s="40">
        <f>Q133+R133+S133</f>
        <v>0</v>
      </c>
      <c r="Q133" s="9"/>
      <c r="R133" s="9"/>
      <c r="S133" s="9"/>
      <c r="T133" s="64">
        <f>(L133+M133+N133)*-1</f>
        <v>0</v>
      </c>
      <c r="U133" s="64">
        <f>(Q133+R133)*-1</f>
        <v>0</v>
      </c>
      <c r="V133" s="9">
        <f t="shared" si="2041"/>
        <v>0</v>
      </c>
      <c r="W133" s="9">
        <f t="shared" si="2041"/>
        <v>0</v>
      </c>
      <c r="X133" s="45" t="s">
        <v>218</v>
      </c>
      <c r="Y133" s="45" t="s">
        <v>218</v>
      </c>
      <c r="Z133" s="69">
        <f t="shared" si="2042"/>
        <v>0</v>
      </c>
      <c r="AA133" s="69">
        <f t="shared" si="2043"/>
        <v>0</v>
      </c>
      <c r="AB133" s="69">
        <f>Z133+AA133</f>
        <v>0</v>
      </c>
      <c r="AC133" s="69">
        <f t="shared" si="2044"/>
        <v>0</v>
      </c>
      <c r="AD133" s="69">
        <f t="shared" si="2045"/>
        <v>0</v>
      </c>
      <c r="AE133" s="46">
        <f>AC133+AD133</f>
        <v>0</v>
      </c>
      <c r="AF133" s="9">
        <f t="shared" si="2046"/>
        <v>0</v>
      </c>
      <c r="AG133" s="9">
        <f t="shared" si="2047"/>
        <v>0</v>
      </c>
      <c r="AH133" s="69">
        <f t="shared" si="2048"/>
        <v>0</v>
      </c>
      <c r="AI133" s="69">
        <f t="shared" si="2049"/>
        <v>0</v>
      </c>
      <c r="AJ133" s="69">
        <f>AH133+AI133</f>
        <v>0</v>
      </c>
      <c r="AK133" s="40">
        <f>AL133+AS133</f>
        <v>0</v>
      </c>
      <c r="AL133" s="40">
        <f>AN133+AO133+AP133+AQ133+AR133</f>
        <v>0</v>
      </c>
      <c r="AM133" s="77"/>
      <c r="AN133" s="78"/>
      <c r="AO133" s="78"/>
      <c r="AP133" s="78"/>
      <c r="AQ133" s="78"/>
      <c r="AR133" s="78"/>
      <c r="AS133" s="76">
        <v>0</v>
      </c>
      <c r="AT133" s="78"/>
      <c r="AU133" s="78"/>
      <c r="AV133" s="78"/>
      <c r="AW133" s="78">
        <f>(AN133+AO133+AP133+AQ133)-(K133+L133+M133+N133)</f>
        <v>0</v>
      </c>
      <c r="AX133" s="78">
        <f>(AT133+AU133)-(Q133+R133)</f>
        <v>0</v>
      </c>
      <c r="AY133" s="78">
        <f t="shared" si="2050"/>
        <v>0</v>
      </c>
      <c r="AZ133" s="45" t="s">
        <v>218</v>
      </c>
      <c r="BA133" s="45" t="s">
        <v>218</v>
      </c>
      <c r="BB133" s="107" t="s">
        <v>218</v>
      </c>
      <c r="BC133" s="107" t="s">
        <v>218</v>
      </c>
      <c r="BD133" s="107" t="s">
        <v>218</v>
      </c>
      <c r="BE133" s="87">
        <f>BF133+BM133</f>
        <v>0</v>
      </c>
      <c r="BF133" s="87">
        <f>BH133+BI133+BJ133+BK133+BL133</f>
        <v>0</v>
      </c>
      <c r="BG133" s="88">
        <f t="shared" ref="BG133" si="2088">J133</f>
        <v>0</v>
      </c>
      <c r="BH133" s="88">
        <f t="shared" ref="BH133" si="2089">K133</f>
        <v>0</v>
      </c>
      <c r="BI133" s="88">
        <f t="shared" ref="BI133" si="2090">L133</f>
        <v>0</v>
      </c>
      <c r="BJ133" s="88">
        <f t="shared" ref="BJ133" si="2091">M133</f>
        <v>0</v>
      </c>
      <c r="BK133" s="88">
        <f t="shared" ref="BK133" si="2092">N133</f>
        <v>0</v>
      </c>
      <c r="BL133" s="88">
        <f t="shared" ref="BL133" si="2093">O133</f>
        <v>0</v>
      </c>
      <c r="BM133" s="87">
        <f>BN133+BO133+BP133</f>
        <v>0</v>
      </c>
      <c r="BN133" s="81">
        <f t="shared" ref="BN133" si="2094">Q133</f>
        <v>0</v>
      </c>
      <c r="BO133" s="81">
        <f t="shared" ref="BO133" si="2095">R133</f>
        <v>0</v>
      </c>
      <c r="BP133" s="81">
        <f t="shared" ref="BP133" si="2096">S133</f>
        <v>0</v>
      </c>
      <c r="BQ133" s="81">
        <f t="shared" si="2058"/>
        <v>0</v>
      </c>
      <c r="BR133" s="81">
        <f t="shared" si="2059"/>
        <v>0</v>
      </c>
      <c r="BS133" s="81">
        <f t="shared" si="2060"/>
        <v>0</v>
      </c>
      <c r="BT133" s="45" t="s">
        <v>218</v>
      </c>
      <c r="BU133" s="45" t="s">
        <v>218</v>
      </c>
      <c r="BV133" s="86">
        <v>0</v>
      </c>
      <c r="BW133" s="86">
        <v>0</v>
      </c>
      <c r="BX133" s="86">
        <f>BV133+BW133</f>
        <v>0</v>
      </c>
      <c r="BY133" s="87">
        <f t="shared" si="2063"/>
        <v>0</v>
      </c>
      <c r="BZ133" s="87">
        <f t="shared" si="2064"/>
        <v>0</v>
      </c>
      <c r="CA133" s="81">
        <f t="shared" si="2065"/>
        <v>0</v>
      </c>
      <c r="CB133" s="81">
        <f t="shared" si="2066"/>
        <v>0</v>
      </c>
      <c r="CC133" s="81">
        <f t="shared" si="2067"/>
        <v>0</v>
      </c>
      <c r="CD133" s="81">
        <f t="shared" si="2068"/>
        <v>0</v>
      </c>
      <c r="CE133" s="81">
        <f t="shared" si="2069"/>
        <v>0</v>
      </c>
      <c r="CF133" s="81">
        <f t="shared" si="2070"/>
        <v>0</v>
      </c>
      <c r="CG133" s="87">
        <f t="shared" si="2071"/>
        <v>0</v>
      </c>
      <c r="CH133" s="81">
        <f t="shared" si="2072"/>
        <v>0</v>
      </c>
      <c r="CI133" s="81">
        <f t="shared" ref="CI133:CI134" si="2097">BO133</f>
        <v>0</v>
      </c>
      <c r="CJ133" s="81">
        <f t="shared" si="2073"/>
        <v>0</v>
      </c>
      <c r="CK133" s="81">
        <f>(CC133+CD133+CE133)-(BI133+BJ133+BK133)</f>
        <v>0</v>
      </c>
      <c r="CL133" s="81">
        <f>(CH133+CI133)-(BN133+BO133)</f>
        <v>0</v>
      </c>
      <c r="CM133" s="45">
        <v>0</v>
      </c>
      <c r="CN133" s="45">
        <v>0</v>
      </c>
      <c r="CO133" s="90"/>
      <c r="CP133" s="90"/>
      <c r="CQ133" s="90">
        <f t="shared" si="2074"/>
        <v>0</v>
      </c>
      <c r="CR133" s="87">
        <f>CS133+CZ133</f>
        <v>0</v>
      </c>
      <c r="CS133" s="87">
        <f>CU133+CV133+CW133+CX133+CY133</f>
        <v>0</v>
      </c>
      <c r="CT133" s="88"/>
      <c r="CU133" s="81"/>
      <c r="CV133" s="81"/>
      <c r="CW133" s="81"/>
      <c r="CX133" s="81"/>
      <c r="CY133" s="81"/>
      <c r="CZ133" s="87">
        <f>DA133+DB133+DC133</f>
        <v>0</v>
      </c>
      <c r="DA133" s="81"/>
      <c r="DB133" s="81"/>
      <c r="DC133" s="81"/>
      <c r="DD133" s="81">
        <f t="shared" si="2075"/>
        <v>0</v>
      </c>
      <c r="DE133" s="81">
        <f t="shared" si="2076"/>
        <v>0</v>
      </c>
      <c r="DF133" s="45" t="s">
        <v>218</v>
      </c>
      <c r="DG133" s="45" t="s">
        <v>218</v>
      </c>
      <c r="DH133" s="90">
        <v>0</v>
      </c>
      <c r="DI133" s="90">
        <v>0</v>
      </c>
      <c r="DJ133" s="90">
        <f>DH133+DI133</f>
        <v>0</v>
      </c>
      <c r="DK133" s="87">
        <f>DL133+DS133</f>
        <v>0</v>
      </c>
      <c r="DL133" s="87">
        <f>DN133+DO133+DP133+DQ133+DR133</f>
        <v>0</v>
      </c>
      <c r="DM133" s="88"/>
      <c r="DN133" s="81"/>
      <c r="DO133" s="81"/>
      <c r="DP133" s="81"/>
      <c r="DQ133" s="81"/>
      <c r="DR133" s="81"/>
      <c r="DS133" s="87">
        <f t="shared" si="2079"/>
        <v>0</v>
      </c>
      <c r="DT133" s="81"/>
      <c r="DU133" s="81"/>
      <c r="DV133" s="81"/>
      <c r="DW133" s="81">
        <f t="shared" si="2080"/>
        <v>0</v>
      </c>
      <c r="DX133" s="81">
        <f t="shared" si="2081"/>
        <v>0</v>
      </c>
      <c r="DY133" s="45" t="s">
        <v>218</v>
      </c>
      <c r="DZ133" s="45" t="s">
        <v>218</v>
      </c>
      <c r="EA133" s="90">
        <v>0</v>
      </c>
      <c r="EB133" s="90">
        <v>0</v>
      </c>
      <c r="EC133" s="90">
        <f>EA133+EB133</f>
        <v>0</v>
      </c>
      <c r="ED133" s="87">
        <f>EE133+EL133</f>
        <v>0</v>
      </c>
      <c r="EE133" s="87">
        <f>EG133+EH133+EI133+EJ133+EK133</f>
        <v>0</v>
      </c>
      <c r="EF133" s="88"/>
      <c r="EG133" s="81"/>
      <c r="EH133" s="81"/>
      <c r="EI133" s="81"/>
      <c r="EJ133" s="81"/>
      <c r="EK133" s="81"/>
      <c r="EL133" s="87">
        <v>0</v>
      </c>
      <c r="EM133" s="81"/>
      <c r="EN133" s="81"/>
      <c r="EO133" s="81"/>
      <c r="EP133" s="81">
        <f t="shared" si="2084"/>
        <v>0</v>
      </c>
      <c r="EQ133" s="81">
        <f t="shared" si="2085"/>
        <v>0</v>
      </c>
      <c r="ER133" s="45" t="s">
        <v>218</v>
      </c>
      <c r="ES133" s="45" t="s">
        <v>218</v>
      </c>
      <c r="ET133" s="90">
        <v>0</v>
      </c>
      <c r="EU133" s="90">
        <v>0</v>
      </c>
      <c r="EV133" s="90">
        <f>ET133+EU133</f>
        <v>0</v>
      </c>
    </row>
    <row r="134" spans="1:152" x14ac:dyDescent="0.25">
      <c r="A134" s="5">
        <v>1440</v>
      </c>
      <c r="B134" s="2">
        <v>600010481</v>
      </c>
      <c r="C134" s="7">
        <v>140147</v>
      </c>
      <c r="D134" s="8" t="s">
        <v>46</v>
      </c>
      <c r="E134" s="2">
        <v>3147</v>
      </c>
      <c r="F134" s="2" t="s">
        <v>27</v>
      </c>
      <c r="G134" s="7" t="s">
        <v>94</v>
      </c>
      <c r="H134" s="40">
        <f>I134+P134</f>
        <v>20000</v>
      </c>
      <c r="I134" s="40">
        <f>K134+L134+M134+N134+O134</f>
        <v>20000</v>
      </c>
      <c r="J134" s="5"/>
      <c r="K134" s="9"/>
      <c r="L134" s="9">
        <v>20000</v>
      </c>
      <c r="M134" s="9"/>
      <c r="N134" s="9"/>
      <c r="O134" s="9"/>
      <c r="P134" s="40">
        <f>Q134+R134+S134</f>
        <v>0</v>
      </c>
      <c r="Q134" s="9"/>
      <c r="R134" s="9"/>
      <c r="S134" s="9"/>
      <c r="T134" s="64">
        <f>(L134+M134+N134)*-1</f>
        <v>-20000</v>
      </c>
      <c r="U134" s="64">
        <f>(Q134+R134)*-1</f>
        <v>0</v>
      </c>
      <c r="V134" s="9">
        <f t="shared" si="2041"/>
        <v>-13000</v>
      </c>
      <c r="W134" s="9">
        <f t="shared" si="2041"/>
        <v>0</v>
      </c>
      <c r="X134" s="9">
        <v>41481</v>
      </c>
      <c r="Y134" s="9">
        <v>23391</v>
      </c>
      <c r="Z134" s="69">
        <f t="shared" si="2042"/>
        <v>0</v>
      </c>
      <c r="AA134" s="69">
        <f t="shared" si="2043"/>
        <v>0</v>
      </c>
      <c r="AB134" s="69">
        <f>Z134+AA134</f>
        <v>0</v>
      </c>
      <c r="AC134" s="69">
        <f t="shared" si="2044"/>
        <v>0</v>
      </c>
      <c r="AD134" s="69">
        <f t="shared" si="2045"/>
        <v>0</v>
      </c>
      <c r="AE134" s="46">
        <f>AC134+AD134</f>
        <v>0</v>
      </c>
      <c r="AF134" s="9">
        <f t="shared" si="2046"/>
        <v>-7000</v>
      </c>
      <c r="AG134" s="9">
        <f t="shared" si="2047"/>
        <v>0</v>
      </c>
      <c r="AH134" s="69">
        <f t="shared" si="2048"/>
        <v>0</v>
      </c>
      <c r="AI134" s="69">
        <f t="shared" si="2049"/>
        <v>0</v>
      </c>
      <c r="AJ134" s="69">
        <f>AH134+AI134</f>
        <v>0</v>
      </c>
      <c r="AK134" s="40">
        <f>AL134+AS134</f>
        <v>51500</v>
      </c>
      <c r="AL134" s="40">
        <f>AN134+AO134+AP134+AQ134+AR134</f>
        <v>51500</v>
      </c>
      <c r="AM134" s="77"/>
      <c r="AN134" s="78"/>
      <c r="AO134" s="78">
        <v>51500</v>
      </c>
      <c r="AP134" s="78"/>
      <c r="AQ134" s="78"/>
      <c r="AR134" s="78"/>
      <c r="AS134" s="76">
        <v>0</v>
      </c>
      <c r="AT134" s="78"/>
      <c r="AU134" s="78"/>
      <c r="AV134" s="78"/>
      <c r="AW134" s="78">
        <f>(AN134+AO134+AP134+AQ134)-(K134+L134+M134+N134)</f>
        <v>31500</v>
      </c>
      <c r="AX134" s="78">
        <f>(AT134+AU134)-(Q134+R134)</f>
        <v>0</v>
      </c>
      <c r="AY134" s="78">
        <f t="shared" si="2050"/>
        <v>0</v>
      </c>
      <c r="AZ134" s="9">
        <v>41481</v>
      </c>
      <c r="BA134" s="9">
        <v>23391</v>
      </c>
      <c r="BB134" s="86">
        <f>ROUND(((AN134+AP134+AQ134)-(K134+M134+N134))/AZ134/10,2)*-1</f>
        <v>0</v>
      </c>
      <c r="BC134" s="86">
        <f>ROUND((AU134-R134)/BA134/10,2)*-1</f>
        <v>0</v>
      </c>
      <c r="BD134" s="86">
        <f>BB134+BC134</f>
        <v>0</v>
      </c>
      <c r="BE134" s="87">
        <f>BF134+BM134</f>
        <v>51500</v>
      </c>
      <c r="BF134" s="87">
        <f>BH134+BI134+BJ134+BK134+BL134</f>
        <v>51500</v>
      </c>
      <c r="BG134" s="76">
        <f>AM134</f>
        <v>0</v>
      </c>
      <c r="BH134" s="76">
        <f t="shared" ref="BH134" si="2098">AN134</f>
        <v>0</v>
      </c>
      <c r="BI134" s="76">
        <f t="shared" ref="BI134" si="2099">AO134</f>
        <v>51500</v>
      </c>
      <c r="BJ134" s="76">
        <f t="shared" ref="BJ134" si="2100">AP134</f>
        <v>0</v>
      </c>
      <c r="BK134" s="76">
        <f t="shared" ref="BK134" si="2101">AQ134</f>
        <v>0</v>
      </c>
      <c r="BL134" s="76">
        <f t="shared" ref="BL134" si="2102">AR134</f>
        <v>0</v>
      </c>
      <c r="BM134" s="87">
        <f>BN134+BO134+BP134</f>
        <v>0</v>
      </c>
      <c r="BN134" s="76">
        <f>AT134</f>
        <v>0</v>
      </c>
      <c r="BO134" s="76">
        <f t="shared" ref="BO134" si="2103">AU134</f>
        <v>0</v>
      </c>
      <c r="BP134" s="76">
        <f t="shared" ref="BP134" si="2104">AV134</f>
        <v>0</v>
      </c>
      <c r="BQ134" s="81">
        <f t="shared" si="2058"/>
        <v>31500</v>
      </c>
      <c r="BR134" s="81">
        <f t="shared" si="2059"/>
        <v>0</v>
      </c>
      <c r="BS134" s="81">
        <f t="shared" si="2060"/>
        <v>0</v>
      </c>
      <c r="BT134" s="9">
        <v>41481</v>
      </c>
      <c r="BU134" s="9">
        <v>23391</v>
      </c>
      <c r="BV134" s="86">
        <f t="shared" si="2061"/>
        <v>0</v>
      </c>
      <c r="BW134" s="86">
        <f t="shared" si="2062"/>
        <v>0</v>
      </c>
      <c r="BX134" s="86">
        <f>BV134+BW134</f>
        <v>0</v>
      </c>
      <c r="BY134" s="87">
        <f t="shared" si="2063"/>
        <v>51500</v>
      </c>
      <c r="BZ134" s="87">
        <f t="shared" si="2064"/>
        <v>51500</v>
      </c>
      <c r="CA134" s="81">
        <f t="shared" si="2065"/>
        <v>0</v>
      </c>
      <c r="CB134" s="81">
        <f t="shared" si="2066"/>
        <v>0</v>
      </c>
      <c r="CC134" s="81">
        <f t="shared" si="2067"/>
        <v>51500</v>
      </c>
      <c r="CD134" s="81">
        <f t="shared" si="2068"/>
        <v>0</v>
      </c>
      <c r="CE134" s="81">
        <f t="shared" si="2069"/>
        <v>0</v>
      </c>
      <c r="CF134" s="81">
        <f t="shared" si="2070"/>
        <v>0</v>
      </c>
      <c r="CG134" s="87">
        <f t="shared" si="2071"/>
        <v>0</v>
      </c>
      <c r="CH134" s="81">
        <f t="shared" si="2072"/>
        <v>0</v>
      </c>
      <c r="CI134" s="81">
        <f t="shared" si="2097"/>
        <v>0</v>
      </c>
      <c r="CJ134" s="81">
        <f t="shared" si="2073"/>
        <v>0</v>
      </c>
      <c r="CK134" s="81">
        <f>(CC134+CD134+CE134)-(BI134+BJ134+BK134)</f>
        <v>0</v>
      </c>
      <c r="CL134" s="81">
        <f>(CH134+CI134)-(BN134+BO134)</f>
        <v>0</v>
      </c>
      <c r="CM134" s="9">
        <v>41481</v>
      </c>
      <c r="CN134" s="9">
        <v>23391</v>
      </c>
      <c r="CO134" s="90">
        <f>ROUND(((CD134+CE134)-(BJ134+BK134))/CM134/10,2)*-1</f>
        <v>0</v>
      </c>
      <c r="CP134" s="90">
        <f>ROUND((CI134-BO134)/CN134/10,2)*-1</f>
        <v>0</v>
      </c>
      <c r="CQ134" s="90">
        <f t="shared" si="2074"/>
        <v>0</v>
      </c>
      <c r="CR134" s="87">
        <f>CS134+CZ134</f>
        <v>0</v>
      </c>
      <c r="CS134" s="87">
        <f>CU134+CV134+CW134+CX134+CY134</f>
        <v>0</v>
      </c>
      <c r="CT134" s="88"/>
      <c r="CU134" s="81"/>
      <c r="CV134" s="81"/>
      <c r="CW134" s="81"/>
      <c r="CX134" s="81"/>
      <c r="CY134" s="81"/>
      <c r="CZ134" s="87">
        <f>DA134+DB134+DC134</f>
        <v>0</v>
      </c>
      <c r="DA134" s="81"/>
      <c r="DB134" s="81"/>
      <c r="DC134" s="81"/>
      <c r="DD134" s="81">
        <f t="shared" si="2075"/>
        <v>-51500</v>
      </c>
      <c r="DE134" s="81">
        <f t="shared" si="2076"/>
        <v>0</v>
      </c>
      <c r="DF134" s="9">
        <v>42328</v>
      </c>
      <c r="DG134" s="9">
        <v>23868</v>
      </c>
      <c r="DH134" s="90">
        <f t="shared" ref="DH134" si="2105">ROUND(((CW134+CX134)-(CD134+CE134))/DF134/10,2)*-1</f>
        <v>0</v>
      </c>
      <c r="DI134" s="90">
        <f t="shared" ref="DI134" si="2106">ROUND(((DB134-CI134)/DG134/10),2)*-1</f>
        <v>0</v>
      </c>
      <c r="DJ134" s="90">
        <f>DH134+DI134</f>
        <v>0</v>
      </c>
      <c r="DK134" s="87">
        <f>DL134+DS134</f>
        <v>0</v>
      </c>
      <c r="DL134" s="87">
        <f>DN134+DO134+DP134+DQ134+DR134</f>
        <v>0</v>
      </c>
      <c r="DM134" s="88"/>
      <c r="DN134" s="81"/>
      <c r="DO134" s="81"/>
      <c r="DP134" s="81"/>
      <c r="DQ134" s="81"/>
      <c r="DR134" s="81"/>
      <c r="DS134" s="87">
        <f t="shared" si="2079"/>
        <v>0</v>
      </c>
      <c r="DT134" s="81"/>
      <c r="DU134" s="81"/>
      <c r="DV134" s="81"/>
      <c r="DW134" s="81">
        <f t="shared" si="2080"/>
        <v>0</v>
      </c>
      <c r="DX134" s="81">
        <f t="shared" si="2081"/>
        <v>0</v>
      </c>
      <c r="DY134" s="9"/>
      <c r="DZ134" s="9"/>
      <c r="EA134" s="90" t="e">
        <f t="shared" ref="EA134" si="2107">ROUND(((DP134+DQ134)-(CW134+CX134))/DY134/10,2)*-1</f>
        <v>#DIV/0!</v>
      </c>
      <c r="EB134" s="90" t="e">
        <f t="shared" ref="EB134" si="2108">ROUND(((DU134-DB134)/DZ134/10),2)*-1</f>
        <v>#DIV/0!</v>
      </c>
      <c r="EC134" s="90" t="e">
        <f>EA134+EB134</f>
        <v>#DIV/0!</v>
      </c>
      <c r="ED134" s="87">
        <f>EE134+EL134</f>
        <v>0</v>
      </c>
      <c r="EE134" s="87">
        <f>EG134+EH134+EI134+EJ134+EK134</f>
        <v>0</v>
      </c>
      <c r="EF134" s="88"/>
      <c r="EG134" s="81"/>
      <c r="EH134" s="81"/>
      <c r="EI134" s="81"/>
      <c r="EJ134" s="81"/>
      <c r="EK134" s="81"/>
      <c r="EL134" s="87">
        <v>0</v>
      </c>
      <c r="EM134" s="81"/>
      <c r="EN134" s="81"/>
      <c r="EO134" s="81"/>
      <c r="EP134" s="81">
        <f t="shared" si="2084"/>
        <v>0</v>
      </c>
      <c r="EQ134" s="81">
        <f t="shared" si="2085"/>
        <v>0</v>
      </c>
      <c r="ER134" s="9"/>
      <c r="ES134" s="9"/>
      <c r="ET134" s="90" t="e">
        <f t="shared" ref="ET134" si="2109">ROUND(((EI134+EJ134)-(DP134+DQ134))/ER134/10,2)*-1</f>
        <v>#DIV/0!</v>
      </c>
      <c r="EU134" s="90" t="e">
        <f t="shared" ref="EU134" si="2110">ROUND(((EN134-DU134)/ES134/10),2)*-1</f>
        <v>#DIV/0!</v>
      </c>
      <c r="EV134" s="90" t="e">
        <f>ET134+EU134</f>
        <v>#DIV/0!</v>
      </c>
    </row>
    <row r="135" spans="1:152" x14ac:dyDescent="0.25">
      <c r="A135" s="29"/>
      <c r="B135" s="30"/>
      <c r="C135" s="31"/>
      <c r="D135" s="32" t="s">
        <v>171</v>
      </c>
      <c r="E135" s="30"/>
      <c r="F135" s="30"/>
      <c r="G135" s="31"/>
      <c r="H135" s="33">
        <f t="shared" ref="H135:AE135" si="2111">SUBTOTAL(9,H132:H134)</f>
        <v>451072</v>
      </c>
      <c r="I135" s="33">
        <f t="shared" si="2111"/>
        <v>20000</v>
      </c>
      <c r="J135" s="33">
        <f t="shared" si="2111"/>
        <v>0</v>
      </c>
      <c r="K135" s="33">
        <f t="shared" si="2111"/>
        <v>0</v>
      </c>
      <c r="L135" s="33">
        <f t="shared" si="2111"/>
        <v>20000</v>
      </c>
      <c r="M135" s="33">
        <f t="shared" si="2111"/>
        <v>0</v>
      </c>
      <c r="N135" s="33">
        <f t="shared" si="2111"/>
        <v>0</v>
      </c>
      <c r="O135" s="33">
        <f t="shared" si="2111"/>
        <v>0</v>
      </c>
      <c r="P135" s="33">
        <f t="shared" si="2111"/>
        <v>431072</v>
      </c>
      <c r="Q135" s="33">
        <f t="shared" si="2111"/>
        <v>0</v>
      </c>
      <c r="R135" s="33">
        <f t="shared" si="2111"/>
        <v>380940</v>
      </c>
      <c r="S135" s="33">
        <f t="shared" si="2111"/>
        <v>50132</v>
      </c>
      <c r="T135" s="33">
        <f t="shared" si="2111"/>
        <v>-20000</v>
      </c>
      <c r="U135" s="33">
        <f t="shared" si="2111"/>
        <v>-380940</v>
      </c>
      <c r="V135" s="33">
        <f t="shared" si="2111"/>
        <v>-13000</v>
      </c>
      <c r="W135" s="33">
        <f t="shared" si="2111"/>
        <v>-247611</v>
      </c>
      <c r="X135" s="33">
        <f t="shared" si="2111"/>
        <v>96873</v>
      </c>
      <c r="Y135" s="33">
        <f t="shared" si="2111"/>
        <v>52991</v>
      </c>
      <c r="Z135" s="47">
        <f t="shared" si="2111"/>
        <v>0</v>
      </c>
      <c r="AA135" s="47">
        <f t="shared" si="2111"/>
        <v>-1.07</v>
      </c>
      <c r="AB135" s="47">
        <f t="shared" si="2111"/>
        <v>-1.07</v>
      </c>
      <c r="AC135" s="47">
        <f t="shared" si="2111"/>
        <v>0</v>
      </c>
      <c r="AD135" s="47">
        <f t="shared" si="2111"/>
        <v>-0.7</v>
      </c>
      <c r="AE135" s="47">
        <f t="shared" si="2111"/>
        <v>-0.7</v>
      </c>
      <c r="AF135" s="33">
        <f t="shared" ref="AF135:AJ135" si="2112">SUBTOTAL(9,AF132:AF134)</f>
        <v>-7000</v>
      </c>
      <c r="AG135" s="33">
        <f t="shared" si="2112"/>
        <v>-133329</v>
      </c>
      <c r="AH135" s="47">
        <f t="shared" si="2112"/>
        <v>0</v>
      </c>
      <c r="AI135" s="47">
        <f t="shared" si="2112"/>
        <v>-0.37000000000000011</v>
      </c>
      <c r="AJ135" s="47">
        <f t="shared" si="2112"/>
        <v>-0.37000000000000011</v>
      </c>
      <c r="AK135" s="33">
        <f t="shared" ref="AK135:BD135" si="2113">SUBTOTAL(9,AK132:AK134)</f>
        <v>507132</v>
      </c>
      <c r="AL135" s="33">
        <f t="shared" si="2113"/>
        <v>51500</v>
      </c>
      <c r="AM135" s="33">
        <f t="shared" si="2113"/>
        <v>0</v>
      </c>
      <c r="AN135" s="33">
        <f t="shared" si="2113"/>
        <v>0</v>
      </c>
      <c r="AO135" s="33">
        <f t="shared" si="2113"/>
        <v>51500</v>
      </c>
      <c r="AP135" s="33">
        <f t="shared" si="2113"/>
        <v>0</v>
      </c>
      <c r="AQ135" s="33">
        <f t="shared" si="2113"/>
        <v>0</v>
      </c>
      <c r="AR135" s="33">
        <f t="shared" si="2113"/>
        <v>0</v>
      </c>
      <c r="AS135" s="33">
        <f t="shared" si="2113"/>
        <v>455632</v>
      </c>
      <c r="AT135" s="33">
        <f t="shared" si="2113"/>
        <v>0</v>
      </c>
      <c r="AU135" s="33">
        <f t="shared" si="2113"/>
        <v>405500</v>
      </c>
      <c r="AV135" s="33">
        <f t="shared" si="2113"/>
        <v>50132</v>
      </c>
      <c r="AW135" s="33">
        <f t="shared" si="2113"/>
        <v>31500</v>
      </c>
      <c r="AX135" s="33">
        <f t="shared" si="2113"/>
        <v>24560</v>
      </c>
      <c r="AY135" s="33">
        <f t="shared" si="2113"/>
        <v>0</v>
      </c>
      <c r="AZ135" s="33">
        <f t="shared" ref="AZ135:BA135" si="2114">SUBTOTAL(9,AZ132:AZ134)</f>
        <v>96873</v>
      </c>
      <c r="BA135" s="33">
        <f t="shared" si="2114"/>
        <v>52991</v>
      </c>
      <c r="BB135" s="47">
        <f t="shared" si="2113"/>
        <v>0</v>
      </c>
      <c r="BC135" s="47">
        <f t="shared" si="2113"/>
        <v>-0.08</v>
      </c>
      <c r="BD135" s="47">
        <f t="shared" si="2113"/>
        <v>-0.08</v>
      </c>
      <c r="BE135" s="33">
        <f t="shared" ref="BE135:BX135" si="2115">SUBTOTAL(9,BE132:BE134)</f>
        <v>507132</v>
      </c>
      <c r="BF135" s="33">
        <f t="shared" si="2115"/>
        <v>51500</v>
      </c>
      <c r="BG135" s="33">
        <f t="shared" si="2115"/>
        <v>0</v>
      </c>
      <c r="BH135" s="33">
        <f t="shared" si="2115"/>
        <v>0</v>
      </c>
      <c r="BI135" s="33">
        <f t="shared" si="2115"/>
        <v>51500</v>
      </c>
      <c r="BJ135" s="33">
        <f t="shared" si="2115"/>
        <v>0</v>
      </c>
      <c r="BK135" s="33">
        <f t="shared" si="2115"/>
        <v>0</v>
      </c>
      <c r="BL135" s="33">
        <f t="shared" si="2115"/>
        <v>0</v>
      </c>
      <c r="BM135" s="33">
        <f t="shared" si="2115"/>
        <v>455632</v>
      </c>
      <c r="BN135" s="33">
        <f t="shared" si="2115"/>
        <v>0</v>
      </c>
      <c r="BO135" s="33">
        <f t="shared" si="2115"/>
        <v>405500</v>
      </c>
      <c r="BP135" s="33">
        <f t="shared" si="2115"/>
        <v>50132</v>
      </c>
      <c r="BQ135" s="33">
        <f t="shared" si="2115"/>
        <v>31500</v>
      </c>
      <c r="BR135" s="33">
        <f t="shared" si="2115"/>
        <v>24560</v>
      </c>
      <c r="BS135" s="33">
        <f t="shared" si="2115"/>
        <v>0</v>
      </c>
      <c r="BT135" s="33">
        <f t="shared" si="2115"/>
        <v>96873</v>
      </c>
      <c r="BU135" s="33">
        <f t="shared" si="2115"/>
        <v>52991</v>
      </c>
      <c r="BV135" s="47">
        <f t="shared" si="2115"/>
        <v>0</v>
      </c>
      <c r="BW135" s="47">
        <f t="shared" si="2115"/>
        <v>-0.08</v>
      </c>
      <c r="BX135" s="47">
        <f t="shared" si="2115"/>
        <v>-0.08</v>
      </c>
      <c r="BY135" s="33">
        <f t="shared" ref="BY135:CQ135" si="2116">SUBTOTAL(9,BY132:BY134)</f>
        <v>557132</v>
      </c>
      <c r="BZ135" s="33">
        <f t="shared" si="2116"/>
        <v>51500</v>
      </c>
      <c r="CA135" s="33">
        <f t="shared" si="2116"/>
        <v>0</v>
      </c>
      <c r="CB135" s="33">
        <f t="shared" si="2116"/>
        <v>0</v>
      </c>
      <c r="CC135" s="33">
        <f t="shared" si="2116"/>
        <v>51500</v>
      </c>
      <c r="CD135" s="33">
        <f t="shared" si="2116"/>
        <v>0</v>
      </c>
      <c r="CE135" s="33">
        <f t="shared" si="2116"/>
        <v>0</v>
      </c>
      <c r="CF135" s="33">
        <f t="shared" si="2116"/>
        <v>0</v>
      </c>
      <c r="CG135" s="33">
        <f t="shared" si="2116"/>
        <v>505632</v>
      </c>
      <c r="CH135" s="33">
        <f t="shared" si="2116"/>
        <v>0</v>
      </c>
      <c r="CI135" s="33">
        <f t="shared" si="2116"/>
        <v>455500</v>
      </c>
      <c r="CJ135" s="33">
        <f t="shared" si="2116"/>
        <v>50132</v>
      </c>
      <c r="CK135" s="33">
        <f t="shared" si="2116"/>
        <v>0</v>
      </c>
      <c r="CL135" s="33">
        <f t="shared" si="2116"/>
        <v>50000</v>
      </c>
      <c r="CM135" s="33">
        <f t="shared" si="2116"/>
        <v>96873</v>
      </c>
      <c r="CN135" s="33">
        <f t="shared" si="2116"/>
        <v>52991</v>
      </c>
      <c r="CO135" s="56">
        <f t="shared" si="2116"/>
        <v>0</v>
      </c>
      <c r="CP135" s="56">
        <f t="shared" si="2116"/>
        <v>-0.17</v>
      </c>
      <c r="CQ135" s="56">
        <f t="shared" si="2116"/>
        <v>-0.17</v>
      </c>
      <c r="CR135" s="33">
        <f t="shared" ref="CR135:DJ135" si="2117">SUBTOTAL(9,CR132:CR134)</f>
        <v>0</v>
      </c>
      <c r="CS135" s="33">
        <f t="shared" si="2117"/>
        <v>0</v>
      </c>
      <c r="CT135" s="33">
        <f t="shared" si="2117"/>
        <v>0</v>
      </c>
      <c r="CU135" s="33">
        <f t="shared" si="2117"/>
        <v>0</v>
      </c>
      <c r="CV135" s="33">
        <f t="shared" si="2117"/>
        <v>0</v>
      </c>
      <c r="CW135" s="33">
        <f t="shared" si="2117"/>
        <v>0</v>
      </c>
      <c r="CX135" s="33">
        <f t="shared" si="2117"/>
        <v>0</v>
      </c>
      <c r="CY135" s="33">
        <f t="shared" si="2117"/>
        <v>0</v>
      </c>
      <c r="CZ135" s="33">
        <f t="shared" si="2117"/>
        <v>0</v>
      </c>
      <c r="DA135" s="33">
        <f t="shared" si="2117"/>
        <v>0</v>
      </c>
      <c r="DB135" s="33">
        <f t="shared" si="2117"/>
        <v>0</v>
      </c>
      <c r="DC135" s="33">
        <f t="shared" si="2117"/>
        <v>0</v>
      </c>
      <c r="DD135" s="33">
        <f t="shared" si="2117"/>
        <v>-51500</v>
      </c>
      <c r="DE135" s="33">
        <f t="shared" si="2117"/>
        <v>-455500</v>
      </c>
      <c r="DF135" s="33">
        <f t="shared" si="2117"/>
        <v>98395</v>
      </c>
      <c r="DG135" s="33">
        <f t="shared" si="2117"/>
        <v>50998</v>
      </c>
      <c r="DH135" s="56">
        <f t="shared" si="2117"/>
        <v>0</v>
      </c>
      <c r="DI135" s="56">
        <f t="shared" si="2117"/>
        <v>1.68</v>
      </c>
      <c r="DJ135" s="56">
        <f t="shared" si="2117"/>
        <v>1.68</v>
      </c>
      <c r="DK135" s="33">
        <f t="shared" ref="DK135:EC135" si="2118">SUBTOTAL(9,DK132:DK134)</f>
        <v>0</v>
      </c>
      <c r="DL135" s="33">
        <f t="shared" si="2118"/>
        <v>0</v>
      </c>
      <c r="DM135" s="33">
        <f t="shared" si="2118"/>
        <v>0</v>
      </c>
      <c r="DN135" s="33">
        <f t="shared" si="2118"/>
        <v>0</v>
      </c>
      <c r="DO135" s="33">
        <f t="shared" si="2118"/>
        <v>0</v>
      </c>
      <c r="DP135" s="33">
        <f t="shared" si="2118"/>
        <v>0</v>
      </c>
      <c r="DQ135" s="33">
        <f t="shared" si="2118"/>
        <v>0</v>
      </c>
      <c r="DR135" s="33">
        <f t="shared" si="2118"/>
        <v>0</v>
      </c>
      <c r="DS135" s="33">
        <f t="shared" si="2118"/>
        <v>0</v>
      </c>
      <c r="DT135" s="33">
        <f t="shared" si="2118"/>
        <v>0</v>
      </c>
      <c r="DU135" s="33">
        <f t="shared" si="2118"/>
        <v>0</v>
      </c>
      <c r="DV135" s="33">
        <f t="shared" si="2118"/>
        <v>0</v>
      </c>
      <c r="DW135" s="33">
        <f t="shared" si="2118"/>
        <v>0</v>
      </c>
      <c r="DX135" s="33">
        <f t="shared" si="2118"/>
        <v>0</v>
      </c>
      <c r="DY135" s="33">
        <f t="shared" si="2118"/>
        <v>0</v>
      </c>
      <c r="DZ135" s="33">
        <f t="shared" si="2118"/>
        <v>0</v>
      </c>
      <c r="EA135" s="56" t="e">
        <f t="shared" si="2118"/>
        <v>#DIV/0!</v>
      </c>
      <c r="EB135" s="56" t="e">
        <f t="shared" si="2118"/>
        <v>#DIV/0!</v>
      </c>
      <c r="EC135" s="56" t="e">
        <f t="shared" si="2118"/>
        <v>#DIV/0!</v>
      </c>
      <c r="ED135" s="33">
        <f t="shared" ref="ED135:EV135" si="2119">SUBTOTAL(9,ED132:ED134)</f>
        <v>0</v>
      </c>
      <c r="EE135" s="33">
        <f t="shared" si="2119"/>
        <v>0</v>
      </c>
      <c r="EF135" s="33">
        <f t="shared" si="2119"/>
        <v>0</v>
      </c>
      <c r="EG135" s="33">
        <f t="shared" si="2119"/>
        <v>0</v>
      </c>
      <c r="EH135" s="33">
        <f t="shared" si="2119"/>
        <v>0</v>
      </c>
      <c r="EI135" s="33">
        <f t="shared" si="2119"/>
        <v>0</v>
      </c>
      <c r="EJ135" s="33">
        <f t="shared" si="2119"/>
        <v>0</v>
      </c>
      <c r="EK135" s="33">
        <f t="shared" si="2119"/>
        <v>0</v>
      </c>
      <c r="EL135" s="33">
        <f t="shared" si="2119"/>
        <v>0</v>
      </c>
      <c r="EM135" s="33">
        <f t="shared" si="2119"/>
        <v>0</v>
      </c>
      <c r="EN135" s="33">
        <f t="shared" si="2119"/>
        <v>0</v>
      </c>
      <c r="EO135" s="33">
        <f t="shared" si="2119"/>
        <v>0</v>
      </c>
      <c r="EP135" s="33">
        <f t="shared" si="2119"/>
        <v>0</v>
      </c>
      <c r="EQ135" s="33">
        <f t="shared" si="2119"/>
        <v>0</v>
      </c>
      <c r="ER135" s="33">
        <f t="shared" si="2119"/>
        <v>0</v>
      </c>
      <c r="ES135" s="33">
        <f t="shared" si="2119"/>
        <v>0</v>
      </c>
      <c r="ET135" s="56" t="e">
        <f t="shared" si="2119"/>
        <v>#DIV/0!</v>
      </c>
      <c r="EU135" s="56" t="e">
        <f t="shared" si="2119"/>
        <v>#DIV/0!</v>
      </c>
      <c r="EV135" s="56" t="e">
        <f t="shared" si="2119"/>
        <v>#DIV/0!</v>
      </c>
    </row>
    <row r="136" spans="1:152" x14ac:dyDescent="0.25">
      <c r="A136" s="25">
        <v>1442</v>
      </c>
      <c r="B136" s="6">
        <v>600010686</v>
      </c>
      <c r="C136" s="26">
        <v>555053</v>
      </c>
      <c r="D136" s="27" t="s">
        <v>47</v>
      </c>
      <c r="E136" s="6">
        <v>3123</v>
      </c>
      <c r="F136" s="6" t="s">
        <v>18</v>
      </c>
      <c r="G136" s="6" t="s">
        <v>19</v>
      </c>
      <c r="H136" s="40">
        <f>I136+P136</f>
        <v>60000</v>
      </c>
      <c r="I136" s="40">
        <f>K136+L136+M136+N136+O136</f>
        <v>20000</v>
      </c>
      <c r="J136" s="5"/>
      <c r="K136" s="9"/>
      <c r="L136" s="9"/>
      <c r="M136" s="9">
        <v>20000</v>
      </c>
      <c r="N136" s="9"/>
      <c r="O136" s="9"/>
      <c r="P136" s="40">
        <f>Q136+R136+S136</f>
        <v>40000</v>
      </c>
      <c r="Q136" s="9">
        <v>20000</v>
      </c>
      <c r="R136" s="9">
        <v>20000</v>
      </c>
      <c r="S136" s="9"/>
      <c r="T136" s="64">
        <f>(L136+M136+N136)*-1</f>
        <v>-20000</v>
      </c>
      <c r="U136" s="64">
        <f>(Q136+R136)*-1</f>
        <v>-40000</v>
      </c>
      <c r="V136" s="9">
        <f>ROUND(T136*0.65,0)</f>
        <v>-13000</v>
      </c>
      <c r="W136" s="9">
        <f>ROUND(U136*0.65,0)</f>
        <v>-26000</v>
      </c>
      <c r="X136" s="9">
        <v>55392</v>
      </c>
      <c r="Y136" s="9">
        <v>29600</v>
      </c>
      <c r="Z136" s="69">
        <f t="shared" ref="Z136:Z137" si="2120">IF(T136=0,0,ROUND((T136+L136)/X136/12,2))</f>
        <v>-0.03</v>
      </c>
      <c r="AA136" s="69">
        <f t="shared" ref="AA136:AA137" si="2121">IF(U136=0,0,ROUND((U136+Q136)/Y136/12,2))</f>
        <v>-0.06</v>
      </c>
      <c r="AB136" s="69">
        <f>Z136+AA136</f>
        <v>-0.09</v>
      </c>
      <c r="AC136" s="69">
        <f t="shared" ref="AC136:AC137" si="2122">ROUND(Z136*0.65,2)</f>
        <v>-0.02</v>
      </c>
      <c r="AD136" s="69">
        <f t="shared" ref="AD136:AD137" si="2123">ROUND(AA136*0.65,2)</f>
        <v>-0.04</v>
      </c>
      <c r="AE136" s="46">
        <f>AC136+AD136</f>
        <v>-0.06</v>
      </c>
      <c r="AF136" s="9">
        <f t="shared" ref="AF136:AF137" si="2124">T136-V136</f>
        <v>-7000</v>
      </c>
      <c r="AG136" s="9">
        <f t="shared" ref="AG136:AG137" si="2125">U136-W136</f>
        <v>-14000</v>
      </c>
      <c r="AH136" s="69">
        <f t="shared" ref="AH136:AH137" si="2126">Z136-AC136</f>
        <v>-9.9999999999999985E-3</v>
      </c>
      <c r="AI136" s="69">
        <f t="shared" ref="AI136:AI137" si="2127">AA136-AD136</f>
        <v>-1.9999999999999997E-2</v>
      </c>
      <c r="AJ136" s="69">
        <f>AH136+AI136</f>
        <v>-2.9999999999999995E-2</v>
      </c>
      <c r="AK136" s="40">
        <f>AL136+AS136</f>
        <v>100000</v>
      </c>
      <c r="AL136" s="40">
        <f>AN136+AO136+AP136+AQ136+AR136</f>
        <v>10000</v>
      </c>
      <c r="AM136" s="77"/>
      <c r="AN136" s="78"/>
      <c r="AO136" s="78"/>
      <c r="AP136" s="78">
        <v>10000</v>
      </c>
      <c r="AQ136" s="78"/>
      <c r="AR136" s="78"/>
      <c r="AS136" s="76">
        <f>AT136+AU136+AV136</f>
        <v>90000</v>
      </c>
      <c r="AT136" s="78">
        <v>20000</v>
      </c>
      <c r="AU136" s="78">
        <v>70000</v>
      </c>
      <c r="AV136" s="78"/>
      <c r="AW136" s="78">
        <f>(AN136+AO136+AP136+AQ136)-(K136+L136+M136+N136)</f>
        <v>-10000</v>
      </c>
      <c r="AX136" s="78">
        <f>(AT136+AU136)-(Q136+R136)</f>
        <v>50000</v>
      </c>
      <c r="AY136" s="78">
        <f t="shared" ref="AY136:AY137" si="2128">AV136+AR136-S136-O136</f>
        <v>0</v>
      </c>
      <c r="AZ136" s="9">
        <v>55392</v>
      </c>
      <c r="BA136" s="9">
        <v>29600</v>
      </c>
      <c r="BB136" s="86">
        <f>ROUND(((AN136+AP136+AQ136)-(K136+M136+N136))/AZ136/10,2)*-1</f>
        <v>0.02</v>
      </c>
      <c r="BC136" s="86">
        <f>ROUND((AU136-R136)/BA136/10,2)*-1</f>
        <v>-0.17</v>
      </c>
      <c r="BD136" s="86">
        <f>BB136+BC136</f>
        <v>-0.15000000000000002</v>
      </c>
      <c r="BE136" s="87">
        <f>BF136+BM136</f>
        <v>100000</v>
      </c>
      <c r="BF136" s="87">
        <f>BH136+BI136+BJ136+BK136+BL136</f>
        <v>10000</v>
      </c>
      <c r="BG136" s="76">
        <f>AM136</f>
        <v>0</v>
      </c>
      <c r="BH136" s="76">
        <f t="shared" ref="BH136" si="2129">AN136</f>
        <v>0</v>
      </c>
      <c r="BI136" s="76">
        <f t="shared" ref="BI136" si="2130">AO136</f>
        <v>0</v>
      </c>
      <c r="BJ136" s="76">
        <f t="shared" ref="BJ136" si="2131">AP136</f>
        <v>10000</v>
      </c>
      <c r="BK136" s="76">
        <f t="shared" ref="BK136" si="2132">AQ136</f>
        <v>0</v>
      </c>
      <c r="BL136" s="76">
        <f t="shared" ref="BL136" si="2133">AR136</f>
        <v>0</v>
      </c>
      <c r="BM136" s="87">
        <f>BN136+BO136+BP136</f>
        <v>90000</v>
      </c>
      <c r="BN136" s="76">
        <f>AT136</f>
        <v>20000</v>
      </c>
      <c r="BO136" s="76">
        <f t="shared" ref="BO136" si="2134">AU136</f>
        <v>70000</v>
      </c>
      <c r="BP136" s="76">
        <f t="shared" ref="BP136" si="2135">AV136</f>
        <v>0</v>
      </c>
      <c r="BQ136" s="81">
        <f t="shared" ref="BQ136:BQ137" si="2136">(BH136+BI136+BJ136+BK136)-(K136+L136+M136+N136)</f>
        <v>-10000</v>
      </c>
      <c r="BR136" s="81">
        <f t="shared" ref="BR136:BR137" si="2137">(BN136+BO136)-(Q136+R136)</f>
        <v>50000</v>
      </c>
      <c r="BS136" s="81">
        <f t="shared" ref="BS136:BS137" si="2138">(BP136+BL136)-(S136+O136)</f>
        <v>0</v>
      </c>
      <c r="BT136" s="9">
        <v>55392</v>
      </c>
      <c r="BU136" s="9">
        <v>29600</v>
      </c>
      <c r="BV136" s="86">
        <f t="shared" ref="BV136" si="2139">ROUND(((BH136+BJ136+BK136)-(K136+M136+N136))/10/BT136,2)*-1</f>
        <v>0.02</v>
      </c>
      <c r="BW136" s="86">
        <f t="shared" ref="BW136" si="2140">ROUND((BO136-R136)/10/BU136,2)*-1</f>
        <v>-0.17</v>
      </c>
      <c r="BX136" s="86">
        <f>BV136+BW136</f>
        <v>-0.15000000000000002</v>
      </c>
      <c r="BY136" s="87">
        <f t="shared" ref="BY136:BY137" si="2141">BZ136+CG136</f>
        <v>100000</v>
      </c>
      <c r="BZ136" s="87">
        <f t="shared" ref="BZ136:BZ137" si="2142">CB136+CC136+CD136+CE136+CF136</f>
        <v>10000</v>
      </c>
      <c r="CA136" s="81">
        <f t="shared" ref="CA136:CA137" si="2143">BG136</f>
        <v>0</v>
      </c>
      <c r="CB136" s="81">
        <f t="shared" ref="CB136:CB137" si="2144">BH136</f>
        <v>0</v>
      </c>
      <c r="CC136" s="81">
        <f t="shared" ref="CC136:CC137" si="2145">BI136</f>
        <v>0</v>
      </c>
      <c r="CD136" s="81">
        <f t="shared" ref="CD136:CD137" si="2146">BJ136</f>
        <v>10000</v>
      </c>
      <c r="CE136" s="81">
        <f t="shared" ref="CE136:CE137" si="2147">BK136</f>
        <v>0</v>
      </c>
      <c r="CF136" s="81">
        <f t="shared" ref="CF136:CF137" si="2148">BL136</f>
        <v>0</v>
      </c>
      <c r="CG136" s="87">
        <f t="shared" ref="CG136:CG137" si="2149">CH136+CI136+CJ136</f>
        <v>90000</v>
      </c>
      <c r="CH136" s="81">
        <f t="shared" ref="CH136:CH137" si="2150">BN136</f>
        <v>20000</v>
      </c>
      <c r="CI136" s="81">
        <f t="shared" ref="CI136:CI137" si="2151">BO136</f>
        <v>70000</v>
      </c>
      <c r="CJ136" s="81">
        <f t="shared" ref="CJ136:CJ137" si="2152">BP136</f>
        <v>0</v>
      </c>
      <c r="CK136" s="81">
        <f>(CC136+CD136+CE136)-(BI136+BJ136+BK136)</f>
        <v>0</v>
      </c>
      <c r="CL136" s="81">
        <f>(CH136+CI136)-(BN136+BO136)</f>
        <v>0</v>
      </c>
      <c r="CM136" s="9">
        <v>55392</v>
      </c>
      <c r="CN136" s="9">
        <v>29600</v>
      </c>
      <c r="CO136" s="90">
        <f>ROUND(((CD136+CE136)-(BJ136+BK136))/CM136/10,2)*-1</f>
        <v>0</v>
      </c>
      <c r="CP136" s="90">
        <f>ROUND((CI136-BO136)/CN136/10,2)*-1</f>
        <v>0</v>
      </c>
      <c r="CQ136" s="90">
        <f t="shared" ref="CQ136:CQ137" si="2153">SUM(CO136:CP136)</f>
        <v>0</v>
      </c>
      <c r="CR136" s="87">
        <f>CS136+CZ136</f>
        <v>0</v>
      </c>
      <c r="CS136" s="87">
        <f>CU136+CV136+CW136+CX136+CY136</f>
        <v>0</v>
      </c>
      <c r="CT136" s="88"/>
      <c r="CU136" s="81"/>
      <c r="CV136" s="81"/>
      <c r="CW136" s="81"/>
      <c r="CX136" s="81"/>
      <c r="CY136" s="81"/>
      <c r="CZ136" s="87">
        <f>SUM(DA136:DB136)</f>
        <v>0</v>
      </c>
      <c r="DA136" s="81"/>
      <c r="DB136" s="81"/>
      <c r="DC136" s="81"/>
      <c r="DD136" s="81">
        <f t="shared" ref="DD136:DD137" si="2154">(CV136+CW136+CX136)-(CC136+CD136+CE136)</f>
        <v>-10000</v>
      </c>
      <c r="DE136" s="81">
        <f t="shared" ref="DE136:DE137" si="2155">(DA136+DB136)-(CH136+CI136)</f>
        <v>-90000</v>
      </c>
      <c r="DF136" s="9">
        <v>56067</v>
      </c>
      <c r="DG136" s="9">
        <v>27130</v>
      </c>
      <c r="DH136" s="90">
        <f t="shared" ref="DH136" si="2156">ROUND(((CW136+CX136)-(CD136+CE136))/DF136/10,2)*-1</f>
        <v>0.02</v>
      </c>
      <c r="DI136" s="90">
        <f t="shared" ref="DI136" si="2157">ROUND(((DB136-CI136)/DG136/10),2)*-1</f>
        <v>0.26</v>
      </c>
      <c r="DJ136" s="90">
        <f>DH136+DI136</f>
        <v>0.28000000000000003</v>
      </c>
      <c r="DK136" s="87">
        <f>DL136+DS136</f>
        <v>0</v>
      </c>
      <c r="DL136" s="87">
        <f>DN136+DO136+DP136+DQ136+DR136</f>
        <v>0</v>
      </c>
      <c r="DM136" s="88"/>
      <c r="DN136" s="81"/>
      <c r="DO136" s="81"/>
      <c r="DP136" s="81"/>
      <c r="DQ136" s="81"/>
      <c r="DR136" s="81"/>
      <c r="DS136" s="87">
        <f t="shared" ref="DS136:DS137" si="2158">DT136+DU136+DV136</f>
        <v>0</v>
      </c>
      <c r="DT136" s="81"/>
      <c r="DU136" s="81"/>
      <c r="DV136" s="81"/>
      <c r="DW136" s="81">
        <f t="shared" ref="DW136:DW137" si="2159">(DO136+DP136+DQ136)-(CV136+CW136+CX136)</f>
        <v>0</v>
      </c>
      <c r="DX136" s="81">
        <f t="shared" ref="DX136:DX137" si="2160">(DT136+DU136)-(DA136+DB136)</f>
        <v>0</v>
      </c>
      <c r="DY136" s="9"/>
      <c r="DZ136" s="9"/>
      <c r="EA136" s="90" t="e">
        <f t="shared" ref="EA136" si="2161">ROUND(((DP136+DQ136)-(CW136+CX136))/DY136/10,2)*-1</f>
        <v>#DIV/0!</v>
      </c>
      <c r="EB136" s="90" t="e">
        <f t="shared" ref="EB136" si="2162">ROUND(((DU136-DB136)/DZ136/10),2)*-1</f>
        <v>#DIV/0!</v>
      </c>
      <c r="EC136" s="90" t="e">
        <f>EA136+EB136</f>
        <v>#DIV/0!</v>
      </c>
      <c r="ED136" s="87">
        <f>EE136+EL136</f>
        <v>0</v>
      </c>
      <c r="EE136" s="87">
        <f>EG136+EH136+EI136+EJ136+EK136</f>
        <v>0</v>
      </c>
      <c r="EF136" s="88"/>
      <c r="EG136" s="81"/>
      <c r="EH136" s="81"/>
      <c r="EI136" s="81"/>
      <c r="EJ136" s="81"/>
      <c r="EK136" s="81"/>
      <c r="EL136" s="87">
        <v>0</v>
      </c>
      <c r="EM136" s="81"/>
      <c r="EN136" s="81"/>
      <c r="EO136" s="81"/>
      <c r="EP136" s="81">
        <f t="shared" ref="EP136:EP137" si="2163">(EH136+EI136+EJ136)-(DO136+DP136+DQ136)</f>
        <v>0</v>
      </c>
      <c r="EQ136" s="81">
        <f t="shared" ref="EQ136:EQ137" si="2164">(EM136+EN136)-(DT136+DU136)</f>
        <v>0</v>
      </c>
      <c r="ER136" s="9"/>
      <c r="ES136" s="9"/>
      <c r="ET136" s="90" t="e">
        <f t="shared" ref="ET136" si="2165">ROUND(((EI136+EJ136)-(DP136+DQ136))/ER136/10,2)*-1</f>
        <v>#DIV/0!</v>
      </c>
      <c r="EU136" s="90" t="e">
        <f t="shared" ref="EU136" si="2166">ROUND(((EN136-DU136)/ES136/10),2)*-1</f>
        <v>#DIV/0!</v>
      </c>
      <c r="EV136" s="90" t="e">
        <f>ET136+EU136</f>
        <v>#DIV/0!</v>
      </c>
    </row>
    <row r="137" spans="1:152" x14ac:dyDescent="0.25">
      <c r="A137" s="5">
        <v>1442</v>
      </c>
      <c r="B137" s="2">
        <v>600010686</v>
      </c>
      <c r="C137" s="7">
        <v>555053</v>
      </c>
      <c r="D137" s="8" t="s">
        <v>47</v>
      </c>
      <c r="E137" s="19">
        <v>3123</v>
      </c>
      <c r="F137" s="19" t="s">
        <v>108</v>
      </c>
      <c r="G137" s="19" t="s">
        <v>94</v>
      </c>
      <c r="H137" s="40">
        <f>I137+P137</f>
        <v>0</v>
      </c>
      <c r="I137" s="40">
        <f>K137+L137+M137+N137+O137</f>
        <v>0</v>
      </c>
      <c r="J137" s="5"/>
      <c r="K137" s="9"/>
      <c r="L137" s="9"/>
      <c r="M137" s="9"/>
      <c r="N137" s="9"/>
      <c r="O137" s="9"/>
      <c r="P137" s="40">
        <f>Q137+R137+S137</f>
        <v>0</v>
      </c>
      <c r="Q137" s="9"/>
      <c r="R137" s="9"/>
      <c r="S137" s="9"/>
      <c r="T137" s="64">
        <f>(L137+M137+N137)*-1</f>
        <v>0</v>
      </c>
      <c r="U137" s="64">
        <f>(Q137+R137)*-1</f>
        <v>0</v>
      </c>
      <c r="V137" s="9">
        <f>ROUND(T137*0.65,0)</f>
        <v>0</v>
      </c>
      <c r="W137" s="9">
        <f>ROUND(U137*0.65,0)</f>
        <v>0</v>
      </c>
      <c r="X137" s="45" t="s">
        <v>218</v>
      </c>
      <c r="Y137" s="45" t="s">
        <v>218</v>
      </c>
      <c r="Z137" s="69">
        <f t="shared" si="2120"/>
        <v>0</v>
      </c>
      <c r="AA137" s="69">
        <f t="shared" si="2121"/>
        <v>0</v>
      </c>
      <c r="AB137" s="69">
        <f>Z137+AA137</f>
        <v>0</v>
      </c>
      <c r="AC137" s="69">
        <f t="shared" si="2122"/>
        <v>0</v>
      </c>
      <c r="AD137" s="69">
        <f t="shared" si="2123"/>
        <v>0</v>
      </c>
      <c r="AE137" s="46">
        <f>AC137+AD137</f>
        <v>0</v>
      </c>
      <c r="AF137" s="9">
        <f t="shared" si="2124"/>
        <v>0</v>
      </c>
      <c r="AG137" s="9">
        <f t="shared" si="2125"/>
        <v>0</v>
      </c>
      <c r="AH137" s="69">
        <f t="shared" si="2126"/>
        <v>0</v>
      </c>
      <c r="AI137" s="69">
        <f t="shared" si="2127"/>
        <v>0</v>
      </c>
      <c r="AJ137" s="69">
        <f>AH137+AI137</f>
        <v>0</v>
      </c>
      <c r="AK137" s="40">
        <f>AL137+AS137</f>
        <v>0</v>
      </c>
      <c r="AL137" s="40">
        <f>AN137+AO137+AP137+AQ137+AR137</f>
        <v>0</v>
      </c>
      <c r="AM137" s="77"/>
      <c r="AN137" s="78"/>
      <c r="AO137" s="78"/>
      <c r="AP137" s="78"/>
      <c r="AQ137" s="78"/>
      <c r="AR137" s="78"/>
      <c r="AS137" s="76">
        <f>AT137+AU137+AV137</f>
        <v>0</v>
      </c>
      <c r="AT137" s="78"/>
      <c r="AU137" s="78"/>
      <c r="AV137" s="78"/>
      <c r="AW137" s="78">
        <f>(AN137+AO137+AP137+AQ137)-(K137+L137+M137+N137)</f>
        <v>0</v>
      </c>
      <c r="AX137" s="78">
        <f>(AT137+AU137)-(Q137+R137)</f>
        <v>0</v>
      </c>
      <c r="AY137" s="78">
        <f t="shared" si="2128"/>
        <v>0</v>
      </c>
      <c r="AZ137" s="45" t="s">
        <v>218</v>
      </c>
      <c r="BA137" s="45" t="s">
        <v>218</v>
      </c>
      <c r="BB137" s="107" t="s">
        <v>218</v>
      </c>
      <c r="BC137" s="107" t="s">
        <v>218</v>
      </c>
      <c r="BD137" s="107" t="s">
        <v>218</v>
      </c>
      <c r="BE137" s="87">
        <f>BF137+BM137</f>
        <v>0</v>
      </c>
      <c r="BF137" s="87">
        <f>BH137+BI137+BJ137+BK137+BL137</f>
        <v>0</v>
      </c>
      <c r="BG137" s="88">
        <f t="shared" ref="BG137" si="2167">J137</f>
        <v>0</v>
      </c>
      <c r="BH137" s="88">
        <f t="shared" ref="BH137" si="2168">K137</f>
        <v>0</v>
      </c>
      <c r="BI137" s="88">
        <f t="shared" ref="BI137" si="2169">L137</f>
        <v>0</v>
      </c>
      <c r="BJ137" s="88">
        <f t="shared" ref="BJ137" si="2170">M137</f>
        <v>0</v>
      </c>
      <c r="BK137" s="88">
        <f t="shared" ref="BK137" si="2171">N137</f>
        <v>0</v>
      </c>
      <c r="BL137" s="88">
        <f t="shared" ref="BL137" si="2172">O137</f>
        <v>0</v>
      </c>
      <c r="BM137" s="87">
        <f>BN137+BO137+BP137</f>
        <v>0</v>
      </c>
      <c r="BN137" s="81">
        <f t="shared" ref="BN137" si="2173">Q137</f>
        <v>0</v>
      </c>
      <c r="BO137" s="81">
        <f t="shared" ref="BO137" si="2174">R137</f>
        <v>0</v>
      </c>
      <c r="BP137" s="81">
        <f t="shared" ref="BP137" si="2175">S137</f>
        <v>0</v>
      </c>
      <c r="BQ137" s="81">
        <f t="shared" si="2136"/>
        <v>0</v>
      </c>
      <c r="BR137" s="81">
        <f t="shared" si="2137"/>
        <v>0</v>
      </c>
      <c r="BS137" s="81">
        <f t="shared" si="2138"/>
        <v>0</v>
      </c>
      <c r="BT137" s="45" t="s">
        <v>218</v>
      </c>
      <c r="BU137" s="45" t="s">
        <v>218</v>
      </c>
      <c r="BV137" s="86">
        <v>0</v>
      </c>
      <c r="BW137" s="86">
        <v>0</v>
      </c>
      <c r="BX137" s="86">
        <f>BV137+BW137</f>
        <v>0</v>
      </c>
      <c r="BY137" s="87">
        <f t="shared" si="2141"/>
        <v>0</v>
      </c>
      <c r="BZ137" s="87">
        <f t="shared" si="2142"/>
        <v>0</v>
      </c>
      <c r="CA137" s="81">
        <f t="shared" si="2143"/>
        <v>0</v>
      </c>
      <c r="CB137" s="81">
        <f t="shared" si="2144"/>
        <v>0</v>
      </c>
      <c r="CC137" s="81">
        <f t="shared" si="2145"/>
        <v>0</v>
      </c>
      <c r="CD137" s="81">
        <f t="shared" si="2146"/>
        <v>0</v>
      </c>
      <c r="CE137" s="81">
        <f t="shared" si="2147"/>
        <v>0</v>
      </c>
      <c r="CF137" s="81">
        <f t="shared" si="2148"/>
        <v>0</v>
      </c>
      <c r="CG137" s="87">
        <f t="shared" si="2149"/>
        <v>0</v>
      </c>
      <c r="CH137" s="81">
        <f t="shared" si="2150"/>
        <v>0</v>
      </c>
      <c r="CI137" s="81">
        <f t="shared" si="2151"/>
        <v>0</v>
      </c>
      <c r="CJ137" s="81">
        <f t="shared" si="2152"/>
        <v>0</v>
      </c>
      <c r="CK137" s="81">
        <f>(CC137+CD137+CE137)-(BI137+BJ137+BK137)</f>
        <v>0</v>
      </c>
      <c r="CL137" s="81">
        <f>(CH137+CI137)-(BN137+BO137)</f>
        <v>0</v>
      </c>
      <c r="CM137" s="45">
        <v>0</v>
      </c>
      <c r="CN137" s="45">
        <v>0</v>
      </c>
      <c r="CO137" s="90"/>
      <c r="CP137" s="90"/>
      <c r="CQ137" s="90">
        <f t="shared" si="2153"/>
        <v>0</v>
      </c>
      <c r="CR137" s="87">
        <f>CS137+CZ137</f>
        <v>0</v>
      </c>
      <c r="CS137" s="87">
        <f>CU137+CV137+CW137+CX137+CY137</f>
        <v>0</v>
      </c>
      <c r="CT137" s="88"/>
      <c r="CU137" s="81"/>
      <c r="CV137" s="81"/>
      <c r="CW137" s="81"/>
      <c r="CX137" s="81"/>
      <c r="CY137" s="81"/>
      <c r="CZ137" s="87">
        <f>SUM(DA137:DB137)</f>
        <v>0</v>
      </c>
      <c r="DA137" s="81"/>
      <c r="DB137" s="81"/>
      <c r="DC137" s="81"/>
      <c r="DD137" s="81">
        <f t="shared" si="2154"/>
        <v>0</v>
      </c>
      <c r="DE137" s="81">
        <f t="shared" si="2155"/>
        <v>0</v>
      </c>
      <c r="DF137" s="45" t="s">
        <v>218</v>
      </c>
      <c r="DG137" s="45" t="s">
        <v>218</v>
      </c>
      <c r="DH137" s="90">
        <v>0</v>
      </c>
      <c r="DI137" s="90">
        <v>0</v>
      </c>
      <c r="DJ137" s="90">
        <f>DH137+DI137</f>
        <v>0</v>
      </c>
      <c r="DK137" s="87">
        <f>DL137+DS137</f>
        <v>0</v>
      </c>
      <c r="DL137" s="87">
        <f>DN137+DO137+DP137+DQ137+DR137</f>
        <v>0</v>
      </c>
      <c r="DM137" s="88"/>
      <c r="DN137" s="81"/>
      <c r="DO137" s="81"/>
      <c r="DP137" s="81"/>
      <c r="DQ137" s="81"/>
      <c r="DR137" s="81"/>
      <c r="DS137" s="87">
        <f t="shared" si="2158"/>
        <v>0</v>
      </c>
      <c r="DT137" s="81"/>
      <c r="DU137" s="81"/>
      <c r="DV137" s="81"/>
      <c r="DW137" s="81">
        <f t="shared" si="2159"/>
        <v>0</v>
      </c>
      <c r="DX137" s="81">
        <f t="shared" si="2160"/>
        <v>0</v>
      </c>
      <c r="DY137" s="45" t="s">
        <v>218</v>
      </c>
      <c r="DZ137" s="45" t="s">
        <v>218</v>
      </c>
      <c r="EA137" s="90">
        <v>0</v>
      </c>
      <c r="EB137" s="90">
        <v>0</v>
      </c>
      <c r="EC137" s="90">
        <f>EA137+EB137</f>
        <v>0</v>
      </c>
      <c r="ED137" s="87">
        <f>EE137+EL137</f>
        <v>0</v>
      </c>
      <c r="EE137" s="87">
        <f>EG137+EH137+EI137+EJ137+EK137</f>
        <v>0</v>
      </c>
      <c r="EF137" s="88"/>
      <c r="EG137" s="81"/>
      <c r="EH137" s="81"/>
      <c r="EI137" s="81"/>
      <c r="EJ137" s="81"/>
      <c r="EK137" s="81"/>
      <c r="EL137" s="87">
        <v>0</v>
      </c>
      <c r="EM137" s="81"/>
      <c r="EN137" s="81"/>
      <c r="EO137" s="81"/>
      <c r="EP137" s="81">
        <f t="shared" si="2163"/>
        <v>0</v>
      </c>
      <c r="EQ137" s="81">
        <f t="shared" si="2164"/>
        <v>0</v>
      </c>
      <c r="ER137" s="45" t="s">
        <v>218</v>
      </c>
      <c r="ES137" s="45" t="s">
        <v>218</v>
      </c>
      <c r="ET137" s="90">
        <v>0</v>
      </c>
      <c r="EU137" s="90">
        <v>0</v>
      </c>
      <c r="EV137" s="90">
        <f>ET137+EU137</f>
        <v>0</v>
      </c>
    </row>
    <row r="138" spans="1:152" x14ac:dyDescent="0.25">
      <c r="A138" s="29"/>
      <c r="B138" s="30"/>
      <c r="C138" s="31"/>
      <c r="D138" s="32" t="s">
        <v>172</v>
      </c>
      <c r="E138" s="34"/>
      <c r="F138" s="34"/>
      <c r="G138" s="34"/>
      <c r="H138" s="33">
        <f t="shared" ref="H138:AE138" si="2176">SUBTOTAL(9,H136:H137)</f>
        <v>60000</v>
      </c>
      <c r="I138" s="33">
        <f t="shared" si="2176"/>
        <v>20000</v>
      </c>
      <c r="J138" s="33">
        <f t="shared" si="2176"/>
        <v>0</v>
      </c>
      <c r="K138" s="33">
        <f t="shared" si="2176"/>
        <v>0</v>
      </c>
      <c r="L138" s="33">
        <f t="shared" si="2176"/>
        <v>0</v>
      </c>
      <c r="M138" s="33">
        <f t="shared" si="2176"/>
        <v>20000</v>
      </c>
      <c r="N138" s="33">
        <f t="shared" si="2176"/>
        <v>0</v>
      </c>
      <c r="O138" s="33">
        <f t="shared" si="2176"/>
        <v>0</v>
      </c>
      <c r="P138" s="33">
        <f t="shared" si="2176"/>
        <v>40000</v>
      </c>
      <c r="Q138" s="33">
        <f t="shared" si="2176"/>
        <v>20000</v>
      </c>
      <c r="R138" s="33">
        <f t="shared" si="2176"/>
        <v>20000</v>
      </c>
      <c r="S138" s="33">
        <f t="shared" si="2176"/>
        <v>0</v>
      </c>
      <c r="T138" s="33">
        <f t="shared" si="2176"/>
        <v>-20000</v>
      </c>
      <c r="U138" s="33">
        <f t="shared" si="2176"/>
        <v>-40000</v>
      </c>
      <c r="V138" s="33">
        <f t="shared" si="2176"/>
        <v>-13000</v>
      </c>
      <c r="W138" s="33">
        <f t="shared" si="2176"/>
        <v>-26000</v>
      </c>
      <c r="X138" s="33">
        <f t="shared" si="2176"/>
        <v>55392</v>
      </c>
      <c r="Y138" s="33">
        <f t="shared" si="2176"/>
        <v>29600</v>
      </c>
      <c r="Z138" s="47">
        <f t="shared" si="2176"/>
        <v>-0.03</v>
      </c>
      <c r="AA138" s="47">
        <f t="shared" si="2176"/>
        <v>-0.06</v>
      </c>
      <c r="AB138" s="47">
        <f t="shared" si="2176"/>
        <v>-0.09</v>
      </c>
      <c r="AC138" s="47">
        <f t="shared" si="2176"/>
        <v>-0.02</v>
      </c>
      <c r="AD138" s="47">
        <f t="shared" si="2176"/>
        <v>-0.04</v>
      </c>
      <c r="AE138" s="47">
        <f t="shared" si="2176"/>
        <v>-0.06</v>
      </c>
      <c r="AF138" s="33">
        <f t="shared" ref="AF138:AJ138" si="2177">SUBTOTAL(9,AF136:AF137)</f>
        <v>-7000</v>
      </c>
      <c r="AG138" s="33">
        <f t="shared" si="2177"/>
        <v>-14000</v>
      </c>
      <c r="AH138" s="47">
        <f t="shared" si="2177"/>
        <v>-9.9999999999999985E-3</v>
      </c>
      <c r="AI138" s="47">
        <f t="shared" si="2177"/>
        <v>-1.9999999999999997E-2</v>
      </c>
      <c r="AJ138" s="47">
        <f t="shared" si="2177"/>
        <v>-2.9999999999999995E-2</v>
      </c>
      <c r="AK138" s="33">
        <f t="shared" ref="AK138:BD138" si="2178">SUBTOTAL(9,AK136:AK137)</f>
        <v>100000</v>
      </c>
      <c r="AL138" s="33">
        <f t="shared" si="2178"/>
        <v>10000</v>
      </c>
      <c r="AM138" s="33">
        <f t="shared" si="2178"/>
        <v>0</v>
      </c>
      <c r="AN138" s="33">
        <f t="shared" si="2178"/>
        <v>0</v>
      </c>
      <c r="AO138" s="33">
        <f t="shared" si="2178"/>
        <v>0</v>
      </c>
      <c r="AP138" s="33">
        <f t="shared" si="2178"/>
        <v>10000</v>
      </c>
      <c r="AQ138" s="33">
        <f t="shared" si="2178"/>
        <v>0</v>
      </c>
      <c r="AR138" s="33">
        <f t="shared" si="2178"/>
        <v>0</v>
      </c>
      <c r="AS138" s="33">
        <f t="shared" si="2178"/>
        <v>90000</v>
      </c>
      <c r="AT138" s="33">
        <f t="shared" si="2178"/>
        <v>20000</v>
      </c>
      <c r="AU138" s="33">
        <f t="shared" si="2178"/>
        <v>70000</v>
      </c>
      <c r="AV138" s="33">
        <f t="shared" si="2178"/>
        <v>0</v>
      </c>
      <c r="AW138" s="33">
        <f t="shared" si="2178"/>
        <v>-10000</v>
      </c>
      <c r="AX138" s="33">
        <f t="shared" si="2178"/>
        <v>50000</v>
      </c>
      <c r="AY138" s="33">
        <f t="shared" si="2178"/>
        <v>0</v>
      </c>
      <c r="AZ138" s="33">
        <f t="shared" ref="AZ138:BA138" si="2179">SUBTOTAL(9,AZ136:AZ137)</f>
        <v>55392</v>
      </c>
      <c r="BA138" s="33">
        <f t="shared" si="2179"/>
        <v>29600</v>
      </c>
      <c r="BB138" s="47">
        <f t="shared" si="2178"/>
        <v>0.02</v>
      </c>
      <c r="BC138" s="47">
        <f t="shared" si="2178"/>
        <v>-0.17</v>
      </c>
      <c r="BD138" s="47">
        <f t="shared" si="2178"/>
        <v>-0.15000000000000002</v>
      </c>
      <c r="BE138" s="33">
        <f t="shared" ref="BE138:BX138" si="2180">SUBTOTAL(9,BE136:BE137)</f>
        <v>100000</v>
      </c>
      <c r="BF138" s="33">
        <f t="shared" si="2180"/>
        <v>10000</v>
      </c>
      <c r="BG138" s="33">
        <f t="shared" si="2180"/>
        <v>0</v>
      </c>
      <c r="BH138" s="33">
        <f t="shared" si="2180"/>
        <v>0</v>
      </c>
      <c r="BI138" s="33">
        <f t="shared" si="2180"/>
        <v>0</v>
      </c>
      <c r="BJ138" s="33">
        <f t="shared" si="2180"/>
        <v>10000</v>
      </c>
      <c r="BK138" s="33">
        <f t="shared" si="2180"/>
        <v>0</v>
      </c>
      <c r="BL138" s="33">
        <f t="shared" si="2180"/>
        <v>0</v>
      </c>
      <c r="BM138" s="33">
        <f t="shared" si="2180"/>
        <v>90000</v>
      </c>
      <c r="BN138" s="33">
        <f t="shared" si="2180"/>
        <v>20000</v>
      </c>
      <c r="BO138" s="33">
        <f t="shared" si="2180"/>
        <v>70000</v>
      </c>
      <c r="BP138" s="33">
        <f t="shared" si="2180"/>
        <v>0</v>
      </c>
      <c r="BQ138" s="33">
        <f t="shared" si="2180"/>
        <v>-10000</v>
      </c>
      <c r="BR138" s="33">
        <f t="shared" si="2180"/>
        <v>50000</v>
      </c>
      <c r="BS138" s="33">
        <f t="shared" si="2180"/>
        <v>0</v>
      </c>
      <c r="BT138" s="33">
        <f t="shared" si="2180"/>
        <v>55392</v>
      </c>
      <c r="BU138" s="33">
        <f t="shared" si="2180"/>
        <v>29600</v>
      </c>
      <c r="BV138" s="47">
        <f t="shared" si="2180"/>
        <v>0.02</v>
      </c>
      <c r="BW138" s="47">
        <f t="shared" si="2180"/>
        <v>-0.17</v>
      </c>
      <c r="BX138" s="47">
        <f t="shared" si="2180"/>
        <v>-0.15000000000000002</v>
      </c>
      <c r="BY138" s="33">
        <f t="shared" ref="BY138:CQ138" si="2181">SUBTOTAL(9,BY136:BY137)</f>
        <v>100000</v>
      </c>
      <c r="BZ138" s="33">
        <f t="shared" si="2181"/>
        <v>10000</v>
      </c>
      <c r="CA138" s="33">
        <f t="shared" si="2181"/>
        <v>0</v>
      </c>
      <c r="CB138" s="33">
        <f t="shared" si="2181"/>
        <v>0</v>
      </c>
      <c r="CC138" s="33">
        <f t="shared" si="2181"/>
        <v>0</v>
      </c>
      <c r="CD138" s="33">
        <f t="shared" si="2181"/>
        <v>10000</v>
      </c>
      <c r="CE138" s="33">
        <f t="shared" si="2181"/>
        <v>0</v>
      </c>
      <c r="CF138" s="33">
        <f t="shared" si="2181"/>
        <v>0</v>
      </c>
      <c r="CG138" s="33">
        <f t="shared" si="2181"/>
        <v>90000</v>
      </c>
      <c r="CH138" s="33">
        <f t="shared" si="2181"/>
        <v>20000</v>
      </c>
      <c r="CI138" s="33">
        <f t="shared" si="2181"/>
        <v>70000</v>
      </c>
      <c r="CJ138" s="33">
        <f t="shared" si="2181"/>
        <v>0</v>
      </c>
      <c r="CK138" s="33">
        <f t="shared" si="2181"/>
        <v>0</v>
      </c>
      <c r="CL138" s="33">
        <f t="shared" si="2181"/>
        <v>0</v>
      </c>
      <c r="CM138" s="33">
        <f t="shared" si="2181"/>
        <v>55392</v>
      </c>
      <c r="CN138" s="33">
        <f t="shared" si="2181"/>
        <v>29600</v>
      </c>
      <c r="CO138" s="56">
        <f t="shared" si="2181"/>
        <v>0</v>
      </c>
      <c r="CP138" s="56">
        <f t="shared" si="2181"/>
        <v>0</v>
      </c>
      <c r="CQ138" s="56">
        <f t="shared" si="2181"/>
        <v>0</v>
      </c>
      <c r="CR138" s="33">
        <f t="shared" ref="CR138:DJ138" si="2182">SUBTOTAL(9,CR136:CR137)</f>
        <v>0</v>
      </c>
      <c r="CS138" s="33">
        <f t="shared" si="2182"/>
        <v>0</v>
      </c>
      <c r="CT138" s="33">
        <f t="shared" si="2182"/>
        <v>0</v>
      </c>
      <c r="CU138" s="33">
        <f t="shared" si="2182"/>
        <v>0</v>
      </c>
      <c r="CV138" s="33">
        <f t="shared" si="2182"/>
        <v>0</v>
      </c>
      <c r="CW138" s="33">
        <f t="shared" si="2182"/>
        <v>0</v>
      </c>
      <c r="CX138" s="33">
        <f t="shared" si="2182"/>
        <v>0</v>
      </c>
      <c r="CY138" s="33">
        <f t="shared" si="2182"/>
        <v>0</v>
      </c>
      <c r="CZ138" s="33">
        <f t="shared" si="2182"/>
        <v>0</v>
      </c>
      <c r="DA138" s="33">
        <f t="shared" si="2182"/>
        <v>0</v>
      </c>
      <c r="DB138" s="33">
        <f t="shared" si="2182"/>
        <v>0</v>
      </c>
      <c r="DC138" s="33">
        <f t="shared" si="2182"/>
        <v>0</v>
      </c>
      <c r="DD138" s="33">
        <f t="shared" si="2182"/>
        <v>-10000</v>
      </c>
      <c r="DE138" s="33">
        <f t="shared" si="2182"/>
        <v>-90000</v>
      </c>
      <c r="DF138" s="33">
        <f t="shared" si="2182"/>
        <v>56067</v>
      </c>
      <c r="DG138" s="33">
        <f t="shared" si="2182"/>
        <v>27130</v>
      </c>
      <c r="DH138" s="56">
        <f t="shared" si="2182"/>
        <v>0.02</v>
      </c>
      <c r="DI138" s="56">
        <f t="shared" si="2182"/>
        <v>0.26</v>
      </c>
      <c r="DJ138" s="56">
        <f t="shared" si="2182"/>
        <v>0.28000000000000003</v>
      </c>
      <c r="DK138" s="33">
        <f t="shared" ref="DK138:EC138" si="2183">SUBTOTAL(9,DK136:DK137)</f>
        <v>0</v>
      </c>
      <c r="DL138" s="33">
        <f t="shared" si="2183"/>
        <v>0</v>
      </c>
      <c r="DM138" s="33">
        <f t="shared" si="2183"/>
        <v>0</v>
      </c>
      <c r="DN138" s="33">
        <f t="shared" si="2183"/>
        <v>0</v>
      </c>
      <c r="DO138" s="33">
        <f t="shared" si="2183"/>
        <v>0</v>
      </c>
      <c r="DP138" s="33">
        <f t="shared" si="2183"/>
        <v>0</v>
      </c>
      <c r="DQ138" s="33">
        <f t="shared" si="2183"/>
        <v>0</v>
      </c>
      <c r="DR138" s="33">
        <f t="shared" si="2183"/>
        <v>0</v>
      </c>
      <c r="DS138" s="33">
        <f t="shared" si="2183"/>
        <v>0</v>
      </c>
      <c r="DT138" s="33">
        <f t="shared" si="2183"/>
        <v>0</v>
      </c>
      <c r="DU138" s="33">
        <f t="shared" si="2183"/>
        <v>0</v>
      </c>
      <c r="DV138" s="33">
        <f t="shared" si="2183"/>
        <v>0</v>
      </c>
      <c r="DW138" s="33">
        <f t="shared" si="2183"/>
        <v>0</v>
      </c>
      <c r="DX138" s="33">
        <f t="shared" si="2183"/>
        <v>0</v>
      </c>
      <c r="DY138" s="33">
        <f t="shared" si="2183"/>
        <v>0</v>
      </c>
      <c r="DZ138" s="33">
        <f t="shared" si="2183"/>
        <v>0</v>
      </c>
      <c r="EA138" s="56" t="e">
        <f t="shared" si="2183"/>
        <v>#DIV/0!</v>
      </c>
      <c r="EB138" s="56" t="e">
        <f t="shared" si="2183"/>
        <v>#DIV/0!</v>
      </c>
      <c r="EC138" s="56" t="e">
        <f t="shared" si="2183"/>
        <v>#DIV/0!</v>
      </c>
      <c r="ED138" s="33">
        <f t="shared" ref="ED138:EV138" si="2184">SUBTOTAL(9,ED136:ED137)</f>
        <v>0</v>
      </c>
      <c r="EE138" s="33">
        <f t="shared" si="2184"/>
        <v>0</v>
      </c>
      <c r="EF138" s="33">
        <f t="shared" si="2184"/>
        <v>0</v>
      </c>
      <c r="EG138" s="33">
        <f t="shared" si="2184"/>
        <v>0</v>
      </c>
      <c r="EH138" s="33">
        <f t="shared" si="2184"/>
        <v>0</v>
      </c>
      <c r="EI138" s="33">
        <f t="shared" si="2184"/>
        <v>0</v>
      </c>
      <c r="EJ138" s="33">
        <f t="shared" si="2184"/>
        <v>0</v>
      </c>
      <c r="EK138" s="33">
        <f t="shared" si="2184"/>
        <v>0</v>
      </c>
      <c r="EL138" s="33">
        <f t="shared" si="2184"/>
        <v>0</v>
      </c>
      <c r="EM138" s="33">
        <f t="shared" si="2184"/>
        <v>0</v>
      </c>
      <c r="EN138" s="33">
        <f t="shared" si="2184"/>
        <v>0</v>
      </c>
      <c r="EO138" s="33">
        <f t="shared" si="2184"/>
        <v>0</v>
      </c>
      <c r="EP138" s="33">
        <f t="shared" si="2184"/>
        <v>0</v>
      </c>
      <c r="EQ138" s="33">
        <f t="shared" si="2184"/>
        <v>0</v>
      </c>
      <c r="ER138" s="33">
        <f t="shared" si="2184"/>
        <v>0</v>
      </c>
      <c r="ES138" s="33">
        <f t="shared" si="2184"/>
        <v>0</v>
      </c>
      <c r="ET138" s="56" t="e">
        <f t="shared" si="2184"/>
        <v>#DIV/0!</v>
      </c>
      <c r="EU138" s="56" t="e">
        <f t="shared" si="2184"/>
        <v>#DIV/0!</v>
      </c>
      <c r="EV138" s="56" t="e">
        <f t="shared" si="2184"/>
        <v>#DIV/0!</v>
      </c>
    </row>
    <row r="139" spans="1:152" x14ac:dyDescent="0.25">
      <c r="A139" s="25">
        <v>1443</v>
      </c>
      <c r="B139" s="6">
        <v>600170918</v>
      </c>
      <c r="C139" s="26">
        <v>15043151</v>
      </c>
      <c r="D139" s="27" t="s">
        <v>48</v>
      </c>
      <c r="E139" s="6">
        <v>3123</v>
      </c>
      <c r="F139" s="6" t="s">
        <v>18</v>
      </c>
      <c r="G139" s="6" t="s">
        <v>19</v>
      </c>
      <c r="H139" s="40">
        <f>I139+P139</f>
        <v>299960</v>
      </c>
      <c r="I139" s="40">
        <f>K139+L139+M139+N139+O139</f>
        <v>289960</v>
      </c>
      <c r="J139" s="5">
        <v>11</v>
      </c>
      <c r="K139" s="9">
        <v>289960</v>
      </c>
      <c r="L139" s="9"/>
      <c r="M139" s="9"/>
      <c r="N139" s="9"/>
      <c r="O139" s="9"/>
      <c r="P139" s="40">
        <f>Q139+R139+S139</f>
        <v>10000</v>
      </c>
      <c r="Q139" s="9"/>
      <c r="R139" s="9">
        <v>10000</v>
      </c>
      <c r="S139" s="9"/>
      <c r="T139" s="64">
        <f>(L139+M139+N139)*-1</f>
        <v>0</v>
      </c>
      <c r="U139" s="64">
        <f>(Q139+R139)*-1</f>
        <v>-10000</v>
      </c>
      <c r="V139" s="9">
        <f t="shared" ref="V139:W143" si="2185">ROUND(T139*0.65,0)</f>
        <v>0</v>
      </c>
      <c r="W139" s="9">
        <f t="shared" si="2185"/>
        <v>-6500</v>
      </c>
      <c r="X139" s="9">
        <v>55392</v>
      </c>
      <c r="Y139" s="9">
        <v>29600</v>
      </c>
      <c r="Z139" s="69">
        <f t="shared" ref="Z139:Z143" si="2186">IF(T139=0,0,ROUND((T139+L139)/X139/12,2))</f>
        <v>0</v>
      </c>
      <c r="AA139" s="69">
        <f t="shared" ref="AA139:AA143" si="2187">IF(U139=0,0,ROUND((U139+Q139)/Y139/12,2))</f>
        <v>-0.03</v>
      </c>
      <c r="AB139" s="69">
        <f>Z139+AA139</f>
        <v>-0.03</v>
      </c>
      <c r="AC139" s="69">
        <f t="shared" ref="AC139:AC143" si="2188">ROUND(Z139*0.65,2)</f>
        <v>0</v>
      </c>
      <c r="AD139" s="69">
        <f t="shared" ref="AD139:AD143" si="2189">ROUND(AA139*0.65,2)</f>
        <v>-0.02</v>
      </c>
      <c r="AE139" s="46">
        <f>AC139+AD139</f>
        <v>-0.02</v>
      </c>
      <c r="AF139" s="9">
        <f t="shared" ref="AF139:AF143" si="2190">T139-V139</f>
        <v>0</v>
      </c>
      <c r="AG139" s="9">
        <f t="shared" ref="AG139:AG143" si="2191">U139-W139</f>
        <v>-3500</v>
      </c>
      <c r="AH139" s="69">
        <f t="shared" ref="AH139:AH143" si="2192">Z139-AC139</f>
        <v>0</v>
      </c>
      <c r="AI139" s="69">
        <f t="shared" ref="AI139:AI143" si="2193">AA139-AD139</f>
        <v>-9.9999999999999985E-3</v>
      </c>
      <c r="AJ139" s="69">
        <f>AH139+AI139</f>
        <v>-9.9999999999999985E-3</v>
      </c>
      <c r="AK139" s="40">
        <f>AL139+AS139</f>
        <v>0</v>
      </c>
      <c r="AL139" s="40">
        <f>AN139+AO139+AP139+AQ139+AR139</f>
        <v>0</v>
      </c>
      <c r="AM139" s="5"/>
      <c r="AN139" s="9"/>
      <c r="AO139" s="9"/>
      <c r="AP139" s="9"/>
      <c r="AQ139" s="9"/>
      <c r="AR139" s="9"/>
      <c r="AS139" s="40">
        <f>AT139+AU139+AV139</f>
        <v>0</v>
      </c>
      <c r="AT139" s="9"/>
      <c r="AU139" s="9"/>
      <c r="AV139" s="9"/>
      <c r="AW139" s="81"/>
      <c r="AX139" s="81"/>
      <c r="AY139" s="78"/>
      <c r="AZ139" s="9">
        <v>55392</v>
      </c>
      <c r="BA139" s="9">
        <v>29600</v>
      </c>
      <c r="BB139" s="86">
        <f>ROUND(AW139/AZ139/10,2)*-1</f>
        <v>0</v>
      </c>
      <c r="BC139" s="86">
        <f>ROUND(AX139/BA139/10,2)*-1</f>
        <v>0</v>
      </c>
      <c r="BD139" s="86">
        <f>BB139+BC139</f>
        <v>0</v>
      </c>
      <c r="BE139" s="87">
        <f>BF139+BM139</f>
        <v>299960</v>
      </c>
      <c r="BF139" s="87">
        <f>BH139+BI139+BJ139+BK139+BL139</f>
        <v>289960</v>
      </c>
      <c r="BG139" s="88">
        <f t="shared" ref="BG139:BG143" si="2194">J139</f>
        <v>11</v>
      </c>
      <c r="BH139" s="88">
        <f t="shared" ref="BH139:BH143" si="2195">K139</f>
        <v>289960</v>
      </c>
      <c r="BI139" s="88">
        <f t="shared" ref="BI139:BI143" si="2196">L139</f>
        <v>0</v>
      </c>
      <c r="BJ139" s="88">
        <f t="shared" ref="BJ139:BJ143" si="2197">M139</f>
        <v>0</v>
      </c>
      <c r="BK139" s="88">
        <f t="shared" ref="BK139:BK143" si="2198">N139</f>
        <v>0</v>
      </c>
      <c r="BL139" s="88">
        <f t="shared" ref="BL139:BL143" si="2199">O139</f>
        <v>0</v>
      </c>
      <c r="BM139" s="87">
        <f>BN139+BO139+BP139</f>
        <v>10000</v>
      </c>
      <c r="BN139" s="81">
        <f t="shared" ref="BN139:BN143" si="2200">Q139</f>
        <v>0</v>
      </c>
      <c r="BO139" s="81">
        <f t="shared" ref="BO139:BO143" si="2201">R139</f>
        <v>10000</v>
      </c>
      <c r="BP139" s="81">
        <f t="shared" ref="BP139:BP143" si="2202">S139</f>
        <v>0</v>
      </c>
      <c r="BQ139" s="81">
        <f t="shared" ref="BQ139:BQ143" si="2203">(BH139+BI139+BJ139+BK139)-(K139+L139+M139+N139)</f>
        <v>0</v>
      </c>
      <c r="BR139" s="81">
        <f t="shared" ref="BR139:BR143" si="2204">(BN139+BO139)-(Q139+R139)</f>
        <v>0</v>
      </c>
      <c r="BS139" s="81">
        <f t="shared" ref="BS139:BS143" si="2205">(BP139+BL139)-(S139+O139)</f>
        <v>0</v>
      </c>
      <c r="BT139" s="9">
        <v>55392</v>
      </c>
      <c r="BU139" s="9">
        <v>29600</v>
      </c>
      <c r="BV139" s="86">
        <f t="shared" ref="BV139:BV143" si="2206">ROUND(((BH139+BJ139+BK139)-(K139+M139+N139))/10/BT139,2)*-1</f>
        <v>0</v>
      </c>
      <c r="BW139" s="86">
        <f t="shared" ref="BW139:BW143" si="2207">ROUND((BO139-R139)/10/BU139,2)*-1</f>
        <v>0</v>
      </c>
      <c r="BX139" s="86">
        <f>BV139+BW139</f>
        <v>0</v>
      </c>
      <c r="BY139" s="87">
        <f t="shared" ref="BY139:BY143" si="2208">BZ139+CG139</f>
        <v>299960</v>
      </c>
      <c r="BZ139" s="87">
        <f t="shared" ref="BZ139:BZ143" si="2209">CB139+CC139+CD139+CE139+CF139</f>
        <v>289960</v>
      </c>
      <c r="CA139" s="81">
        <f t="shared" ref="CA139:CA143" si="2210">BG139</f>
        <v>11</v>
      </c>
      <c r="CB139" s="81">
        <f t="shared" ref="CB139:CB143" si="2211">BH139</f>
        <v>289960</v>
      </c>
      <c r="CC139" s="81">
        <f t="shared" ref="CC139:CC143" si="2212">BI139</f>
        <v>0</v>
      </c>
      <c r="CD139" s="81">
        <f t="shared" ref="CD139:CD143" si="2213">BJ139</f>
        <v>0</v>
      </c>
      <c r="CE139" s="81">
        <f t="shared" ref="CE139:CE143" si="2214">BK139</f>
        <v>0</v>
      </c>
      <c r="CF139" s="81">
        <f t="shared" ref="CF139:CF143" si="2215">BL139</f>
        <v>0</v>
      </c>
      <c r="CG139" s="87">
        <f t="shared" ref="CG139:CG143" si="2216">CH139+CI139+CJ139</f>
        <v>10000</v>
      </c>
      <c r="CH139" s="81">
        <f t="shared" ref="CH139:CH143" si="2217">BN139</f>
        <v>0</v>
      </c>
      <c r="CI139" s="81">
        <f t="shared" ref="CI139:CI143" si="2218">BO139</f>
        <v>10000</v>
      </c>
      <c r="CJ139" s="81">
        <f t="shared" ref="CJ139:CJ143" si="2219">BP139</f>
        <v>0</v>
      </c>
      <c r="CK139" s="78">
        <f>(CC139+CD139+CE139)-(BI139+BJ139+BK139)</f>
        <v>0</v>
      </c>
      <c r="CL139" s="81">
        <f>(CH139+CI139)-(BN139+BO139)</f>
        <v>0</v>
      </c>
      <c r="CM139" s="9">
        <v>55392</v>
      </c>
      <c r="CN139" s="9">
        <v>29600</v>
      </c>
      <c r="CO139" s="90">
        <f>ROUND(((CD139+CE139)-(BJ139+BK139))/CM139/10,2)*-1</f>
        <v>0</v>
      </c>
      <c r="CP139" s="90">
        <f>ROUND((CI139-BO139)/CN139/10,2)*-1</f>
        <v>0</v>
      </c>
      <c r="CQ139" s="90">
        <f t="shared" ref="CQ139:CQ143" si="2220">SUM(CO139:CP139)</f>
        <v>0</v>
      </c>
      <c r="CR139" s="87">
        <f>CS139+CZ139</f>
        <v>10000</v>
      </c>
      <c r="CS139" s="87">
        <f>CU139+CV139+CW139+CX139+CY139</f>
        <v>0</v>
      </c>
      <c r="CT139" s="88"/>
      <c r="CU139" s="81"/>
      <c r="CV139" s="81"/>
      <c r="CW139" s="81"/>
      <c r="CX139" s="81"/>
      <c r="CY139" s="81"/>
      <c r="CZ139" s="87">
        <v>10000</v>
      </c>
      <c r="DA139" s="81"/>
      <c r="DB139" s="81"/>
      <c r="DC139" s="81"/>
      <c r="DD139" s="81">
        <f>(CV139+CW139+CX139)-(CC139+CD139+CE139)</f>
        <v>0</v>
      </c>
      <c r="DE139" s="81">
        <f t="shared" ref="DE139:DE143" si="2221">(DA139+DB139)-(CH139+CI139)</f>
        <v>-10000</v>
      </c>
      <c r="DF139" s="9">
        <v>56067</v>
      </c>
      <c r="DG139" s="9">
        <v>27130</v>
      </c>
      <c r="DH139" s="90">
        <f t="shared" ref="DH139" si="2222">ROUND(((CW139+CX139)-(CD139+CE139))/DF139/10,2)*-1</f>
        <v>0</v>
      </c>
      <c r="DI139" s="90">
        <f t="shared" ref="DI139" si="2223">ROUND(((DB139-CI139)/DG139/10),2)*-1</f>
        <v>0.04</v>
      </c>
      <c r="DJ139" s="90">
        <f>DH139+DI139</f>
        <v>0.04</v>
      </c>
      <c r="DK139" s="87">
        <f>DL139+DS139</f>
        <v>0</v>
      </c>
      <c r="DL139" s="87">
        <f>DN139+DO139+DP139+DQ139+DR139</f>
        <v>0</v>
      </c>
      <c r="DM139" s="88"/>
      <c r="DN139" s="81"/>
      <c r="DO139" s="81"/>
      <c r="DP139" s="81"/>
      <c r="DQ139" s="81"/>
      <c r="DR139" s="81"/>
      <c r="DS139" s="87">
        <f t="shared" ref="DS139:DS143" si="2224">DT139+DU139+DV139</f>
        <v>0</v>
      </c>
      <c r="DT139" s="81"/>
      <c r="DU139" s="81"/>
      <c r="DV139" s="81"/>
      <c r="DW139" s="81">
        <f>(DO139+DP139+DQ139)-(CV139+CW139+CX139)</f>
        <v>0</v>
      </c>
      <c r="DX139" s="81">
        <f t="shared" ref="DX139:DX143" si="2225">(DT139+DU139)-(DA139+DB139)</f>
        <v>0</v>
      </c>
      <c r="DY139" s="9"/>
      <c r="DZ139" s="9"/>
      <c r="EA139" s="90" t="e">
        <f t="shared" ref="EA139" si="2226">ROUND(((DP139+DQ139)-(CW139+CX139))/DY139/10,2)*-1</f>
        <v>#DIV/0!</v>
      </c>
      <c r="EB139" s="90" t="e">
        <f t="shared" ref="EB139" si="2227">ROUND(((DU139-DB139)/DZ139/10),2)*-1</f>
        <v>#DIV/0!</v>
      </c>
      <c r="EC139" s="90" t="e">
        <f>EA139+EB139</f>
        <v>#DIV/0!</v>
      </c>
      <c r="ED139" s="87">
        <f>EE139+EL139</f>
        <v>0</v>
      </c>
      <c r="EE139" s="87">
        <f>EG139+EH139+EI139+EJ139+EK139</f>
        <v>0</v>
      </c>
      <c r="EF139" s="88"/>
      <c r="EG139" s="81"/>
      <c r="EH139" s="81"/>
      <c r="EI139" s="81"/>
      <c r="EJ139" s="81"/>
      <c r="EK139" s="81"/>
      <c r="EL139" s="87">
        <v>0</v>
      </c>
      <c r="EM139" s="81"/>
      <c r="EN139" s="81"/>
      <c r="EO139" s="81"/>
      <c r="EP139" s="81">
        <f>(EH139+EI139+EJ139)-(DO139+DP139+DQ139)</f>
        <v>0</v>
      </c>
      <c r="EQ139" s="81">
        <f t="shared" ref="EQ139:EQ143" si="2228">(EM139+EN139)-(DT139+DU139)</f>
        <v>0</v>
      </c>
      <c r="ER139" s="9"/>
      <c r="ES139" s="9"/>
      <c r="ET139" s="90" t="e">
        <f t="shared" ref="ET139" si="2229">ROUND(((EI139+EJ139)-(DP139+DQ139))/ER139/10,2)*-1</f>
        <v>#DIV/0!</v>
      </c>
      <c r="EU139" s="90" t="e">
        <f t="shared" ref="EU139" si="2230">ROUND(((EN139-DU139)/ES139/10),2)*-1</f>
        <v>#DIV/0!</v>
      </c>
      <c r="EV139" s="90" t="e">
        <f>ET139+EU139</f>
        <v>#DIV/0!</v>
      </c>
    </row>
    <row r="140" spans="1:15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19">
        <v>3123</v>
      </c>
      <c r="F140" s="19" t="s">
        <v>108</v>
      </c>
      <c r="G140" s="19" t="s">
        <v>94</v>
      </c>
      <c r="H140" s="40">
        <f>I140+P140</f>
        <v>0</v>
      </c>
      <c r="I140" s="40">
        <f>K140+L140+M140+N140+O140</f>
        <v>0</v>
      </c>
      <c r="J140" s="5"/>
      <c r="K140" s="9"/>
      <c r="L140" s="9"/>
      <c r="M140" s="9"/>
      <c r="N140" s="9"/>
      <c r="O140" s="9"/>
      <c r="P140" s="40">
        <f>Q140+R140+S140</f>
        <v>0</v>
      </c>
      <c r="Q140" s="9"/>
      <c r="R140" s="9"/>
      <c r="S140" s="9"/>
      <c r="T140" s="64">
        <f>(L140+M140+N140)*-1</f>
        <v>0</v>
      </c>
      <c r="U140" s="64">
        <f>(Q140+R140)*-1</f>
        <v>0</v>
      </c>
      <c r="V140" s="9">
        <f t="shared" si="2185"/>
        <v>0</v>
      </c>
      <c r="W140" s="9">
        <f t="shared" si="2185"/>
        <v>0</v>
      </c>
      <c r="X140" s="45" t="s">
        <v>218</v>
      </c>
      <c r="Y140" s="45" t="s">
        <v>218</v>
      </c>
      <c r="Z140" s="69">
        <f t="shared" si="2186"/>
        <v>0</v>
      </c>
      <c r="AA140" s="69">
        <f t="shared" si="2187"/>
        <v>0</v>
      </c>
      <c r="AB140" s="69">
        <f>Z140+AA140</f>
        <v>0</v>
      </c>
      <c r="AC140" s="69">
        <f t="shared" si="2188"/>
        <v>0</v>
      </c>
      <c r="AD140" s="69">
        <f t="shared" si="2189"/>
        <v>0</v>
      </c>
      <c r="AE140" s="46">
        <f>AC140+AD140</f>
        <v>0</v>
      </c>
      <c r="AF140" s="9">
        <f t="shared" si="2190"/>
        <v>0</v>
      </c>
      <c r="AG140" s="9">
        <f t="shared" si="2191"/>
        <v>0</v>
      </c>
      <c r="AH140" s="69">
        <f t="shared" si="2192"/>
        <v>0</v>
      </c>
      <c r="AI140" s="69">
        <f t="shared" si="2193"/>
        <v>0</v>
      </c>
      <c r="AJ140" s="69">
        <f>AH140+AI140</f>
        <v>0</v>
      </c>
      <c r="AK140" s="40">
        <f>AL140+AS140</f>
        <v>0</v>
      </c>
      <c r="AL140" s="40">
        <f>AN140+AO140+AP140+AQ140+AR140</f>
        <v>0</v>
      </c>
      <c r="AM140" s="5"/>
      <c r="AN140" s="9"/>
      <c r="AO140" s="9"/>
      <c r="AP140" s="9"/>
      <c r="AQ140" s="9"/>
      <c r="AR140" s="9"/>
      <c r="AS140" s="40">
        <f>AT140+AU140+AV140</f>
        <v>0</v>
      </c>
      <c r="AT140" s="9"/>
      <c r="AU140" s="9"/>
      <c r="AV140" s="9"/>
      <c r="AW140" s="81"/>
      <c r="AX140" s="81"/>
      <c r="AY140" s="78"/>
      <c r="AZ140" s="45" t="s">
        <v>218</v>
      </c>
      <c r="BA140" s="45" t="s">
        <v>218</v>
      </c>
      <c r="BB140" s="107" t="s">
        <v>218</v>
      </c>
      <c r="BC140" s="107" t="s">
        <v>218</v>
      </c>
      <c r="BD140" s="107" t="s">
        <v>218</v>
      </c>
      <c r="BE140" s="87">
        <f>BF140+BM140</f>
        <v>0</v>
      </c>
      <c r="BF140" s="87">
        <f>BH140+BI140+BJ140+BK140+BL140</f>
        <v>0</v>
      </c>
      <c r="BG140" s="88">
        <f t="shared" si="2194"/>
        <v>0</v>
      </c>
      <c r="BH140" s="88">
        <f t="shared" si="2195"/>
        <v>0</v>
      </c>
      <c r="BI140" s="88">
        <f t="shared" si="2196"/>
        <v>0</v>
      </c>
      <c r="BJ140" s="88">
        <f t="shared" si="2197"/>
        <v>0</v>
      </c>
      <c r="BK140" s="88">
        <f t="shared" si="2198"/>
        <v>0</v>
      </c>
      <c r="BL140" s="88">
        <f t="shared" si="2199"/>
        <v>0</v>
      </c>
      <c r="BM140" s="87">
        <f>BN140+BO140+BP140</f>
        <v>0</v>
      </c>
      <c r="BN140" s="81">
        <f t="shared" si="2200"/>
        <v>0</v>
      </c>
      <c r="BO140" s="81">
        <f t="shared" si="2201"/>
        <v>0</v>
      </c>
      <c r="BP140" s="81">
        <f t="shared" si="2202"/>
        <v>0</v>
      </c>
      <c r="BQ140" s="81">
        <f t="shared" si="2203"/>
        <v>0</v>
      </c>
      <c r="BR140" s="81">
        <f t="shared" si="2204"/>
        <v>0</v>
      </c>
      <c r="BS140" s="81">
        <f t="shared" si="2205"/>
        <v>0</v>
      </c>
      <c r="BT140" s="45" t="s">
        <v>218</v>
      </c>
      <c r="BU140" s="45" t="s">
        <v>218</v>
      </c>
      <c r="BV140" s="86">
        <v>0</v>
      </c>
      <c r="BW140" s="86">
        <v>0</v>
      </c>
      <c r="BX140" s="86">
        <f>BV140+BW140</f>
        <v>0</v>
      </c>
      <c r="BY140" s="87">
        <f t="shared" si="2208"/>
        <v>0</v>
      </c>
      <c r="BZ140" s="87">
        <f t="shared" si="2209"/>
        <v>0</v>
      </c>
      <c r="CA140" s="81">
        <f t="shared" si="2210"/>
        <v>0</v>
      </c>
      <c r="CB140" s="81">
        <f t="shared" si="2211"/>
        <v>0</v>
      </c>
      <c r="CC140" s="81">
        <f t="shared" si="2212"/>
        <v>0</v>
      </c>
      <c r="CD140" s="81">
        <f t="shared" si="2213"/>
        <v>0</v>
      </c>
      <c r="CE140" s="81">
        <f t="shared" si="2214"/>
        <v>0</v>
      </c>
      <c r="CF140" s="81">
        <f t="shared" si="2215"/>
        <v>0</v>
      </c>
      <c r="CG140" s="87">
        <f t="shared" si="2216"/>
        <v>0</v>
      </c>
      <c r="CH140" s="81">
        <f t="shared" si="2217"/>
        <v>0</v>
      </c>
      <c r="CI140" s="81">
        <f t="shared" si="2218"/>
        <v>0</v>
      </c>
      <c r="CJ140" s="81">
        <f t="shared" si="2219"/>
        <v>0</v>
      </c>
      <c r="CK140" s="81">
        <f>(CC140+CD140+CE140)-(BI140+BJ140+BK140)</f>
        <v>0</v>
      </c>
      <c r="CL140" s="81">
        <f>(CH140+CI140)-(BN140+BO140)</f>
        <v>0</v>
      </c>
      <c r="CM140" s="45">
        <v>0</v>
      </c>
      <c r="CN140" s="45">
        <v>0</v>
      </c>
      <c r="CO140" s="90"/>
      <c r="CP140" s="90"/>
      <c r="CQ140" s="90">
        <f t="shared" si="2220"/>
        <v>0</v>
      </c>
      <c r="CR140" s="87">
        <f>CS140+CZ140</f>
        <v>0</v>
      </c>
      <c r="CS140" s="87">
        <f>CU140+CV140+CW140+CX140+CY140</f>
        <v>0</v>
      </c>
      <c r="CT140" s="88"/>
      <c r="CU140" s="81"/>
      <c r="CV140" s="81"/>
      <c r="CW140" s="81"/>
      <c r="CX140" s="81"/>
      <c r="CY140" s="81"/>
      <c r="CZ140" s="87">
        <v>0</v>
      </c>
      <c r="DA140" s="81"/>
      <c r="DB140" s="81"/>
      <c r="DC140" s="81"/>
      <c r="DD140" s="81">
        <f t="shared" ref="DD140:DD143" si="2231">(CV140+CW140+CX140)-(CC140+CD140+CE140)</f>
        <v>0</v>
      </c>
      <c r="DE140" s="81">
        <f t="shared" si="2221"/>
        <v>0</v>
      </c>
      <c r="DF140" s="45" t="s">
        <v>218</v>
      </c>
      <c r="DG140" s="45" t="s">
        <v>218</v>
      </c>
      <c r="DH140" s="90">
        <v>0</v>
      </c>
      <c r="DI140" s="90">
        <v>0</v>
      </c>
      <c r="DJ140" s="90">
        <f>DH140+DI140</f>
        <v>0</v>
      </c>
      <c r="DK140" s="87">
        <f>DL140+DS140</f>
        <v>0</v>
      </c>
      <c r="DL140" s="87">
        <f>DN140+DO140+DP140+DQ140+DR140</f>
        <v>0</v>
      </c>
      <c r="DM140" s="88"/>
      <c r="DN140" s="81"/>
      <c r="DO140" s="81"/>
      <c r="DP140" s="81"/>
      <c r="DQ140" s="81"/>
      <c r="DR140" s="81"/>
      <c r="DS140" s="87">
        <f t="shared" si="2224"/>
        <v>0</v>
      </c>
      <c r="DT140" s="81"/>
      <c r="DU140" s="81"/>
      <c r="DV140" s="81"/>
      <c r="DW140" s="81">
        <f t="shared" ref="DW140:DW143" si="2232">(DO140+DP140+DQ140)-(CV140+CW140+CX140)</f>
        <v>0</v>
      </c>
      <c r="DX140" s="81">
        <f t="shared" si="2225"/>
        <v>0</v>
      </c>
      <c r="DY140" s="45" t="s">
        <v>218</v>
      </c>
      <c r="DZ140" s="45" t="s">
        <v>218</v>
      </c>
      <c r="EA140" s="90">
        <v>0</v>
      </c>
      <c r="EB140" s="90">
        <v>0</v>
      </c>
      <c r="EC140" s="90">
        <f>EA140+EB140</f>
        <v>0</v>
      </c>
      <c r="ED140" s="87">
        <f>EE140+EL140</f>
        <v>0</v>
      </c>
      <c r="EE140" s="87">
        <f>EG140+EH140+EI140+EJ140+EK140</f>
        <v>0</v>
      </c>
      <c r="EF140" s="88"/>
      <c r="EG140" s="81"/>
      <c r="EH140" s="81"/>
      <c r="EI140" s="81"/>
      <c r="EJ140" s="81"/>
      <c r="EK140" s="81"/>
      <c r="EL140" s="87">
        <v>0</v>
      </c>
      <c r="EM140" s="81"/>
      <c r="EN140" s="81"/>
      <c r="EO140" s="81"/>
      <c r="EP140" s="81">
        <f t="shared" ref="EP140:EP143" si="2233">(EH140+EI140+EJ140)-(DO140+DP140+DQ140)</f>
        <v>0</v>
      </c>
      <c r="EQ140" s="81">
        <f t="shared" si="2228"/>
        <v>0</v>
      </c>
      <c r="ER140" s="45" t="s">
        <v>218</v>
      </c>
      <c r="ES140" s="45" t="s">
        <v>218</v>
      </c>
      <c r="ET140" s="90">
        <v>0</v>
      </c>
      <c r="EU140" s="90">
        <v>0</v>
      </c>
      <c r="EV140" s="90">
        <f>ET140+EU140</f>
        <v>0</v>
      </c>
    </row>
    <row r="141" spans="1:15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94</v>
      </c>
      <c r="H141" s="40">
        <f>I141+P141</f>
        <v>132000</v>
      </c>
      <c r="I141" s="40">
        <f>K141+L141+M141+N141+O141</f>
        <v>0</v>
      </c>
      <c r="J141" s="5"/>
      <c r="K141" s="9"/>
      <c r="L141" s="9"/>
      <c r="M141" s="9"/>
      <c r="N141" s="9"/>
      <c r="O141" s="9"/>
      <c r="P141" s="40">
        <f>Q141+R141+S141</f>
        <v>132000</v>
      </c>
      <c r="Q141" s="9"/>
      <c r="R141" s="9">
        <v>132000</v>
      </c>
      <c r="S141" s="9"/>
      <c r="T141" s="64">
        <f>(L141+M141+N141)*-1</f>
        <v>0</v>
      </c>
      <c r="U141" s="64">
        <f>(Q141+R141)*-1</f>
        <v>-132000</v>
      </c>
      <c r="V141" s="9">
        <f t="shared" si="2185"/>
        <v>0</v>
      </c>
      <c r="W141" s="9">
        <f t="shared" si="2185"/>
        <v>-85800</v>
      </c>
      <c r="X141" s="45" t="s">
        <v>218</v>
      </c>
      <c r="Y141" s="9">
        <v>25931</v>
      </c>
      <c r="Z141" s="69">
        <f t="shared" si="2186"/>
        <v>0</v>
      </c>
      <c r="AA141" s="69">
        <f t="shared" si="2187"/>
        <v>-0.42</v>
      </c>
      <c r="AB141" s="69">
        <f>Z141+AA141</f>
        <v>-0.42</v>
      </c>
      <c r="AC141" s="69">
        <f t="shared" si="2188"/>
        <v>0</v>
      </c>
      <c r="AD141" s="69">
        <f t="shared" si="2189"/>
        <v>-0.27</v>
      </c>
      <c r="AE141" s="46">
        <f>AC141+AD141</f>
        <v>-0.27</v>
      </c>
      <c r="AF141" s="9">
        <f t="shared" si="2190"/>
        <v>0</v>
      </c>
      <c r="AG141" s="9">
        <f t="shared" si="2191"/>
        <v>-46200</v>
      </c>
      <c r="AH141" s="69">
        <f t="shared" si="2192"/>
        <v>0</v>
      </c>
      <c r="AI141" s="69">
        <f t="shared" si="2193"/>
        <v>-0.14999999999999997</v>
      </c>
      <c r="AJ141" s="69">
        <f>AH141+AI141</f>
        <v>-0.14999999999999997</v>
      </c>
      <c r="AK141" s="40">
        <f>AL141+AS141</f>
        <v>0</v>
      </c>
      <c r="AL141" s="40">
        <f>AN141+AO141+AP141+AQ141+AR141</f>
        <v>0</v>
      </c>
      <c r="AM141" s="5"/>
      <c r="AN141" s="9"/>
      <c r="AO141" s="9"/>
      <c r="AP141" s="9"/>
      <c r="AQ141" s="9"/>
      <c r="AR141" s="9"/>
      <c r="AS141" s="40">
        <f>AT141+AU141+AV141</f>
        <v>0</v>
      </c>
      <c r="AT141" s="9"/>
      <c r="AU141" s="9"/>
      <c r="AV141" s="9"/>
      <c r="AW141" s="81"/>
      <c r="AX141" s="81"/>
      <c r="AY141" s="78"/>
      <c r="AZ141" s="45" t="s">
        <v>218</v>
      </c>
      <c r="BA141" s="9">
        <v>25931</v>
      </c>
      <c r="BB141" s="107" t="s">
        <v>218</v>
      </c>
      <c r="BC141" s="86">
        <f t="shared" ref="BC141:BC143" si="2234">ROUND(AX141/BA141/10,2)*-1</f>
        <v>0</v>
      </c>
      <c r="BD141" s="86">
        <f t="shared" ref="BD141:BD142" si="2235">BC141</f>
        <v>0</v>
      </c>
      <c r="BE141" s="87">
        <f>BF141+BM141</f>
        <v>132000</v>
      </c>
      <c r="BF141" s="87">
        <f>BH141+BI141+BJ141+BK141+BL141</f>
        <v>0</v>
      </c>
      <c r="BG141" s="88">
        <f t="shared" si="2194"/>
        <v>0</v>
      </c>
      <c r="BH141" s="88">
        <f t="shared" si="2195"/>
        <v>0</v>
      </c>
      <c r="BI141" s="88">
        <f t="shared" si="2196"/>
        <v>0</v>
      </c>
      <c r="BJ141" s="88">
        <f t="shared" si="2197"/>
        <v>0</v>
      </c>
      <c r="BK141" s="88">
        <f t="shared" si="2198"/>
        <v>0</v>
      </c>
      <c r="BL141" s="88">
        <f t="shared" si="2199"/>
        <v>0</v>
      </c>
      <c r="BM141" s="87">
        <f>BN141+BO141+BP141</f>
        <v>132000</v>
      </c>
      <c r="BN141" s="81">
        <f t="shared" si="2200"/>
        <v>0</v>
      </c>
      <c r="BO141" s="81">
        <f t="shared" si="2201"/>
        <v>132000</v>
      </c>
      <c r="BP141" s="81">
        <f t="shared" si="2202"/>
        <v>0</v>
      </c>
      <c r="BQ141" s="81">
        <f t="shared" si="2203"/>
        <v>0</v>
      </c>
      <c r="BR141" s="81">
        <f t="shared" si="2204"/>
        <v>0</v>
      </c>
      <c r="BS141" s="81">
        <f t="shared" si="2205"/>
        <v>0</v>
      </c>
      <c r="BT141" s="45" t="s">
        <v>218</v>
      </c>
      <c r="BU141" s="9">
        <v>25931</v>
      </c>
      <c r="BV141" s="86">
        <v>0</v>
      </c>
      <c r="BW141" s="86">
        <f t="shared" si="2207"/>
        <v>0</v>
      </c>
      <c r="BX141" s="86">
        <f>BV141+BW141</f>
        <v>0</v>
      </c>
      <c r="BY141" s="87">
        <f t="shared" si="2208"/>
        <v>132000</v>
      </c>
      <c r="BZ141" s="87">
        <f t="shared" si="2209"/>
        <v>0</v>
      </c>
      <c r="CA141" s="81">
        <f t="shared" si="2210"/>
        <v>0</v>
      </c>
      <c r="CB141" s="81">
        <f t="shared" si="2211"/>
        <v>0</v>
      </c>
      <c r="CC141" s="81">
        <f t="shared" si="2212"/>
        <v>0</v>
      </c>
      <c r="CD141" s="81">
        <f t="shared" si="2213"/>
        <v>0</v>
      </c>
      <c r="CE141" s="81">
        <f t="shared" si="2214"/>
        <v>0</v>
      </c>
      <c r="CF141" s="81">
        <f t="shared" si="2215"/>
        <v>0</v>
      </c>
      <c r="CG141" s="87">
        <f t="shared" si="2216"/>
        <v>132000</v>
      </c>
      <c r="CH141" s="81">
        <f t="shared" si="2217"/>
        <v>0</v>
      </c>
      <c r="CI141" s="81">
        <f t="shared" si="2218"/>
        <v>132000</v>
      </c>
      <c r="CJ141" s="81">
        <f t="shared" si="2219"/>
        <v>0</v>
      </c>
      <c r="CK141" s="81">
        <f>(CC141+CD141+CE141)-(BI141+BJ141+BK141)</f>
        <v>0</v>
      </c>
      <c r="CL141" s="81">
        <f>(CH141+CI141)-(BN141+BO141)</f>
        <v>0</v>
      </c>
      <c r="CM141" s="45">
        <v>0</v>
      </c>
      <c r="CN141" s="9">
        <v>25931</v>
      </c>
      <c r="CO141" s="90"/>
      <c r="CP141" s="90">
        <f t="shared" ref="CP141:CP143" si="2236">ROUND((CI141-BO141)/CN141/10,2)*-1</f>
        <v>0</v>
      </c>
      <c r="CQ141" s="90">
        <f t="shared" si="2220"/>
        <v>0</v>
      </c>
      <c r="CR141" s="87">
        <f>CS141+CZ141</f>
        <v>140000</v>
      </c>
      <c r="CS141" s="87">
        <f>CU141+CV141+CW141+CX141+CY141</f>
        <v>0</v>
      </c>
      <c r="CT141" s="88"/>
      <c r="CU141" s="81"/>
      <c r="CV141" s="81"/>
      <c r="CW141" s="81"/>
      <c r="CX141" s="81"/>
      <c r="CY141" s="81"/>
      <c r="CZ141" s="87">
        <v>140000</v>
      </c>
      <c r="DA141" s="81"/>
      <c r="DB141" s="81"/>
      <c r="DC141" s="81"/>
      <c r="DD141" s="81">
        <f t="shared" si="2231"/>
        <v>0</v>
      </c>
      <c r="DE141" s="81">
        <f t="shared" si="2221"/>
        <v>-132000</v>
      </c>
      <c r="DF141" s="45" t="s">
        <v>218</v>
      </c>
      <c r="DG141" s="9">
        <v>26460</v>
      </c>
      <c r="DH141" s="90">
        <v>0</v>
      </c>
      <c r="DI141" s="90">
        <f t="shared" ref="DI141:DI143" si="2237">ROUND(((DB141-CI141)/DG141/10),2)*-1</f>
        <v>0.5</v>
      </c>
      <c r="DJ141" s="90">
        <f>DH141+DI141</f>
        <v>0.5</v>
      </c>
      <c r="DK141" s="87">
        <f>DL141+DS141</f>
        <v>0</v>
      </c>
      <c r="DL141" s="87">
        <f>DN141+DO141+DP141+DQ141+DR141</f>
        <v>0</v>
      </c>
      <c r="DM141" s="88"/>
      <c r="DN141" s="81"/>
      <c r="DO141" s="81"/>
      <c r="DP141" s="81"/>
      <c r="DQ141" s="81"/>
      <c r="DR141" s="81"/>
      <c r="DS141" s="87">
        <f t="shared" si="2224"/>
        <v>0</v>
      </c>
      <c r="DT141" s="81"/>
      <c r="DU141" s="81"/>
      <c r="DV141" s="81"/>
      <c r="DW141" s="81">
        <f t="shared" si="2232"/>
        <v>0</v>
      </c>
      <c r="DX141" s="81">
        <f t="shared" si="2225"/>
        <v>0</v>
      </c>
      <c r="DY141" s="45" t="s">
        <v>218</v>
      </c>
      <c r="DZ141" s="9"/>
      <c r="EA141" s="90">
        <v>0</v>
      </c>
      <c r="EB141" s="90" t="e">
        <f t="shared" ref="EB141:EB143" si="2238">ROUND(((DU141-DB141)/DZ141/10),2)*-1</f>
        <v>#DIV/0!</v>
      </c>
      <c r="EC141" s="90" t="e">
        <f>EA141+EB141</f>
        <v>#DIV/0!</v>
      </c>
      <c r="ED141" s="87">
        <f>EE141+EL141</f>
        <v>0</v>
      </c>
      <c r="EE141" s="87">
        <f>EG141+EH141+EI141+EJ141+EK141</f>
        <v>0</v>
      </c>
      <c r="EF141" s="88"/>
      <c r="EG141" s="81"/>
      <c r="EH141" s="81"/>
      <c r="EI141" s="81"/>
      <c r="EJ141" s="81"/>
      <c r="EK141" s="81"/>
      <c r="EL141" s="87">
        <v>0</v>
      </c>
      <c r="EM141" s="81"/>
      <c r="EN141" s="81"/>
      <c r="EO141" s="81"/>
      <c r="EP141" s="81">
        <f t="shared" si="2233"/>
        <v>0</v>
      </c>
      <c r="EQ141" s="81">
        <f t="shared" si="2228"/>
        <v>0</v>
      </c>
      <c r="ER141" s="45" t="s">
        <v>218</v>
      </c>
      <c r="ES141" s="9"/>
      <c r="ET141" s="90">
        <v>0</v>
      </c>
      <c r="EU141" s="90" t="e">
        <f t="shared" ref="EU141:EU143" si="2239">ROUND(((EN141-DU141)/ES141/10),2)*-1</f>
        <v>#DIV/0!</v>
      </c>
      <c r="EV141" s="90" t="e">
        <f>ET141+EU141</f>
        <v>#DIV/0!</v>
      </c>
    </row>
    <row r="142" spans="1:15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3141</v>
      </c>
      <c r="F142" s="2" t="s">
        <v>20</v>
      </c>
      <c r="G142" s="7" t="s">
        <v>94</v>
      </c>
      <c r="H142" s="40">
        <f>I142+P142</f>
        <v>0</v>
      </c>
      <c r="I142" s="40">
        <f>K142+L142+M142+N142+O142</f>
        <v>0</v>
      </c>
      <c r="J142" s="5"/>
      <c r="K142" s="9"/>
      <c r="L142" s="9"/>
      <c r="M142" s="9"/>
      <c r="N142" s="9"/>
      <c r="O142" s="9"/>
      <c r="P142" s="40">
        <f>Q142+R142+S142</f>
        <v>0</v>
      </c>
      <c r="Q142" s="9"/>
      <c r="R142" s="9"/>
      <c r="S142" s="9"/>
      <c r="T142" s="64">
        <f>(L142+M142+N142)*-1</f>
        <v>0</v>
      </c>
      <c r="U142" s="64">
        <f>(Q142+R142)*-1</f>
        <v>0</v>
      </c>
      <c r="V142" s="9">
        <f t="shared" si="2185"/>
        <v>0</v>
      </c>
      <c r="W142" s="9">
        <f t="shared" si="2185"/>
        <v>0</v>
      </c>
      <c r="X142" s="45" t="s">
        <v>218</v>
      </c>
      <c r="Y142" s="9">
        <v>25931</v>
      </c>
      <c r="Z142" s="69">
        <f t="shared" si="2186"/>
        <v>0</v>
      </c>
      <c r="AA142" s="69">
        <f t="shared" si="2187"/>
        <v>0</v>
      </c>
      <c r="AB142" s="69">
        <f>Z142+AA142</f>
        <v>0</v>
      </c>
      <c r="AC142" s="69">
        <f t="shared" si="2188"/>
        <v>0</v>
      </c>
      <c r="AD142" s="69">
        <f t="shared" si="2189"/>
        <v>0</v>
      </c>
      <c r="AE142" s="46">
        <f>AC142+AD142</f>
        <v>0</v>
      </c>
      <c r="AF142" s="9">
        <f t="shared" si="2190"/>
        <v>0</v>
      </c>
      <c r="AG142" s="9">
        <f t="shared" si="2191"/>
        <v>0</v>
      </c>
      <c r="AH142" s="69">
        <f t="shared" si="2192"/>
        <v>0</v>
      </c>
      <c r="AI142" s="69">
        <f t="shared" si="2193"/>
        <v>0</v>
      </c>
      <c r="AJ142" s="69">
        <f>AH142+AI142</f>
        <v>0</v>
      </c>
      <c r="AK142" s="40">
        <f>AL142+AS142</f>
        <v>0</v>
      </c>
      <c r="AL142" s="40">
        <f>AN142+AO142+AP142+AQ142+AR142</f>
        <v>0</v>
      </c>
      <c r="AM142" s="5"/>
      <c r="AN142" s="9"/>
      <c r="AO142" s="9"/>
      <c r="AP142" s="9"/>
      <c r="AQ142" s="9"/>
      <c r="AR142" s="9"/>
      <c r="AS142" s="40">
        <f>AT142+AU142+AV142</f>
        <v>0</v>
      </c>
      <c r="AT142" s="9"/>
      <c r="AU142" s="9"/>
      <c r="AV142" s="9"/>
      <c r="AW142" s="81"/>
      <c r="AX142" s="81"/>
      <c r="AY142" s="78"/>
      <c r="AZ142" s="45" t="s">
        <v>218</v>
      </c>
      <c r="BA142" s="9">
        <v>25931</v>
      </c>
      <c r="BB142" s="107" t="s">
        <v>218</v>
      </c>
      <c r="BC142" s="86">
        <f t="shared" si="2234"/>
        <v>0</v>
      </c>
      <c r="BD142" s="86">
        <f t="shared" si="2235"/>
        <v>0</v>
      </c>
      <c r="BE142" s="87">
        <f>BF142+BM142</f>
        <v>0</v>
      </c>
      <c r="BF142" s="87">
        <f>BH142+BI142+BJ142+BK142+BL142</f>
        <v>0</v>
      </c>
      <c r="BG142" s="88">
        <f t="shared" si="2194"/>
        <v>0</v>
      </c>
      <c r="BH142" s="88">
        <f t="shared" si="2195"/>
        <v>0</v>
      </c>
      <c r="BI142" s="88">
        <f t="shared" si="2196"/>
        <v>0</v>
      </c>
      <c r="BJ142" s="88">
        <f t="shared" si="2197"/>
        <v>0</v>
      </c>
      <c r="BK142" s="88">
        <f t="shared" si="2198"/>
        <v>0</v>
      </c>
      <c r="BL142" s="88">
        <f t="shared" si="2199"/>
        <v>0</v>
      </c>
      <c r="BM142" s="87">
        <f>BN142+BO142+BP142</f>
        <v>0</v>
      </c>
      <c r="BN142" s="81">
        <f t="shared" si="2200"/>
        <v>0</v>
      </c>
      <c r="BO142" s="81">
        <f t="shared" si="2201"/>
        <v>0</v>
      </c>
      <c r="BP142" s="81">
        <f t="shared" si="2202"/>
        <v>0</v>
      </c>
      <c r="BQ142" s="81">
        <f t="shared" si="2203"/>
        <v>0</v>
      </c>
      <c r="BR142" s="81">
        <f t="shared" si="2204"/>
        <v>0</v>
      </c>
      <c r="BS142" s="81">
        <f t="shared" si="2205"/>
        <v>0</v>
      </c>
      <c r="BT142" s="45" t="s">
        <v>218</v>
      </c>
      <c r="BU142" s="9">
        <v>25931</v>
      </c>
      <c r="BV142" s="86">
        <v>0</v>
      </c>
      <c r="BW142" s="86">
        <f t="shared" si="2207"/>
        <v>0</v>
      </c>
      <c r="BX142" s="86">
        <f>BV142+BW142</f>
        <v>0</v>
      </c>
      <c r="BY142" s="87">
        <f t="shared" si="2208"/>
        <v>0</v>
      </c>
      <c r="BZ142" s="87">
        <f t="shared" si="2209"/>
        <v>0</v>
      </c>
      <c r="CA142" s="81">
        <f t="shared" si="2210"/>
        <v>0</v>
      </c>
      <c r="CB142" s="81">
        <f t="shared" si="2211"/>
        <v>0</v>
      </c>
      <c r="CC142" s="81">
        <f t="shared" si="2212"/>
        <v>0</v>
      </c>
      <c r="CD142" s="81">
        <f t="shared" si="2213"/>
        <v>0</v>
      </c>
      <c r="CE142" s="81">
        <f t="shared" si="2214"/>
        <v>0</v>
      </c>
      <c r="CF142" s="81">
        <f t="shared" si="2215"/>
        <v>0</v>
      </c>
      <c r="CG142" s="87">
        <f t="shared" si="2216"/>
        <v>0</v>
      </c>
      <c r="CH142" s="81">
        <f t="shared" si="2217"/>
        <v>0</v>
      </c>
      <c r="CI142" s="81">
        <f t="shared" si="2218"/>
        <v>0</v>
      </c>
      <c r="CJ142" s="81">
        <f t="shared" si="2219"/>
        <v>0</v>
      </c>
      <c r="CK142" s="81">
        <f>(CC142+CD142+CE142)-(BI142+BJ142+BK142)</f>
        <v>0</v>
      </c>
      <c r="CL142" s="81">
        <f>(CH142+CI142)-(BN142+BO142)</f>
        <v>0</v>
      </c>
      <c r="CM142" s="45">
        <v>0</v>
      </c>
      <c r="CN142" s="9">
        <v>25931</v>
      </c>
      <c r="CO142" s="90"/>
      <c r="CP142" s="90">
        <f t="shared" si="2236"/>
        <v>0</v>
      </c>
      <c r="CQ142" s="90">
        <f t="shared" si="2220"/>
        <v>0</v>
      </c>
      <c r="CR142" s="87">
        <f>CS142+CZ142</f>
        <v>0</v>
      </c>
      <c r="CS142" s="87">
        <f>CU142+CV142+CW142+CX142+CY142</f>
        <v>0</v>
      </c>
      <c r="CT142" s="88"/>
      <c r="CU142" s="81"/>
      <c r="CV142" s="81"/>
      <c r="CW142" s="81"/>
      <c r="CX142" s="81"/>
      <c r="CY142" s="81"/>
      <c r="CZ142" s="87">
        <v>0</v>
      </c>
      <c r="DA142" s="81"/>
      <c r="DB142" s="81"/>
      <c r="DC142" s="81"/>
      <c r="DD142" s="81">
        <f t="shared" si="2231"/>
        <v>0</v>
      </c>
      <c r="DE142" s="81">
        <f t="shared" si="2221"/>
        <v>0</v>
      </c>
      <c r="DF142" s="45" t="s">
        <v>218</v>
      </c>
      <c r="DG142" s="9">
        <v>26460</v>
      </c>
      <c r="DH142" s="90">
        <v>0</v>
      </c>
      <c r="DI142" s="90">
        <f t="shared" si="2237"/>
        <v>0</v>
      </c>
      <c r="DJ142" s="90">
        <f>DH142+DI142</f>
        <v>0</v>
      </c>
      <c r="DK142" s="87">
        <f>DL142+DS142</f>
        <v>0</v>
      </c>
      <c r="DL142" s="87">
        <f>DN142+DO142+DP142+DQ142+DR142</f>
        <v>0</v>
      </c>
      <c r="DM142" s="88"/>
      <c r="DN142" s="81"/>
      <c r="DO142" s="81"/>
      <c r="DP142" s="81"/>
      <c r="DQ142" s="81"/>
      <c r="DR142" s="81"/>
      <c r="DS142" s="87">
        <f t="shared" si="2224"/>
        <v>0</v>
      </c>
      <c r="DT142" s="81"/>
      <c r="DU142" s="81"/>
      <c r="DV142" s="81"/>
      <c r="DW142" s="81">
        <f t="shared" si="2232"/>
        <v>0</v>
      </c>
      <c r="DX142" s="81">
        <f t="shared" si="2225"/>
        <v>0</v>
      </c>
      <c r="DY142" s="45" t="s">
        <v>218</v>
      </c>
      <c r="DZ142" s="9"/>
      <c r="EA142" s="90">
        <v>0</v>
      </c>
      <c r="EB142" s="90" t="e">
        <f t="shared" si="2238"/>
        <v>#DIV/0!</v>
      </c>
      <c r="EC142" s="90" t="e">
        <f>EA142+EB142</f>
        <v>#DIV/0!</v>
      </c>
      <c r="ED142" s="87">
        <f>EE142+EL142</f>
        <v>0</v>
      </c>
      <c r="EE142" s="87">
        <f>EG142+EH142+EI142+EJ142+EK142</f>
        <v>0</v>
      </c>
      <c r="EF142" s="88"/>
      <c r="EG142" s="81"/>
      <c r="EH142" s="81"/>
      <c r="EI142" s="81"/>
      <c r="EJ142" s="81"/>
      <c r="EK142" s="81"/>
      <c r="EL142" s="87">
        <v>0</v>
      </c>
      <c r="EM142" s="81"/>
      <c r="EN142" s="81"/>
      <c r="EO142" s="81"/>
      <c r="EP142" s="81">
        <f t="shared" si="2233"/>
        <v>0</v>
      </c>
      <c r="EQ142" s="81">
        <f t="shared" si="2228"/>
        <v>0</v>
      </c>
      <c r="ER142" s="45" t="s">
        <v>218</v>
      </c>
      <c r="ES142" s="9"/>
      <c r="ET142" s="90">
        <v>0</v>
      </c>
      <c r="EU142" s="90" t="e">
        <f t="shared" si="2239"/>
        <v>#DIV/0!</v>
      </c>
      <c r="EV142" s="90" t="e">
        <f>ET142+EU142</f>
        <v>#DIV/0!</v>
      </c>
    </row>
    <row r="143" spans="1:152" x14ac:dyDescent="0.25">
      <c r="A143" s="5">
        <v>1443</v>
      </c>
      <c r="B143" s="2">
        <v>600170918</v>
      </c>
      <c r="C143" s="7">
        <v>15043151</v>
      </c>
      <c r="D143" s="8" t="s">
        <v>48</v>
      </c>
      <c r="E143" s="2">
        <v>3147</v>
      </c>
      <c r="F143" s="2" t="s">
        <v>27</v>
      </c>
      <c r="G143" s="7" t="s">
        <v>94</v>
      </c>
      <c r="H143" s="40">
        <f>I143+P143</f>
        <v>158000</v>
      </c>
      <c r="I143" s="40">
        <f>K143+L143+M143+N143+O143</f>
        <v>128000</v>
      </c>
      <c r="J143" s="5"/>
      <c r="K143" s="9"/>
      <c r="L143" s="9"/>
      <c r="M143" s="9">
        <v>128000</v>
      </c>
      <c r="N143" s="9"/>
      <c r="O143" s="9"/>
      <c r="P143" s="40">
        <f>Q143+R143+S143</f>
        <v>30000</v>
      </c>
      <c r="Q143" s="9"/>
      <c r="R143" s="9">
        <v>30000</v>
      </c>
      <c r="S143" s="9"/>
      <c r="T143" s="64">
        <f>(L143+M143+N143)*-1</f>
        <v>-128000</v>
      </c>
      <c r="U143" s="64">
        <f>(Q143+R143)*-1</f>
        <v>-30000</v>
      </c>
      <c r="V143" s="9">
        <f t="shared" si="2185"/>
        <v>-83200</v>
      </c>
      <c r="W143" s="9">
        <f t="shared" si="2185"/>
        <v>-19500</v>
      </c>
      <c r="X143" s="9">
        <v>41481</v>
      </c>
      <c r="Y143" s="9">
        <v>23391</v>
      </c>
      <c r="Z143" s="69">
        <f t="shared" si="2186"/>
        <v>-0.26</v>
      </c>
      <c r="AA143" s="69">
        <f t="shared" si="2187"/>
        <v>-0.11</v>
      </c>
      <c r="AB143" s="69">
        <f>Z143+AA143</f>
        <v>-0.37</v>
      </c>
      <c r="AC143" s="69">
        <f t="shared" si="2188"/>
        <v>-0.17</v>
      </c>
      <c r="AD143" s="69">
        <f t="shared" si="2189"/>
        <v>-7.0000000000000007E-2</v>
      </c>
      <c r="AE143" s="46">
        <f>AC143+AD143</f>
        <v>-0.24000000000000002</v>
      </c>
      <c r="AF143" s="9">
        <f t="shared" si="2190"/>
        <v>-44800</v>
      </c>
      <c r="AG143" s="9">
        <f t="shared" si="2191"/>
        <v>-10500</v>
      </c>
      <c r="AH143" s="69">
        <f t="shared" si="2192"/>
        <v>-0.09</v>
      </c>
      <c r="AI143" s="69">
        <f t="shared" si="2193"/>
        <v>-3.9999999999999994E-2</v>
      </c>
      <c r="AJ143" s="69">
        <f>AH143+AI143</f>
        <v>-0.13</v>
      </c>
      <c r="AK143" s="40">
        <f>AL143+AS143</f>
        <v>0</v>
      </c>
      <c r="AL143" s="40">
        <f>AN143+AO143+AP143+AQ143+AR143</f>
        <v>0</v>
      </c>
      <c r="AM143" s="5"/>
      <c r="AN143" s="9"/>
      <c r="AO143" s="9"/>
      <c r="AP143" s="9"/>
      <c r="AQ143" s="9"/>
      <c r="AR143" s="9"/>
      <c r="AS143" s="40">
        <f>AT143+AU143+AV143</f>
        <v>0</v>
      </c>
      <c r="AT143" s="9"/>
      <c r="AU143" s="9"/>
      <c r="AV143" s="9"/>
      <c r="AW143" s="81"/>
      <c r="AX143" s="81"/>
      <c r="AY143" s="78"/>
      <c r="AZ143" s="9">
        <v>41481</v>
      </c>
      <c r="BA143" s="9">
        <v>23391</v>
      </c>
      <c r="BB143" s="86">
        <f>ROUND(AW143/AZ143/10,2)*-1</f>
        <v>0</v>
      </c>
      <c r="BC143" s="86">
        <f t="shared" si="2234"/>
        <v>0</v>
      </c>
      <c r="BD143" s="86">
        <f>BB143+BC143</f>
        <v>0</v>
      </c>
      <c r="BE143" s="87">
        <f>BF143+BM143</f>
        <v>158000</v>
      </c>
      <c r="BF143" s="87">
        <f>BH143+BI143+BJ143+BK143+BL143</f>
        <v>128000</v>
      </c>
      <c r="BG143" s="88">
        <f t="shared" si="2194"/>
        <v>0</v>
      </c>
      <c r="BH143" s="88">
        <f t="shared" si="2195"/>
        <v>0</v>
      </c>
      <c r="BI143" s="88">
        <f t="shared" si="2196"/>
        <v>0</v>
      </c>
      <c r="BJ143" s="88">
        <f t="shared" si="2197"/>
        <v>128000</v>
      </c>
      <c r="BK143" s="88">
        <f t="shared" si="2198"/>
        <v>0</v>
      </c>
      <c r="BL143" s="88">
        <f t="shared" si="2199"/>
        <v>0</v>
      </c>
      <c r="BM143" s="87">
        <f>BN143+BO143+BP143</f>
        <v>30000</v>
      </c>
      <c r="BN143" s="81">
        <f t="shared" si="2200"/>
        <v>0</v>
      </c>
      <c r="BO143" s="81">
        <f t="shared" si="2201"/>
        <v>30000</v>
      </c>
      <c r="BP143" s="81">
        <f t="shared" si="2202"/>
        <v>0</v>
      </c>
      <c r="BQ143" s="81">
        <f t="shared" si="2203"/>
        <v>0</v>
      </c>
      <c r="BR143" s="81">
        <f t="shared" si="2204"/>
        <v>0</v>
      </c>
      <c r="BS143" s="81">
        <f t="shared" si="2205"/>
        <v>0</v>
      </c>
      <c r="BT143" s="9">
        <v>41481</v>
      </c>
      <c r="BU143" s="9">
        <v>23391</v>
      </c>
      <c r="BV143" s="86">
        <f t="shared" si="2206"/>
        <v>0</v>
      </c>
      <c r="BW143" s="86">
        <f t="shared" si="2207"/>
        <v>0</v>
      </c>
      <c r="BX143" s="86">
        <f>BV143+BW143</f>
        <v>0</v>
      </c>
      <c r="BY143" s="87">
        <f t="shared" si="2208"/>
        <v>158000</v>
      </c>
      <c r="BZ143" s="87">
        <f t="shared" si="2209"/>
        <v>128000</v>
      </c>
      <c r="CA143" s="81">
        <f t="shared" si="2210"/>
        <v>0</v>
      </c>
      <c r="CB143" s="81">
        <f t="shared" si="2211"/>
        <v>0</v>
      </c>
      <c r="CC143" s="81">
        <f t="shared" si="2212"/>
        <v>0</v>
      </c>
      <c r="CD143" s="81">
        <f t="shared" si="2213"/>
        <v>128000</v>
      </c>
      <c r="CE143" s="81">
        <f t="shared" si="2214"/>
        <v>0</v>
      </c>
      <c r="CF143" s="81">
        <f t="shared" si="2215"/>
        <v>0</v>
      </c>
      <c r="CG143" s="87">
        <f t="shared" si="2216"/>
        <v>30000</v>
      </c>
      <c r="CH143" s="81">
        <f t="shared" si="2217"/>
        <v>0</v>
      </c>
      <c r="CI143" s="81">
        <f t="shared" si="2218"/>
        <v>30000</v>
      </c>
      <c r="CJ143" s="81">
        <f t="shared" si="2219"/>
        <v>0</v>
      </c>
      <c r="CK143" s="81">
        <f>(CC143+CD143+CE143)-(BI143+BJ143+BK143)</f>
        <v>0</v>
      </c>
      <c r="CL143" s="81">
        <f>(CH143+CI143)-(BN143+BO143)</f>
        <v>0</v>
      </c>
      <c r="CM143" s="9">
        <v>41481</v>
      </c>
      <c r="CN143" s="9">
        <v>23391</v>
      </c>
      <c r="CO143" s="90">
        <f>ROUND(((CD143+CE143)-(BJ143+BK143))/CM143/10,2)*-1</f>
        <v>0</v>
      </c>
      <c r="CP143" s="90">
        <f t="shared" si="2236"/>
        <v>0</v>
      </c>
      <c r="CQ143" s="90">
        <f t="shared" si="2220"/>
        <v>0</v>
      </c>
      <c r="CR143" s="87">
        <f>CS143+CZ143</f>
        <v>0</v>
      </c>
      <c r="CS143" s="87">
        <f>CU143+CV143+CW143+CX143+CY143</f>
        <v>0</v>
      </c>
      <c r="CT143" s="88"/>
      <c r="CU143" s="81"/>
      <c r="CV143" s="81"/>
      <c r="CW143" s="81"/>
      <c r="CX143" s="81"/>
      <c r="CY143" s="81"/>
      <c r="CZ143" s="87">
        <v>0</v>
      </c>
      <c r="DA143" s="81"/>
      <c r="DB143" s="81"/>
      <c r="DC143" s="81"/>
      <c r="DD143" s="81">
        <f t="shared" si="2231"/>
        <v>-128000</v>
      </c>
      <c r="DE143" s="81">
        <f t="shared" si="2221"/>
        <v>-30000</v>
      </c>
      <c r="DF143" s="9">
        <v>42328</v>
      </c>
      <c r="DG143" s="9">
        <v>23868</v>
      </c>
      <c r="DH143" s="90">
        <f t="shared" ref="DH143" si="2240">ROUND(((CW143+CX143)-(CD143+CE143))/DF143/10,2)*-1</f>
        <v>0.3</v>
      </c>
      <c r="DI143" s="90">
        <f t="shared" si="2237"/>
        <v>0.13</v>
      </c>
      <c r="DJ143" s="90">
        <f>DH143+DI143</f>
        <v>0.43</v>
      </c>
      <c r="DK143" s="87">
        <f>DL143+DS143</f>
        <v>0</v>
      </c>
      <c r="DL143" s="87">
        <f>DN143+DO143+DP143+DQ143+DR143</f>
        <v>0</v>
      </c>
      <c r="DM143" s="88"/>
      <c r="DN143" s="81"/>
      <c r="DO143" s="81"/>
      <c r="DP143" s="81"/>
      <c r="DQ143" s="81"/>
      <c r="DR143" s="81"/>
      <c r="DS143" s="87">
        <f t="shared" si="2224"/>
        <v>0</v>
      </c>
      <c r="DT143" s="81"/>
      <c r="DU143" s="81"/>
      <c r="DV143" s="81"/>
      <c r="DW143" s="81">
        <f t="shared" si="2232"/>
        <v>0</v>
      </c>
      <c r="DX143" s="81">
        <f t="shared" si="2225"/>
        <v>0</v>
      </c>
      <c r="DY143" s="9"/>
      <c r="DZ143" s="9"/>
      <c r="EA143" s="90" t="e">
        <f t="shared" ref="EA143" si="2241">ROUND(((DP143+DQ143)-(CW143+CX143))/DY143/10,2)*-1</f>
        <v>#DIV/0!</v>
      </c>
      <c r="EB143" s="90" t="e">
        <f t="shared" si="2238"/>
        <v>#DIV/0!</v>
      </c>
      <c r="EC143" s="90" t="e">
        <f>EA143+EB143</f>
        <v>#DIV/0!</v>
      </c>
      <c r="ED143" s="87">
        <f>EE143+EL143</f>
        <v>0</v>
      </c>
      <c r="EE143" s="87">
        <f>EG143+EH143+EI143+EJ143+EK143</f>
        <v>0</v>
      </c>
      <c r="EF143" s="88"/>
      <c r="EG143" s="81"/>
      <c r="EH143" s="81"/>
      <c r="EI143" s="81"/>
      <c r="EJ143" s="81"/>
      <c r="EK143" s="81"/>
      <c r="EL143" s="87">
        <v>0</v>
      </c>
      <c r="EM143" s="81"/>
      <c r="EN143" s="81"/>
      <c r="EO143" s="81"/>
      <c r="EP143" s="81">
        <f t="shared" si="2233"/>
        <v>0</v>
      </c>
      <c r="EQ143" s="81">
        <f t="shared" si="2228"/>
        <v>0</v>
      </c>
      <c r="ER143" s="9"/>
      <c r="ES143" s="9"/>
      <c r="ET143" s="90" t="e">
        <f t="shared" ref="ET143" si="2242">ROUND(((EI143+EJ143)-(DP143+DQ143))/ER143/10,2)*-1</f>
        <v>#DIV/0!</v>
      </c>
      <c r="EU143" s="90" t="e">
        <f t="shared" si="2239"/>
        <v>#DIV/0!</v>
      </c>
      <c r="EV143" s="90" t="e">
        <f>ET143+EU143</f>
        <v>#DIV/0!</v>
      </c>
    </row>
    <row r="144" spans="1:152" x14ac:dyDescent="0.25">
      <c r="A144" s="29"/>
      <c r="B144" s="30"/>
      <c r="C144" s="31"/>
      <c r="D144" s="32" t="s">
        <v>173</v>
      </c>
      <c r="E144" s="30"/>
      <c r="F144" s="30"/>
      <c r="G144" s="31"/>
      <c r="H144" s="33">
        <f t="shared" ref="H144:AE144" si="2243">SUBTOTAL(9,H139:H143)</f>
        <v>589960</v>
      </c>
      <c r="I144" s="33">
        <f t="shared" si="2243"/>
        <v>417960</v>
      </c>
      <c r="J144" s="33">
        <f t="shared" si="2243"/>
        <v>11</v>
      </c>
      <c r="K144" s="33">
        <f t="shared" si="2243"/>
        <v>289960</v>
      </c>
      <c r="L144" s="33">
        <f t="shared" si="2243"/>
        <v>0</v>
      </c>
      <c r="M144" s="33">
        <f t="shared" si="2243"/>
        <v>128000</v>
      </c>
      <c r="N144" s="33">
        <f t="shared" si="2243"/>
        <v>0</v>
      </c>
      <c r="O144" s="33">
        <f t="shared" si="2243"/>
        <v>0</v>
      </c>
      <c r="P144" s="33">
        <f t="shared" si="2243"/>
        <v>172000</v>
      </c>
      <c r="Q144" s="33">
        <f t="shared" si="2243"/>
        <v>0</v>
      </c>
      <c r="R144" s="33">
        <f t="shared" si="2243"/>
        <v>172000</v>
      </c>
      <c r="S144" s="33">
        <f t="shared" si="2243"/>
        <v>0</v>
      </c>
      <c r="T144" s="33">
        <f t="shared" si="2243"/>
        <v>-128000</v>
      </c>
      <c r="U144" s="33">
        <f t="shared" si="2243"/>
        <v>-172000</v>
      </c>
      <c r="V144" s="33">
        <f t="shared" si="2243"/>
        <v>-83200</v>
      </c>
      <c r="W144" s="33">
        <f t="shared" si="2243"/>
        <v>-111800</v>
      </c>
      <c r="X144" s="33">
        <f t="shared" si="2243"/>
        <v>96873</v>
      </c>
      <c r="Y144" s="33">
        <f t="shared" si="2243"/>
        <v>104853</v>
      </c>
      <c r="Z144" s="47">
        <f t="shared" si="2243"/>
        <v>-0.26</v>
      </c>
      <c r="AA144" s="47">
        <f t="shared" si="2243"/>
        <v>-0.55999999999999994</v>
      </c>
      <c r="AB144" s="47">
        <f t="shared" si="2243"/>
        <v>-0.82</v>
      </c>
      <c r="AC144" s="47">
        <f t="shared" si="2243"/>
        <v>-0.17</v>
      </c>
      <c r="AD144" s="47">
        <f t="shared" si="2243"/>
        <v>-0.36000000000000004</v>
      </c>
      <c r="AE144" s="47">
        <f t="shared" si="2243"/>
        <v>-0.53</v>
      </c>
      <c r="AF144" s="33">
        <f t="shared" ref="AF144:AJ144" si="2244">SUBTOTAL(9,AF139:AF143)</f>
        <v>-44800</v>
      </c>
      <c r="AG144" s="33">
        <f t="shared" si="2244"/>
        <v>-60200</v>
      </c>
      <c r="AH144" s="47">
        <f t="shared" si="2244"/>
        <v>-0.09</v>
      </c>
      <c r="AI144" s="47">
        <f t="shared" si="2244"/>
        <v>-0.19999999999999996</v>
      </c>
      <c r="AJ144" s="47">
        <f t="shared" si="2244"/>
        <v>-0.28999999999999998</v>
      </c>
      <c r="AK144" s="33">
        <f t="shared" ref="AK144:BD144" si="2245">SUBTOTAL(9,AK139:AK143)</f>
        <v>0</v>
      </c>
      <c r="AL144" s="33">
        <f t="shared" si="2245"/>
        <v>0</v>
      </c>
      <c r="AM144" s="33">
        <f t="shared" si="2245"/>
        <v>0</v>
      </c>
      <c r="AN144" s="33">
        <f t="shared" si="2245"/>
        <v>0</v>
      </c>
      <c r="AO144" s="33">
        <f t="shared" si="2245"/>
        <v>0</v>
      </c>
      <c r="AP144" s="33">
        <f t="shared" si="2245"/>
        <v>0</v>
      </c>
      <c r="AQ144" s="33">
        <f t="shared" si="2245"/>
        <v>0</v>
      </c>
      <c r="AR144" s="33">
        <f t="shared" si="2245"/>
        <v>0</v>
      </c>
      <c r="AS144" s="33">
        <f t="shared" si="2245"/>
        <v>0</v>
      </c>
      <c r="AT144" s="33">
        <f t="shared" si="2245"/>
        <v>0</v>
      </c>
      <c r="AU144" s="33">
        <f t="shared" si="2245"/>
        <v>0</v>
      </c>
      <c r="AV144" s="33">
        <f t="shared" si="2245"/>
        <v>0</v>
      </c>
      <c r="AW144" s="33">
        <f t="shared" si="2245"/>
        <v>0</v>
      </c>
      <c r="AX144" s="33">
        <f t="shared" si="2245"/>
        <v>0</v>
      </c>
      <c r="AY144" s="33">
        <f t="shared" si="2245"/>
        <v>0</v>
      </c>
      <c r="AZ144" s="33">
        <f t="shared" ref="AZ144:BA144" si="2246">SUBTOTAL(9,AZ139:AZ143)</f>
        <v>96873</v>
      </c>
      <c r="BA144" s="33">
        <f t="shared" si="2246"/>
        <v>104853</v>
      </c>
      <c r="BB144" s="47">
        <f t="shared" si="2245"/>
        <v>0</v>
      </c>
      <c r="BC144" s="47">
        <f t="shared" si="2245"/>
        <v>0</v>
      </c>
      <c r="BD144" s="47">
        <f t="shared" si="2245"/>
        <v>0</v>
      </c>
      <c r="BE144" s="33">
        <f t="shared" ref="BE144:BX144" si="2247">SUBTOTAL(9,BE139:BE143)</f>
        <v>589960</v>
      </c>
      <c r="BF144" s="33">
        <f t="shared" si="2247"/>
        <v>417960</v>
      </c>
      <c r="BG144" s="33">
        <f t="shared" si="2247"/>
        <v>11</v>
      </c>
      <c r="BH144" s="33">
        <f t="shared" si="2247"/>
        <v>289960</v>
      </c>
      <c r="BI144" s="33">
        <f t="shared" si="2247"/>
        <v>0</v>
      </c>
      <c r="BJ144" s="33">
        <f t="shared" si="2247"/>
        <v>128000</v>
      </c>
      <c r="BK144" s="33">
        <f t="shared" si="2247"/>
        <v>0</v>
      </c>
      <c r="BL144" s="33">
        <f t="shared" si="2247"/>
        <v>0</v>
      </c>
      <c r="BM144" s="33">
        <f t="shared" si="2247"/>
        <v>172000</v>
      </c>
      <c r="BN144" s="33">
        <f t="shared" si="2247"/>
        <v>0</v>
      </c>
      <c r="BO144" s="33">
        <f t="shared" si="2247"/>
        <v>172000</v>
      </c>
      <c r="BP144" s="33">
        <f t="shared" si="2247"/>
        <v>0</v>
      </c>
      <c r="BQ144" s="33">
        <f t="shared" si="2247"/>
        <v>0</v>
      </c>
      <c r="BR144" s="33">
        <f t="shared" si="2247"/>
        <v>0</v>
      </c>
      <c r="BS144" s="33">
        <f t="shared" si="2247"/>
        <v>0</v>
      </c>
      <c r="BT144" s="33">
        <f t="shared" si="2247"/>
        <v>96873</v>
      </c>
      <c r="BU144" s="33">
        <f t="shared" si="2247"/>
        <v>104853</v>
      </c>
      <c r="BV144" s="47">
        <f t="shared" si="2247"/>
        <v>0</v>
      </c>
      <c r="BW144" s="47">
        <f t="shared" si="2247"/>
        <v>0</v>
      </c>
      <c r="BX144" s="47">
        <f t="shared" si="2247"/>
        <v>0</v>
      </c>
      <c r="BY144" s="33">
        <f t="shared" ref="BY144:CQ144" si="2248">SUBTOTAL(9,BY139:BY143)</f>
        <v>589960</v>
      </c>
      <c r="BZ144" s="33">
        <f t="shared" si="2248"/>
        <v>417960</v>
      </c>
      <c r="CA144" s="33">
        <f t="shared" si="2248"/>
        <v>11</v>
      </c>
      <c r="CB144" s="33">
        <f t="shared" si="2248"/>
        <v>289960</v>
      </c>
      <c r="CC144" s="33">
        <f t="shared" si="2248"/>
        <v>0</v>
      </c>
      <c r="CD144" s="33">
        <f t="shared" si="2248"/>
        <v>128000</v>
      </c>
      <c r="CE144" s="33">
        <f t="shared" si="2248"/>
        <v>0</v>
      </c>
      <c r="CF144" s="33">
        <f t="shared" si="2248"/>
        <v>0</v>
      </c>
      <c r="CG144" s="33">
        <f t="shared" si="2248"/>
        <v>172000</v>
      </c>
      <c r="CH144" s="33">
        <f t="shared" si="2248"/>
        <v>0</v>
      </c>
      <c r="CI144" s="33">
        <f t="shared" si="2248"/>
        <v>172000</v>
      </c>
      <c r="CJ144" s="33">
        <f t="shared" si="2248"/>
        <v>0</v>
      </c>
      <c r="CK144" s="33">
        <f t="shared" si="2248"/>
        <v>0</v>
      </c>
      <c r="CL144" s="33">
        <f t="shared" si="2248"/>
        <v>0</v>
      </c>
      <c r="CM144" s="33">
        <f t="shared" si="2248"/>
        <v>96873</v>
      </c>
      <c r="CN144" s="33">
        <f t="shared" si="2248"/>
        <v>104853</v>
      </c>
      <c r="CO144" s="56">
        <f t="shared" si="2248"/>
        <v>0</v>
      </c>
      <c r="CP144" s="56">
        <f t="shared" si="2248"/>
        <v>0</v>
      </c>
      <c r="CQ144" s="56">
        <f t="shared" si="2248"/>
        <v>0</v>
      </c>
      <c r="CR144" s="33">
        <f t="shared" ref="CR144:DJ144" si="2249">SUBTOTAL(9,CR139:CR143)</f>
        <v>150000</v>
      </c>
      <c r="CS144" s="33">
        <f t="shared" si="2249"/>
        <v>0</v>
      </c>
      <c r="CT144" s="33">
        <f t="shared" si="2249"/>
        <v>0</v>
      </c>
      <c r="CU144" s="33">
        <f t="shared" si="2249"/>
        <v>0</v>
      </c>
      <c r="CV144" s="33">
        <f t="shared" si="2249"/>
        <v>0</v>
      </c>
      <c r="CW144" s="33">
        <f t="shared" si="2249"/>
        <v>0</v>
      </c>
      <c r="CX144" s="33">
        <f t="shared" si="2249"/>
        <v>0</v>
      </c>
      <c r="CY144" s="33">
        <f t="shared" si="2249"/>
        <v>0</v>
      </c>
      <c r="CZ144" s="33">
        <f t="shared" si="2249"/>
        <v>150000</v>
      </c>
      <c r="DA144" s="33">
        <f t="shared" si="2249"/>
        <v>0</v>
      </c>
      <c r="DB144" s="33">
        <f t="shared" si="2249"/>
        <v>0</v>
      </c>
      <c r="DC144" s="33">
        <f t="shared" si="2249"/>
        <v>0</v>
      </c>
      <c r="DD144" s="33">
        <f t="shared" si="2249"/>
        <v>-128000</v>
      </c>
      <c r="DE144" s="33">
        <f t="shared" si="2249"/>
        <v>-172000</v>
      </c>
      <c r="DF144" s="33">
        <f t="shared" si="2249"/>
        <v>98395</v>
      </c>
      <c r="DG144" s="33">
        <f t="shared" si="2249"/>
        <v>103918</v>
      </c>
      <c r="DH144" s="56">
        <f t="shared" si="2249"/>
        <v>0.3</v>
      </c>
      <c r="DI144" s="56">
        <f t="shared" si="2249"/>
        <v>0.67</v>
      </c>
      <c r="DJ144" s="56">
        <f t="shared" si="2249"/>
        <v>0.97</v>
      </c>
      <c r="DK144" s="33">
        <f t="shared" ref="DK144:EC144" si="2250">SUBTOTAL(9,DK139:DK143)</f>
        <v>0</v>
      </c>
      <c r="DL144" s="33">
        <f t="shared" si="2250"/>
        <v>0</v>
      </c>
      <c r="DM144" s="33">
        <f t="shared" si="2250"/>
        <v>0</v>
      </c>
      <c r="DN144" s="33">
        <f t="shared" si="2250"/>
        <v>0</v>
      </c>
      <c r="DO144" s="33">
        <f t="shared" si="2250"/>
        <v>0</v>
      </c>
      <c r="DP144" s="33">
        <f t="shared" si="2250"/>
        <v>0</v>
      </c>
      <c r="DQ144" s="33">
        <f t="shared" si="2250"/>
        <v>0</v>
      </c>
      <c r="DR144" s="33">
        <f t="shared" si="2250"/>
        <v>0</v>
      </c>
      <c r="DS144" s="33">
        <f t="shared" si="2250"/>
        <v>0</v>
      </c>
      <c r="DT144" s="33">
        <f t="shared" si="2250"/>
        <v>0</v>
      </c>
      <c r="DU144" s="33">
        <f t="shared" si="2250"/>
        <v>0</v>
      </c>
      <c r="DV144" s="33">
        <f t="shared" si="2250"/>
        <v>0</v>
      </c>
      <c r="DW144" s="33">
        <f t="shared" si="2250"/>
        <v>0</v>
      </c>
      <c r="DX144" s="33">
        <f t="shared" si="2250"/>
        <v>0</v>
      </c>
      <c r="DY144" s="33">
        <f t="shared" si="2250"/>
        <v>0</v>
      </c>
      <c r="DZ144" s="33">
        <f t="shared" si="2250"/>
        <v>0</v>
      </c>
      <c r="EA144" s="56" t="e">
        <f t="shared" si="2250"/>
        <v>#DIV/0!</v>
      </c>
      <c r="EB144" s="56" t="e">
        <f t="shared" si="2250"/>
        <v>#DIV/0!</v>
      </c>
      <c r="EC144" s="56" t="e">
        <f t="shared" si="2250"/>
        <v>#DIV/0!</v>
      </c>
      <c r="ED144" s="33">
        <f t="shared" ref="ED144:EV144" si="2251">SUBTOTAL(9,ED139:ED143)</f>
        <v>0</v>
      </c>
      <c r="EE144" s="33">
        <f t="shared" si="2251"/>
        <v>0</v>
      </c>
      <c r="EF144" s="33">
        <f t="shared" si="2251"/>
        <v>0</v>
      </c>
      <c r="EG144" s="33">
        <f t="shared" si="2251"/>
        <v>0</v>
      </c>
      <c r="EH144" s="33">
        <f t="shared" si="2251"/>
        <v>0</v>
      </c>
      <c r="EI144" s="33">
        <f t="shared" si="2251"/>
        <v>0</v>
      </c>
      <c r="EJ144" s="33">
        <f t="shared" si="2251"/>
        <v>0</v>
      </c>
      <c r="EK144" s="33">
        <f t="shared" si="2251"/>
        <v>0</v>
      </c>
      <c r="EL144" s="33">
        <f t="shared" si="2251"/>
        <v>0</v>
      </c>
      <c r="EM144" s="33">
        <f t="shared" si="2251"/>
        <v>0</v>
      </c>
      <c r="EN144" s="33">
        <f t="shared" si="2251"/>
        <v>0</v>
      </c>
      <c r="EO144" s="33">
        <f t="shared" si="2251"/>
        <v>0</v>
      </c>
      <c r="EP144" s="33">
        <f t="shared" si="2251"/>
        <v>0</v>
      </c>
      <c r="EQ144" s="33">
        <f t="shared" si="2251"/>
        <v>0</v>
      </c>
      <c r="ER144" s="33">
        <f t="shared" si="2251"/>
        <v>0</v>
      </c>
      <c r="ES144" s="33">
        <f t="shared" si="2251"/>
        <v>0</v>
      </c>
      <c r="ET144" s="56" t="e">
        <f t="shared" si="2251"/>
        <v>#DIV/0!</v>
      </c>
      <c r="EU144" s="56" t="e">
        <f t="shared" si="2251"/>
        <v>#DIV/0!</v>
      </c>
      <c r="EV144" s="56" t="e">
        <f t="shared" si="2251"/>
        <v>#DIV/0!</v>
      </c>
    </row>
    <row r="145" spans="1:152" x14ac:dyDescent="0.25">
      <c r="A145" s="25">
        <v>1448</v>
      </c>
      <c r="B145" s="6">
        <v>600010678</v>
      </c>
      <c r="C145" s="26">
        <v>82554</v>
      </c>
      <c r="D145" s="27" t="s">
        <v>49</v>
      </c>
      <c r="E145" s="6">
        <v>3123</v>
      </c>
      <c r="F145" s="6" t="s">
        <v>18</v>
      </c>
      <c r="G145" s="6" t="s">
        <v>19</v>
      </c>
      <c r="H145" s="40">
        <f>I145+P145</f>
        <v>567860</v>
      </c>
      <c r="I145" s="40">
        <f>K145+L145+M145+N145+O145</f>
        <v>355860</v>
      </c>
      <c r="J145" s="5">
        <v>13.5</v>
      </c>
      <c r="K145" s="9">
        <v>355860</v>
      </c>
      <c r="L145" s="9"/>
      <c r="M145" s="9"/>
      <c r="N145" s="9"/>
      <c r="O145" s="9"/>
      <c r="P145" s="40">
        <f>Q145+R145+S145</f>
        <v>212000</v>
      </c>
      <c r="Q145" s="9">
        <v>100000</v>
      </c>
      <c r="R145" s="9">
        <v>112000</v>
      </c>
      <c r="S145" s="9"/>
      <c r="T145" s="64">
        <f>(L145+M145+N145)*-1</f>
        <v>0</v>
      </c>
      <c r="U145" s="64">
        <f>(Q145+R145)*-1</f>
        <v>-212000</v>
      </c>
      <c r="V145" s="9">
        <f t="shared" ref="V145:W149" si="2252">ROUND(T145*0.65,0)</f>
        <v>0</v>
      </c>
      <c r="W145" s="9">
        <f t="shared" si="2252"/>
        <v>-137800</v>
      </c>
      <c r="X145" s="9">
        <v>55392</v>
      </c>
      <c r="Y145" s="9">
        <v>29600</v>
      </c>
      <c r="Z145" s="69">
        <f t="shared" ref="Z145:Z149" si="2253">IF(T145=0,0,ROUND((T145+L145)/X145/12,2))</f>
        <v>0</v>
      </c>
      <c r="AA145" s="69">
        <f t="shared" ref="AA145:AA149" si="2254">IF(U145=0,0,ROUND((U145+Q145)/Y145/12,2))</f>
        <v>-0.32</v>
      </c>
      <c r="AB145" s="69">
        <f>Z145+AA145</f>
        <v>-0.32</v>
      </c>
      <c r="AC145" s="69">
        <f t="shared" ref="AC145:AC149" si="2255">ROUND(Z145*0.65,2)</f>
        <v>0</v>
      </c>
      <c r="AD145" s="69">
        <f t="shared" ref="AD145:AD149" si="2256">ROUND(AA145*0.65,2)</f>
        <v>-0.21</v>
      </c>
      <c r="AE145" s="46">
        <f>AC145+AD145</f>
        <v>-0.21</v>
      </c>
      <c r="AF145" s="9">
        <f t="shared" ref="AF145:AF149" si="2257">T145-V145</f>
        <v>0</v>
      </c>
      <c r="AG145" s="9">
        <f t="shared" ref="AG145:AG149" si="2258">U145-W145</f>
        <v>-74200</v>
      </c>
      <c r="AH145" s="69">
        <f t="shared" ref="AH145:AH149" si="2259">Z145-AC145</f>
        <v>0</v>
      </c>
      <c r="AI145" s="69">
        <f t="shared" ref="AI145:AI149" si="2260">AA145-AD145</f>
        <v>-0.11000000000000001</v>
      </c>
      <c r="AJ145" s="69">
        <f>AH145+AI145</f>
        <v>-0.11000000000000001</v>
      </c>
      <c r="AK145" s="40">
        <f>AL145+AS145</f>
        <v>516123</v>
      </c>
      <c r="AL145" s="40">
        <f>AN145+AO145+AP145+AQ145+AR145</f>
        <v>246206</v>
      </c>
      <c r="AM145" s="77">
        <v>13.5</v>
      </c>
      <c r="AN145" s="78">
        <v>246206</v>
      </c>
      <c r="AO145" s="78"/>
      <c r="AP145" s="78"/>
      <c r="AQ145" s="78"/>
      <c r="AR145" s="78"/>
      <c r="AS145" s="76">
        <v>269917</v>
      </c>
      <c r="AT145" s="78"/>
      <c r="AU145" s="78">
        <v>269917</v>
      </c>
      <c r="AV145" s="78"/>
      <c r="AW145" s="78">
        <f>(AN145+AO145+AP145+AQ145)-(K145+L145+M145+N145)</f>
        <v>-109654</v>
      </c>
      <c r="AX145" s="78">
        <f>(AT145+AU145)-(Q145+R145)</f>
        <v>57917</v>
      </c>
      <c r="AY145" s="78">
        <f t="shared" ref="AY145" si="2261">AV145+AR145-S145-O145</f>
        <v>0</v>
      </c>
      <c r="AZ145" s="9">
        <v>55392</v>
      </c>
      <c r="BA145" s="9">
        <v>29600</v>
      </c>
      <c r="BB145" s="86">
        <f>ROUND(((AN145+AP145+AQ145)-(K145+M145+N145))/AZ145/10,2)*-1</f>
        <v>0.2</v>
      </c>
      <c r="BC145" s="86">
        <f>ROUND((AU145-R145)/BA145/10,2)*-1</f>
        <v>-0.53</v>
      </c>
      <c r="BD145" s="86">
        <f>BB145+BC145</f>
        <v>-0.33</v>
      </c>
      <c r="BE145" s="87">
        <f>BF145+BM145</f>
        <v>516123</v>
      </c>
      <c r="BF145" s="87">
        <f>BH145+BI145+BJ145+BK145+BL145</f>
        <v>246206</v>
      </c>
      <c r="BG145" s="76">
        <f>AM145</f>
        <v>13.5</v>
      </c>
      <c r="BH145" s="76">
        <f t="shared" ref="BH145" si="2262">AN145</f>
        <v>246206</v>
      </c>
      <c r="BI145" s="76">
        <f t="shared" ref="BI145" si="2263">AO145</f>
        <v>0</v>
      </c>
      <c r="BJ145" s="76">
        <f t="shared" ref="BJ145" si="2264">AP145</f>
        <v>0</v>
      </c>
      <c r="BK145" s="76">
        <f t="shared" ref="BK145" si="2265">AQ145</f>
        <v>0</v>
      </c>
      <c r="BL145" s="76">
        <f t="shared" ref="BL145" si="2266">AR145</f>
        <v>0</v>
      </c>
      <c r="BM145" s="87">
        <f>BN145+BO145+BP145</f>
        <v>269917</v>
      </c>
      <c r="BN145" s="76">
        <f>AT145</f>
        <v>0</v>
      </c>
      <c r="BO145" s="76">
        <f t="shared" ref="BO145" si="2267">AU145</f>
        <v>269917</v>
      </c>
      <c r="BP145" s="76">
        <f t="shared" ref="BP145" si="2268">AV145</f>
        <v>0</v>
      </c>
      <c r="BQ145" s="81">
        <f t="shared" ref="BQ145:BQ149" si="2269">(BH145+BI145+BJ145+BK145)-(K145+L145+M145+N145)</f>
        <v>-109654</v>
      </c>
      <c r="BR145" s="81">
        <f t="shared" ref="BR145:BR149" si="2270">(BN145+BO145)-(Q145+R145)</f>
        <v>57917</v>
      </c>
      <c r="BS145" s="81">
        <f t="shared" ref="BS145:BS149" si="2271">(BP145+BL145)-(S145+O145)</f>
        <v>0</v>
      </c>
      <c r="BT145" s="9">
        <v>55392</v>
      </c>
      <c r="BU145" s="9">
        <v>29600</v>
      </c>
      <c r="BV145" s="86">
        <f t="shared" ref="BV145:BV149" si="2272">ROUND(((BH145+BJ145+BK145)-(K145+M145+N145))/10/BT145,2)*-1</f>
        <v>0.2</v>
      </c>
      <c r="BW145" s="86">
        <f t="shared" ref="BW145:BW149" si="2273">ROUND((BO145-R145)/10/BU145,2)*-1</f>
        <v>-0.53</v>
      </c>
      <c r="BX145" s="86">
        <f>BV145+BW145</f>
        <v>-0.33</v>
      </c>
      <c r="BY145" s="87">
        <f t="shared" ref="BY145:BY149" si="2274">BZ145+CG145</f>
        <v>516123</v>
      </c>
      <c r="BZ145" s="87">
        <f t="shared" ref="BZ145:BZ149" si="2275">CB145+CC145+CD145+CE145+CF145</f>
        <v>246206</v>
      </c>
      <c r="CA145" s="81">
        <f t="shared" ref="CA145:CA149" si="2276">BG145</f>
        <v>13.5</v>
      </c>
      <c r="CB145" s="81">
        <f t="shared" ref="CB145:CB149" si="2277">BH145</f>
        <v>246206</v>
      </c>
      <c r="CC145" s="81">
        <f t="shared" ref="CC145:CC149" si="2278">BI145</f>
        <v>0</v>
      </c>
      <c r="CD145" s="81">
        <f t="shared" ref="CD145:CD149" si="2279">BJ145</f>
        <v>0</v>
      </c>
      <c r="CE145" s="81">
        <f t="shared" ref="CE145:CE149" si="2280">BK145</f>
        <v>0</v>
      </c>
      <c r="CF145" s="81">
        <f t="shared" ref="CF145:CF149" si="2281">BL145</f>
        <v>0</v>
      </c>
      <c r="CG145" s="87">
        <f t="shared" ref="CG145:CG149" si="2282">CH145+CI145+CJ145</f>
        <v>269917</v>
      </c>
      <c r="CH145" s="81">
        <f t="shared" ref="CH145:CH149" si="2283">BN145</f>
        <v>0</v>
      </c>
      <c r="CI145" s="81">
        <f t="shared" ref="CI145:CI149" si="2284">BO145</f>
        <v>269917</v>
      </c>
      <c r="CJ145" s="81">
        <f t="shared" ref="CJ145:CJ149" si="2285">BP145</f>
        <v>0</v>
      </c>
      <c r="CK145" s="81">
        <f>(CC145+CD145+CE145)-(BI145+BJ145+BK145)</f>
        <v>0</v>
      </c>
      <c r="CL145" s="81">
        <f>(CH145+CI145)-(BN145+BO145)</f>
        <v>0</v>
      </c>
      <c r="CM145" s="9">
        <v>55392</v>
      </c>
      <c r="CN145" s="9">
        <v>29600</v>
      </c>
      <c r="CO145" s="90">
        <f>ROUND(((CD145+CE145)-(BJ145+BK145))/CM145/10,2)*-1</f>
        <v>0</v>
      </c>
      <c r="CP145" s="90">
        <f>ROUND((CI145-BO145)/CN145/10,2)*-1</f>
        <v>0</v>
      </c>
      <c r="CQ145" s="90">
        <f t="shared" ref="CQ145:CQ149" si="2286">SUM(CO145:CP145)</f>
        <v>0</v>
      </c>
      <c r="CR145" s="87">
        <f>CS145+CZ145</f>
        <v>0</v>
      </c>
      <c r="CS145" s="87">
        <f>CU145+CV145+CW145+CX145+CY145</f>
        <v>0</v>
      </c>
      <c r="CT145" s="88"/>
      <c r="CU145" s="81"/>
      <c r="CV145" s="81"/>
      <c r="CW145" s="81"/>
      <c r="CX145" s="81"/>
      <c r="CY145" s="81"/>
      <c r="CZ145" s="87">
        <f t="shared" ref="CZ145:CZ149" si="2287">DA145+DB145+DC145</f>
        <v>0</v>
      </c>
      <c r="DA145" s="81"/>
      <c r="DB145" s="81"/>
      <c r="DC145" s="81"/>
      <c r="DD145" s="81">
        <f t="shared" ref="DD145:DD149" si="2288">(CV145+CW145+CX145)-(CC145+CD145+CE145)</f>
        <v>0</v>
      </c>
      <c r="DE145" s="81">
        <f t="shared" ref="DE145:DE149" si="2289">(DA145+DB145)-(CH145+CI145)</f>
        <v>-269917</v>
      </c>
      <c r="DF145" s="9">
        <v>56067</v>
      </c>
      <c r="DG145" s="9">
        <v>27130</v>
      </c>
      <c r="DH145" s="90">
        <f t="shared" ref="DH145" si="2290">ROUND(((CW145+CX145)-(CD145+CE145))/DF145/10,2)*-1</f>
        <v>0</v>
      </c>
      <c r="DI145" s="90">
        <f t="shared" ref="DI145" si="2291">ROUND(((DB145-CI145)/DG145/10),2)*-1</f>
        <v>0.99</v>
      </c>
      <c r="DJ145" s="90">
        <f>DH145+DI145</f>
        <v>0.99</v>
      </c>
      <c r="DK145" s="87">
        <f>DL145+DS145</f>
        <v>0</v>
      </c>
      <c r="DL145" s="87">
        <f>DN145+DO145+DP145+DQ145+DR145</f>
        <v>0</v>
      </c>
      <c r="DM145" s="88"/>
      <c r="DN145" s="81"/>
      <c r="DO145" s="81"/>
      <c r="DP145" s="81"/>
      <c r="DQ145" s="81"/>
      <c r="DR145" s="81"/>
      <c r="DS145" s="87">
        <f t="shared" ref="DS145:DS149" si="2292">DT145+DU145+DV145</f>
        <v>0</v>
      </c>
      <c r="DT145" s="81"/>
      <c r="DU145" s="81"/>
      <c r="DV145" s="81"/>
      <c r="DW145" s="81">
        <f t="shared" ref="DW145:DW149" si="2293">(DO145+DP145+DQ145)-(CV145+CW145+CX145)</f>
        <v>0</v>
      </c>
      <c r="DX145" s="81">
        <f t="shared" ref="DX145:DX149" si="2294">(DT145+DU145)-(DA145+DB145)</f>
        <v>0</v>
      </c>
      <c r="DY145" s="9"/>
      <c r="DZ145" s="9"/>
      <c r="EA145" s="90" t="e">
        <f t="shared" ref="EA145" si="2295">ROUND(((DP145+DQ145)-(CW145+CX145))/DY145/10,2)*-1</f>
        <v>#DIV/0!</v>
      </c>
      <c r="EB145" s="90" t="e">
        <f t="shared" ref="EB145" si="2296">ROUND(((DU145-DB145)/DZ145/10),2)*-1</f>
        <v>#DIV/0!</v>
      </c>
      <c r="EC145" s="90" t="e">
        <f>EA145+EB145</f>
        <v>#DIV/0!</v>
      </c>
      <c r="ED145" s="87">
        <f>EE145+EL145</f>
        <v>0</v>
      </c>
      <c r="EE145" s="87">
        <f>EG145+EH145+EI145+EJ145+EK145</f>
        <v>0</v>
      </c>
      <c r="EF145" s="88"/>
      <c r="EG145" s="81"/>
      <c r="EH145" s="81"/>
      <c r="EI145" s="81"/>
      <c r="EJ145" s="81"/>
      <c r="EK145" s="81"/>
      <c r="EL145" s="87">
        <v>0</v>
      </c>
      <c r="EM145" s="81"/>
      <c r="EN145" s="81"/>
      <c r="EO145" s="81"/>
      <c r="EP145" s="81">
        <f t="shared" ref="EP145:EP149" si="2297">(EH145+EI145+EJ145)-(DO145+DP145+DQ145)</f>
        <v>0</v>
      </c>
      <c r="EQ145" s="81">
        <f t="shared" ref="EQ145:EQ149" si="2298">(EM145+EN145)-(DT145+DU145)</f>
        <v>0</v>
      </c>
      <c r="ER145" s="9"/>
      <c r="ES145" s="9"/>
      <c r="ET145" s="90" t="e">
        <f t="shared" ref="ET145" si="2299">ROUND(((EI145+EJ145)-(DP145+DQ145))/ER145/10,2)*-1</f>
        <v>#DIV/0!</v>
      </c>
      <c r="EU145" s="90" t="e">
        <f t="shared" ref="EU145" si="2300">ROUND(((EN145-DU145)/ES145/10),2)*-1</f>
        <v>#DIV/0!</v>
      </c>
      <c r="EV145" s="90" t="e">
        <f>ET145+EU145</f>
        <v>#DIV/0!</v>
      </c>
    </row>
    <row r="146" spans="1:15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19">
        <v>3123</v>
      </c>
      <c r="F146" s="19" t="s">
        <v>108</v>
      </c>
      <c r="G146" s="19" t="s">
        <v>94</v>
      </c>
      <c r="H146" s="40">
        <f>I146+P146</f>
        <v>0</v>
      </c>
      <c r="I146" s="40">
        <f>K146+L146+M146+N146+O146</f>
        <v>0</v>
      </c>
      <c r="J146" s="5"/>
      <c r="K146" s="9"/>
      <c r="L146" s="9"/>
      <c r="M146" s="9"/>
      <c r="N146" s="9"/>
      <c r="O146" s="9"/>
      <c r="P146" s="40">
        <f>Q146+R146+S146</f>
        <v>0</v>
      </c>
      <c r="Q146" s="9"/>
      <c r="R146" s="9"/>
      <c r="S146" s="9"/>
      <c r="T146" s="64">
        <f>(L146+M146+N146)*-1</f>
        <v>0</v>
      </c>
      <c r="U146" s="64">
        <f>(Q146+R146)*-1</f>
        <v>0</v>
      </c>
      <c r="V146" s="9">
        <f t="shared" si="2252"/>
        <v>0</v>
      </c>
      <c r="W146" s="9">
        <f t="shared" si="2252"/>
        <v>0</v>
      </c>
      <c r="X146" s="45" t="s">
        <v>218</v>
      </c>
      <c r="Y146" s="45" t="s">
        <v>218</v>
      </c>
      <c r="Z146" s="69">
        <f t="shared" si="2253"/>
        <v>0</v>
      </c>
      <c r="AA146" s="69">
        <f t="shared" si="2254"/>
        <v>0</v>
      </c>
      <c r="AB146" s="69">
        <f>Z146+AA146</f>
        <v>0</v>
      </c>
      <c r="AC146" s="69">
        <f t="shared" si="2255"/>
        <v>0</v>
      </c>
      <c r="AD146" s="69">
        <f t="shared" si="2256"/>
        <v>0</v>
      </c>
      <c r="AE146" s="46">
        <f>AC146+AD146</f>
        <v>0</v>
      </c>
      <c r="AF146" s="9">
        <f t="shared" si="2257"/>
        <v>0</v>
      </c>
      <c r="AG146" s="9">
        <f t="shared" si="2258"/>
        <v>0</v>
      </c>
      <c r="AH146" s="69">
        <f t="shared" si="2259"/>
        <v>0</v>
      </c>
      <c r="AI146" s="69">
        <f t="shared" si="2260"/>
        <v>0</v>
      </c>
      <c r="AJ146" s="69">
        <f>AH146+AI146</f>
        <v>0</v>
      </c>
      <c r="AK146" s="40">
        <f>AL146+AS146</f>
        <v>0</v>
      </c>
      <c r="AL146" s="40">
        <f>AN146+AO146+AP146+AQ146+AR146</f>
        <v>0</v>
      </c>
      <c r="AM146" s="77"/>
      <c r="AN146" s="78"/>
      <c r="AO146" s="78"/>
      <c r="AP146" s="78"/>
      <c r="AQ146" s="78"/>
      <c r="AR146" s="78"/>
      <c r="AS146" s="76">
        <v>0</v>
      </c>
      <c r="AT146" s="78"/>
      <c r="AU146" s="78"/>
      <c r="AV146" s="78"/>
      <c r="AW146" s="78">
        <f t="shared" ref="AW146:AW149" si="2301">(AN146+AO146+AP146+AQ146)-(K146+L146+M146+N146)</f>
        <v>0</v>
      </c>
      <c r="AX146" s="78">
        <f t="shared" ref="AX146:AX149" si="2302">(AT146+AU146)-(Q146+R146)</f>
        <v>0</v>
      </c>
      <c r="AY146" s="78">
        <f t="shared" ref="AY146:AY149" si="2303">AV146+AR146-S146-O146</f>
        <v>0</v>
      </c>
      <c r="AZ146" s="45" t="s">
        <v>218</v>
      </c>
      <c r="BA146" s="45" t="s">
        <v>218</v>
      </c>
      <c r="BB146" s="107" t="s">
        <v>218</v>
      </c>
      <c r="BC146" s="107" t="s">
        <v>218</v>
      </c>
      <c r="BD146" s="107" t="s">
        <v>218</v>
      </c>
      <c r="BE146" s="87">
        <f>BF146+BM146</f>
        <v>0</v>
      </c>
      <c r="BF146" s="87">
        <f>BH146+BI146+BJ146+BK146+BL146</f>
        <v>0</v>
      </c>
      <c r="BG146" s="88">
        <f t="shared" ref="BG146:BG149" si="2304">J146</f>
        <v>0</v>
      </c>
      <c r="BH146" s="88">
        <f t="shared" ref="BH146:BH149" si="2305">K146</f>
        <v>0</v>
      </c>
      <c r="BI146" s="88">
        <f t="shared" ref="BI146:BI149" si="2306">L146</f>
        <v>0</v>
      </c>
      <c r="BJ146" s="88">
        <f t="shared" ref="BJ146:BJ149" si="2307">M146</f>
        <v>0</v>
      </c>
      <c r="BK146" s="88">
        <f t="shared" ref="BK146:BK149" si="2308">N146</f>
        <v>0</v>
      </c>
      <c r="BL146" s="88">
        <f t="shared" ref="BL146:BL149" si="2309">O146</f>
        <v>0</v>
      </c>
      <c r="BM146" s="87">
        <f>BN146+BO146+BP146</f>
        <v>0</v>
      </c>
      <c r="BN146" s="81">
        <f t="shared" ref="BN146:BN149" si="2310">Q146</f>
        <v>0</v>
      </c>
      <c r="BO146" s="81">
        <f t="shared" ref="BO146:BO149" si="2311">R146</f>
        <v>0</v>
      </c>
      <c r="BP146" s="81">
        <f t="shared" ref="BP146:BP149" si="2312">S146</f>
        <v>0</v>
      </c>
      <c r="BQ146" s="81">
        <f t="shared" si="2269"/>
        <v>0</v>
      </c>
      <c r="BR146" s="81">
        <f t="shared" si="2270"/>
        <v>0</v>
      </c>
      <c r="BS146" s="81">
        <f t="shared" si="2271"/>
        <v>0</v>
      </c>
      <c r="BT146" s="45" t="s">
        <v>218</v>
      </c>
      <c r="BU146" s="45" t="s">
        <v>218</v>
      </c>
      <c r="BV146" s="86">
        <v>0</v>
      </c>
      <c r="BW146" s="86">
        <v>0</v>
      </c>
      <c r="BX146" s="86">
        <f>BV146+BW146</f>
        <v>0</v>
      </c>
      <c r="BY146" s="87">
        <f t="shared" si="2274"/>
        <v>0</v>
      </c>
      <c r="BZ146" s="87">
        <f t="shared" si="2275"/>
        <v>0</v>
      </c>
      <c r="CA146" s="81">
        <f t="shared" si="2276"/>
        <v>0</v>
      </c>
      <c r="CB146" s="81">
        <f t="shared" si="2277"/>
        <v>0</v>
      </c>
      <c r="CC146" s="81">
        <f t="shared" si="2278"/>
        <v>0</v>
      </c>
      <c r="CD146" s="81">
        <f t="shared" si="2279"/>
        <v>0</v>
      </c>
      <c r="CE146" s="81">
        <f t="shared" si="2280"/>
        <v>0</v>
      </c>
      <c r="CF146" s="81">
        <f t="shared" si="2281"/>
        <v>0</v>
      </c>
      <c r="CG146" s="87">
        <f t="shared" si="2282"/>
        <v>0</v>
      </c>
      <c r="CH146" s="81">
        <f t="shared" si="2283"/>
        <v>0</v>
      </c>
      <c r="CI146" s="81">
        <f t="shared" si="2284"/>
        <v>0</v>
      </c>
      <c r="CJ146" s="81">
        <f t="shared" si="2285"/>
        <v>0</v>
      </c>
      <c r="CK146" s="81">
        <f>(CC146+CD146+CE146)-(BI146+BJ146+BK146)</f>
        <v>0</v>
      </c>
      <c r="CL146" s="81">
        <f>(CH146+CI146)-(BN146+BO146)</f>
        <v>0</v>
      </c>
      <c r="CM146" s="45">
        <v>0</v>
      </c>
      <c r="CN146" s="45">
        <v>0</v>
      </c>
      <c r="CO146" s="90"/>
      <c r="CP146" s="90"/>
      <c r="CQ146" s="90">
        <f t="shared" si="2286"/>
        <v>0</v>
      </c>
      <c r="CR146" s="87">
        <f>CS146+CZ146</f>
        <v>0</v>
      </c>
      <c r="CS146" s="87">
        <f>CU146+CV146+CW146+CX146+CY146</f>
        <v>0</v>
      </c>
      <c r="CT146" s="88"/>
      <c r="CU146" s="81"/>
      <c r="CV146" s="81"/>
      <c r="CW146" s="81"/>
      <c r="CX146" s="81"/>
      <c r="CY146" s="81"/>
      <c r="CZ146" s="87">
        <f t="shared" si="2287"/>
        <v>0</v>
      </c>
      <c r="DA146" s="81"/>
      <c r="DB146" s="81"/>
      <c r="DC146" s="81"/>
      <c r="DD146" s="81">
        <f t="shared" si="2288"/>
        <v>0</v>
      </c>
      <c r="DE146" s="81">
        <f t="shared" si="2289"/>
        <v>0</v>
      </c>
      <c r="DF146" s="45" t="s">
        <v>218</v>
      </c>
      <c r="DG146" s="45" t="s">
        <v>218</v>
      </c>
      <c r="DH146" s="90">
        <v>0</v>
      </c>
      <c r="DI146" s="90">
        <v>0</v>
      </c>
      <c r="DJ146" s="90">
        <f>DH146+DI146</f>
        <v>0</v>
      </c>
      <c r="DK146" s="87">
        <f>DL146+DS146</f>
        <v>0</v>
      </c>
      <c r="DL146" s="87">
        <f>DN146+DO146+DP146+DQ146+DR146</f>
        <v>0</v>
      </c>
      <c r="DM146" s="88"/>
      <c r="DN146" s="81"/>
      <c r="DO146" s="81"/>
      <c r="DP146" s="81"/>
      <c r="DQ146" s="81"/>
      <c r="DR146" s="81"/>
      <c r="DS146" s="87">
        <f t="shared" si="2292"/>
        <v>0</v>
      </c>
      <c r="DT146" s="81"/>
      <c r="DU146" s="81"/>
      <c r="DV146" s="81"/>
      <c r="DW146" s="81">
        <f t="shared" si="2293"/>
        <v>0</v>
      </c>
      <c r="DX146" s="81">
        <f t="shared" si="2294"/>
        <v>0</v>
      </c>
      <c r="DY146" s="45" t="s">
        <v>218</v>
      </c>
      <c r="DZ146" s="45" t="s">
        <v>218</v>
      </c>
      <c r="EA146" s="90">
        <v>0</v>
      </c>
      <c r="EB146" s="90">
        <v>0</v>
      </c>
      <c r="EC146" s="90">
        <f>EA146+EB146</f>
        <v>0</v>
      </c>
      <c r="ED146" s="87">
        <f>EE146+EL146</f>
        <v>0</v>
      </c>
      <c r="EE146" s="87">
        <f>EG146+EH146+EI146+EJ146+EK146</f>
        <v>0</v>
      </c>
      <c r="EF146" s="88"/>
      <c r="EG146" s="81"/>
      <c r="EH146" s="81"/>
      <c r="EI146" s="81"/>
      <c r="EJ146" s="81"/>
      <c r="EK146" s="81"/>
      <c r="EL146" s="87">
        <v>0</v>
      </c>
      <c r="EM146" s="81"/>
      <c r="EN146" s="81"/>
      <c r="EO146" s="81"/>
      <c r="EP146" s="81">
        <f t="shared" si="2297"/>
        <v>0</v>
      </c>
      <c r="EQ146" s="81">
        <f t="shared" si="2298"/>
        <v>0</v>
      </c>
      <c r="ER146" s="45" t="s">
        <v>218</v>
      </c>
      <c r="ES146" s="45" t="s">
        <v>218</v>
      </c>
      <c r="ET146" s="90">
        <v>0</v>
      </c>
      <c r="EU146" s="90">
        <v>0</v>
      </c>
      <c r="EV146" s="90">
        <f>ET146+EU146</f>
        <v>0</v>
      </c>
    </row>
    <row r="147" spans="1:15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94</v>
      </c>
      <c r="H147" s="40">
        <f>I147+P147</f>
        <v>100000</v>
      </c>
      <c r="I147" s="40">
        <f>K147+L147+M147+N147+O147</f>
        <v>0</v>
      </c>
      <c r="J147" s="5"/>
      <c r="K147" s="9"/>
      <c r="L147" s="9"/>
      <c r="M147" s="9"/>
      <c r="N147" s="9"/>
      <c r="O147" s="9"/>
      <c r="P147" s="40">
        <f>Q147+R147+S147</f>
        <v>100000</v>
      </c>
      <c r="Q147" s="9"/>
      <c r="R147" s="9">
        <v>100000</v>
      </c>
      <c r="S147" s="9"/>
      <c r="T147" s="64">
        <f>(L147+M147+N147)*-1</f>
        <v>0</v>
      </c>
      <c r="U147" s="64">
        <f>(Q147+R147)*-1</f>
        <v>-100000</v>
      </c>
      <c r="V147" s="9">
        <f t="shared" si="2252"/>
        <v>0</v>
      </c>
      <c r="W147" s="9">
        <f t="shared" si="2252"/>
        <v>-65000</v>
      </c>
      <c r="X147" s="45" t="s">
        <v>218</v>
      </c>
      <c r="Y147" s="9">
        <v>25931</v>
      </c>
      <c r="Z147" s="69">
        <f t="shared" si="2253"/>
        <v>0</v>
      </c>
      <c r="AA147" s="69">
        <f t="shared" si="2254"/>
        <v>-0.32</v>
      </c>
      <c r="AB147" s="69">
        <f>Z147+AA147</f>
        <v>-0.32</v>
      </c>
      <c r="AC147" s="69">
        <f t="shared" si="2255"/>
        <v>0</v>
      </c>
      <c r="AD147" s="69">
        <f t="shared" si="2256"/>
        <v>-0.21</v>
      </c>
      <c r="AE147" s="46">
        <f>AC147+AD147</f>
        <v>-0.21</v>
      </c>
      <c r="AF147" s="9">
        <f t="shared" si="2257"/>
        <v>0</v>
      </c>
      <c r="AG147" s="9">
        <f t="shared" si="2258"/>
        <v>-35000</v>
      </c>
      <c r="AH147" s="69">
        <f t="shared" si="2259"/>
        <v>0</v>
      </c>
      <c r="AI147" s="69">
        <f t="shared" si="2260"/>
        <v>-0.11000000000000001</v>
      </c>
      <c r="AJ147" s="69">
        <f>AH147+AI147</f>
        <v>-0.11000000000000001</v>
      </c>
      <c r="AK147" s="40">
        <f>AL147+AS147</f>
        <v>65000</v>
      </c>
      <c r="AL147" s="40">
        <f>AN147+AO147+AP147+AQ147+AR147</f>
        <v>0</v>
      </c>
      <c r="AM147" s="77"/>
      <c r="AN147" s="78"/>
      <c r="AO147" s="78"/>
      <c r="AP147" s="78"/>
      <c r="AQ147" s="78"/>
      <c r="AR147" s="78"/>
      <c r="AS147" s="76">
        <v>65000</v>
      </c>
      <c r="AT147" s="78"/>
      <c r="AU147" s="78">
        <v>65000</v>
      </c>
      <c r="AV147" s="78"/>
      <c r="AW147" s="78">
        <f t="shared" si="2301"/>
        <v>0</v>
      </c>
      <c r="AX147" s="78">
        <f t="shared" si="2302"/>
        <v>-35000</v>
      </c>
      <c r="AY147" s="78">
        <f t="shared" si="2303"/>
        <v>0</v>
      </c>
      <c r="AZ147" s="45" t="s">
        <v>218</v>
      </c>
      <c r="BA147" s="9">
        <v>25931</v>
      </c>
      <c r="BB147" s="107" t="s">
        <v>218</v>
      </c>
      <c r="BC147" s="86">
        <f>ROUND((AU147-R147)/BA147/10,2)*-1</f>
        <v>0.13</v>
      </c>
      <c r="BD147" s="86">
        <f t="shared" ref="BD147:BD148" si="2313">BC147</f>
        <v>0.13</v>
      </c>
      <c r="BE147" s="87">
        <f>BF147+BM147</f>
        <v>65000</v>
      </c>
      <c r="BF147" s="87">
        <f>BH147+BI147+BJ147+BK147+BL147</f>
        <v>0</v>
      </c>
      <c r="BG147" s="76">
        <f>AM147</f>
        <v>0</v>
      </c>
      <c r="BH147" s="76">
        <f t="shared" ref="BH147" si="2314">AN147</f>
        <v>0</v>
      </c>
      <c r="BI147" s="76">
        <f t="shared" ref="BI147" si="2315">AO147</f>
        <v>0</v>
      </c>
      <c r="BJ147" s="76">
        <f t="shared" ref="BJ147" si="2316">AP147</f>
        <v>0</v>
      </c>
      <c r="BK147" s="76">
        <f t="shared" ref="BK147" si="2317">AQ147</f>
        <v>0</v>
      </c>
      <c r="BL147" s="76">
        <f t="shared" ref="BL147" si="2318">AR147</f>
        <v>0</v>
      </c>
      <c r="BM147" s="87">
        <f>BN147+BO147+BP147</f>
        <v>65000</v>
      </c>
      <c r="BN147" s="76">
        <f>AT147</f>
        <v>0</v>
      </c>
      <c r="BO147" s="76">
        <f t="shared" ref="BO147" si="2319">AU147</f>
        <v>65000</v>
      </c>
      <c r="BP147" s="76">
        <f t="shared" ref="BP147" si="2320">AV147</f>
        <v>0</v>
      </c>
      <c r="BQ147" s="81">
        <f t="shared" si="2269"/>
        <v>0</v>
      </c>
      <c r="BR147" s="81">
        <f t="shared" si="2270"/>
        <v>-35000</v>
      </c>
      <c r="BS147" s="81">
        <f t="shared" si="2271"/>
        <v>0</v>
      </c>
      <c r="BT147" s="45" t="s">
        <v>218</v>
      </c>
      <c r="BU147" s="9">
        <v>25931</v>
      </c>
      <c r="BV147" s="86">
        <v>0</v>
      </c>
      <c r="BW147" s="86">
        <f t="shared" si="2273"/>
        <v>0.13</v>
      </c>
      <c r="BX147" s="86">
        <f>BV147+BW147</f>
        <v>0.13</v>
      </c>
      <c r="BY147" s="87">
        <f t="shared" si="2274"/>
        <v>65000</v>
      </c>
      <c r="BZ147" s="87">
        <f t="shared" si="2275"/>
        <v>0</v>
      </c>
      <c r="CA147" s="81">
        <f t="shared" si="2276"/>
        <v>0</v>
      </c>
      <c r="CB147" s="81">
        <f t="shared" si="2277"/>
        <v>0</v>
      </c>
      <c r="CC147" s="81">
        <f t="shared" si="2278"/>
        <v>0</v>
      </c>
      <c r="CD147" s="81">
        <f t="shared" si="2279"/>
        <v>0</v>
      </c>
      <c r="CE147" s="81">
        <f t="shared" si="2280"/>
        <v>0</v>
      </c>
      <c r="CF147" s="81">
        <f t="shared" si="2281"/>
        <v>0</v>
      </c>
      <c r="CG147" s="87">
        <f t="shared" si="2282"/>
        <v>65000</v>
      </c>
      <c r="CH147" s="81">
        <f t="shared" si="2283"/>
        <v>0</v>
      </c>
      <c r="CI147" s="81">
        <f t="shared" si="2284"/>
        <v>65000</v>
      </c>
      <c r="CJ147" s="81">
        <f t="shared" si="2285"/>
        <v>0</v>
      </c>
      <c r="CK147" s="81">
        <f>(CC147+CD147+CE147)-(BI147+BJ147+BK147)</f>
        <v>0</v>
      </c>
      <c r="CL147" s="81">
        <f>(CH147+CI147)-(BN147+BO147)</f>
        <v>0</v>
      </c>
      <c r="CM147" s="45">
        <v>0</v>
      </c>
      <c r="CN147" s="9">
        <v>25931</v>
      </c>
      <c r="CO147" s="90"/>
      <c r="CP147" s="90">
        <f t="shared" ref="CP147:CP149" si="2321">ROUND((CI147-BO147)/CN147/10,2)*-1</f>
        <v>0</v>
      </c>
      <c r="CQ147" s="90">
        <f t="shared" si="2286"/>
        <v>0</v>
      </c>
      <c r="CR147" s="87">
        <f>CS147+CZ147</f>
        <v>0</v>
      </c>
      <c r="CS147" s="87">
        <f>CU147+CV147+CW147+CX147+CY147</f>
        <v>0</v>
      </c>
      <c r="CT147" s="88"/>
      <c r="CU147" s="81"/>
      <c r="CV147" s="81"/>
      <c r="CW147" s="81"/>
      <c r="CX147" s="81"/>
      <c r="CY147" s="81"/>
      <c r="CZ147" s="87">
        <f t="shared" si="2287"/>
        <v>0</v>
      </c>
      <c r="DA147" s="81"/>
      <c r="DB147" s="81"/>
      <c r="DC147" s="81"/>
      <c r="DD147" s="81">
        <f t="shared" si="2288"/>
        <v>0</v>
      </c>
      <c r="DE147" s="81">
        <f t="shared" si="2289"/>
        <v>-65000</v>
      </c>
      <c r="DF147" s="45" t="s">
        <v>218</v>
      </c>
      <c r="DG147" s="9">
        <v>26460</v>
      </c>
      <c r="DH147" s="90">
        <v>0</v>
      </c>
      <c r="DI147" s="90">
        <f t="shared" ref="DI147:DI149" si="2322">ROUND(((DB147-CI147)/DG147/10),2)*-1</f>
        <v>0.25</v>
      </c>
      <c r="DJ147" s="90">
        <f>DH147+DI147</f>
        <v>0.25</v>
      </c>
      <c r="DK147" s="87">
        <f>DL147+DS147</f>
        <v>0</v>
      </c>
      <c r="DL147" s="87">
        <f>DN147+DO147+DP147+DQ147+DR147</f>
        <v>0</v>
      </c>
      <c r="DM147" s="88"/>
      <c r="DN147" s="81"/>
      <c r="DO147" s="81"/>
      <c r="DP147" s="81"/>
      <c r="DQ147" s="81"/>
      <c r="DR147" s="81"/>
      <c r="DS147" s="87">
        <f t="shared" si="2292"/>
        <v>0</v>
      </c>
      <c r="DT147" s="81"/>
      <c r="DU147" s="81"/>
      <c r="DV147" s="81"/>
      <c r="DW147" s="81">
        <f t="shared" si="2293"/>
        <v>0</v>
      </c>
      <c r="DX147" s="81">
        <f t="shared" si="2294"/>
        <v>0</v>
      </c>
      <c r="DY147" s="45" t="s">
        <v>218</v>
      </c>
      <c r="DZ147" s="9"/>
      <c r="EA147" s="90">
        <v>0</v>
      </c>
      <c r="EB147" s="90" t="e">
        <f t="shared" ref="EB147:EB149" si="2323">ROUND(((DU147-DB147)/DZ147/10),2)*-1</f>
        <v>#DIV/0!</v>
      </c>
      <c r="EC147" s="90" t="e">
        <f>EA147+EB147</f>
        <v>#DIV/0!</v>
      </c>
      <c r="ED147" s="87">
        <f>EE147+EL147</f>
        <v>0</v>
      </c>
      <c r="EE147" s="87">
        <f>EG147+EH147+EI147+EJ147+EK147</f>
        <v>0</v>
      </c>
      <c r="EF147" s="88"/>
      <c r="EG147" s="81"/>
      <c r="EH147" s="81"/>
      <c r="EI147" s="81"/>
      <c r="EJ147" s="81"/>
      <c r="EK147" s="81"/>
      <c r="EL147" s="87">
        <v>0</v>
      </c>
      <c r="EM147" s="81"/>
      <c r="EN147" s="81"/>
      <c r="EO147" s="81"/>
      <c r="EP147" s="81">
        <f t="shared" si="2297"/>
        <v>0</v>
      </c>
      <c r="EQ147" s="81">
        <f t="shared" si="2298"/>
        <v>0</v>
      </c>
      <c r="ER147" s="45" t="s">
        <v>218</v>
      </c>
      <c r="ES147" s="9"/>
      <c r="ET147" s="90">
        <v>0</v>
      </c>
      <c r="EU147" s="90" t="e">
        <f t="shared" ref="EU147:EU149" si="2324">ROUND(((EN147-DU147)/ES147/10),2)*-1</f>
        <v>#DIV/0!</v>
      </c>
      <c r="EV147" s="90" t="e">
        <f>ET147+EU147</f>
        <v>#DIV/0!</v>
      </c>
    </row>
    <row r="148" spans="1:15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3141</v>
      </c>
      <c r="F148" s="2" t="s">
        <v>20</v>
      </c>
      <c r="G148" s="7" t="s">
        <v>94</v>
      </c>
      <c r="H148" s="40">
        <f>I148+P148</f>
        <v>0</v>
      </c>
      <c r="I148" s="40">
        <f>K148+L148+M148+N148+O148</f>
        <v>0</v>
      </c>
      <c r="J148" s="5"/>
      <c r="K148" s="9"/>
      <c r="L148" s="9"/>
      <c r="M148" s="9"/>
      <c r="N148" s="9"/>
      <c r="O148" s="9"/>
      <c r="P148" s="40">
        <f>Q148+R148+S148</f>
        <v>0</v>
      </c>
      <c r="Q148" s="9"/>
      <c r="R148" s="9"/>
      <c r="S148" s="9"/>
      <c r="T148" s="64">
        <f>(L148+M148+N148)*-1</f>
        <v>0</v>
      </c>
      <c r="U148" s="64">
        <f>(Q148+R148)*-1</f>
        <v>0</v>
      </c>
      <c r="V148" s="9">
        <f t="shared" si="2252"/>
        <v>0</v>
      </c>
      <c r="W148" s="9">
        <f t="shared" si="2252"/>
        <v>0</v>
      </c>
      <c r="X148" s="45" t="s">
        <v>218</v>
      </c>
      <c r="Y148" s="9">
        <v>25931</v>
      </c>
      <c r="Z148" s="69">
        <f t="shared" si="2253"/>
        <v>0</v>
      </c>
      <c r="AA148" s="69">
        <f t="shared" si="2254"/>
        <v>0</v>
      </c>
      <c r="AB148" s="69">
        <f>Z148+AA148</f>
        <v>0</v>
      </c>
      <c r="AC148" s="69">
        <f t="shared" si="2255"/>
        <v>0</v>
      </c>
      <c r="AD148" s="69">
        <f t="shared" si="2256"/>
        <v>0</v>
      </c>
      <c r="AE148" s="46">
        <f>AC148+AD148</f>
        <v>0</v>
      </c>
      <c r="AF148" s="9">
        <f t="shared" si="2257"/>
        <v>0</v>
      </c>
      <c r="AG148" s="9">
        <f t="shared" si="2258"/>
        <v>0</v>
      </c>
      <c r="AH148" s="69">
        <f t="shared" si="2259"/>
        <v>0</v>
      </c>
      <c r="AI148" s="69">
        <f t="shared" si="2260"/>
        <v>0</v>
      </c>
      <c r="AJ148" s="69">
        <f>AH148+AI148</f>
        <v>0</v>
      </c>
      <c r="AK148" s="40">
        <f>AL148+AS148</f>
        <v>0</v>
      </c>
      <c r="AL148" s="40">
        <f>AN148+AO148+AP148+AQ148+AR148</f>
        <v>0</v>
      </c>
      <c r="AM148" s="77"/>
      <c r="AN148" s="78"/>
      <c r="AO148" s="78"/>
      <c r="AP148" s="78"/>
      <c r="AQ148" s="78"/>
      <c r="AR148" s="78"/>
      <c r="AS148" s="76">
        <v>0</v>
      </c>
      <c r="AT148" s="78"/>
      <c r="AU148" s="78"/>
      <c r="AV148" s="78"/>
      <c r="AW148" s="78">
        <f t="shared" si="2301"/>
        <v>0</v>
      </c>
      <c r="AX148" s="78">
        <f t="shared" si="2302"/>
        <v>0</v>
      </c>
      <c r="AY148" s="78">
        <f t="shared" si="2303"/>
        <v>0</v>
      </c>
      <c r="AZ148" s="45" t="s">
        <v>218</v>
      </c>
      <c r="BA148" s="9">
        <v>25931</v>
      </c>
      <c r="BB148" s="107" t="s">
        <v>218</v>
      </c>
      <c r="BC148" s="86">
        <f t="shared" ref="BC148:BC149" si="2325">ROUND(AX148/BA148/10,2)*-1</f>
        <v>0</v>
      </c>
      <c r="BD148" s="86">
        <f t="shared" si="2313"/>
        <v>0</v>
      </c>
      <c r="BE148" s="87">
        <f>BF148+BM148</f>
        <v>0</v>
      </c>
      <c r="BF148" s="87">
        <f>BH148+BI148+BJ148+BK148+BL148</f>
        <v>0</v>
      </c>
      <c r="BG148" s="88">
        <f t="shared" si="2304"/>
        <v>0</v>
      </c>
      <c r="BH148" s="88">
        <f t="shared" si="2305"/>
        <v>0</v>
      </c>
      <c r="BI148" s="88">
        <f t="shared" si="2306"/>
        <v>0</v>
      </c>
      <c r="BJ148" s="88">
        <f t="shared" si="2307"/>
        <v>0</v>
      </c>
      <c r="BK148" s="88">
        <f t="shared" si="2308"/>
        <v>0</v>
      </c>
      <c r="BL148" s="88">
        <f t="shared" si="2309"/>
        <v>0</v>
      </c>
      <c r="BM148" s="87">
        <f>BN148+BO148+BP148</f>
        <v>0</v>
      </c>
      <c r="BN148" s="81">
        <f t="shared" si="2310"/>
        <v>0</v>
      </c>
      <c r="BO148" s="81">
        <f t="shared" si="2311"/>
        <v>0</v>
      </c>
      <c r="BP148" s="81">
        <f t="shared" si="2312"/>
        <v>0</v>
      </c>
      <c r="BQ148" s="81">
        <f t="shared" si="2269"/>
        <v>0</v>
      </c>
      <c r="BR148" s="81">
        <f t="shared" si="2270"/>
        <v>0</v>
      </c>
      <c r="BS148" s="81">
        <f t="shared" si="2271"/>
        <v>0</v>
      </c>
      <c r="BT148" s="45" t="s">
        <v>218</v>
      </c>
      <c r="BU148" s="9">
        <v>25931</v>
      </c>
      <c r="BV148" s="86">
        <v>0</v>
      </c>
      <c r="BW148" s="86">
        <f t="shared" si="2273"/>
        <v>0</v>
      </c>
      <c r="BX148" s="86">
        <f>BV148+BW148</f>
        <v>0</v>
      </c>
      <c r="BY148" s="87">
        <f t="shared" si="2274"/>
        <v>0</v>
      </c>
      <c r="BZ148" s="87">
        <f t="shared" si="2275"/>
        <v>0</v>
      </c>
      <c r="CA148" s="81">
        <f t="shared" si="2276"/>
        <v>0</v>
      </c>
      <c r="CB148" s="81">
        <f t="shared" si="2277"/>
        <v>0</v>
      </c>
      <c r="CC148" s="81">
        <f t="shared" si="2278"/>
        <v>0</v>
      </c>
      <c r="CD148" s="81">
        <f t="shared" si="2279"/>
        <v>0</v>
      </c>
      <c r="CE148" s="81">
        <f t="shared" si="2280"/>
        <v>0</v>
      </c>
      <c r="CF148" s="81">
        <f t="shared" si="2281"/>
        <v>0</v>
      </c>
      <c r="CG148" s="87">
        <f t="shared" si="2282"/>
        <v>0</v>
      </c>
      <c r="CH148" s="81">
        <f t="shared" si="2283"/>
        <v>0</v>
      </c>
      <c r="CI148" s="81">
        <f t="shared" si="2284"/>
        <v>0</v>
      </c>
      <c r="CJ148" s="81">
        <f t="shared" si="2285"/>
        <v>0</v>
      </c>
      <c r="CK148" s="81">
        <f>(CC148+CD148+CE148)-(BI148+BJ148+BK148)</f>
        <v>0</v>
      </c>
      <c r="CL148" s="81">
        <f>(CH148+CI148)-(BN148+BO148)</f>
        <v>0</v>
      </c>
      <c r="CM148" s="45">
        <v>0</v>
      </c>
      <c r="CN148" s="9">
        <v>25931</v>
      </c>
      <c r="CO148" s="90"/>
      <c r="CP148" s="90">
        <f t="shared" si="2321"/>
        <v>0</v>
      </c>
      <c r="CQ148" s="90">
        <f t="shared" si="2286"/>
        <v>0</v>
      </c>
      <c r="CR148" s="87">
        <f>CS148+CZ148</f>
        <v>0</v>
      </c>
      <c r="CS148" s="87">
        <f>CU148+CV148+CW148+CX148+CY148</f>
        <v>0</v>
      </c>
      <c r="CT148" s="88"/>
      <c r="CU148" s="81"/>
      <c r="CV148" s="81"/>
      <c r="CW148" s="81"/>
      <c r="CX148" s="81"/>
      <c r="CY148" s="81"/>
      <c r="CZ148" s="87">
        <f t="shared" si="2287"/>
        <v>0</v>
      </c>
      <c r="DA148" s="81"/>
      <c r="DB148" s="81"/>
      <c r="DC148" s="81"/>
      <c r="DD148" s="81">
        <f t="shared" si="2288"/>
        <v>0</v>
      </c>
      <c r="DE148" s="81">
        <f t="shared" si="2289"/>
        <v>0</v>
      </c>
      <c r="DF148" s="45" t="s">
        <v>218</v>
      </c>
      <c r="DG148" s="9">
        <v>26460</v>
      </c>
      <c r="DH148" s="90">
        <v>0</v>
      </c>
      <c r="DI148" s="90">
        <f t="shared" si="2322"/>
        <v>0</v>
      </c>
      <c r="DJ148" s="90">
        <f>DH148+DI148</f>
        <v>0</v>
      </c>
      <c r="DK148" s="87">
        <f>DL148+DS148</f>
        <v>0</v>
      </c>
      <c r="DL148" s="87">
        <f>DN148+DO148+DP148+DQ148+DR148</f>
        <v>0</v>
      </c>
      <c r="DM148" s="88"/>
      <c r="DN148" s="81"/>
      <c r="DO148" s="81"/>
      <c r="DP148" s="81"/>
      <c r="DQ148" s="81"/>
      <c r="DR148" s="81"/>
      <c r="DS148" s="87">
        <f t="shared" si="2292"/>
        <v>0</v>
      </c>
      <c r="DT148" s="81"/>
      <c r="DU148" s="81"/>
      <c r="DV148" s="81"/>
      <c r="DW148" s="81">
        <f t="shared" si="2293"/>
        <v>0</v>
      </c>
      <c r="DX148" s="81">
        <f t="shared" si="2294"/>
        <v>0</v>
      </c>
      <c r="DY148" s="45" t="s">
        <v>218</v>
      </c>
      <c r="DZ148" s="9"/>
      <c r="EA148" s="90">
        <v>0</v>
      </c>
      <c r="EB148" s="90" t="e">
        <f t="shared" si="2323"/>
        <v>#DIV/0!</v>
      </c>
      <c r="EC148" s="90" t="e">
        <f>EA148+EB148</f>
        <v>#DIV/0!</v>
      </c>
      <c r="ED148" s="87">
        <f>EE148+EL148</f>
        <v>0</v>
      </c>
      <c r="EE148" s="87">
        <f>EG148+EH148+EI148+EJ148+EK148</f>
        <v>0</v>
      </c>
      <c r="EF148" s="88"/>
      <c r="EG148" s="81"/>
      <c r="EH148" s="81"/>
      <c r="EI148" s="81"/>
      <c r="EJ148" s="81"/>
      <c r="EK148" s="81"/>
      <c r="EL148" s="87">
        <v>0</v>
      </c>
      <c r="EM148" s="81"/>
      <c r="EN148" s="81"/>
      <c r="EO148" s="81"/>
      <c r="EP148" s="81">
        <f t="shared" si="2297"/>
        <v>0</v>
      </c>
      <c r="EQ148" s="81">
        <f t="shared" si="2298"/>
        <v>0</v>
      </c>
      <c r="ER148" s="45" t="s">
        <v>218</v>
      </c>
      <c r="ES148" s="9"/>
      <c r="ET148" s="90">
        <v>0</v>
      </c>
      <c r="EU148" s="90" t="e">
        <f t="shared" si="2324"/>
        <v>#DIV/0!</v>
      </c>
      <c r="EV148" s="90" t="e">
        <f>ET148+EU148</f>
        <v>#DIV/0!</v>
      </c>
    </row>
    <row r="149" spans="1:152" x14ac:dyDescent="0.25">
      <c r="A149" s="5">
        <v>1448</v>
      </c>
      <c r="B149" s="2">
        <v>600010678</v>
      </c>
      <c r="C149" s="7">
        <v>82554</v>
      </c>
      <c r="D149" s="8" t="s">
        <v>49</v>
      </c>
      <c r="E149" s="2">
        <v>3147</v>
      </c>
      <c r="F149" s="2" t="s">
        <v>27</v>
      </c>
      <c r="G149" s="7" t="s">
        <v>94</v>
      </c>
      <c r="H149" s="40">
        <f>I149+P149</f>
        <v>0</v>
      </c>
      <c r="I149" s="40">
        <f>K149+L149+M149+N149+O149</f>
        <v>0</v>
      </c>
      <c r="J149" s="5"/>
      <c r="K149" s="9"/>
      <c r="L149" s="9"/>
      <c r="M149" s="9"/>
      <c r="N149" s="9"/>
      <c r="O149" s="9"/>
      <c r="P149" s="40">
        <f>Q149+R149+S149</f>
        <v>0</v>
      </c>
      <c r="Q149" s="9"/>
      <c r="R149" s="9"/>
      <c r="S149" s="9"/>
      <c r="T149" s="64">
        <f>(L149+M149+N149)*-1</f>
        <v>0</v>
      </c>
      <c r="U149" s="64">
        <f>(Q149+R149)*-1</f>
        <v>0</v>
      </c>
      <c r="V149" s="9">
        <f t="shared" si="2252"/>
        <v>0</v>
      </c>
      <c r="W149" s="9">
        <f t="shared" si="2252"/>
        <v>0</v>
      </c>
      <c r="X149" s="9">
        <v>41481</v>
      </c>
      <c r="Y149" s="9">
        <v>23391</v>
      </c>
      <c r="Z149" s="69">
        <f t="shared" si="2253"/>
        <v>0</v>
      </c>
      <c r="AA149" s="69">
        <f t="shared" si="2254"/>
        <v>0</v>
      </c>
      <c r="AB149" s="69">
        <f>Z149+AA149</f>
        <v>0</v>
      </c>
      <c r="AC149" s="69">
        <f t="shared" si="2255"/>
        <v>0</v>
      </c>
      <c r="AD149" s="69">
        <f t="shared" si="2256"/>
        <v>0</v>
      </c>
      <c r="AE149" s="46">
        <f>AC149+AD149</f>
        <v>0</v>
      </c>
      <c r="AF149" s="9">
        <f t="shared" si="2257"/>
        <v>0</v>
      </c>
      <c r="AG149" s="9">
        <f t="shared" si="2258"/>
        <v>0</v>
      </c>
      <c r="AH149" s="69">
        <f t="shared" si="2259"/>
        <v>0</v>
      </c>
      <c r="AI149" s="69">
        <f t="shared" si="2260"/>
        <v>0</v>
      </c>
      <c r="AJ149" s="69">
        <f>AH149+AI149</f>
        <v>0</v>
      </c>
      <c r="AK149" s="40">
        <f>AL149+AS149</f>
        <v>0</v>
      </c>
      <c r="AL149" s="40">
        <f>AN149+AO149+AP149+AQ149+AR149</f>
        <v>0</v>
      </c>
      <c r="AM149" s="77"/>
      <c r="AN149" s="78"/>
      <c r="AO149" s="78"/>
      <c r="AP149" s="78"/>
      <c r="AQ149" s="78"/>
      <c r="AR149" s="78"/>
      <c r="AS149" s="76">
        <v>0</v>
      </c>
      <c r="AT149" s="78"/>
      <c r="AU149" s="78"/>
      <c r="AV149" s="78"/>
      <c r="AW149" s="78">
        <f t="shared" si="2301"/>
        <v>0</v>
      </c>
      <c r="AX149" s="78">
        <f t="shared" si="2302"/>
        <v>0</v>
      </c>
      <c r="AY149" s="78">
        <f t="shared" si="2303"/>
        <v>0</v>
      </c>
      <c r="AZ149" s="9">
        <v>41481</v>
      </c>
      <c r="BA149" s="9">
        <v>23391</v>
      </c>
      <c r="BB149" s="86">
        <f>ROUND(AW149/AZ149/10,2)*-1</f>
        <v>0</v>
      </c>
      <c r="BC149" s="86">
        <f t="shared" si="2325"/>
        <v>0</v>
      </c>
      <c r="BD149" s="86">
        <f>BB149+BC149</f>
        <v>0</v>
      </c>
      <c r="BE149" s="87">
        <f>BF149+BM149</f>
        <v>0</v>
      </c>
      <c r="BF149" s="87">
        <f>BH149+BI149+BJ149+BK149+BL149</f>
        <v>0</v>
      </c>
      <c r="BG149" s="88">
        <f t="shared" si="2304"/>
        <v>0</v>
      </c>
      <c r="BH149" s="88">
        <f t="shared" si="2305"/>
        <v>0</v>
      </c>
      <c r="BI149" s="88">
        <f t="shared" si="2306"/>
        <v>0</v>
      </c>
      <c r="BJ149" s="88">
        <f t="shared" si="2307"/>
        <v>0</v>
      </c>
      <c r="BK149" s="88">
        <f t="shared" si="2308"/>
        <v>0</v>
      </c>
      <c r="BL149" s="88">
        <f t="shared" si="2309"/>
        <v>0</v>
      </c>
      <c r="BM149" s="87">
        <f>BN149+BO149+BP149</f>
        <v>0</v>
      </c>
      <c r="BN149" s="81">
        <f t="shared" si="2310"/>
        <v>0</v>
      </c>
      <c r="BO149" s="81">
        <f t="shared" si="2311"/>
        <v>0</v>
      </c>
      <c r="BP149" s="81">
        <f t="shared" si="2312"/>
        <v>0</v>
      </c>
      <c r="BQ149" s="81">
        <f t="shared" si="2269"/>
        <v>0</v>
      </c>
      <c r="BR149" s="81">
        <f t="shared" si="2270"/>
        <v>0</v>
      </c>
      <c r="BS149" s="81">
        <f t="shared" si="2271"/>
        <v>0</v>
      </c>
      <c r="BT149" s="9">
        <v>41481</v>
      </c>
      <c r="BU149" s="9">
        <v>23391</v>
      </c>
      <c r="BV149" s="86">
        <f t="shared" si="2272"/>
        <v>0</v>
      </c>
      <c r="BW149" s="86">
        <f t="shared" si="2273"/>
        <v>0</v>
      </c>
      <c r="BX149" s="86">
        <f>BV149+BW149</f>
        <v>0</v>
      </c>
      <c r="BY149" s="87">
        <f t="shared" si="2274"/>
        <v>0</v>
      </c>
      <c r="BZ149" s="87">
        <f t="shared" si="2275"/>
        <v>0</v>
      </c>
      <c r="CA149" s="81">
        <f t="shared" si="2276"/>
        <v>0</v>
      </c>
      <c r="CB149" s="81">
        <f t="shared" si="2277"/>
        <v>0</v>
      </c>
      <c r="CC149" s="81">
        <f t="shared" si="2278"/>
        <v>0</v>
      </c>
      <c r="CD149" s="81">
        <f t="shared" si="2279"/>
        <v>0</v>
      </c>
      <c r="CE149" s="81">
        <f t="shared" si="2280"/>
        <v>0</v>
      </c>
      <c r="CF149" s="81">
        <f t="shared" si="2281"/>
        <v>0</v>
      </c>
      <c r="CG149" s="87">
        <f t="shared" si="2282"/>
        <v>0</v>
      </c>
      <c r="CH149" s="81">
        <f t="shared" si="2283"/>
        <v>0</v>
      </c>
      <c r="CI149" s="81">
        <f t="shared" si="2284"/>
        <v>0</v>
      </c>
      <c r="CJ149" s="81">
        <f t="shared" si="2285"/>
        <v>0</v>
      </c>
      <c r="CK149" s="81">
        <f>(CC149+CD149+CE149)-(BI149+BJ149+BK149)</f>
        <v>0</v>
      </c>
      <c r="CL149" s="81">
        <f>(CH149+CI149)-(BN149+BO149)</f>
        <v>0</v>
      </c>
      <c r="CM149" s="9">
        <v>41481</v>
      </c>
      <c r="CN149" s="9">
        <v>23391</v>
      </c>
      <c r="CO149" s="90">
        <f>ROUND(((CD149+CE149)-(BJ149+BK149))/CM149/10,2)*-1</f>
        <v>0</v>
      </c>
      <c r="CP149" s="90">
        <f t="shared" si="2321"/>
        <v>0</v>
      </c>
      <c r="CQ149" s="90">
        <f t="shared" si="2286"/>
        <v>0</v>
      </c>
      <c r="CR149" s="87">
        <f>CS149+CZ149</f>
        <v>0</v>
      </c>
      <c r="CS149" s="87">
        <f>CU149+CV149+CW149+CX149+CY149</f>
        <v>0</v>
      </c>
      <c r="CT149" s="88"/>
      <c r="CU149" s="81"/>
      <c r="CV149" s="81"/>
      <c r="CW149" s="81"/>
      <c r="CX149" s="81"/>
      <c r="CY149" s="81"/>
      <c r="CZ149" s="87">
        <f t="shared" si="2287"/>
        <v>0</v>
      </c>
      <c r="DA149" s="81"/>
      <c r="DB149" s="81"/>
      <c r="DC149" s="81"/>
      <c r="DD149" s="81">
        <f t="shared" si="2288"/>
        <v>0</v>
      </c>
      <c r="DE149" s="81">
        <f t="shared" si="2289"/>
        <v>0</v>
      </c>
      <c r="DF149" s="9">
        <v>42328</v>
      </c>
      <c r="DG149" s="9">
        <v>23868</v>
      </c>
      <c r="DH149" s="90">
        <f t="shared" ref="DH149" si="2326">ROUND(((CW149+CX149)-(CD149+CE149))/DF149/10,2)*-1</f>
        <v>0</v>
      </c>
      <c r="DI149" s="90">
        <f t="shared" si="2322"/>
        <v>0</v>
      </c>
      <c r="DJ149" s="90">
        <f>DH149+DI149</f>
        <v>0</v>
      </c>
      <c r="DK149" s="87">
        <f>DL149+DS149</f>
        <v>0</v>
      </c>
      <c r="DL149" s="87">
        <f>DN149+DO149+DP149+DQ149+DR149</f>
        <v>0</v>
      </c>
      <c r="DM149" s="88"/>
      <c r="DN149" s="81"/>
      <c r="DO149" s="81"/>
      <c r="DP149" s="81"/>
      <c r="DQ149" s="81"/>
      <c r="DR149" s="81"/>
      <c r="DS149" s="87">
        <f t="shared" si="2292"/>
        <v>0</v>
      </c>
      <c r="DT149" s="81"/>
      <c r="DU149" s="81"/>
      <c r="DV149" s="81"/>
      <c r="DW149" s="81">
        <f t="shared" si="2293"/>
        <v>0</v>
      </c>
      <c r="DX149" s="81">
        <f t="shared" si="2294"/>
        <v>0</v>
      </c>
      <c r="DY149" s="9"/>
      <c r="DZ149" s="9"/>
      <c r="EA149" s="90" t="e">
        <f t="shared" ref="EA149" si="2327">ROUND(((DP149+DQ149)-(CW149+CX149))/DY149/10,2)*-1</f>
        <v>#DIV/0!</v>
      </c>
      <c r="EB149" s="90" t="e">
        <f t="shared" si="2323"/>
        <v>#DIV/0!</v>
      </c>
      <c r="EC149" s="90" t="e">
        <f>EA149+EB149</f>
        <v>#DIV/0!</v>
      </c>
      <c r="ED149" s="87">
        <f>EE149+EL149</f>
        <v>0</v>
      </c>
      <c r="EE149" s="87">
        <f>EG149+EH149+EI149+EJ149+EK149</f>
        <v>0</v>
      </c>
      <c r="EF149" s="88"/>
      <c r="EG149" s="81"/>
      <c r="EH149" s="81"/>
      <c r="EI149" s="81"/>
      <c r="EJ149" s="81"/>
      <c r="EK149" s="81"/>
      <c r="EL149" s="87">
        <f t="shared" ref="EL149" si="2328">EM149+EN149+EO149</f>
        <v>0</v>
      </c>
      <c r="EM149" s="81"/>
      <c r="EN149" s="81"/>
      <c r="EO149" s="81"/>
      <c r="EP149" s="81">
        <f t="shared" si="2297"/>
        <v>0</v>
      </c>
      <c r="EQ149" s="81">
        <f t="shared" si="2298"/>
        <v>0</v>
      </c>
      <c r="ER149" s="9"/>
      <c r="ES149" s="9"/>
      <c r="ET149" s="90" t="e">
        <f t="shared" ref="ET149" si="2329">ROUND(((EI149+EJ149)-(DP149+DQ149))/ER149/10,2)*-1</f>
        <v>#DIV/0!</v>
      </c>
      <c r="EU149" s="90" t="e">
        <f t="shared" si="2324"/>
        <v>#DIV/0!</v>
      </c>
      <c r="EV149" s="90" t="e">
        <f>ET149+EU149</f>
        <v>#DIV/0!</v>
      </c>
    </row>
    <row r="150" spans="1:152" x14ac:dyDescent="0.25">
      <c r="A150" s="29"/>
      <c r="B150" s="30"/>
      <c r="C150" s="31"/>
      <c r="D150" s="32" t="s">
        <v>174</v>
      </c>
      <c r="E150" s="30"/>
      <c r="F150" s="30"/>
      <c r="G150" s="31"/>
      <c r="H150" s="33">
        <f t="shared" ref="H150:AE150" si="2330">SUBTOTAL(9,H145:H149)</f>
        <v>667860</v>
      </c>
      <c r="I150" s="33">
        <f t="shared" si="2330"/>
        <v>355860</v>
      </c>
      <c r="J150" s="33">
        <f t="shared" si="2330"/>
        <v>13.5</v>
      </c>
      <c r="K150" s="33">
        <f t="shared" si="2330"/>
        <v>355860</v>
      </c>
      <c r="L150" s="33">
        <f t="shared" si="2330"/>
        <v>0</v>
      </c>
      <c r="M150" s="33">
        <f t="shared" si="2330"/>
        <v>0</v>
      </c>
      <c r="N150" s="33">
        <f t="shared" si="2330"/>
        <v>0</v>
      </c>
      <c r="O150" s="33">
        <f t="shared" si="2330"/>
        <v>0</v>
      </c>
      <c r="P150" s="33">
        <f t="shared" si="2330"/>
        <v>312000</v>
      </c>
      <c r="Q150" s="33">
        <f t="shared" si="2330"/>
        <v>100000</v>
      </c>
      <c r="R150" s="33">
        <f t="shared" si="2330"/>
        <v>212000</v>
      </c>
      <c r="S150" s="33">
        <f t="shared" si="2330"/>
        <v>0</v>
      </c>
      <c r="T150" s="33">
        <f t="shared" si="2330"/>
        <v>0</v>
      </c>
      <c r="U150" s="33">
        <f t="shared" si="2330"/>
        <v>-312000</v>
      </c>
      <c r="V150" s="33">
        <f t="shared" si="2330"/>
        <v>0</v>
      </c>
      <c r="W150" s="33">
        <f t="shared" si="2330"/>
        <v>-202800</v>
      </c>
      <c r="X150" s="33">
        <f t="shared" si="2330"/>
        <v>96873</v>
      </c>
      <c r="Y150" s="33">
        <f t="shared" si="2330"/>
        <v>104853</v>
      </c>
      <c r="Z150" s="47">
        <f t="shared" si="2330"/>
        <v>0</v>
      </c>
      <c r="AA150" s="47">
        <f t="shared" si="2330"/>
        <v>-0.64</v>
      </c>
      <c r="AB150" s="47">
        <f t="shared" si="2330"/>
        <v>-0.64</v>
      </c>
      <c r="AC150" s="47">
        <f t="shared" si="2330"/>
        <v>0</v>
      </c>
      <c r="AD150" s="47">
        <f t="shared" si="2330"/>
        <v>-0.42</v>
      </c>
      <c r="AE150" s="47">
        <f t="shared" si="2330"/>
        <v>-0.42</v>
      </c>
      <c r="AF150" s="33">
        <f t="shared" ref="AF150:AJ150" si="2331">SUBTOTAL(9,AF145:AF149)</f>
        <v>0</v>
      </c>
      <c r="AG150" s="33">
        <f t="shared" si="2331"/>
        <v>-109200</v>
      </c>
      <c r="AH150" s="47">
        <f t="shared" si="2331"/>
        <v>0</v>
      </c>
      <c r="AI150" s="47">
        <f t="shared" si="2331"/>
        <v>-0.22000000000000003</v>
      </c>
      <c r="AJ150" s="47">
        <f t="shared" si="2331"/>
        <v>-0.22000000000000003</v>
      </c>
      <c r="AK150" s="33">
        <f t="shared" ref="AK150:BD150" si="2332">SUBTOTAL(9,AK145:AK149)</f>
        <v>581123</v>
      </c>
      <c r="AL150" s="33">
        <f t="shared" si="2332"/>
        <v>246206</v>
      </c>
      <c r="AM150" s="33">
        <f t="shared" si="2332"/>
        <v>13.5</v>
      </c>
      <c r="AN150" s="33">
        <f t="shared" si="2332"/>
        <v>246206</v>
      </c>
      <c r="AO150" s="33">
        <f t="shared" si="2332"/>
        <v>0</v>
      </c>
      <c r="AP150" s="33">
        <f t="shared" si="2332"/>
        <v>0</v>
      </c>
      <c r="AQ150" s="33">
        <f t="shared" si="2332"/>
        <v>0</v>
      </c>
      <c r="AR150" s="33">
        <f t="shared" si="2332"/>
        <v>0</v>
      </c>
      <c r="AS150" s="33">
        <f t="shared" si="2332"/>
        <v>334917</v>
      </c>
      <c r="AT150" s="33">
        <f t="shared" si="2332"/>
        <v>0</v>
      </c>
      <c r="AU150" s="33">
        <f t="shared" si="2332"/>
        <v>334917</v>
      </c>
      <c r="AV150" s="33">
        <f t="shared" si="2332"/>
        <v>0</v>
      </c>
      <c r="AW150" s="33">
        <f t="shared" si="2332"/>
        <v>-109654</v>
      </c>
      <c r="AX150" s="33">
        <f t="shared" si="2332"/>
        <v>22917</v>
      </c>
      <c r="AY150" s="33">
        <f t="shared" si="2332"/>
        <v>0</v>
      </c>
      <c r="AZ150" s="33">
        <f t="shared" ref="AZ150:BA150" si="2333">SUBTOTAL(9,AZ145:AZ149)</f>
        <v>96873</v>
      </c>
      <c r="BA150" s="33">
        <f t="shared" si="2333"/>
        <v>104853</v>
      </c>
      <c r="BB150" s="47">
        <f t="shared" si="2332"/>
        <v>0.2</v>
      </c>
      <c r="BC150" s="47">
        <f t="shared" si="2332"/>
        <v>-0.4</v>
      </c>
      <c r="BD150" s="47">
        <f t="shared" si="2332"/>
        <v>-0.2</v>
      </c>
      <c r="BE150" s="33">
        <f t="shared" ref="BE150:BX150" si="2334">SUBTOTAL(9,BE145:BE149)</f>
        <v>581123</v>
      </c>
      <c r="BF150" s="33">
        <f t="shared" si="2334"/>
        <v>246206</v>
      </c>
      <c r="BG150" s="33">
        <f t="shared" si="2334"/>
        <v>13.5</v>
      </c>
      <c r="BH150" s="33">
        <f t="shared" si="2334"/>
        <v>246206</v>
      </c>
      <c r="BI150" s="33">
        <f t="shared" si="2334"/>
        <v>0</v>
      </c>
      <c r="BJ150" s="33">
        <f t="shared" si="2334"/>
        <v>0</v>
      </c>
      <c r="BK150" s="33">
        <f t="shared" si="2334"/>
        <v>0</v>
      </c>
      <c r="BL150" s="33">
        <f t="shared" si="2334"/>
        <v>0</v>
      </c>
      <c r="BM150" s="33">
        <f t="shared" si="2334"/>
        <v>334917</v>
      </c>
      <c r="BN150" s="33">
        <f t="shared" si="2334"/>
        <v>0</v>
      </c>
      <c r="BO150" s="33">
        <f t="shared" si="2334"/>
        <v>334917</v>
      </c>
      <c r="BP150" s="33">
        <f t="shared" si="2334"/>
        <v>0</v>
      </c>
      <c r="BQ150" s="33">
        <f t="shared" si="2334"/>
        <v>-109654</v>
      </c>
      <c r="BR150" s="33">
        <f t="shared" si="2334"/>
        <v>22917</v>
      </c>
      <c r="BS150" s="33">
        <f t="shared" si="2334"/>
        <v>0</v>
      </c>
      <c r="BT150" s="33">
        <f t="shared" si="2334"/>
        <v>96873</v>
      </c>
      <c r="BU150" s="33">
        <f t="shared" si="2334"/>
        <v>104853</v>
      </c>
      <c r="BV150" s="47">
        <f t="shared" si="2334"/>
        <v>0.2</v>
      </c>
      <c r="BW150" s="47">
        <f t="shared" si="2334"/>
        <v>-0.4</v>
      </c>
      <c r="BX150" s="47">
        <f t="shared" si="2334"/>
        <v>-0.2</v>
      </c>
      <c r="BY150" s="33">
        <f t="shared" ref="BY150:CQ150" si="2335">SUBTOTAL(9,BY145:BY149)</f>
        <v>581123</v>
      </c>
      <c r="BZ150" s="33">
        <f t="shared" si="2335"/>
        <v>246206</v>
      </c>
      <c r="CA150" s="33">
        <f t="shared" si="2335"/>
        <v>13.5</v>
      </c>
      <c r="CB150" s="33">
        <f t="shared" si="2335"/>
        <v>246206</v>
      </c>
      <c r="CC150" s="33">
        <f t="shared" si="2335"/>
        <v>0</v>
      </c>
      <c r="CD150" s="33">
        <f t="shared" si="2335"/>
        <v>0</v>
      </c>
      <c r="CE150" s="33">
        <f t="shared" si="2335"/>
        <v>0</v>
      </c>
      <c r="CF150" s="33">
        <f t="shared" si="2335"/>
        <v>0</v>
      </c>
      <c r="CG150" s="33">
        <f t="shared" si="2335"/>
        <v>334917</v>
      </c>
      <c r="CH150" s="33">
        <f t="shared" si="2335"/>
        <v>0</v>
      </c>
      <c r="CI150" s="33">
        <f t="shared" si="2335"/>
        <v>334917</v>
      </c>
      <c r="CJ150" s="33">
        <f t="shared" si="2335"/>
        <v>0</v>
      </c>
      <c r="CK150" s="33">
        <f t="shared" si="2335"/>
        <v>0</v>
      </c>
      <c r="CL150" s="33">
        <f t="shared" si="2335"/>
        <v>0</v>
      </c>
      <c r="CM150" s="33">
        <f t="shared" si="2335"/>
        <v>96873</v>
      </c>
      <c r="CN150" s="33">
        <f t="shared" si="2335"/>
        <v>104853</v>
      </c>
      <c r="CO150" s="56">
        <f t="shared" si="2335"/>
        <v>0</v>
      </c>
      <c r="CP150" s="56">
        <f t="shared" si="2335"/>
        <v>0</v>
      </c>
      <c r="CQ150" s="56">
        <f t="shared" si="2335"/>
        <v>0</v>
      </c>
      <c r="CR150" s="33">
        <f t="shared" ref="CR150:DJ150" si="2336">SUBTOTAL(9,CR145:CR149)</f>
        <v>0</v>
      </c>
      <c r="CS150" s="33">
        <f t="shared" si="2336"/>
        <v>0</v>
      </c>
      <c r="CT150" s="33">
        <f t="shared" si="2336"/>
        <v>0</v>
      </c>
      <c r="CU150" s="33">
        <f t="shared" si="2336"/>
        <v>0</v>
      </c>
      <c r="CV150" s="33">
        <f t="shared" si="2336"/>
        <v>0</v>
      </c>
      <c r="CW150" s="33">
        <f t="shared" si="2336"/>
        <v>0</v>
      </c>
      <c r="CX150" s="33">
        <f t="shared" si="2336"/>
        <v>0</v>
      </c>
      <c r="CY150" s="33">
        <f t="shared" si="2336"/>
        <v>0</v>
      </c>
      <c r="CZ150" s="33">
        <f t="shared" si="2336"/>
        <v>0</v>
      </c>
      <c r="DA150" s="33">
        <f t="shared" si="2336"/>
        <v>0</v>
      </c>
      <c r="DB150" s="33">
        <f t="shared" si="2336"/>
        <v>0</v>
      </c>
      <c r="DC150" s="33">
        <f t="shared" si="2336"/>
        <v>0</v>
      </c>
      <c r="DD150" s="33">
        <f t="shared" si="2336"/>
        <v>0</v>
      </c>
      <c r="DE150" s="33">
        <f t="shared" si="2336"/>
        <v>-334917</v>
      </c>
      <c r="DF150" s="33">
        <f t="shared" si="2336"/>
        <v>98395</v>
      </c>
      <c r="DG150" s="33">
        <f t="shared" si="2336"/>
        <v>103918</v>
      </c>
      <c r="DH150" s="56">
        <f t="shared" si="2336"/>
        <v>0</v>
      </c>
      <c r="DI150" s="56">
        <f t="shared" si="2336"/>
        <v>1.24</v>
      </c>
      <c r="DJ150" s="56">
        <f t="shared" si="2336"/>
        <v>1.24</v>
      </c>
      <c r="DK150" s="33">
        <f t="shared" ref="DK150:EC150" si="2337">SUBTOTAL(9,DK145:DK149)</f>
        <v>0</v>
      </c>
      <c r="DL150" s="33">
        <f t="shared" si="2337"/>
        <v>0</v>
      </c>
      <c r="DM150" s="33">
        <f t="shared" si="2337"/>
        <v>0</v>
      </c>
      <c r="DN150" s="33">
        <f t="shared" si="2337"/>
        <v>0</v>
      </c>
      <c r="DO150" s="33">
        <f t="shared" si="2337"/>
        <v>0</v>
      </c>
      <c r="DP150" s="33">
        <f t="shared" si="2337"/>
        <v>0</v>
      </c>
      <c r="DQ150" s="33">
        <f t="shared" si="2337"/>
        <v>0</v>
      </c>
      <c r="DR150" s="33">
        <f t="shared" si="2337"/>
        <v>0</v>
      </c>
      <c r="DS150" s="33">
        <f t="shared" si="2337"/>
        <v>0</v>
      </c>
      <c r="DT150" s="33">
        <f t="shared" si="2337"/>
        <v>0</v>
      </c>
      <c r="DU150" s="33">
        <f t="shared" si="2337"/>
        <v>0</v>
      </c>
      <c r="DV150" s="33">
        <f t="shared" si="2337"/>
        <v>0</v>
      </c>
      <c r="DW150" s="33">
        <f t="shared" si="2337"/>
        <v>0</v>
      </c>
      <c r="DX150" s="33">
        <f t="shared" si="2337"/>
        <v>0</v>
      </c>
      <c r="DY150" s="33">
        <f t="shared" si="2337"/>
        <v>0</v>
      </c>
      <c r="DZ150" s="33">
        <f t="shared" si="2337"/>
        <v>0</v>
      </c>
      <c r="EA150" s="56" t="e">
        <f t="shared" si="2337"/>
        <v>#DIV/0!</v>
      </c>
      <c r="EB150" s="56" t="e">
        <f t="shared" si="2337"/>
        <v>#DIV/0!</v>
      </c>
      <c r="EC150" s="56" t="e">
        <f t="shared" si="2337"/>
        <v>#DIV/0!</v>
      </c>
      <c r="ED150" s="33">
        <f t="shared" ref="ED150:EV150" si="2338">SUBTOTAL(9,ED145:ED149)</f>
        <v>0</v>
      </c>
      <c r="EE150" s="33">
        <f t="shared" si="2338"/>
        <v>0</v>
      </c>
      <c r="EF150" s="33">
        <f t="shared" si="2338"/>
        <v>0</v>
      </c>
      <c r="EG150" s="33">
        <f t="shared" si="2338"/>
        <v>0</v>
      </c>
      <c r="EH150" s="33">
        <f t="shared" si="2338"/>
        <v>0</v>
      </c>
      <c r="EI150" s="33">
        <f t="shared" si="2338"/>
        <v>0</v>
      </c>
      <c r="EJ150" s="33">
        <f t="shared" si="2338"/>
        <v>0</v>
      </c>
      <c r="EK150" s="33">
        <f t="shared" si="2338"/>
        <v>0</v>
      </c>
      <c r="EL150" s="33">
        <f t="shared" si="2338"/>
        <v>0</v>
      </c>
      <c r="EM150" s="33">
        <f t="shared" si="2338"/>
        <v>0</v>
      </c>
      <c r="EN150" s="33">
        <f t="shared" si="2338"/>
        <v>0</v>
      </c>
      <c r="EO150" s="33">
        <f t="shared" si="2338"/>
        <v>0</v>
      </c>
      <c r="EP150" s="33">
        <f t="shared" si="2338"/>
        <v>0</v>
      </c>
      <c r="EQ150" s="33">
        <f t="shared" si="2338"/>
        <v>0</v>
      </c>
      <c r="ER150" s="33">
        <f t="shared" si="2338"/>
        <v>0</v>
      </c>
      <c r="ES150" s="33">
        <f t="shared" si="2338"/>
        <v>0</v>
      </c>
      <c r="ET150" s="56" t="e">
        <f t="shared" si="2338"/>
        <v>#DIV/0!</v>
      </c>
      <c r="EU150" s="56" t="e">
        <f t="shared" si="2338"/>
        <v>#DIV/0!</v>
      </c>
      <c r="EV150" s="56" t="e">
        <f t="shared" si="2338"/>
        <v>#DIV/0!</v>
      </c>
    </row>
    <row r="151" spans="1:152" x14ac:dyDescent="0.25">
      <c r="A151" s="25">
        <v>1450</v>
      </c>
      <c r="B151" s="6">
        <v>600023460</v>
      </c>
      <c r="C151" s="26">
        <v>46746862</v>
      </c>
      <c r="D151" s="27" t="s">
        <v>50</v>
      </c>
      <c r="E151" s="6">
        <v>3124</v>
      </c>
      <c r="F151" s="6" t="s">
        <v>77</v>
      </c>
      <c r="G151" s="6" t="s">
        <v>19</v>
      </c>
      <c r="H151" s="40">
        <f t="shared" ref="H151:H156" si="2339">I151+P151</f>
        <v>338180</v>
      </c>
      <c r="I151" s="40">
        <f t="shared" ref="I151:I156" si="2340">K151+L151+M151+N151+O151</f>
        <v>43180</v>
      </c>
      <c r="J151" s="5">
        <v>0.5</v>
      </c>
      <c r="K151" s="9">
        <v>13180</v>
      </c>
      <c r="L151" s="9">
        <v>30000</v>
      </c>
      <c r="M151" s="9"/>
      <c r="N151" s="9"/>
      <c r="O151" s="9"/>
      <c r="P151" s="40">
        <f t="shared" ref="P151:P156" si="2341">Q151+R151+S151</f>
        <v>295000</v>
      </c>
      <c r="Q151" s="9">
        <v>65000</v>
      </c>
      <c r="R151" s="9">
        <v>230000</v>
      </c>
      <c r="S151" s="9"/>
      <c r="T151" s="64">
        <f t="shared" ref="T151:T156" si="2342">(L151+M151+N151)*-1</f>
        <v>-30000</v>
      </c>
      <c r="U151" s="64">
        <f t="shared" ref="U151:U156" si="2343">(Q151+R151)*-1</f>
        <v>-295000</v>
      </c>
      <c r="V151" s="9">
        <f t="shared" ref="V151:W156" si="2344">ROUND(T151*0.65,0)</f>
        <v>-19500</v>
      </c>
      <c r="W151" s="9">
        <f t="shared" si="2344"/>
        <v>-191750</v>
      </c>
      <c r="X151" s="9">
        <v>55392</v>
      </c>
      <c r="Y151" s="9">
        <v>29600</v>
      </c>
      <c r="Z151" s="69">
        <f t="shared" ref="Z151:Z156" si="2345">IF(T151=0,0,ROUND((T151+L151)/X151/12,2))</f>
        <v>0</v>
      </c>
      <c r="AA151" s="69">
        <f t="shared" ref="AA151:AA156" si="2346">IF(U151=0,0,ROUND((U151+Q151)/Y151/12,2))</f>
        <v>-0.65</v>
      </c>
      <c r="AB151" s="69">
        <f t="shared" ref="AB151:AB156" si="2347">Z151+AA151</f>
        <v>-0.65</v>
      </c>
      <c r="AC151" s="69">
        <f t="shared" ref="AC151:AC156" si="2348">ROUND(Z151*0.65,2)</f>
        <v>0</v>
      </c>
      <c r="AD151" s="69">
        <f t="shared" ref="AD151:AD156" si="2349">ROUND(AA151*0.65,2)</f>
        <v>-0.42</v>
      </c>
      <c r="AE151" s="46">
        <f t="shared" ref="AE151:AE156" si="2350">AC151+AD151</f>
        <v>-0.42</v>
      </c>
      <c r="AF151" s="9">
        <f t="shared" ref="AF151:AF156" si="2351">T151-V151</f>
        <v>-10500</v>
      </c>
      <c r="AG151" s="9">
        <f t="shared" ref="AG151:AG156" si="2352">U151-W151</f>
        <v>-103250</v>
      </c>
      <c r="AH151" s="69">
        <f t="shared" ref="AH151:AH156" si="2353">Z151-AC151</f>
        <v>0</v>
      </c>
      <c r="AI151" s="69">
        <f t="shared" ref="AI151:AI156" si="2354">AA151-AD151</f>
        <v>-0.23000000000000004</v>
      </c>
      <c r="AJ151" s="69">
        <f t="shared" ref="AJ151:AJ156" si="2355">AH151+AI151</f>
        <v>-0.23000000000000004</v>
      </c>
      <c r="AK151" s="40">
        <f t="shared" ref="AK151:AK156" si="2356">AL151+AS151</f>
        <v>388000</v>
      </c>
      <c r="AL151" s="40">
        <f t="shared" ref="AL151:AL156" si="2357">AN151+AO151+AP151+AQ151+AR151</f>
        <v>93000</v>
      </c>
      <c r="AM151" s="77">
        <v>0.5</v>
      </c>
      <c r="AN151" s="78">
        <v>13180</v>
      </c>
      <c r="AO151" s="78">
        <f>30000+49820</f>
        <v>79820</v>
      </c>
      <c r="AP151" s="78"/>
      <c r="AQ151" s="78"/>
      <c r="AR151" s="78"/>
      <c r="AS151" s="76">
        <f t="shared" ref="AS151:AS156" si="2358">AT151+AU151+AV151</f>
        <v>295000</v>
      </c>
      <c r="AT151" s="78">
        <v>65000</v>
      </c>
      <c r="AU151" s="78">
        <v>230000</v>
      </c>
      <c r="AV151" s="78"/>
      <c r="AW151" s="78">
        <f t="shared" ref="AW151:AW156" si="2359">(AN151+AO151+AP151+AQ151)-(K151+L151+M151+N151)</f>
        <v>49820</v>
      </c>
      <c r="AX151" s="78">
        <f t="shared" ref="AX151:AX156" si="2360">(AT151+AU151)-(Q151+R151)</f>
        <v>0</v>
      </c>
      <c r="AY151" s="78">
        <f t="shared" ref="AY151:AY156" si="2361">AV151+AR151-S151-O151</f>
        <v>0</v>
      </c>
      <c r="AZ151" s="9">
        <v>55392</v>
      </c>
      <c r="BA151" s="9">
        <v>29600</v>
      </c>
      <c r="BB151" s="86">
        <f>ROUND(((AN151+AP151+AQ151)-(K151+M151+N151))/AZ151/10,2)*-1</f>
        <v>0</v>
      </c>
      <c r="BC151" s="86">
        <f t="shared" ref="BC151:BC152" si="2362">ROUND(AX151/BA151/10,2)*-1</f>
        <v>0</v>
      </c>
      <c r="BD151" s="86">
        <f t="shared" ref="BD151:BD156" si="2363">BB151+BC151</f>
        <v>0</v>
      </c>
      <c r="BE151" s="87">
        <f t="shared" ref="BE151:BE156" si="2364">BF151+BM151</f>
        <v>388000</v>
      </c>
      <c r="BF151" s="87">
        <f t="shared" ref="BF151:BF156" si="2365">BH151+BI151+BJ151+BK151+BL151</f>
        <v>93000</v>
      </c>
      <c r="BG151" s="76">
        <f>AM151</f>
        <v>0.5</v>
      </c>
      <c r="BH151" s="76">
        <f t="shared" ref="BH151" si="2366">AN151</f>
        <v>13180</v>
      </c>
      <c r="BI151" s="76">
        <f t="shared" ref="BI151" si="2367">AO151</f>
        <v>79820</v>
      </c>
      <c r="BJ151" s="76">
        <f t="shared" ref="BJ151" si="2368">AP151</f>
        <v>0</v>
      </c>
      <c r="BK151" s="76">
        <f t="shared" ref="BK151" si="2369">AQ151</f>
        <v>0</v>
      </c>
      <c r="BL151" s="76">
        <f t="shared" ref="BL151" si="2370">AR151</f>
        <v>0</v>
      </c>
      <c r="BM151" s="87">
        <f t="shared" ref="BM151:BM156" si="2371">BN151+BO151+BP151</f>
        <v>295000</v>
      </c>
      <c r="BN151" s="76">
        <f>AT151</f>
        <v>65000</v>
      </c>
      <c r="BO151" s="76">
        <f t="shared" ref="BO151" si="2372">AU151</f>
        <v>230000</v>
      </c>
      <c r="BP151" s="76">
        <f t="shared" ref="BP151" si="2373">AV151</f>
        <v>0</v>
      </c>
      <c r="BQ151" s="81">
        <f t="shared" ref="BQ151:BQ156" si="2374">(BH151+BI151+BJ151+BK151)-(K151+L151+M151+N151)</f>
        <v>49820</v>
      </c>
      <c r="BR151" s="81">
        <f t="shared" ref="BR151:BR156" si="2375">(BN151+BO151)-(Q151+R151)</f>
        <v>0</v>
      </c>
      <c r="BS151" s="81">
        <f t="shared" ref="BS151:BS156" si="2376">(BP151+BL151)-(S151+O151)</f>
        <v>0</v>
      </c>
      <c r="BT151" s="9">
        <v>55392</v>
      </c>
      <c r="BU151" s="9">
        <v>29600</v>
      </c>
      <c r="BV151" s="86">
        <f t="shared" ref="BV151:BV156" si="2377">ROUND(((BH151+BJ151+BK151)-(K151+M151+N151))/10/BT151,2)*-1</f>
        <v>0</v>
      </c>
      <c r="BW151" s="86">
        <f t="shared" ref="BW151:BW156" si="2378">ROUND((BO151-R151)/10/BU151,2)*-1</f>
        <v>0</v>
      </c>
      <c r="BX151" s="86">
        <f t="shared" ref="BX151:BX156" si="2379">BV151+BW151</f>
        <v>0</v>
      </c>
      <c r="BY151" s="87">
        <f t="shared" ref="BY151:BY156" si="2380">BZ151+CG151</f>
        <v>388000</v>
      </c>
      <c r="BZ151" s="87">
        <f t="shared" ref="BZ151:BZ156" si="2381">CB151+CC151+CD151+CE151+CF151</f>
        <v>93000</v>
      </c>
      <c r="CA151" s="81">
        <f t="shared" ref="CA151:CA156" si="2382">BG151</f>
        <v>0.5</v>
      </c>
      <c r="CB151" s="81">
        <f t="shared" ref="CB151:CB156" si="2383">BH151</f>
        <v>13180</v>
      </c>
      <c r="CC151" s="81">
        <f t="shared" ref="CC151:CC156" si="2384">BI151</f>
        <v>79820</v>
      </c>
      <c r="CD151" s="81">
        <f t="shared" ref="CD151:CD156" si="2385">BJ151</f>
        <v>0</v>
      </c>
      <c r="CE151" s="81">
        <f t="shared" ref="CE151:CE156" si="2386">BK151</f>
        <v>0</v>
      </c>
      <c r="CF151" s="81">
        <f t="shared" ref="CF151:CF156" si="2387">BL151</f>
        <v>0</v>
      </c>
      <c r="CG151" s="87">
        <f t="shared" ref="CG151:CG156" si="2388">CH151+CI151+CJ151</f>
        <v>295000</v>
      </c>
      <c r="CH151" s="81">
        <f t="shared" ref="CH151:CH156" si="2389">BN151</f>
        <v>65000</v>
      </c>
      <c r="CI151" s="81">
        <f t="shared" ref="CI151:CI156" si="2390">BO151</f>
        <v>230000</v>
      </c>
      <c r="CJ151" s="81">
        <f t="shared" ref="CJ151:CJ156" si="2391">BP151</f>
        <v>0</v>
      </c>
      <c r="CK151" s="81">
        <f t="shared" ref="CK151:CK156" si="2392">(CC151+CD151+CE151)-(BI151+BJ151+BK151)</f>
        <v>0</v>
      </c>
      <c r="CL151" s="81">
        <f t="shared" ref="CL151:CL156" si="2393">(CH151+CI151)-(BN151+BO151)</f>
        <v>0</v>
      </c>
      <c r="CM151" s="9">
        <v>55392</v>
      </c>
      <c r="CN151" s="9">
        <v>29600</v>
      </c>
      <c r="CO151" s="90">
        <f t="shared" ref="CO151:CO152" si="2394">ROUND(((CD151+CE151)-(BJ151+BK151))/CM151/10,2)*-1</f>
        <v>0</v>
      </c>
      <c r="CP151" s="90">
        <f t="shared" ref="CP151:CP152" si="2395">ROUND((CI151-BO151)/CN151/10,2)*-1</f>
        <v>0</v>
      </c>
      <c r="CQ151" s="90">
        <f t="shared" ref="CQ151:CQ156" si="2396">SUM(CO151:CP151)</f>
        <v>0</v>
      </c>
      <c r="CR151" s="87">
        <f t="shared" ref="CR151:CR156" si="2397">CS151+CZ151</f>
        <v>0</v>
      </c>
      <c r="CS151" s="87">
        <f t="shared" ref="CS151:CS156" si="2398">CU151+CV151+CW151+CX151+CY151</f>
        <v>0</v>
      </c>
      <c r="CT151" s="88"/>
      <c r="CU151" s="81"/>
      <c r="CV151" s="81"/>
      <c r="CW151" s="81"/>
      <c r="CX151" s="81"/>
      <c r="CY151" s="81"/>
      <c r="CZ151" s="87">
        <f t="shared" ref="CZ151:CZ156" si="2399">DA151+DB151+DC151</f>
        <v>0</v>
      </c>
      <c r="DA151" s="81"/>
      <c r="DB151" s="81"/>
      <c r="DC151" s="81"/>
      <c r="DD151" s="81">
        <f t="shared" ref="DD151:DD156" si="2400">(CV151+CW151+CX151)-(CC151+CD151+CE151)</f>
        <v>-79820</v>
      </c>
      <c r="DE151" s="81">
        <f t="shared" ref="DE151:DE156" si="2401">(DA151+DB151)-(CH151+CI151)</f>
        <v>-295000</v>
      </c>
      <c r="DF151" s="9">
        <v>56067</v>
      </c>
      <c r="DG151" s="9">
        <v>27130</v>
      </c>
      <c r="DH151" s="90">
        <f t="shared" ref="DH151:DH152" si="2402">ROUND(((CW151+CX151)-(CD151+CE151))/DF151/10,2)*-1</f>
        <v>0</v>
      </c>
      <c r="DI151" s="90">
        <f t="shared" ref="DI151:DI152" si="2403">ROUND(((DB151-CI151)/DG151/10),2)*-1</f>
        <v>0.85</v>
      </c>
      <c r="DJ151" s="90">
        <f t="shared" ref="DJ151:DJ156" si="2404">DH151+DI151</f>
        <v>0.85</v>
      </c>
      <c r="DK151" s="87">
        <f t="shared" ref="DK151:DK156" si="2405">DL151+DS151</f>
        <v>0</v>
      </c>
      <c r="DL151" s="87">
        <f t="shared" ref="DL151:DL156" si="2406">DN151+DO151+DP151+DQ151+DR151</f>
        <v>0</v>
      </c>
      <c r="DM151" s="88"/>
      <c r="DN151" s="81"/>
      <c r="DO151" s="81"/>
      <c r="DP151" s="81"/>
      <c r="DQ151" s="81"/>
      <c r="DR151" s="81"/>
      <c r="DS151" s="87">
        <f t="shared" ref="DS151:DS156" si="2407">DT151+DU151+DV151</f>
        <v>0</v>
      </c>
      <c r="DT151" s="81"/>
      <c r="DU151" s="81"/>
      <c r="DV151" s="81"/>
      <c r="DW151" s="81">
        <f t="shared" ref="DW151:DW156" si="2408">(DO151+DP151+DQ151)-(CV151+CW151+CX151)</f>
        <v>0</v>
      </c>
      <c r="DX151" s="81">
        <f t="shared" ref="DX151:DX156" si="2409">(DT151+DU151)-(DA151+DB151)</f>
        <v>0</v>
      </c>
      <c r="DY151" s="9"/>
      <c r="DZ151" s="9"/>
      <c r="EA151" s="90" t="e">
        <f t="shared" ref="EA151:EA152" si="2410">ROUND(((DP151+DQ151)-(CW151+CX151))/DY151/10,2)*-1</f>
        <v>#DIV/0!</v>
      </c>
      <c r="EB151" s="90" t="e">
        <f t="shared" ref="EB151:EB152" si="2411">ROUND(((DU151-DB151)/DZ151/10),2)*-1</f>
        <v>#DIV/0!</v>
      </c>
      <c r="EC151" s="90" t="e">
        <f t="shared" ref="EC151:EC156" si="2412">EA151+EB151</f>
        <v>#DIV/0!</v>
      </c>
      <c r="ED151" s="87">
        <f t="shared" ref="ED151:ED156" si="2413">EE151+EL151</f>
        <v>0</v>
      </c>
      <c r="EE151" s="87">
        <f t="shared" ref="EE151:EE156" si="2414">EG151+EH151+EI151+EJ151+EK151</f>
        <v>0</v>
      </c>
      <c r="EF151" s="88"/>
      <c r="EG151" s="81"/>
      <c r="EH151" s="81"/>
      <c r="EI151" s="81"/>
      <c r="EJ151" s="81"/>
      <c r="EK151" s="81"/>
      <c r="EL151" s="87">
        <f t="shared" ref="EL151:EL156" si="2415">EM151+EN151+EO151</f>
        <v>0</v>
      </c>
      <c r="EM151" s="81"/>
      <c r="EN151" s="81"/>
      <c r="EO151" s="81"/>
      <c r="EP151" s="81">
        <f t="shared" ref="EP151:EP156" si="2416">(EH151+EI151+EJ151)-(DO151+DP151+DQ151)</f>
        <v>0</v>
      </c>
      <c r="EQ151" s="81">
        <f t="shared" ref="EQ151:EQ156" si="2417">(EM151+EN151)-(DT151+DU151)</f>
        <v>0</v>
      </c>
      <c r="ER151" s="9"/>
      <c r="ES151" s="9"/>
      <c r="ET151" s="90" t="e">
        <f t="shared" ref="ET151:ET152" si="2418">ROUND(((EI151+EJ151)-(DP151+DQ151))/ER151/10,2)*-1</f>
        <v>#DIV/0!</v>
      </c>
      <c r="EU151" s="90" t="e">
        <f t="shared" ref="EU151:EU152" si="2419">ROUND(((EN151-DU151)/ES151/10),2)*-1</f>
        <v>#DIV/0!</v>
      </c>
      <c r="EV151" s="90" t="e">
        <f t="shared" ref="EV151:EV156" si="2420">ET151+EU151</f>
        <v>#DIV/0!</v>
      </c>
    </row>
    <row r="152" spans="1:15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2">
        <v>3124</v>
      </c>
      <c r="F152" s="2" t="s">
        <v>76</v>
      </c>
      <c r="G152" s="2" t="s">
        <v>19</v>
      </c>
      <c r="H152" s="40">
        <f t="shared" si="2339"/>
        <v>0</v>
      </c>
      <c r="I152" s="40">
        <f t="shared" si="2340"/>
        <v>0</v>
      </c>
      <c r="J152" s="5"/>
      <c r="K152" s="9"/>
      <c r="L152" s="9"/>
      <c r="M152" s="9"/>
      <c r="N152" s="9"/>
      <c r="O152" s="9"/>
      <c r="P152" s="40">
        <f t="shared" si="2341"/>
        <v>0</v>
      </c>
      <c r="Q152" s="9"/>
      <c r="R152" s="9"/>
      <c r="S152" s="9"/>
      <c r="T152" s="64">
        <f t="shared" si="2342"/>
        <v>0</v>
      </c>
      <c r="U152" s="64">
        <f t="shared" si="2343"/>
        <v>0</v>
      </c>
      <c r="V152" s="9">
        <f t="shared" si="2344"/>
        <v>0</v>
      </c>
      <c r="W152" s="9">
        <f t="shared" si="2344"/>
        <v>0</v>
      </c>
      <c r="X152" s="9">
        <v>28070</v>
      </c>
      <c r="Y152" s="9">
        <v>29600</v>
      </c>
      <c r="Z152" s="69">
        <f t="shared" si="2345"/>
        <v>0</v>
      </c>
      <c r="AA152" s="69">
        <f t="shared" si="2346"/>
        <v>0</v>
      </c>
      <c r="AB152" s="69">
        <f t="shared" si="2347"/>
        <v>0</v>
      </c>
      <c r="AC152" s="69">
        <f t="shared" si="2348"/>
        <v>0</v>
      </c>
      <c r="AD152" s="69">
        <f t="shared" si="2349"/>
        <v>0</v>
      </c>
      <c r="AE152" s="46">
        <f t="shared" si="2350"/>
        <v>0</v>
      </c>
      <c r="AF152" s="9">
        <f t="shared" si="2351"/>
        <v>0</v>
      </c>
      <c r="AG152" s="9">
        <f t="shared" si="2352"/>
        <v>0</v>
      </c>
      <c r="AH152" s="69">
        <f t="shared" si="2353"/>
        <v>0</v>
      </c>
      <c r="AI152" s="69">
        <f t="shared" si="2354"/>
        <v>0</v>
      </c>
      <c r="AJ152" s="69">
        <f t="shared" si="2355"/>
        <v>0</v>
      </c>
      <c r="AK152" s="40">
        <f t="shared" si="2356"/>
        <v>0</v>
      </c>
      <c r="AL152" s="40">
        <f t="shared" si="2357"/>
        <v>0</v>
      </c>
      <c r="AM152" s="77"/>
      <c r="AN152" s="78"/>
      <c r="AO152" s="78"/>
      <c r="AP152" s="78"/>
      <c r="AQ152" s="78"/>
      <c r="AR152" s="78"/>
      <c r="AS152" s="76">
        <f t="shared" si="2358"/>
        <v>0</v>
      </c>
      <c r="AT152" s="78"/>
      <c r="AU152" s="78"/>
      <c r="AV152" s="78"/>
      <c r="AW152" s="78">
        <f t="shared" si="2359"/>
        <v>0</v>
      </c>
      <c r="AX152" s="78">
        <f t="shared" si="2360"/>
        <v>0</v>
      </c>
      <c r="AY152" s="78">
        <f t="shared" si="2361"/>
        <v>0</v>
      </c>
      <c r="AZ152" s="9">
        <v>28070</v>
      </c>
      <c r="BA152" s="9">
        <v>29600</v>
      </c>
      <c r="BB152" s="86">
        <f t="shared" ref="BB152" si="2421">ROUND(AW152/AZ152/10,2)*-1</f>
        <v>0</v>
      </c>
      <c r="BC152" s="86">
        <f t="shared" si="2362"/>
        <v>0</v>
      </c>
      <c r="BD152" s="86">
        <f t="shared" si="2363"/>
        <v>0</v>
      </c>
      <c r="BE152" s="87">
        <f t="shared" si="2364"/>
        <v>0</v>
      </c>
      <c r="BF152" s="87">
        <f t="shared" si="2365"/>
        <v>0</v>
      </c>
      <c r="BG152" s="88">
        <f t="shared" ref="BG152:BG156" si="2422">J152</f>
        <v>0</v>
      </c>
      <c r="BH152" s="88">
        <f t="shared" ref="BH152:BH156" si="2423">K152</f>
        <v>0</v>
      </c>
      <c r="BI152" s="88">
        <f t="shared" ref="BI152:BI156" si="2424">L152</f>
        <v>0</v>
      </c>
      <c r="BJ152" s="88">
        <f t="shared" ref="BJ152:BJ156" si="2425">M152</f>
        <v>0</v>
      </c>
      <c r="BK152" s="88">
        <f t="shared" ref="BK152:BK156" si="2426">N152</f>
        <v>0</v>
      </c>
      <c r="BL152" s="88">
        <f t="shared" ref="BL152:BL156" si="2427">O152</f>
        <v>0</v>
      </c>
      <c r="BM152" s="87">
        <f t="shared" si="2371"/>
        <v>0</v>
      </c>
      <c r="BN152" s="81">
        <f t="shared" ref="BN152:BN156" si="2428">Q152</f>
        <v>0</v>
      </c>
      <c r="BO152" s="81">
        <f t="shared" ref="BO152:BO156" si="2429">R152</f>
        <v>0</v>
      </c>
      <c r="BP152" s="81">
        <f t="shared" ref="BP152:BP156" si="2430">S152</f>
        <v>0</v>
      </c>
      <c r="BQ152" s="81">
        <f t="shared" si="2374"/>
        <v>0</v>
      </c>
      <c r="BR152" s="81">
        <f t="shared" si="2375"/>
        <v>0</v>
      </c>
      <c r="BS152" s="81">
        <f t="shared" si="2376"/>
        <v>0</v>
      </c>
      <c r="BT152" s="9">
        <v>28070</v>
      </c>
      <c r="BU152" s="9">
        <v>29600</v>
      </c>
      <c r="BV152" s="86">
        <f t="shared" si="2377"/>
        <v>0</v>
      </c>
      <c r="BW152" s="86">
        <f t="shared" si="2378"/>
        <v>0</v>
      </c>
      <c r="BX152" s="86">
        <f t="shared" si="2379"/>
        <v>0</v>
      </c>
      <c r="BY152" s="87">
        <f t="shared" si="2380"/>
        <v>0</v>
      </c>
      <c r="BZ152" s="87">
        <f t="shared" si="2381"/>
        <v>0</v>
      </c>
      <c r="CA152" s="81">
        <f t="shared" si="2382"/>
        <v>0</v>
      </c>
      <c r="CB152" s="81">
        <f t="shared" si="2383"/>
        <v>0</v>
      </c>
      <c r="CC152" s="81">
        <f t="shared" si="2384"/>
        <v>0</v>
      </c>
      <c r="CD152" s="81">
        <f t="shared" si="2385"/>
        <v>0</v>
      </c>
      <c r="CE152" s="81">
        <f t="shared" si="2386"/>
        <v>0</v>
      </c>
      <c r="CF152" s="81">
        <f t="shared" si="2387"/>
        <v>0</v>
      </c>
      <c r="CG152" s="87">
        <f t="shared" si="2388"/>
        <v>0</v>
      </c>
      <c r="CH152" s="81">
        <f t="shared" si="2389"/>
        <v>0</v>
      </c>
      <c r="CI152" s="81">
        <f t="shared" si="2390"/>
        <v>0</v>
      </c>
      <c r="CJ152" s="81">
        <f t="shared" si="2391"/>
        <v>0</v>
      </c>
      <c r="CK152" s="81">
        <f t="shared" si="2392"/>
        <v>0</v>
      </c>
      <c r="CL152" s="81">
        <f t="shared" si="2393"/>
        <v>0</v>
      </c>
      <c r="CM152" s="9">
        <v>28070</v>
      </c>
      <c r="CN152" s="9">
        <v>29600</v>
      </c>
      <c r="CO152" s="90">
        <f t="shared" si="2394"/>
        <v>0</v>
      </c>
      <c r="CP152" s="90">
        <f t="shared" si="2395"/>
        <v>0</v>
      </c>
      <c r="CQ152" s="90">
        <f t="shared" si="2396"/>
        <v>0</v>
      </c>
      <c r="CR152" s="87">
        <f t="shared" si="2397"/>
        <v>0</v>
      </c>
      <c r="CS152" s="87">
        <f t="shared" si="2398"/>
        <v>0</v>
      </c>
      <c r="CT152" s="88"/>
      <c r="CU152" s="81"/>
      <c r="CV152" s="81"/>
      <c r="CW152" s="81"/>
      <c r="CX152" s="81"/>
      <c r="CY152" s="81"/>
      <c r="CZ152" s="87">
        <f t="shared" si="2399"/>
        <v>0</v>
      </c>
      <c r="DA152" s="81"/>
      <c r="DB152" s="81"/>
      <c r="DC152" s="81"/>
      <c r="DD152" s="81">
        <f t="shared" si="2400"/>
        <v>0</v>
      </c>
      <c r="DE152" s="81">
        <f t="shared" si="2401"/>
        <v>0</v>
      </c>
      <c r="DF152" s="9">
        <v>56067</v>
      </c>
      <c r="DG152" s="9">
        <v>27130</v>
      </c>
      <c r="DH152" s="90">
        <f t="shared" si="2402"/>
        <v>0</v>
      </c>
      <c r="DI152" s="90">
        <f t="shared" si="2403"/>
        <v>0</v>
      </c>
      <c r="DJ152" s="90">
        <f t="shared" si="2404"/>
        <v>0</v>
      </c>
      <c r="DK152" s="87">
        <f t="shared" si="2405"/>
        <v>0</v>
      </c>
      <c r="DL152" s="87">
        <f t="shared" si="2406"/>
        <v>0</v>
      </c>
      <c r="DM152" s="88"/>
      <c r="DN152" s="81"/>
      <c r="DO152" s="81"/>
      <c r="DP152" s="81"/>
      <c r="DQ152" s="81"/>
      <c r="DR152" s="81"/>
      <c r="DS152" s="87">
        <f t="shared" si="2407"/>
        <v>0</v>
      </c>
      <c r="DT152" s="81"/>
      <c r="DU152" s="81"/>
      <c r="DV152" s="81"/>
      <c r="DW152" s="81">
        <f t="shared" si="2408"/>
        <v>0</v>
      </c>
      <c r="DX152" s="81">
        <f t="shared" si="2409"/>
        <v>0</v>
      </c>
      <c r="DY152" s="9"/>
      <c r="DZ152" s="9"/>
      <c r="EA152" s="90" t="e">
        <f t="shared" si="2410"/>
        <v>#DIV/0!</v>
      </c>
      <c r="EB152" s="90" t="e">
        <f t="shared" si="2411"/>
        <v>#DIV/0!</v>
      </c>
      <c r="EC152" s="90" t="e">
        <f t="shared" si="2412"/>
        <v>#DIV/0!</v>
      </c>
      <c r="ED152" s="87">
        <f t="shared" si="2413"/>
        <v>0</v>
      </c>
      <c r="EE152" s="87">
        <f t="shared" si="2414"/>
        <v>0</v>
      </c>
      <c r="EF152" s="88"/>
      <c r="EG152" s="81"/>
      <c r="EH152" s="81"/>
      <c r="EI152" s="81"/>
      <c r="EJ152" s="81"/>
      <c r="EK152" s="81"/>
      <c r="EL152" s="87">
        <f t="shared" si="2415"/>
        <v>0</v>
      </c>
      <c r="EM152" s="81"/>
      <c r="EN152" s="81"/>
      <c r="EO152" s="81"/>
      <c r="EP152" s="81">
        <f t="shared" si="2416"/>
        <v>0</v>
      </c>
      <c r="EQ152" s="81">
        <f t="shared" si="2417"/>
        <v>0</v>
      </c>
      <c r="ER152" s="9"/>
      <c r="ES152" s="9"/>
      <c r="ET152" s="90" t="e">
        <f t="shared" si="2418"/>
        <v>#DIV/0!</v>
      </c>
      <c r="EU152" s="90" t="e">
        <f t="shared" si="2419"/>
        <v>#DIV/0!</v>
      </c>
      <c r="EV152" s="90" t="e">
        <f t="shared" si="2420"/>
        <v>#DIV/0!</v>
      </c>
    </row>
    <row r="153" spans="1:15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19">
        <v>3124</v>
      </c>
      <c r="F153" s="19" t="s">
        <v>108</v>
      </c>
      <c r="G153" s="19" t="s">
        <v>94</v>
      </c>
      <c r="H153" s="40">
        <f t="shared" si="2339"/>
        <v>0</v>
      </c>
      <c r="I153" s="40">
        <f t="shared" si="2340"/>
        <v>0</v>
      </c>
      <c r="J153" s="5"/>
      <c r="K153" s="9"/>
      <c r="L153" s="9"/>
      <c r="M153" s="9"/>
      <c r="N153" s="9"/>
      <c r="O153" s="9"/>
      <c r="P153" s="40">
        <f t="shared" si="2341"/>
        <v>0</v>
      </c>
      <c r="Q153" s="9"/>
      <c r="R153" s="9"/>
      <c r="S153" s="9"/>
      <c r="T153" s="64">
        <f t="shared" si="2342"/>
        <v>0</v>
      </c>
      <c r="U153" s="64">
        <f t="shared" si="2343"/>
        <v>0</v>
      </c>
      <c r="V153" s="9">
        <f t="shared" si="2344"/>
        <v>0</v>
      </c>
      <c r="W153" s="9">
        <f t="shared" si="2344"/>
        <v>0</v>
      </c>
      <c r="X153" s="45" t="s">
        <v>218</v>
      </c>
      <c r="Y153" s="45" t="s">
        <v>218</v>
      </c>
      <c r="Z153" s="69">
        <f t="shared" si="2345"/>
        <v>0</v>
      </c>
      <c r="AA153" s="69">
        <f t="shared" si="2346"/>
        <v>0</v>
      </c>
      <c r="AB153" s="69">
        <f t="shared" si="2347"/>
        <v>0</v>
      </c>
      <c r="AC153" s="69">
        <f t="shared" si="2348"/>
        <v>0</v>
      </c>
      <c r="AD153" s="69">
        <f t="shared" si="2349"/>
        <v>0</v>
      </c>
      <c r="AE153" s="46">
        <f t="shared" si="2350"/>
        <v>0</v>
      </c>
      <c r="AF153" s="9">
        <f t="shared" si="2351"/>
        <v>0</v>
      </c>
      <c r="AG153" s="9">
        <f t="shared" si="2352"/>
        <v>0</v>
      </c>
      <c r="AH153" s="69">
        <f t="shared" si="2353"/>
        <v>0</v>
      </c>
      <c r="AI153" s="69">
        <f t="shared" si="2354"/>
        <v>0</v>
      </c>
      <c r="AJ153" s="69">
        <f t="shared" si="2355"/>
        <v>0</v>
      </c>
      <c r="AK153" s="40">
        <f t="shared" si="2356"/>
        <v>0</v>
      </c>
      <c r="AL153" s="40">
        <f t="shared" si="2357"/>
        <v>0</v>
      </c>
      <c r="AM153" s="77"/>
      <c r="AN153" s="78"/>
      <c r="AO153" s="78"/>
      <c r="AP153" s="78"/>
      <c r="AQ153" s="78"/>
      <c r="AR153" s="78"/>
      <c r="AS153" s="76">
        <f t="shared" si="2358"/>
        <v>0</v>
      </c>
      <c r="AT153" s="78"/>
      <c r="AU153" s="78"/>
      <c r="AV153" s="78"/>
      <c r="AW153" s="78">
        <f t="shared" si="2359"/>
        <v>0</v>
      </c>
      <c r="AX153" s="78">
        <f t="shared" si="2360"/>
        <v>0</v>
      </c>
      <c r="AY153" s="78">
        <f t="shared" si="2361"/>
        <v>0</v>
      </c>
      <c r="AZ153" s="45" t="s">
        <v>218</v>
      </c>
      <c r="BA153" s="45" t="s">
        <v>218</v>
      </c>
      <c r="BB153" s="107" t="s">
        <v>218</v>
      </c>
      <c r="BC153" s="107" t="s">
        <v>218</v>
      </c>
      <c r="BD153" s="107" t="s">
        <v>218</v>
      </c>
      <c r="BE153" s="87">
        <f t="shared" si="2364"/>
        <v>0</v>
      </c>
      <c r="BF153" s="87">
        <f t="shared" si="2365"/>
        <v>0</v>
      </c>
      <c r="BG153" s="88">
        <f t="shared" si="2422"/>
        <v>0</v>
      </c>
      <c r="BH153" s="88">
        <f t="shared" si="2423"/>
        <v>0</v>
      </c>
      <c r="BI153" s="88">
        <f t="shared" si="2424"/>
        <v>0</v>
      </c>
      <c r="BJ153" s="88">
        <f t="shared" si="2425"/>
        <v>0</v>
      </c>
      <c r="BK153" s="88">
        <f t="shared" si="2426"/>
        <v>0</v>
      </c>
      <c r="BL153" s="88">
        <f t="shared" si="2427"/>
        <v>0</v>
      </c>
      <c r="BM153" s="87">
        <f t="shared" si="2371"/>
        <v>0</v>
      </c>
      <c r="BN153" s="81">
        <f t="shared" si="2428"/>
        <v>0</v>
      </c>
      <c r="BO153" s="81">
        <f t="shared" si="2429"/>
        <v>0</v>
      </c>
      <c r="BP153" s="81">
        <f t="shared" si="2430"/>
        <v>0</v>
      </c>
      <c r="BQ153" s="81">
        <f t="shared" si="2374"/>
        <v>0</v>
      </c>
      <c r="BR153" s="81">
        <f t="shared" si="2375"/>
        <v>0</v>
      </c>
      <c r="BS153" s="81">
        <f t="shared" si="2376"/>
        <v>0</v>
      </c>
      <c r="BT153" s="45" t="s">
        <v>218</v>
      </c>
      <c r="BU153" s="45" t="s">
        <v>218</v>
      </c>
      <c r="BV153" s="86">
        <v>0</v>
      </c>
      <c r="BW153" s="86">
        <v>0</v>
      </c>
      <c r="BX153" s="86">
        <f t="shared" si="2379"/>
        <v>0</v>
      </c>
      <c r="BY153" s="87">
        <f t="shared" si="2380"/>
        <v>0</v>
      </c>
      <c r="BZ153" s="87">
        <f t="shared" si="2381"/>
        <v>0</v>
      </c>
      <c r="CA153" s="81">
        <f t="shared" si="2382"/>
        <v>0</v>
      </c>
      <c r="CB153" s="81">
        <f t="shared" si="2383"/>
        <v>0</v>
      </c>
      <c r="CC153" s="81">
        <f t="shared" si="2384"/>
        <v>0</v>
      </c>
      <c r="CD153" s="81">
        <f t="shared" si="2385"/>
        <v>0</v>
      </c>
      <c r="CE153" s="81">
        <f t="shared" si="2386"/>
        <v>0</v>
      </c>
      <c r="CF153" s="81">
        <f t="shared" si="2387"/>
        <v>0</v>
      </c>
      <c r="CG153" s="87">
        <f t="shared" si="2388"/>
        <v>0</v>
      </c>
      <c r="CH153" s="81">
        <f t="shared" si="2389"/>
        <v>0</v>
      </c>
      <c r="CI153" s="81">
        <f t="shared" si="2390"/>
        <v>0</v>
      </c>
      <c r="CJ153" s="81">
        <f t="shared" si="2391"/>
        <v>0</v>
      </c>
      <c r="CK153" s="81">
        <f t="shared" si="2392"/>
        <v>0</v>
      </c>
      <c r="CL153" s="81">
        <f t="shared" si="2393"/>
        <v>0</v>
      </c>
      <c r="CM153" s="45">
        <v>0</v>
      </c>
      <c r="CN153" s="45">
        <v>0</v>
      </c>
      <c r="CO153" s="90"/>
      <c r="CP153" s="90"/>
      <c r="CQ153" s="90">
        <f t="shared" si="2396"/>
        <v>0</v>
      </c>
      <c r="CR153" s="87">
        <f t="shared" si="2397"/>
        <v>0</v>
      </c>
      <c r="CS153" s="87">
        <f t="shared" si="2398"/>
        <v>0</v>
      </c>
      <c r="CT153" s="88"/>
      <c r="CU153" s="81"/>
      <c r="CV153" s="81"/>
      <c r="CW153" s="81"/>
      <c r="CX153" s="81"/>
      <c r="CY153" s="81"/>
      <c r="CZ153" s="87">
        <f t="shared" si="2399"/>
        <v>0</v>
      </c>
      <c r="DA153" s="81"/>
      <c r="DB153" s="81"/>
      <c r="DC153" s="81"/>
      <c r="DD153" s="81">
        <f t="shared" si="2400"/>
        <v>0</v>
      </c>
      <c r="DE153" s="81">
        <f t="shared" si="2401"/>
        <v>0</v>
      </c>
      <c r="DF153" s="45" t="s">
        <v>218</v>
      </c>
      <c r="DG153" s="45" t="s">
        <v>218</v>
      </c>
      <c r="DH153" s="90">
        <v>0</v>
      </c>
      <c r="DI153" s="90">
        <v>0</v>
      </c>
      <c r="DJ153" s="90">
        <f t="shared" si="2404"/>
        <v>0</v>
      </c>
      <c r="DK153" s="87">
        <f t="shared" si="2405"/>
        <v>0</v>
      </c>
      <c r="DL153" s="87">
        <f t="shared" si="2406"/>
        <v>0</v>
      </c>
      <c r="DM153" s="88"/>
      <c r="DN153" s="81"/>
      <c r="DO153" s="81"/>
      <c r="DP153" s="81"/>
      <c r="DQ153" s="81"/>
      <c r="DR153" s="81"/>
      <c r="DS153" s="87">
        <f t="shared" si="2407"/>
        <v>0</v>
      </c>
      <c r="DT153" s="81"/>
      <c r="DU153" s="81"/>
      <c r="DV153" s="81"/>
      <c r="DW153" s="81">
        <f t="shared" si="2408"/>
        <v>0</v>
      </c>
      <c r="DX153" s="81">
        <f t="shared" si="2409"/>
        <v>0</v>
      </c>
      <c r="DY153" s="45" t="s">
        <v>218</v>
      </c>
      <c r="DZ153" s="45" t="s">
        <v>218</v>
      </c>
      <c r="EA153" s="90">
        <v>0</v>
      </c>
      <c r="EB153" s="90">
        <v>0</v>
      </c>
      <c r="EC153" s="90">
        <f t="shared" si="2412"/>
        <v>0</v>
      </c>
      <c r="ED153" s="87">
        <f t="shared" si="2413"/>
        <v>0</v>
      </c>
      <c r="EE153" s="87">
        <f t="shared" si="2414"/>
        <v>0</v>
      </c>
      <c r="EF153" s="88"/>
      <c r="EG153" s="81"/>
      <c r="EH153" s="81"/>
      <c r="EI153" s="81"/>
      <c r="EJ153" s="81"/>
      <c r="EK153" s="81"/>
      <c r="EL153" s="87">
        <f t="shared" si="2415"/>
        <v>0</v>
      </c>
      <c r="EM153" s="81"/>
      <c r="EN153" s="81"/>
      <c r="EO153" s="81"/>
      <c r="EP153" s="81">
        <f t="shared" si="2416"/>
        <v>0</v>
      </c>
      <c r="EQ153" s="81">
        <f t="shared" si="2417"/>
        <v>0</v>
      </c>
      <c r="ER153" s="45" t="s">
        <v>218</v>
      </c>
      <c r="ES153" s="45" t="s">
        <v>218</v>
      </c>
      <c r="ET153" s="90">
        <v>0</v>
      </c>
      <c r="EU153" s="90">
        <v>0</v>
      </c>
      <c r="EV153" s="90">
        <f t="shared" si="2420"/>
        <v>0</v>
      </c>
    </row>
    <row r="154" spans="1:15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3141</v>
      </c>
      <c r="F154" s="2" t="s">
        <v>20</v>
      </c>
      <c r="G154" s="7" t="s">
        <v>94</v>
      </c>
      <c r="H154" s="40">
        <f t="shared" si="2339"/>
        <v>0</v>
      </c>
      <c r="I154" s="40">
        <f t="shared" si="2340"/>
        <v>0</v>
      </c>
      <c r="J154" s="5"/>
      <c r="K154" s="9"/>
      <c r="L154" s="9"/>
      <c r="M154" s="9"/>
      <c r="N154" s="9"/>
      <c r="O154" s="9"/>
      <c r="P154" s="40">
        <f t="shared" si="2341"/>
        <v>0</v>
      </c>
      <c r="Q154" s="9"/>
      <c r="R154" s="9"/>
      <c r="S154" s="9"/>
      <c r="T154" s="64">
        <f t="shared" si="2342"/>
        <v>0</v>
      </c>
      <c r="U154" s="64">
        <f t="shared" si="2343"/>
        <v>0</v>
      </c>
      <c r="V154" s="9">
        <f t="shared" si="2344"/>
        <v>0</v>
      </c>
      <c r="W154" s="9">
        <f t="shared" si="2344"/>
        <v>0</v>
      </c>
      <c r="X154" s="45" t="s">
        <v>218</v>
      </c>
      <c r="Y154" s="9">
        <v>25931</v>
      </c>
      <c r="Z154" s="69">
        <f t="shared" si="2345"/>
        <v>0</v>
      </c>
      <c r="AA154" s="69">
        <f t="shared" si="2346"/>
        <v>0</v>
      </c>
      <c r="AB154" s="69">
        <f t="shared" si="2347"/>
        <v>0</v>
      </c>
      <c r="AC154" s="69">
        <f t="shared" si="2348"/>
        <v>0</v>
      </c>
      <c r="AD154" s="69">
        <f t="shared" si="2349"/>
        <v>0</v>
      </c>
      <c r="AE154" s="46">
        <f t="shared" si="2350"/>
        <v>0</v>
      </c>
      <c r="AF154" s="9">
        <f t="shared" si="2351"/>
        <v>0</v>
      </c>
      <c r="AG154" s="9">
        <f t="shared" si="2352"/>
        <v>0</v>
      </c>
      <c r="AH154" s="69">
        <f t="shared" si="2353"/>
        <v>0</v>
      </c>
      <c r="AI154" s="69">
        <f t="shared" si="2354"/>
        <v>0</v>
      </c>
      <c r="AJ154" s="69">
        <f t="shared" si="2355"/>
        <v>0</v>
      </c>
      <c r="AK154" s="40">
        <f t="shared" si="2356"/>
        <v>0</v>
      </c>
      <c r="AL154" s="40">
        <f t="shared" si="2357"/>
        <v>0</v>
      </c>
      <c r="AM154" s="77"/>
      <c r="AN154" s="78"/>
      <c r="AO154" s="78"/>
      <c r="AP154" s="78"/>
      <c r="AQ154" s="78"/>
      <c r="AR154" s="78"/>
      <c r="AS154" s="76">
        <f t="shared" si="2358"/>
        <v>0</v>
      </c>
      <c r="AT154" s="78"/>
      <c r="AU154" s="78"/>
      <c r="AV154" s="78"/>
      <c r="AW154" s="78">
        <f t="shared" si="2359"/>
        <v>0</v>
      </c>
      <c r="AX154" s="78">
        <f t="shared" si="2360"/>
        <v>0</v>
      </c>
      <c r="AY154" s="78">
        <f t="shared" si="2361"/>
        <v>0</v>
      </c>
      <c r="AZ154" s="45" t="s">
        <v>218</v>
      </c>
      <c r="BA154" s="9">
        <v>25931</v>
      </c>
      <c r="BB154" s="107" t="s">
        <v>218</v>
      </c>
      <c r="BC154" s="86">
        <f t="shared" ref="BC154:BC156" si="2431">ROUND(AX154/BA154/10,2)*-1</f>
        <v>0</v>
      </c>
      <c r="BD154" s="86">
        <f>BC154</f>
        <v>0</v>
      </c>
      <c r="BE154" s="87">
        <f t="shared" si="2364"/>
        <v>0</v>
      </c>
      <c r="BF154" s="87">
        <f t="shared" si="2365"/>
        <v>0</v>
      </c>
      <c r="BG154" s="88">
        <f t="shared" si="2422"/>
        <v>0</v>
      </c>
      <c r="BH154" s="88">
        <f t="shared" si="2423"/>
        <v>0</v>
      </c>
      <c r="BI154" s="88">
        <f t="shared" si="2424"/>
        <v>0</v>
      </c>
      <c r="BJ154" s="88">
        <f t="shared" si="2425"/>
        <v>0</v>
      </c>
      <c r="BK154" s="88">
        <f t="shared" si="2426"/>
        <v>0</v>
      </c>
      <c r="BL154" s="88">
        <f t="shared" si="2427"/>
        <v>0</v>
      </c>
      <c r="BM154" s="87">
        <f t="shared" si="2371"/>
        <v>0</v>
      </c>
      <c r="BN154" s="81">
        <f t="shared" si="2428"/>
        <v>0</v>
      </c>
      <c r="BO154" s="81">
        <f t="shared" si="2429"/>
        <v>0</v>
      </c>
      <c r="BP154" s="81">
        <f t="shared" si="2430"/>
        <v>0</v>
      </c>
      <c r="BQ154" s="81">
        <f t="shared" si="2374"/>
        <v>0</v>
      </c>
      <c r="BR154" s="81">
        <f t="shared" si="2375"/>
        <v>0</v>
      </c>
      <c r="BS154" s="81">
        <f t="shared" si="2376"/>
        <v>0</v>
      </c>
      <c r="BT154" s="45" t="s">
        <v>218</v>
      </c>
      <c r="BU154" s="9">
        <v>25931</v>
      </c>
      <c r="BV154" s="86">
        <v>0</v>
      </c>
      <c r="BW154" s="86">
        <f t="shared" si="2378"/>
        <v>0</v>
      </c>
      <c r="BX154" s="86">
        <f t="shared" si="2379"/>
        <v>0</v>
      </c>
      <c r="BY154" s="87">
        <f t="shared" si="2380"/>
        <v>0</v>
      </c>
      <c r="BZ154" s="87">
        <f t="shared" si="2381"/>
        <v>0</v>
      </c>
      <c r="CA154" s="81">
        <f t="shared" si="2382"/>
        <v>0</v>
      </c>
      <c r="CB154" s="81">
        <f t="shared" si="2383"/>
        <v>0</v>
      </c>
      <c r="CC154" s="81">
        <f t="shared" si="2384"/>
        <v>0</v>
      </c>
      <c r="CD154" s="81">
        <f t="shared" si="2385"/>
        <v>0</v>
      </c>
      <c r="CE154" s="81">
        <f t="shared" si="2386"/>
        <v>0</v>
      </c>
      <c r="CF154" s="81">
        <f t="shared" si="2387"/>
        <v>0</v>
      </c>
      <c r="CG154" s="87">
        <f t="shared" si="2388"/>
        <v>0</v>
      </c>
      <c r="CH154" s="81">
        <f t="shared" si="2389"/>
        <v>0</v>
      </c>
      <c r="CI154" s="81">
        <f t="shared" si="2390"/>
        <v>0</v>
      </c>
      <c r="CJ154" s="81">
        <f t="shared" si="2391"/>
        <v>0</v>
      </c>
      <c r="CK154" s="81">
        <f t="shared" si="2392"/>
        <v>0</v>
      </c>
      <c r="CL154" s="81">
        <f t="shared" si="2393"/>
        <v>0</v>
      </c>
      <c r="CM154" s="45">
        <v>0</v>
      </c>
      <c r="CN154" s="9">
        <v>25931</v>
      </c>
      <c r="CO154" s="90"/>
      <c r="CP154" s="90">
        <f t="shared" ref="CP154:CP156" si="2432">ROUND((CI154-BO154)/CN154/10,2)*-1</f>
        <v>0</v>
      </c>
      <c r="CQ154" s="90">
        <f t="shared" si="2396"/>
        <v>0</v>
      </c>
      <c r="CR154" s="87">
        <f t="shared" si="2397"/>
        <v>0</v>
      </c>
      <c r="CS154" s="87">
        <f t="shared" si="2398"/>
        <v>0</v>
      </c>
      <c r="CT154" s="88"/>
      <c r="CU154" s="81"/>
      <c r="CV154" s="81"/>
      <c r="CW154" s="81"/>
      <c r="CX154" s="81"/>
      <c r="CY154" s="81"/>
      <c r="CZ154" s="87">
        <f t="shared" si="2399"/>
        <v>0</v>
      </c>
      <c r="DA154" s="81"/>
      <c r="DB154" s="81"/>
      <c r="DC154" s="81"/>
      <c r="DD154" s="81">
        <f t="shared" si="2400"/>
        <v>0</v>
      </c>
      <c r="DE154" s="81">
        <f t="shared" si="2401"/>
        <v>0</v>
      </c>
      <c r="DF154" s="45" t="s">
        <v>218</v>
      </c>
      <c r="DG154" s="9">
        <v>26460</v>
      </c>
      <c r="DH154" s="90">
        <v>0</v>
      </c>
      <c r="DI154" s="90">
        <f t="shared" ref="DI154:DI156" si="2433">ROUND(((DB154-CI154)/DG154/10),2)*-1</f>
        <v>0</v>
      </c>
      <c r="DJ154" s="90">
        <f t="shared" si="2404"/>
        <v>0</v>
      </c>
      <c r="DK154" s="87">
        <f t="shared" si="2405"/>
        <v>0</v>
      </c>
      <c r="DL154" s="87">
        <f t="shared" si="2406"/>
        <v>0</v>
      </c>
      <c r="DM154" s="88"/>
      <c r="DN154" s="81"/>
      <c r="DO154" s="81"/>
      <c r="DP154" s="81"/>
      <c r="DQ154" s="81"/>
      <c r="DR154" s="81"/>
      <c r="DS154" s="87">
        <f t="shared" si="2407"/>
        <v>0</v>
      </c>
      <c r="DT154" s="81"/>
      <c r="DU154" s="81"/>
      <c r="DV154" s="81"/>
      <c r="DW154" s="81">
        <f t="shared" si="2408"/>
        <v>0</v>
      </c>
      <c r="DX154" s="81">
        <f t="shared" si="2409"/>
        <v>0</v>
      </c>
      <c r="DY154" s="45" t="s">
        <v>218</v>
      </c>
      <c r="DZ154" s="9"/>
      <c r="EA154" s="90">
        <v>0</v>
      </c>
      <c r="EB154" s="90" t="e">
        <f t="shared" ref="EB154:EB156" si="2434">ROUND(((DU154-DB154)/DZ154/10),2)*-1</f>
        <v>#DIV/0!</v>
      </c>
      <c r="EC154" s="90" t="e">
        <f t="shared" si="2412"/>
        <v>#DIV/0!</v>
      </c>
      <c r="ED154" s="87">
        <f t="shared" si="2413"/>
        <v>0</v>
      </c>
      <c r="EE154" s="87">
        <f t="shared" si="2414"/>
        <v>0</v>
      </c>
      <c r="EF154" s="88"/>
      <c r="EG154" s="81"/>
      <c r="EH154" s="81"/>
      <c r="EI154" s="81"/>
      <c r="EJ154" s="81"/>
      <c r="EK154" s="81"/>
      <c r="EL154" s="87">
        <f t="shared" si="2415"/>
        <v>0</v>
      </c>
      <c r="EM154" s="81"/>
      <c r="EN154" s="81"/>
      <c r="EO154" s="81"/>
      <c r="EP154" s="81">
        <f t="shared" si="2416"/>
        <v>0</v>
      </c>
      <c r="EQ154" s="81">
        <f t="shared" si="2417"/>
        <v>0</v>
      </c>
      <c r="ER154" s="45" t="s">
        <v>218</v>
      </c>
      <c r="ES154" s="9"/>
      <c r="ET154" s="90">
        <v>0</v>
      </c>
      <c r="EU154" s="90" t="e">
        <f t="shared" ref="EU154:EU156" si="2435">ROUND(((EN154-DU154)/ES154/10),2)*-1</f>
        <v>#DIV/0!</v>
      </c>
      <c r="EV154" s="90" t="e">
        <f t="shared" si="2420"/>
        <v>#DIV/0!</v>
      </c>
    </row>
    <row r="155" spans="1:15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3145</v>
      </c>
      <c r="F155" s="2" t="s">
        <v>51</v>
      </c>
      <c r="G155" s="7" t="s">
        <v>94</v>
      </c>
      <c r="H155" s="40">
        <f t="shared" si="2339"/>
        <v>80000</v>
      </c>
      <c r="I155" s="40">
        <f t="shared" si="2340"/>
        <v>0</v>
      </c>
      <c r="J155" s="5"/>
      <c r="K155" s="9"/>
      <c r="L155" s="9"/>
      <c r="M155" s="9"/>
      <c r="N155" s="9"/>
      <c r="O155" s="9"/>
      <c r="P155" s="40">
        <f t="shared" si="2341"/>
        <v>80000</v>
      </c>
      <c r="Q155" s="9">
        <v>40000</v>
      </c>
      <c r="R155" s="9">
        <v>40000</v>
      </c>
      <c r="S155" s="9"/>
      <c r="T155" s="64">
        <f t="shared" si="2342"/>
        <v>0</v>
      </c>
      <c r="U155" s="64">
        <f t="shared" si="2343"/>
        <v>-80000</v>
      </c>
      <c r="V155" s="9">
        <f t="shared" si="2344"/>
        <v>0</v>
      </c>
      <c r="W155" s="9">
        <f t="shared" si="2344"/>
        <v>-52000</v>
      </c>
      <c r="X155" s="9">
        <v>39749</v>
      </c>
      <c r="Y155" s="9">
        <v>24978</v>
      </c>
      <c r="Z155" s="69">
        <f t="shared" si="2345"/>
        <v>0</v>
      </c>
      <c r="AA155" s="69">
        <f t="shared" si="2346"/>
        <v>-0.13</v>
      </c>
      <c r="AB155" s="69">
        <f t="shared" si="2347"/>
        <v>-0.13</v>
      </c>
      <c r="AC155" s="69">
        <f t="shared" si="2348"/>
        <v>0</v>
      </c>
      <c r="AD155" s="69">
        <f t="shared" si="2349"/>
        <v>-0.08</v>
      </c>
      <c r="AE155" s="46">
        <f t="shared" si="2350"/>
        <v>-0.08</v>
      </c>
      <c r="AF155" s="9">
        <f t="shared" si="2351"/>
        <v>0</v>
      </c>
      <c r="AG155" s="9">
        <f t="shared" si="2352"/>
        <v>-28000</v>
      </c>
      <c r="AH155" s="69">
        <f t="shared" si="2353"/>
        <v>0</v>
      </c>
      <c r="AI155" s="69">
        <f t="shared" si="2354"/>
        <v>-0.05</v>
      </c>
      <c r="AJ155" s="69">
        <f t="shared" si="2355"/>
        <v>-0.05</v>
      </c>
      <c r="AK155" s="40">
        <f t="shared" si="2356"/>
        <v>80000</v>
      </c>
      <c r="AL155" s="40">
        <f t="shared" si="2357"/>
        <v>0</v>
      </c>
      <c r="AM155" s="77"/>
      <c r="AN155" s="78"/>
      <c r="AO155" s="78"/>
      <c r="AP155" s="78"/>
      <c r="AQ155" s="78"/>
      <c r="AR155" s="78"/>
      <c r="AS155" s="76">
        <f t="shared" si="2358"/>
        <v>80000</v>
      </c>
      <c r="AT155" s="78">
        <v>40000</v>
      </c>
      <c r="AU155" s="78">
        <v>40000</v>
      </c>
      <c r="AV155" s="78"/>
      <c r="AW155" s="78">
        <f t="shared" si="2359"/>
        <v>0</v>
      </c>
      <c r="AX155" s="78">
        <f t="shared" si="2360"/>
        <v>0</v>
      </c>
      <c r="AY155" s="78">
        <f t="shared" si="2361"/>
        <v>0</v>
      </c>
      <c r="AZ155" s="9">
        <v>39749</v>
      </c>
      <c r="BA155" s="9">
        <v>24978</v>
      </c>
      <c r="BB155" s="86">
        <f t="shared" ref="BB155:BB156" si="2436">ROUND(AW155/AZ155/10,2)*-1</f>
        <v>0</v>
      </c>
      <c r="BC155" s="86">
        <f t="shared" si="2431"/>
        <v>0</v>
      </c>
      <c r="BD155" s="86">
        <f t="shared" si="2363"/>
        <v>0</v>
      </c>
      <c r="BE155" s="87">
        <f t="shared" si="2364"/>
        <v>80000</v>
      </c>
      <c r="BF155" s="87">
        <f t="shared" si="2365"/>
        <v>0</v>
      </c>
      <c r="BG155" s="76">
        <f>AM155</f>
        <v>0</v>
      </c>
      <c r="BH155" s="76">
        <f t="shared" ref="BH155" si="2437">AN155</f>
        <v>0</v>
      </c>
      <c r="BI155" s="76">
        <f t="shared" ref="BI155" si="2438">AO155</f>
        <v>0</v>
      </c>
      <c r="BJ155" s="76">
        <f t="shared" ref="BJ155" si="2439">AP155</f>
        <v>0</v>
      </c>
      <c r="BK155" s="76">
        <f t="shared" ref="BK155" si="2440">AQ155</f>
        <v>0</v>
      </c>
      <c r="BL155" s="76">
        <f t="shared" ref="BL155" si="2441">AR155</f>
        <v>0</v>
      </c>
      <c r="BM155" s="87">
        <f t="shared" si="2371"/>
        <v>80000</v>
      </c>
      <c r="BN155" s="76">
        <f>AT155</f>
        <v>40000</v>
      </c>
      <c r="BO155" s="76">
        <f t="shared" ref="BO155" si="2442">AU155</f>
        <v>40000</v>
      </c>
      <c r="BP155" s="76">
        <f t="shared" ref="BP155" si="2443">AV155</f>
        <v>0</v>
      </c>
      <c r="BQ155" s="81">
        <f t="shared" si="2374"/>
        <v>0</v>
      </c>
      <c r="BR155" s="81">
        <f t="shared" si="2375"/>
        <v>0</v>
      </c>
      <c r="BS155" s="81">
        <f t="shared" si="2376"/>
        <v>0</v>
      </c>
      <c r="BT155" s="9">
        <v>39749</v>
      </c>
      <c r="BU155" s="9">
        <v>24978</v>
      </c>
      <c r="BV155" s="86">
        <f t="shared" si="2377"/>
        <v>0</v>
      </c>
      <c r="BW155" s="86">
        <f t="shared" si="2378"/>
        <v>0</v>
      </c>
      <c r="BX155" s="86">
        <f t="shared" si="2379"/>
        <v>0</v>
      </c>
      <c r="BY155" s="87">
        <f t="shared" si="2380"/>
        <v>80000</v>
      </c>
      <c r="BZ155" s="87">
        <f t="shared" si="2381"/>
        <v>0</v>
      </c>
      <c r="CA155" s="81">
        <f t="shared" si="2382"/>
        <v>0</v>
      </c>
      <c r="CB155" s="81">
        <f t="shared" si="2383"/>
        <v>0</v>
      </c>
      <c r="CC155" s="81">
        <f t="shared" si="2384"/>
        <v>0</v>
      </c>
      <c r="CD155" s="81">
        <f t="shared" si="2385"/>
        <v>0</v>
      </c>
      <c r="CE155" s="81">
        <f t="shared" si="2386"/>
        <v>0</v>
      </c>
      <c r="CF155" s="81">
        <f t="shared" si="2387"/>
        <v>0</v>
      </c>
      <c r="CG155" s="87">
        <f t="shared" si="2388"/>
        <v>80000</v>
      </c>
      <c r="CH155" s="81">
        <f t="shared" si="2389"/>
        <v>40000</v>
      </c>
      <c r="CI155" s="81">
        <f t="shared" si="2390"/>
        <v>40000</v>
      </c>
      <c r="CJ155" s="81">
        <f t="shared" si="2391"/>
        <v>0</v>
      </c>
      <c r="CK155" s="81">
        <f t="shared" si="2392"/>
        <v>0</v>
      </c>
      <c r="CL155" s="81">
        <f t="shared" si="2393"/>
        <v>0</v>
      </c>
      <c r="CM155" s="9">
        <v>39749</v>
      </c>
      <c r="CN155" s="9">
        <v>24978</v>
      </c>
      <c r="CO155" s="90">
        <f t="shared" ref="CO155:CO156" si="2444">ROUND(((CD155+CE155)-(BJ155+BK155))/CM155/10,2)*-1</f>
        <v>0</v>
      </c>
      <c r="CP155" s="90">
        <f t="shared" si="2432"/>
        <v>0</v>
      </c>
      <c r="CQ155" s="90">
        <f t="shared" si="2396"/>
        <v>0</v>
      </c>
      <c r="CR155" s="87">
        <f t="shared" si="2397"/>
        <v>0</v>
      </c>
      <c r="CS155" s="87">
        <f t="shared" si="2398"/>
        <v>0</v>
      </c>
      <c r="CT155" s="88"/>
      <c r="CU155" s="81"/>
      <c r="CV155" s="81"/>
      <c r="CW155" s="81"/>
      <c r="CX155" s="81"/>
      <c r="CY155" s="81"/>
      <c r="CZ155" s="87">
        <f t="shared" si="2399"/>
        <v>0</v>
      </c>
      <c r="DA155" s="81"/>
      <c r="DB155" s="81"/>
      <c r="DC155" s="81"/>
      <c r="DD155" s="81">
        <f t="shared" si="2400"/>
        <v>0</v>
      </c>
      <c r="DE155" s="81">
        <f t="shared" si="2401"/>
        <v>-80000</v>
      </c>
      <c r="DF155" s="9">
        <v>40560</v>
      </c>
      <c r="DG155" s="9">
        <v>25488</v>
      </c>
      <c r="DH155" s="90">
        <f t="shared" ref="DH155:DH156" si="2445">ROUND(((CW155+CX155)-(CD155+CE155))/DF155/10,2)*-1</f>
        <v>0</v>
      </c>
      <c r="DI155" s="90">
        <f t="shared" si="2433"/>
        <v>0.16</v>
      </c>
      <c r="DJ155" s="90">
        <f t="shared" si="2404"/>
        <v>0.16</v>
      </c>
      <c r="DK155" s="87">
        <f t="shared" si="2405"/>
        <v>0</v>
      </c>
      <c r="DL155" s="87">
        <f t="shared" si="2406"/>
        <v>0</v>
      </c>
      <c r="DM155" s="88"/>
      <c r="DN155" s="81"/>
      <c r="DO155" s="81"/>
      <c r="DP155" s="81"/>
      <c r="DQ155" s="81"/>
      <c r="DR155" s="81"/>
      <c r="DS155" s="87">
        <f t="shared" si="2407"/>
        <v>0</v>
      </c>
      <c r="DT155" s="81"/>
      <c r="DU155" s="81"/>
      <c r="DV155" s="81"/>
      <c r="DW155" s="81">
        <f t="shared" si="2408"/>
        <v>0</v>
      </c>
      <c r="DX155" s="81">
        <f t="shared" si="2409"/>
        <v>0</v>
      </c>
      <c r="DY155" s="9"/>
      <c r="DZ155" s="9"/>
      <c r="EA155" s="90" t="e">
        <f t="shared" ref="EA155:EA156" si="2446">ROUND(((DP155+DQ155)-(CW155+CX155))/DY155/10,2)*-1</f>
        <v>#DIV/0!</v>
      </c>
      <c r="EB155" s="90" t="e">
        <f t="shared" si="2434"/>
        <v>#DIV/0!</v>
      </c>
      <c r="EC155" s="90" t="e">
        <f t="shared" si="2412"/>
        <v>#DIV/0!</v>
      </c>
      <c r="ED155" s="87">
        <f t="shared" si="2413"/>
        <v>0</v>
      </c>
      <c r="EE155" s="87">
        <f t="shared" si="2414"/>
        <v>0</v>
      </c>
      <c r="EF155" s="88"/>
      <c r="EG155" s="81"/>
      <c r="EH155" s="81"/>
      <c r="EI155" s="81"/>
      <c r="EJ155" s="81"/>
      <c r="EK155" s="81"/>
      <c r="EL155" s="87">
        <f t="shared" si="2415"/>
        <v>0</v>
      </c>
      <c r="EM155" s="81"/>
      <c r="EN155" s="81"/>
      <c r="EO155" s="81"/>
      <c r="EP155" s="81">
        <f t="shared" si="2416"/>
        <v>0</v>
      </c>
      <c r="EQ155" s="81">
        <f t="shared" si="2417"/>
        <v>0</v>
      </c>
      <c r="ER155" s="9"/>
      <c r="ES155" s="9"/>
      <c r="ET155" s="90" t="e">
        <f t="shared" ref="ET155:ET156" si="2447">ROUND(((EI155+EJ155)-(DP155+DQ155))/ER155/10,2)*-1</f>
        <v>#DIV/0!</v>
      </c>
      <c r="EU155" s="90" t="e">
        <f t="shared" si="2435"/>
        <v>#DIV/0!</v>
      </c>
      <c r="EV155" s="90" t="e">
        <f t="shared" si="2420"/>
        <v>#DIV/0!</v>
      </c>
    </row>
    <row r="156" spans="1:152" x14ac:dyDescent="0.25">
      <c r="A156" s="5">
        <v>1450</v>
      </c>
      <c r="B156" s="2">
        <v>600023460</v>
      </c>
      <c r="C156" s="7">
        <v>46746862</v>
      </c>
      <c r="D156" s="8" t="s">
        <v>50</v>
      </c>
      <c r="E156" s="2">
        <v>3147</v>
      </c>
      <c r="F156" s="2" t="s">
        <v>27</v>
      </c>
      <c r="G156" s="7" t="s">
        <v>94</v>
      </c>
      <c r="H156" s="40">
        <f t="shared" si="2339"/>
        <v>0</v>
      </c>
      <c r="I156" s="40">
        <f t="shared" si="2340"/>
        <v>0</v>
      </c>
      <c r="J156" s="5"/>
      <c r="K156" s="9"/>
      <c r="L156" s="9"/>
      <c r="M156" s="9"/>
      <c r="N156" s="9"/>
      <c r="O156" s="9"/>
      <c r="P156" s="40">
        <f t="shared" si="2341"/>
        <v>0</v>
      </c>
      <c r="Q156" s="9"/>
      <c r="R156" s="9"/>
      <c r="S156" s="9"/>
      <c r="T156" s="64">
        <f t="shared" si="2342"/>
        <v>0</v>
      </c>
      <c r="U156" s="64">
        <f t="shared" si="2343"/>
        <v>0</v>
      </c>
      <c r="V156" s="9">
        <f t="shared" si="2344"/>
        <v>0</v>
      </c>
      <c r="W156" s="9">
        <f t="shared" si="2344"/>
        <v>0</v>
      </c>
      <c r="X156" s="9">
        <v>41481</v>
      </c>
      <c r="Y156" s="9">
        <v>23391</v>
      </c>
      <c r="Z156" s="69">
        <f t="shared" si="2345"/>
        <v>0</v>
      </c>
      <c r="AA156" s="69">
        <f t="shared" si="2346"/>
        <v>0</v>
      </c>
      <c r="AB156" s="69">
        <f t="shared" si="2347"/>
        <v>0</v>
      </c>
      <c r="AC156" s="69">
        <f t="shared" si="2348"/>
        <v>0</v>
      </c>
      <c r="AD156" s="69">
        <f t="shared" si="2349"/>
        <v>0</v>
      </c>
      <c r="AE156" s="46">
        <f t="shared" si="2350"/>
        <v>0</v>
      </c>
      <c r="AF156" s="9">
        <f t="shared" si="2351"/>
        <v>0</v>
      </c>
      <c r="AG156" s="9">
        <f t="shared" si="2352"/>
        <v>0</v>
      </c>
      <c r="AH156" s="69">
        <f t="shared" si="2353"/>
        <v>0</v>
      </c>
      <c r="AI156" s="69">
        <f t="shared" si="2354"/>
        <v>0</v>
      </c>
      <c r="AJ156" s="69">
        <f t="shared" si="2355"/>
        <v>0</v>
      </c>
      <c r="AK156" s="40">
        <f t="shared" si="2356"/>
        <v>0</v>
      </c>
      <c r="AL156" s="40">
        <f t="shared" si="2357"/>
        <v>0</v>
      </c>
      <c r="AM156" s="77"/>
      <c r="AN156" s="78"/>
      <c r="AO156" s="78"/>
      <c r="AP156" s="78"/>
      <c r="AQ156" s="78"/>
      <c r="AR156" s="78"/>
      <c r="AS156" s="76">
        <f t="shared" si="2358"/>
        <v>0</v>
      </c>
      <c r="AT156" s="78"/>
      <c r="AU156" s="78"/>
      <c r="AV156" s="78"/>
      <c r="AW156" s="78">
        <f t="shared" si="2359"/>
        <v>0</v>
      </c>
      <c r="AX156" s="78">
        <f t="shared" si="2360"/>
        <v>0</v>
      </c>
      <c r="AY156" s="78">
        <f t="shared" si="2361"/>
        <v>0</v>
      </c>
      <c r="AZ156" s="9">
        <v>41481</v>
      </c>
      <c r="BA156" s="9">
        <v>23391</v>
      </c>
      <c r="BB156" s="86">
        <f t="shared" si="2436"/>
        <v>0</v>
      </c>
      <c r="BC156" s="86">
        <f t="shared" si="2431"/>
        <v>0</v>
      </c>
      <c r="BD156" s="86">
        <f t="shared" si="2363"/>
        <v>0</v>
      </c>
      <c r="BE156" s="87">
        <f t="shared" si="2364"/>
        <v>0</v>
      </c>
      <c r="BF156" s="87">
        <f t="shared" si="2365"/>
        <v>0</v>
      </c>
      <c r="BG156" s="88">
        <f t="shared" si="2422"/>
        <v>0</v>
      </c>
      <c r="BH156" s="88">
        <f t="shared" si="2423"/>
        <v>0</v>
      </c>
      <c r="BI156" s="88">
        <f t="shared" si="2424"/>
        <v>0</v>
      </c>
      <c r="BJ156" s="88">
        <f t="shared" si="2425"/>
        <v>0</v>
      </c>
      <c r="BK156" s="88">
        <f t="shared" si="2426"/>
        <v>0</v>
      </c>
      <c r="BL156" s="88">
        <f t="shared" si="2427"/>
        <v>0</v>
      </c>
      <c r="BM156" s="87">
        <f t="shared" si="2371"/>
        <v>0</v>
      </c>
      <c r="BN156" s="81">
        <f t="shared" si="2428"/>
        <v>0</v>
      </c>
      <c r="BO156" s="81">
        <f t="shared" si="2429"/>
        <v>0</v>
      </c>
      <c r="BP156" s="81">
        <f t="shared" si="2430"/>
        <v>0</v>
      </c>
      <c r="BQ156" s="81">
        <f t="shared" si="2374"/>
        <v>0</v>
      </c>
      <c r="BR156" s="81">
        <f t="shared" si="2375"/>
        <v>0</v>
      </c>
      <c r="BS156" s="81">
        <f t="shared" si="2376"/>
        <v>0</v>
      </c>
      <c r="BT156" s="9">
        <v>41481</v>
      </c>
      <c r="BU156" s="9">
        <v>23391</v>
      </c>
      <c r="BV156" s="86">
        <f t="shared" si="2377"/>
        <v>0</v>
      </c>
      <c r="BW156" s="86">
        <f t="shared" si="2378"/>
        <v>0</v>
      </c>
      <c r="BX156" s="86">
        <f t="shared" si="2379"/>
        <v>0</v>
      </c>
      <c r="BY156" s="87">
        <f t="shared" si="2380"/>
        <v>0</v>
      </c>
      <c r="BZ156" s="87">
        <f t="shared" si="2381"/>
        <v>0</v>
      </c>
      <c r="CA156" s="81">
        <f t="shared" si="2382"/>
        <v>0</v>
      </c>
      <c r="CB156" s="81">
        <f t="shared" si="2383"/>
        <v>0</v>
      </c>
      <c r="CC156" s="81">
        <f t="shared" si="2384"/>
        <v>0</v>
      </c>
      <c r="CD156" s="81">
        <f t="shared" si="2385"/>
        <v>0</v>
      </c>
      <c r="CE156" s="81">
        <f t="shared" si="2386"/>
        <v>0</v>
      </c>
      <c r="CF156" s="81">
        <f t="shared" si="2387"/>
        <v>0</v>
      </c>
      <c r="CG156" s="87">
        <f t="shared" si="2388"/>
        <v>0</v>
      </c>
      <c r="CH156" s="81">
        <f t="shared" si="2389"/>
        <v>0</v>
      </c>
      <c r="CI156" s="81">
        <f t="shared" si="2390"/>
        <v>0</v>
      </c>
      <c r="CJ156" s="81">
        <f t="shared" si="2391"/>
        <v>0</v>
      </c>
      <c r="CK156" s="81">
        <f t="shared" si="2392"/>
        <v>0</v>
      </c>
      <c r="CL156" s="81">
        <f t="shared" si="2393"/>
        <v>0</v>
      </c>
      <c r="CM156" s="9">
        <v>41481</v>
      </c>
      <c r="CN156" s="9">
        <v>23391</v>
      </c>
      <c r="CO156" s="90">
        <f t="shared" si="2444"/>
        <v>0</v>
      </c>
      <c r="CP156" s="90">
        <f t="shared" si="2432"/>
        <v>0</v>
      </c>
      <c r="CQ156" s="90">
        <f t="shared" si="2396"/>
        <v>0</v>
      </c>
      <c r="CR156" s="87">
        <f t="shared" si="2397"/>
        <v>0</v>
      </c>
      <c r="CS156" s="87">
        <f t="shared" si="2398"/>
        <v>0</v>
      </c>
      <c r="CT156" s="88"/>
      <c r="CU156" s="81"/>
      <c r="CV156" s="81"/>
      <c r="CW156" s="81"/>
      <c r="CX156" s="81"/>
      <c r="CY156" s="81"/>
      <c r="CZ156" s="87">
        <f t="shared" si="2399"/>
        <v>0</v>
      </c>
      <c r="DA156" s="81"/>
      <c r="DB156" s="81"/>
      <c r="DC156" s="81"/>
      <c r="DD156" s="81">
        <f t="shared" si="2400"/>
        <v>0</v>
      </c>
      <c r="DE156" s="81">
        <f t="shared" si="2401"/>
        <v>0</v>
      </c>
      <c r="DF156" s="9">
        <v>42328</v>
      </c>
      <c r="DG156" s="9">
        <v>23868</v>
      </c>
      <c r="DH156" s="90">
        <f t="shared" si="2445"/>
        <v>0</v>
      </c>
      <c r="DI156" s="90">
        <f t="shared" si="2433"/>
        <v>0</v>
      </c>
      <c r="DJ156" s="90">
        <f t="shared" si="2404"/>
        <v>0</v>
      </c>
      <c r="DK156" s="87">
        <f t="shared" si="2405"/>
        <v>0</v>
      </c>
      <c r="DL156" s="87">
        <f t="shared" si="2406"/>
        <v>0</v>
      </c>
      <c r="DM156" s="88"/>
      <c r="DN156" s="81"/>
      <c r="DO156" s="81"/>
      <c r="DP156" s="81"/>
      <c r="DQ156" s="81"/>
      <c r="DR156" s="81"/>
      <c r="DS156" s="87">
        <f t="shared" si="2407"/>
        <v>0</v>
      </c>
      <c r="DT156" s="81"/>
      <c r="DU156" s="81"/>
      <c r="DV156" s="81"/>
      <c r="DW156" s="81">
        <f t="shared" si="2408"/>
        <v>0</v>
      </c>
      <c r="DX156" s="81">
        <f t="shared" si="2409"/>
        <v>0</v>
      </c>
      <c r="DY156" s="9"/>
      <c r="DZ156" s="9"/>
      <c r="EA156" s="90" t="e">
        <f t="shared" si="2446"/>
        <v>#DIV/0!</v>
      </c>
      <c r="EB156" s="90" t="e">
        <f t="shared" si="2434"/>
        <v>#DIV/0!</v>
      </c>
      <c r="EC156" s="90" t="e">
        <f t="shared" si="2412"/>
        <v>#DIV/0!</v>
      </c>
      <c r="ED156" s="87">
        <f t="shared" si="2413"/>
        <v>0</v>
      </c>
      <c r="EE156" s="87">
        <f t="shared" si="2414"/>
        <v>0</v>
      </c>
      <c r="EF156" s="88"/>
      <c r="EG156" s="81"/>
      <c r="EH156" s="81"/>
      <c r="EI156" s="81"/>
      <c r="EJ156" s="81"/>
      <c r="EK156" s="81"/>
      <c r="EL156" s="87">
        <f t="shared" si="2415"/>
        <v>0</v>
      </c>
      <c r="EM156" s="81"/>
      <c r="EN156" s="81"/>
      <c r="EO156" s="81"/>
      <c r="EP156" s="81">
        <f t="shared" si="2416"/>
        <v>0</v>
      </c>
      <c r="EQ156" s="81">
        <f t="shared" si="2417"/>
        <v>0</v>
      </c>
      <c r="ER156" s="9"/>
      <c r="ES156" s="9"/>
      <c r="ET156" s="90" t="e">
        <f t="shared" si="2447"/>
        <v>#DIV/0!</v>
      </c>
      <c r="EU156" s="90" t="e">
        <f t="shared" si="2435"/>
        <v>#DIV/0!</v>
      </c>
      <c r="EV156" s="90" t="e">
        <f t="shared" si="2420"/>
        <v>#DIV/0!</v>
      </c>
    </row>
    <row r="157" spans="1:152" x14ac:dyDescent="0.25">
      <c r="A157" s="29"/>
      <c r="B157" s="30"/>
      <c r="C157" s="31"/>
      <c r="D157" s="32" t="s">
        <v>175</v>
      </c>
      <c r="E157" s="30"/>
      <c r="F157" s="30"/>
      <c r="G157" s="31"/>
      <c r="H157" s="33">
        <f t="shared" ref="H157:AE157" si="2448">SUBTOTAL(9,H151:H156)</f>
        <v>418180</v>
      </c>
      <c r="I157" s="33">
        <f t="shared" si="2448"/>
        <v>43180</v>
      </c>
      <c r="J157" s="33">
        <f t="shared" si="2448"/>
        <v>0.5</v>
      </c>
      <c r="K157" s="33">
        <f t="shared" si="2448"/>
        <v>13180</v>
      </c>
      <c r="L157" s="33">
        <f t="shared" si="2448"/>
        <v>30000</v>
      </c>
      <c r="M157" s="33">
        <f t="shared" si="2448"/>
        <v>0</v>
      </c>
      <c r="N157" s="33">
        <f t="shared" si="2448"/>
        <v>0</v>
      </c>
      <c r="O157" s="33">
        <f t="shared" si="2448"/>
        <v>0</v>
      </c>
      <c r="P157" s="33">
        <f t="shared" si="2448"/>
        <v>375000</v>
      </c>
      <c r="Q157" s="33">
        <f t="shared" si="2448"/>
        <v>105000</v>
      </c>
      <c r="R157" s="33">
        <f t="shared" si="2448"/>
        <v>270000</v>
      </c>
      <c r="S157" s="33">
        <f t="shared" si="2448"/>
        <v>0</v>
      </c>
      <c r="T157" s="33">
        <f t="shared" si="2448"/>
        <v>-30000</v>
      </c>
      <c r="U157" s="33">
        <f t="shared" si="2448"/>
        <v>-375000</v>
      </c>
      <c r="V157" s="33">
        <f t="shared" si="2448"/>
        <v>-19500</v>
      </c>
      <c r="W157" s="33">
        <f t="shared" si="2448"/>
        <v>-243750</v>
      </c>
      <c r="X157" s="33">
        <f t="shared" si="2448"/>
        <v>164692</v>
      </c>
      <c r="Y157" s="33">
        <f t="shared" si="2448"/>
        <v>133500</v>
      </c>
      <c r="Z157" s="47">
        <f t="shared" si="2448"/>
        <v>0</v>
      </c>
      <c r="AA157" s="47">
        <f t="shared" si="2448"/>
        <v>-0.78</v>
      </c>
      <c r="AB157" s="47">
        <f t="shared" si="2448"/>
        <v>-0.78</v>
      </c>
      <c r="AC157" s="47">
        <f t="shared" si="2448"/>
        <v>0</v>
      </c>
      <c r="AD157" s="47">
        <f t="shared" si="2448"/>
        <v>-0.5</v>
      </c>
      <c r="AE157" s="47">
        <f t="shared" si="2448"/>
        <v>-0.5</v>
      </c>
      <c r="AF157" s="33">
        <f t="shared" ref="AF157:AJ157" si="2449">SUBTOTAL(9,AF151:AF156)</f>
        <v>-10500</v>
      </c>
      <c r="AG157" s="33">
        <f t="shared" si="2449"/>
        <v>-131250</v>
      </c>
      <c r="AH157" s="47">
        <f t="shared" si="2449"/>
        <v>0</v>
      </c>
      <c r="AI157" s="47">
        <f t="shared" si="2449"/>
        <v>-0.28000000000000003</v>
      </c>
      <c r="AJ157" s="47">
        <f t="shared" si="2449"/>
        <v>-0.28000000000000003</v>
      </c>
      <c r="AK157" s="33">
        <f t="shared" ref="AK157:BD157" si="2450">SUBTOTAL(9,AK151:AK156)</f>
        <v>468000</v>
      </c>
      <c r="AL157" s="33">
        <f t="shared" si="2450"/>
        <v>93000</v>
      </c>
      <c r="AM157" s="33">
        <f t="shared" si="2450"/>
        <v>0.5</v>
      </c>
      <c r="AN157" s="33">
        <f t="shared" si="2450"/>
        <v>13180</v>
      </c>
      <c r="AO157" s="33">
        <f t="shared" si="2450"/>
        <v>79820</v>
      </c>
      <c r="AP157" s="33">
        <f t="shared" si="2450"/>
        <v>0</v>
      </c>
      <c r="AQ157" s="33">
        <f t="shared" si="2450"/>
        <v>0</v>
      </c>
      <c r="AR157" s="33">
        <f t="shared" si="2450"/>
        <v>0</v>
      </c>
      <c r="AS157" s="33">
        <f t="shared" si="2450"/>
        <v>375000</v>
      </c>
      <c r="AT157" s="33">
        <f t="shared" si="2450"/>
        <v>105000</v>
      </c>
      <c r="AU157" s="33">
        <f t="shared" si="2450"/>
        <v>270000</v>
      </c>
      <c r="AV157" s="33">
        <f t="shared" si="2450"/>
        <v>0</v>
      </c>
      <c r="AW157" s="33">
        <f t="shared" si="2450"/>
        <v>49820</v>
      </c>
      <c r="AX157" s="33">
        <f t="shared" si="2450"/>
        <v>0</v>
      </c>
      <c r="AY157" s="33">
        <f t="shared" si="2450"/>
        <v>0</v>
      </c>
      <c r="AZ157" s="33">
        <f t="shared" ref="AZ157:BA157" si="2451">SUBTOTAL(9,AZ151:AZ156)</f>
        <v>164692</v>
      </c>
      <c r="BA157" s="33">
        <f t="shared" si="2451"/>
        <v>133500</v>
      </c>
      <c r="BB157" s="47">
        <f t="shared" si="2450"/>
        <v>0</v>
      </c>
      <c r="BC157" s="47">
        <f t="shared" si="2450"/>
        <v>0</v>
      </c>
      <c r="BD157" s="47">
        <f t="shared" si="2450"/>
        <v>0</v>
      </c>
      <c r="BE157" s="33">
        <f t="shared" ref="BE157:BX157" si="2452">SUBTOTAL(9,BE151:BE156)</f>
        <v>468000</v>
      </c>
      <c r="BF157" s="33">
        <f t="shared" si="2452"/>
        <v>93000</v>
      </c>
      <c r="BG157" s="33">
        <f t="shared" si="2452"/>
        <v>0.5</v>
      </c>
      <c r="BH157" s="33">
        <f t="shared" si="2452"/>
        <v>13180</v>
      </c>
      <c r="BI157" s="33">
        <f t="shared" si="2452"/>
        <v>79820</v>
      </c>
      <c r="BJ157" s="33">
        <f t="shared" si="2452"/>
        <v>0</v>
      </c>
      <c r="BK157" s="33">
        <f t="shared" si="2452"/>
        <v>0</v>
      </c>
      <c r="BL157" s="33">
        <f t="shared" si="2452"/>
        <v>0</v>
      </c>
      <c r="BM157" s="33">
        <f t="shared" si="2452"/>
        <v>375000</v>
      </c>
      <c r="BN157" s="33">
        <f t="shared" si="2452"/>
        <v>105000</v>
      </c>
      <c r="BO157" s="33">
        <f t="shared" si="2452"/>
        <v>270000</v>
      </c>
      <c r="BP157" s="33">
        <f t="shared" si="2452"/>
        <v>0</v>
      </c>
      <c r="BQ157" s="33">
        <f t="shared" si="2452"/>
        <v>49820</v>
      </c>
      <c r="BR157" s="33">
        <f t="shared" si="2452"/>
        <v>0</v>
      </c>
      <c r="BS157" s="33">
        <f t="shared" si="2452"/>
        <v>0</v>
      </c>
      <c r="BT157" s="33">
        <f t="shared" si="2452"/>
        <v>164692</v>
      </c>
      <c r="BU157" s="33">
        <f t="shared" si="2452"/>
        <v>133500</v>
      </c>
      <c r="BV157" s="47">
        <f t="shared" si="2452"/>
        <v>0</v>
      </c>
      <c r="BW157" s="47">
        <f t="shared" si="2452"/>
        <v>0</v>
      </c>
      <c r="BX157" s="47">
        <f t="shared" si="2452"/>
        <v>0</v>
      </c>
      <c r="BY157" s="33">
        <f t="shared" ref="BY157:CQ157" si="2453">SUBTOTAL(9,BY151:BY156)</f>
        <v>468000</v>
      </c>
      <c r="BZ157" s="33">
        <f t="shared" si="2453"/>
        <v>93000</v>
      </c>
      <c r="CA157" s="33">
        <f t="shared" si="2453"/>
        <v>0.5</v>
      </c>
      <c r="CB157" s="33">
        <f t="shared" si="2453"/>
        <v>13180</v>
      </c>
      <c r="CC157" s="33">
        <f t="shared" si="2453"/>
        <v>79820</v>
      </c>
      <c r="CD157" s="33">
        <f t="shared" si="2453"/>
        <v>0</v>
      </c>
      <c r="CE157" s="33">
        <f t="shared" si="2453"/>
        <v>0</v>
      </c>
      <c r="CF157" s="33">
        <f t="shared" si="2453"/>
        <v>0</v>
      </c>
      <c r="CG157" s="33">
        <f t="shared" si="2453"/>
        <v>375000</v>
      </c>
      <c r="CH157" s="33">
        <f t="shared" si="2453"/>
        <v>105000</v>
      </c>
      <c r="CI157" s="33">
        <f t="shared" si="2453"/>
        <v>270000</v>
      </c>
      <c r="CJ157" s="33">
        <f t="shared" si="2453"/>
        <v>0</v>
      </c>
      <c r="CK157" s="33">
        <f t="shared" si="2453"/>
        <v>0</v>
      </c>
      <c r="CL157" s="33">
        <f t="shared" si="2453"/>
        <v>0</v>
      </c>
      <c r="CM157" s="33">
        <f t="shared" si="2453"/>
        <v>164692</v>
      </c>
      <c r="CN157" s="33">
        <f t="shared" si="2453"/>
        <v>133500</v>
      </c>
      <c r="CO157" s="56">
        <f t="shared" si="2453"/>
        <v>0</v>
      </c>
      <c r="CP157" s="56">
        <f t="shared" si="2453"/>
        <v>0</v>
      </c>
      <c r="CQ157" s="56">
        <f t="shared" si="2453"/>
        <v>0</v>
      </c>
      <c r="CR157" s="33">
        <f t="shared" ref="CR157:DJ157" si="2454">SUBTOTAL(9,CR151:CR156)</f>
        <v>0</v>
      </c>
      <c r="CS157" s="33">
        <f t="shared" si="2454"/>
        <v>0</v>
      </c>
      <c r="CT157" s="33">
        <f t="shared" si="2454"/>
        <v>0</v>
      </c>
      <c r="CU157" s="33">
        <f t="shared" si="2454"/>
        <v>0</v>
      </c>
      <c r="CV157" s="33">
        <f t="shared" si="2454"/>
        <v>0</v>
      </c>
      <c r="CW157" s="33">
        <f t="shared" si="2454"/>
        <v>0</v>
      </c>
      <c r="CX157" s="33">
        <f t="shared" si="2454"/>
        <v>0</v>
      </c>
      <c r="CY157" s="33">
        <f t="shared" si="2454"/>
        <v>0</v>
      </c>
      <c r="CZ157" s="33">
        <f t="shared" si="2454"/>
        <v>0</v>
      </c>
      <c r="DA157" s="33">
        <f t="shared" si="2454"/>
        <v>0</v>
      </c>
      <c r="DB157" s="33">
        <f t="shared" si="2454"/>
        <v>0</v>
      </c>
      <c r="DC157" s="33">
        <f t="shared" si="2454"/>
        <v>0</v>
      </c>
      <c r="DD157" s="33">
        <f t="shared" si="2454"/>
        <v>-79820</v>
      </c>
      <c r="DE157" s="33">
        <f t="shared" si="2454"/>
        <v>-375000</v>
      </c>
      <c r="DF157" s="33">
        <f t="shared" si="2454"/>
        <v>195022</v>
      </c>
      <c r="DG157" s="33">
        <f t="shared" si="2454"/>
        <v>130076</v>
      </c>
      <c r="DH157" s="56">
        <f t="shared" si="2454"/>
        <v>0</v>
      </c>
      <c r="DI157" s="56">
        <f t="shared" si="2454"/>
        <v>1.01</v>
      </c>
      <c r="DJ157" s="56">
        <f t="shared" si="2454"/>
        <v>1.01</v>
      </c>
      <c r="DK157" s="33">
        <f t="shared" ref="DK157:EC157" si="2455">SUBTOTAL(9,DK151:DK156)</f>
        <v>0</v>
      </c>
      <c r="DL157" s="33">
        <f t="shared" si="2455"/>
        <v>0</v>
      </c>
      <c r="DM157" s="33">
        <f t="shared" si="2455"/>
        <v>0</v>
      </c>
      <c r="DN157" s="33">
        <f t="shared" si="2455"/>
        <v>0</v>
      </c>
      <c r="DO157" s="33">
        <f t="shared" si="2455"/>
        <v>0</v>
      </c>
      <c r="DP157" s="33">
        <f t="shared" si="2455"/>
        <v>0</v>
      </c>
      <c r="DQ157" s="33">
        <f t="shared" si="2455"/>
        <v>0</v>
      </c>
      <c r="DR157" s="33">
        <f t="shared" si="2455"/>
        <v>0</v>
      </c>
      <c r="DS157" s="33">
        <f t="shared" si="2455"/>
        <v>0</v>
      </c>
      <c r="DT157" s="33">
        <f t="shared" si="2455"/>
        <v>0</v>
      </c>
      <c r="DU157" s="33">
        <f t="shared" si="2455"/>
        <v>0</v>
      </c>
      <c r="DV157" s="33">
        <f t="shared" si="2455"/>
        <v>0</v>
      </c>
      <c r="DW157" s="33">
        <f t="shared" si="2455"/>
        <v>0</v>
      </c>
      <c r="DX157" s="33">
        <f t="shared" si="2455"/>
        <v>0</v>
      </c>
      <c r="DY157" s="33">
        <f t="shared" si="2455"/>
        <v>0</v>
      </c>
      <c r="DZ157" s="33">
        <f t="shared" si="2455"/>
        <v>0</v>
      </c>
      <c r="EA157" s="56" t="e">
        <f t="shared" si="2455"/>
        <v>#DIV/0!</v>
      </c>
      <c r="EB157" s="56" t="e">
        <f t="shared" si="2455"/>
        <v>#DIV/0!</v>
      </c>
      <c r="EC157" s="56" t="e">
        <f t="shared" si="2455"/>
        <v>#DIV/0!</v>
      </c>
      <c r="ED157" s="33">
        <f t="shared" ref="ED157:EV157" si="2456">SUBTOTAL(9,ED151:ED156)</f>
        <v>0</v>
      </c>
      <c r="EE157" s="33">
        <f t="shared" si="2456"/>
        <v>0</v>
      </c>
      <c r="EF157" s="33">
        <f t="shared" si="2456"/>
        <v>0</v>
      </c>
      <c r="EG157" s="33">
        <f t="shared" si="2456"/>
        <v>0</v>
      </c>
      <c r="EH157" s="33">
        <f t="shared" si="2456"/>
        <v>0</v>
      </c>
      <c r="EI157" s="33">
        <f t="shared" si="2456"/>
        <v>0</v>
      </c>
      <c r="EJ157" s="33">
        <f t="shared" si="2456"/>
        <v>0</v>
      </c>
      <c r="EK157" s="33">
        <f t="shared" si="2456"/>
        <v>0</v>
      </c>
      <c r="EL157" s="33">
        <f t="shared" si="2456"/>
        <v>0</v>
      </c>
      <c r="EM157" s="33">
        <f t="shared" si="2456"/>
        <v>0</v>
      </c>
      <c r="EN157" s="33">
        <f t="shared" si="2456"/>
        <v>0</v>
      </c>
      <c r="EO157" s="33">
        <f t="shared" si="2456"/>
        <v>0</v>
      </c>
      <c r="EP157" s="33">
        <f t="shared" si="2456"/>
        <v>0</v>
      </c>
      <c r="EQ157" s="33">
        <f t="shared" si="2456"/>
        <v>0</v>
      </c>
      <c r="ER157" s="33">
        <f t="shared" si="2456"/>
        <v>0</v>
      </c>
      <c r="ES157" s="33">
        <f t="shared" si="2456"/>
        <v>0</v>
      </c>
      <c r="ET157" s="56" t="e">
        <f t="shared" si="2456"/>
        <v>#DIV/0!</v>
      </c>
      <c r="EU157" s="56" t="e">
        <f t="shared" si="2456"/>
        <v>#DIV/0!</v>
      </c>
      <c r="EV157" s="56" t="e">
        <f t="shared" si="2456"/>
        <v>#DIV/0!</v>
      </c>
    </row>
    <row r="158" spans="1:152" x14ac:dyDescent="0.25">
      <c r="A158" s="25">
        <v>1452</v>
      </c>
      <c r="B158" s="6">
        <v>691000093</v>
      </c>
      <c r="C158" s="26">
        <v>75129507</v>
      </c>
      <c r="D158" s="27" t="s">
        <v>52</v>
      </c>
      <c r="E158" s="6">
        <v>3122</v>
      </c>
      <c r="F158" s="6" t="s">
        <v>18</v>
      </c>
      <c r="G158" s="6" t="s">
        <v>19</v>
      </c>
      <c r="H158" s="40">
        <f>I158+P158</f>
        <v>15000</v>
      </c>
      <c r="I158" s="40">
        <f>K158+L158+M158+N158+O158</f>
        <v>0</v>
      </c>
      <c r="J158" s="5"/>
      <c r="K158" s="9"/>
      <c r="L158" s="9"/>
      <c r="M158" s="9"/>
      <c r="N158" s="9"/>
      <c r="O158" s="9"/>
      <c r="P158" s="40">
        <f>Q158+R158+S158</f>
        <v>15000</v>
      </c>
      <c r="Q158" s="9"/>
      <c r="R158" s="9">
        <v>15000</v>
      </c>
      <c r="S158" s="9"/>
      <c r="T158" s="64">
        <f>(L158+M158+N158)*-1</f>
        <v>0</v>
      </c>
      <c r="U158" s="64">
        <f>(Q158+R158)*-1</f>
        <v>-15000</v>
      </c>
      <c r="V158" s="9">
        <f t="shared" ref="V158:W162" si="2457">ROUND(T158*0.65,0)</f>
        <v>0</v>
      </c>
      <c r="W158" s="9">
        <f t="shared" si="2457"/>
        <v>-9750</v>
      </c>
      <c r="X158" s="9">
        <v>55392</v>
      </c>
      <c r="Y158" s="9">
        <v>29600</v>
      </c>
      <c r="Z158" s="69">
        <f t="shared" ref="Z158:Z162" si="2458">IF(T158=0,0,ROUND((T158+L158)/X158/12,2))</f>
        <v>0</v>
      </c>
      <c r="AA158" s="69">
        <f t="shared" ref="AA158:AA162" si="2459">IF(U158=0,0,ROUND((U158+Q158)/Y158/12,2))</f>
        <v>-0.04</v>
      </c>
      <c r="AB158" s="69">
        <f>Z158+AA158</f>
        <v>-0.04</v>
      </c>
      <c r="AC158" s="69">
        <f t="shared" ref="AC158:AC162" si="2460">ROUND(Z158*0.65,2)</f>
        <v>0</v>
      </c>
      <c r="AD158" s="69">
        <f t="shared" ref="AD158:AD162" si="2461">ROUND(AA158*0.65,2)</f>
        <v>-0.03</v>
      </c>
      <c r="AE158" s="46">
        <f>AC158+AD158</f>
        <v>-0.03</v>
      </c>
      <c r="AF158" s="9">
        <f t="shared" ref="AF158:AF162" si="2462">T158-V158</f>
        <v>0</v>
      </c>
      <c r="AG158" s="9">
        <f t="shared" ref="AG158:AG162" si="2463">U158-W158</f>
        <v>-5250</v>
      </c>
      <c r="AH158" s="69">
        <f t="shared" ref="AH158:AH162" si="2464">Z158-AC158</f>
        <v>0</v>
      </c>
      <c r="AI158" s="69">
        <f t="shared" ref="AI158:AI162" si="2465">AA158-AD158</f>
        <v>-1.0000000000000002E-2</v>
      </c>
      <c r="AJ158" s="69">
        <f>AH158+AI158</f>
        <v>-1.0000000000000002E-2</v>
      </c>
      <c r="AK158" s="40">
        <f>AL158+AS158</f>
        <v>0</v>
      </c>
      <c r="AL158" s="40">
        <f>AN158+AO158+AP158+AQ158+AR158</f>
        <v>0</v>
      </c>
      <c r="AM158" s="5"/>
      <c r="AN158" s="9"/>
      <c r="AO158" s="9"/>
      <c r="AP158" s="9"/>
      <c r="AQ158" s="9"/>
      <c r="AR158" s="9"/>
      <c r="AS158" s="40">
        <f>AT158+AU158+AV158</f>
        <v>0</v>
      </c>
      <c r="AT158" s="9"/>
      <c r="AU158" s="9"/>
      <c r="AV158" s="9"/>
      <c r="AW158" s="81"/>
      <c r="AX158" s="81"/>
      <c r="AY158" s="78"/>
      <c r="AZ158" s="9">
        <v>55392</v>
      </c>
      <c r="BA158" s="9">
        <v>29600</v>
      </c>
      <c r="BB158" s="86">
        <f>ROUND(AW158/AZ158/10,2)*-1</f>
        <v>0</v>
      </c>
      <c r="BC158" s="86">
        <f>ROUND(AX158/BA158/10,2)*-1</f>
        <v>0</v>
      </c>
      <c r="BD158" s="86">
        <f>BB158+BC158</f>
        <v>0</v>
      </c>
      <c r="BE158" s="87">
        <f>BF158+BM158</f>
        <v>15000</v>
      </c>
      <c r="BF158" s="87">
        <f>BH158+BI158+BJ158+BK158+BL158</f>
        <v>0</v>
      </c>
      <c r="BG158" s="88">
        <f t="shared" ref="BG158:BG162" si="2466">J158</f>
        <v>0</v>
      </c>
      <c r="BH158" s="88">
        <f t="shared" ref="BH158:BH162" si="2467">K158</f>
        <v>0</v>
      </c>
      <c r="BI158" s="88">
        <f t="shared" ref="BI158:BI162" si="2468">L158</f>
        <v>0</v>
      </c>
      <c r="BJ158" s="88">
        <f t="shared" ref="BJ158:BJ162" si="2469">M158</f>
        <v>0</v>
      </c>
      <c r="BK158" s="88">
        <f t="shared" ref="BK158:BK162" si="2470">N158</f>
        <v>0</v>
      </c>
      <c r="BL158" s="88">
        <f t="shared" ref="BL158:BL162" si="2471">O158</f>
        <v>0</v>
      </c>
      <c r="BM158" s="87">
        <f>BN158+BO158+BP158</f>
        <v>15000</v>
      </c>
      <c r="BN158" s="81">
        <f t="shared" ref="BN158:BN162" si="2472">Q158</f>
        <v>0</v>
      </c>
      <c r="BO158" s="81">
        <f t="shared" ref="BO158:BO162" si="2473">R158</f>
        <v>15000</v>
      </c>
      <c r="BP158" s="81">
        <f t="shared" ref="BP158:BP162" si="2474">S158</f>
        <v>0</v>
      </c>
      <c r="BQ158" s="81">
        <f t="shared" ref="BQ158:BQ162" si="2475">(BH158+BI158+BJ158+BK158)-(K158+L158+M158+N158)</f>
        <v>0</v>
      </c>
      <c r="BR158" s="81">
        <f t="shared" ref="BR158:BR162" si="2476">(BN158+BO158)-(Q158+R158)</f>
        <v>0</v>
      </c>
      <c r="BS158" s="81">
        <f t="shared" ref="BS158:BS162" si="2477">(BP158+BL158)-(S158+O158)</f>
        <v>0</v>
      </c>
      <c r="BT158" s="9">
        <v>55392</v>
      </c>
      <c r="BU158" s="9">
        <v>29600</v>
      </c>
      <c r="BV158" s="86">
        <f t="shared" ref="BV158:BV162" si="2478">ROUND(((BH158+BJ158+BK158)-(K158+M158+N158))/10/BT158,2)*-1</f>
        <v>0</v>
      </c>
      <c r="BW158" s="86">
        <f t="shared" ref="BW158:BW162" si="2479">ROUND((BO158-R158)/10/BU158,2)*-1</f>
        <v>0</v>
      </c>
      <c r="BX158" s="86">
        <f>BV158+BW158</f>
        <v>0</v>
      </c>
      <c r="BY158" s="87">
        <f t="shared" ref="BY158:BY162" si="2480">BZ158+CG158</f>
        <v>15000</v>
      </c>
      <c r="BZ158" s="87">
        <f t="shared" ref="BZ158:BZ162" si="2481">CB158+CC158+CD158+CE158+CF158</f>
        <v>0</v>
      </c>
      <c r="CA158" s="81">
        <f t="shared" ref="CA158:CA162" si="2482">BG158</f>
        <v>0</v>
      </c>
      <c r="CB158" s="81">
        <f t="shared" ref="CB158:CB162" si="2483">BH158</f>
        <v>0</v>
      </c>
      <c r="CC158" s="81">
        <f t="shared" ref="CC158:CC162" si="2484">BI158</f>
        <v>0</v>
      </c>
      <c r="CD158" s="81">
        <f t="shared" ref="CD158:CD162" si="2485">BJ158</f>
        <v>0</v>
      </c>
      <c r="CE158" s="81">
        <f t="shared" ref="CE158:CE162" si="2486">BK158</f>
        <v>0</v>
      </c>
      <c r="CF158" s="81">
        <f t="shared" ref="CF158:CF162" si="2487">BL158</f>
        <v>0</v>
      </c>
      <c r="CG158" s="87">
        <f t="shared" ref="CG158:CG162" si="2488">CH158+CI158+CJ158</f>
        <v>15000</v>
      </c>
      <c r="CH158" s="81">
        <f t="shared" ref="CH158:CH162" si="2489">BN158</f>
        <v>0</v>
      </c>
      <c r="CI158" s="81">
        <f t="shared" ref="CI158:CI162" si="2490">BO158</f>
        <v>15000</v>
      </c>
      <c r="CJ158" s="81">
        <f t="shared" ref="CJ158:CJ162" si="2491">BP158</f>
        <v>0</v>
      </c>
      <c r="CK158" s="81">
        <f>(CC158+CD158+CE158)-(BI158+BJ158+BK158)</f>
        <v>0</v>
      </c>
      <c r="CL158" s="81">
        <f>(CH158+CI158)-(BN158+BO158)</f>
        <v>0</v>
      </c>
      <c r="CM158" s="9">
        <v>55392</v>
      </c>
      <c r="CN158" s="9">
        <v>29600</v>
      </c>
      <c r="CO158" s="90">
        <f>ROUND(((CD158+CE158)-(BJ158+BK158))/CM158/10,2)*-1</f>
        <v>0</v>
      </c>
      <c r="CP158" s="90">
        <f>ROUND((CI158-BO158)/CN158/10,2)*-1</f>
        <v>0</v>
      </c>
      <c r="CQ158" s="90">
        <f t="shared" ref="CQ158:CQ162" si="2492">SUM(CO158:CP158)</f>
        <v>0</v>
      </c>
      <c r="CR158" s="87">
        <f>CS158+CZ158</f>
        <v>0</v>
      </c>
      <c r="CS158" s="87">
        <f>CU158+CV158+CW158+CX158+CY158</f>
        <v>0</v>
      </c>
      <c r="CT158" s="88"/>
      <c r="CU158" s="81"/>
      <c r="CV158" s="81"/>
      <c r="CW158" s="81"/>
      <c r="CX158" s="81"/>
      <c r="CY158" s="81"/>
      <c r="CZ158" s="87">
        <f>DA158+DB158+DC158</f>
        <v>0</v>
      </c>
      <c r="DA158" s="81"/>
      <c r="DB158" s="81"/>
      <c r="DC158" s="81"/>
      <c r="DD158" s="81">
        <f t="shared" ref="DD158:DD162" si="2493">(CV158+CW158+CX158)-(CC158+CD158+CE158)</f>
        <v>0</v>
      </c>
      <c r="DE158" s="81">
        <f t="shared" ref="DE158:DE162" si="2494">(DA158+DB158)-(CH158+CI158)</f>
        <v>-15000</v>
      </c>
      <c r="DF158" s="9">
        <v>56067</v>
      </c>
      <c r="DG158" s="9">
        <v>27130</v>
      </c>
      <c r="DH158" s="90">
        <f t="shared" ref="DH158" si="2495">ROUND(((CW158+CX158)-(CD158+CE158))/DF158/10,2)*-1</f>
        <v>0</v>
      </c>
      <c r="DI158" s="90">
        <f t="shared" ref="DI158" si="2496">ROUND(((DB158-CI158)/DG158/10),2)*-1</f>
        <v>0.06</v>
      </c>
      <c r="DJ158" s="90">
        <f>DH158+DI158</f>
        <v>0.06</v>
      </c>
      <c r="DK158" s="87">
        <f>DL158+DS158</f>
        <v>0</v>
      </c>
      <c r="DL158" s="87">
        <f>DN158+DO158+DP158+DQ158+DR158</f>
        <v>0</v>
      </c>
      <c r="DM158" s="88"/>
      <c r="DN158" s="81"/>
      <c r="DO158" s="81"/>
      <c r="DP158" s="81"/>
      <c r="DQ158" s="81"/>
      <c r="DR158" s="81"/>
      <c r="DS158" s="87">
        <f t="shared" ref="DS158:DS162" si="2497">DT158+DU158+DV158</f>
        <v>0</v>
      </c>
      <c r="DT158" s="81"/>
      <c r="DU158" s="81"/>
      <c r="DV158" s="81"/>
      <c r="DW158" s="81">
        <f t="shared" ref="DW158:DW162" si="2498">(DO158+DP158+DQ158)-(CV158+CW158+CX158)</f>
        <v>0</v>
      </c>
      <c r="DX158" s="81">
        <f t="shared" ref="DX158:DX162" si="2499">(DT158+DU158)-(DA158+DB158)</f>
        <v>0</v>
      </c>
      <c r="DY158" s="9"/>
      <c r="DZ158" s="9"/>
      <c r="EA158" s="90" t="e">
        <f t="shared" ref="EA158" si="2500">ROUND(((DP158+DQ158)-(CW158+CX158))/DY158/10,2)*-1</f>
        <v>#DIV/0!</v>
      </c>
      <c r="EB158" s="90" t="e">
        <f t="shared" ref="EB158" si="2501">ROUND(((DU158-DB158)/DZ158/10),2)*-1</f>
        <v>#DIV/0!</v>
      </c>
      <c r="EC158" s="90" t="e">
        <f>EA158+EB158</f>
        <v>#DIV/0!</v>
      </c>
      <c r="ED158" s="87">
        <f>EE158+EL158</f>
        <v>0</v>
      </c>
      <c r="EE158" s="87">
        <f>EG158+EH158+EI158+EJ158+EK158</f>
        <v>0</v>
      </c>
      <c r="EF158" s="88"/>
      <c r="EG158" s="81"/>
      <c r="EH158" s="81"/>
      <c r="EI158" s="81"/>
      <c r="EJ158" s="81"/>
      <c r="EK158" s="81"/>
      <c r="EL158" s="87">
        <f>EM158+EN158+EO158</f>
        <v>0</v>
      </c>
      <c r="EM158" s="81"/>
      <c r="EN158" s="81"/>
      <c r="EO158" s="81"/>
      <c r="EP158" s="81">
        <f t="shared" ref="EP158:EP162" si="2502">(EH158+EI158+EJ158)-(DO158+DP158+DQ158)</f>
        <v>0</v>
      </c>
      <c r="EQ158" s="81">
        <f t="shared" ref="EQ158:EQ162" si="2503">(EM158+EN158)-(DT158+DU158)</f>
        <v>0</v>
      </c>
      <c r="ER158" s="9"/>
      <c r="ES158" s="9"/>
      <c r="ET158" s="90" t="e">
        <f t="shared" ref="ET158" si="2504">ROUND(((EI158+EJ158)-(DP158+DQ158))/ER158/10,2)*-1</f>
        <v>#DIV/0!</v>
      </c>
      <c r="EU158" s="90" t="e">
        <f t="shared" ref="EU158" si="2505">ROUND(((EN158-DU158)/ES158/10),2)*-1</f>
        <v>#DIV/0!</v>
      </c>
      <c r="EV158" s="90" t="e">
        <f>ET158+EU158</f>
        <v>#DIV/0!</v>
      </c>
    </row>
    <row r="159" spans="1:15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19">
        <v>3122</v>
      </c>
      <c r="F159" s="19" t="s">
        <v>108</v>
      </c>
      <c r="G159" s="19" t="s">
        <v>94</v>
      </c>
      <c r="H159" s="40">
        <f>I159+P159</f>
        <v>0</v>
      </c>
      <c r="I159" s="40">
        <f>K159+L159+M159+N159+O159</f>
        <v>0</v>
      </c>
      <c r="J159" s="5"/>
      <c r="K159" s="9"/>
      <c r="L159" s="9"/>
      <c r="M159" s="9"/>
      <c r="N159" s="9"/>
      <c r="O159" s="9"/>
      <c r="P159" s="40">
        <f>Q159+R159+S159</f>
        <v>0</v>
      </c>
      <c r="Q159" s="9"/>
      <c r="R159" s="9"/>
      <c r="S159" s="9"/>
      <c r="T159" s="64">
        <f>(L159+M159+N159)*-1</f>
        <v>0</v>
      </c>
      <c r="U159" s="64">
        <f>(Q159+R159)*-1</f>
        <v>0</v>
      </c>
      <c r="V159" s="9">
        <f t="shared" si="2457"/>
        <v>0</v>
      </c>
      <c r="W159" s="9">
        <f t="shared" si="2457"/>
        <v>0</v>
      </c>
      <c r="X159" s="45" t="s">
        <v>218</v>
      </c>
      <c r="Y159" s="45" t="s">
        <v>218</v>
      </c>
      <c r="Z159" s="69">
        <f t="shared" si="2458"/>
        <v>0</v>
      </c>
      <c r="AA159" s="69">
        <f t="shared" si="2459"/>
        <v>0</v>
      </c>
      <c r="AB159" s="69">
        <f>Z159+AA159</f>
        <v>0</v>
      </c>
      <c r="AC159" s="69">
        <f t="shared" si="2460"/>
        <v>0</v>
      </c>
      <c r="AD159" s="69">
        <f t="shared" si="2461"/>
        <v>0</v>
      </c>
      <c r="AE159" s="46">
        <f>AC159+AD159</f>
        <v>0</v>
      </c>
      <c r="AF159" s="9">
        <f t="shared" si="2462"/>
        <v>0</v>
      </c>
      <c r="AG159" s="9">
        <f t="shared" si="2463"/>
        <v>0</v>
      </c>
      <c r="AH159" s="69">
        <f t="shared" si="2464"/>
        <v>0</v>
      </c>
      <c r="AI159" s="69">
        <f t="shared" si="2465"/>
        <v>0</v>
      </c>
      <c r="AJ159" s="69">
        <f>AH159+AI159</f>
        <v>0</v>
      </c>
      <c r="AK159" s="40">
        <f>AL159+AS159</f>
        <v>0</v>
      </c>
      <c r="AL159" s="40">
        <f>AN159+AO159+AP159+AQ159+AR159</f>
        <v>0</v>
      </c>
      <c r="AM159" s="5"/>
      <c r="AN159" s="9"/>
      <c r="AO159" s="9"/>
      <c r="AP159" s="9"/>
      <c r="AQ159" s="9"/>
      <c r="AR159" s="9"/>
      <c r="AS159" s="40">
        <f>AT159+AU159+AV159</f>
        <v>0</v>
      </c>
      <c r="AT159" s="9"/>
      <c r="AU159" s="9"/>
      <c r="AV159" s="9"/>
      <c r="AW159" s="81"/>
      <c r="AX159" s="81"/>
      <c r="AY159" s="78"/>
      <c r="AZ159" s="45" t="s">
        <v>218</v>
      </c>
      <c r="BA159" s="45" t="s">
        <v>218</v>
      </c>
      <c r="BB159" s="107" t="s">
        <v>218</v>
      </c>
      <c r="BC159" s="107" t="s">
        <v>218</v>
      </c>
      <c r="BD159" s="107" t="s">
        <v>218</v>
      </c>
      <c r="BE159" s="87">
        <f>BF159+BM159</f>
        <v>0</v>
      </c>
      <c r="BF159" s="87">
        <f>BH159+BI159+BJ159+BK159+BL159</f>
        <v>0</v>
      </c>
      <c r="BG159" s="88">
        <f t="shared" si="2466"/>
        <v>0</v>
      </c>
      <c r="BH159" s="88">
        <f t="shared" si="2467"/>
        <v>0</v>
      </c>
      <c r="BI159" s="88">
        <f t="shared" si="2468"/>
        <v>0</v>
      </c>
      <c r="BJ159" s="88">
        <f t="shared" si="2469"/>
        <v>0</v>
      </c>
      <c r="BK159" s="88">
        <f t="shared" si="2470"/>
        <v>0</v>
      </c>
      <c r="BL159" s="88">
        <f t="shared" si="2471"/>
        <v>0</v>
      </c>
      <c r="BM159" s="87">
        <f>BN159+BO159+BP159</f>
        <v>0</v>
      </c>
      <c r="BN159" s="81">
        <f t="shared" si="2472"/>
        <v>0</v>
      </c>
      <c r="BO159" s="81">
        <f t="shared" si="2473"/>
        <v>0</v>
      </c>
      <c r="BP159" s="81">
        <f t="shared" si="2474"/>
        <v>0</v>
      </c>
      <c r="BQ159" s="81">
        <f t="shared" si="2475"/>
        <v>0</v>
      </c>
      <c r="BR159" s="81">
        <f t="shared" si="2476"/>
        <v>0</v>
      </c>
      <c r="BS159" s="81">
        <f t="shared" si="2477"/>
        <v>0</v>
      </c>
      <c r="BT159" s="45" t="s">
        <v>218</v>
      </c>
      <c r="BU159" s="45" t="s">
        <v>218</v>
      </c>
      <c r="BV159" s="86">
        <v>0</v>
      </c>
      <c r="BW159" s="86">
        <v>0</v>
      </c>
      <c r="BX159" s="86">
        <f>BV159+BW159</f>
        <v>0</v>
      </c>
      <c r="BY159" s="87">
        <f t="shared" si="2480"/>
        <v>0</v>
      </c>
      <c r="BZ159" s="87">
        <f t="shared" si="2481"/>
        <v>0</v>
      </c>
      <c r="CA159" s="81">
        <f t="shared" si="2482"/>
        <v>0</v>
      </c>
      <c r="CB159" s="81">
        <f t="shared" si="2483"/>
        <v>0</v>
      </c>
      <c r="CC159" s="81">
        <f t="shared" si="2484"/>
        <v>0</v>
      </c>
      <c r="CD159" s="81">
        <f t="shared" si="2485"/>
        <v>0</v>
      </c>
      <c r="CE159" s="81">
        <f t="shared" si="2486"/>
        <v>0</v>
      </c>
      <c r="CF159" s="81">
        <f t="shared" si="2487"/>
        <v>0</v>
      </c>
      <c r="CG159" s="87">
        <f t="shared" si="2488"/>
        <v>0</v>
      </c>
      <c r="CH159" s="81">
        <f t="shared" si="2489"/>
        <v>0</v>
      </c>
      <c r="CI159" s="81">
        <f t="shared" si="2490"/>
        <v>0</v>
      </c>
      <c r="CJ159" s="81">
        <f t="shared" si="2491"/>
        <v>0</v>
      </c>
      <c r="CK159" s="81">
        <f>(CC159+CD159+CE159)-(BI159+BJ159+BK159)</f>
        <v>0</v>
      </c>
      <c r="CL159" s="81">
        <f>(CH159+CI159)-(BN159+BO159)</f>
        <v>0</v>
      </c>
      <c r="CM159" s="45">
        <v>0</v>
      </c>
      <c r="CN159" s="45">
        <v>0</v>
      </c>
      <c r="CO159" s="90"/>
      <c r="CP159" s="90"/>
      <c r="CQ159" s="90">
        <f t="shared" si="2492"/>
        <v>0</v>
      </c>
      <c r="CR159" s="87">
        <f>CS159+CZ159</f>
        <v>0</v>
      </c>
      <c r="CS159" s="87">
        <f>CU159+CV159+CW159+CX159+CY159</f>
        <v>0</v>
      </c>
      <c r="CT159" s="88"/>
      <c r="CU159" s="81"/>
      <c r="CV159" s="81"/>
      <c r="CW159" s="81"/>
      <c r="CX159" s="81"/>
      <c r="CY159" s="81"/>
      <c r="CZ159" s="87">
        <f>DA159+DB159+DC159</f>
        <v>0</v>
      </c>
      <c r="DA159" s="81"/>
      <c r="DB159" s="81"/>
      <c r="DC159" s="81"/>
      <c r="DD159" s="81">
        <f t="shared" si="2493"/>
        <v>0</v>
      </c>
      <c r="DE159" s="81">
        <f t="shared" si="2494"/>
        <v>0</v>
      </c>
      <c r="DF159" s="45" t="s">
        <v>218</v>
      </c>
      <c r="DG159" s="45" t="s">
        <v>218</v>
      </c>
      <c r="DH159" s="90">
        <v>0</v>
      </c>
      <c r="DI159" s="90">
        <v>0</v>
      </c>
      <c r="DJ159" s="90">
        <f>DH159+DI159</f>
        <v>0</v>
      </c>
      <c r="DK159" s="87">
        <f>DL159+DS159</f>
        <v>0</v>
      </c>
      <c r="DL159" s="87">
        <f>DN159+DO159+DP159+DQ159+DR159</f>
        <v>0</v>
      </c>
      <c r="DM159" s="88"/>
      <c r="DN159" s="81"/>
      <c r="DO159" s="81"/>
      <c r="DP159" s="81"/>
      <c r="DQ159" s="81"/>
      <c r="DR159" s="81"/>
      <c r="DS159" s="87">
        <f t="shared" si="2497"/>
        <v>0</v>
      </c>
      <c r="DT159" s="81"/>
      <c r="DU159" s="81"/>
      <c r="DV159" s="81"/>
      <c r="DW159" s="81">
        <f t="shared" si="2498"/>
        <v>0</v>
      </c>
      <c r="DX159" s="81">
        <f t="shared" si="2499"/>
        <v>0</v>
      </c>
      <c r="DY159" s="45" t="s">
        <v>218</v>
      </c>
      <c r="DZ159" s="45" t="s">
        <v>218</v>
      </c>
      <c r="EA159" s="90">
        <v>0</v>
      </c>
      <c r="EB159" s="90">
        <v>0</v>
      </c>
      <c r="EC159" s="90">
        <f>EA159+EB159</f>
        <v>0</v>
      </c>
      <c r="ED159" s="87">
        <f>EE159+EL159</f>
        <v>0</v>
      </c>
      <c r="EE159" s="87">
        <f>EG159+EH159+EI159+EJ159+EK159</f>
        <v>0</v>
      </c>
      <c r="EF159" s="88"/>
      <c r="EG159" s="81"/>
      <c r="EH159" s="81"/>
      <c r="EI159" s="81"/>
      <c r="EJ159" s="81"/>
      <c r="EK159" s="81"/>
      <c r="EL159" s="87">
        <f>EM159+EN159+EO159</f>
        <v>0</v>
      </c>
      <c r="EM159" s="81"/>
      <c r="EN159" s="81"/>
      <c r="EO159" s="81"/>
      <c r="EP159" s="81">
        <f t="shared" si="2502"/>
        <v>0</v>
      </c>
      <c r="EQ159" s="81">
        <f t="shared" si="2503"/>
        <v>0</v>
      </c>
      <c r="ER159" s="45" t="s">
        <v>218</v>
      </c>
      <c r="ES159" s="45" t="s">
        <v>218</v>
      </c>
      <c r="ET159" s="90">
        <v>0</v>
      </c>
      <c r="EU159" s="90">
        <v>0</v>
      </c>
      <c r="EV159" s="90">
        <f>ET159+EU159</f>
        <v>0</v>
      </c>
    </row>
    <row r="160" spans="1:15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94</v>
      </c>
      <c r="H160" s="40">
        <f>I160+P160</f>
        <v>0</v>
      </c>
      <c r="I160" s="40">
        <f>K160+L160+M160+N160+O160</f>
        <v>0</v>
      </c>
      <c r="J160" s="5"/>
      <c r="K160" s="9"/>
      <c r="L160" s="9"/>
      <c r="M160" s="9"/>
      <c r="N160" s="9"/>
      <c r="O160" s="9"/>
      <c r="P160" s="40">
        <f>Q160+R160+S160</f>
        <v>0</v>
      </c>
      <c r="Q160" s="9"/>
      <c r="R160" s="9"/>
      <c r="S160" s="9"/>
      <c r="T160" s="64">
        <f>(L160+M160+N160)*-1</f>
        <v>0</v>
      </c>
      <c r="U160" s="64">
        <f>(Q160+R160)*-1</f>
        <v>0</v>
      </c>
      <c r="V160" s="9">
        <f t="shared" si="2457"/>
        <v>0</v>
      </c>
      <c r="W160" s="9">
        <f t="shared" si="2457"/>
        <v>0</v>
      </c>
      <c r="X160" s="45" t="s">
        <v>218</v>
      </c>
      <c r="Y160" s="9">
        <v>25931</v>
      </c>
      <c r="Z160" s="69">
        <f t="shared" si="2458"/>
        <v>0</v>
      </c>
      <c r="AA160" s="69">
        <f t="shared" si="2459"/>
        <v>0</v>
      </c>
      <c r="AB160" s="69">
        <f>Z160+AA160</f>
        <v>0</v>
      </c>
      <c r="AC160" s="69">
        <f t="shared" si="2460"/>
        <v>0</v>
      </c>
      <c r="AD160" s="69">
        <f t="shared" si="2461"/>
        <v>0</v>
      </c>
      <c r="AE160" s="46">
        <f>AC160+AD160</f>
        <v>0</v>
      </c>
      <c r="AF160" s="9">
        <f t="shared" si="2462"/>
        <v>0</v>
      </c>
      <c r="AG160" s="9">
        <f t="shared" si="2463"/>
        <v>0</v>
      </c>
      <c r="AH160" s="69">
        <f t="shared" si="2464"/>
        <v>0</v>
      </c>
      <c r="AI160" s="69">
        <f t="shared" si="2465"/>
        <v>0</v>
      </c>
      <c r="AJ160" s="69">
        <f>AH160+AI160</f>
        <v>0</v>
      </c>
      <c r="AK160" s="40">
        <f>AL160+AS160</f>
        <v>0</v>
      </c>
      <c r="AL160" s="40">
        <f>AN160+AO160+AP160+AQ160+AR160</f>
        <v>0</v>
      </c>
      <c r="AM160" s="5"/>
      <c r="AN160" s="9"/>
      <c r="AO160" s="9"/>
      <c r="AP160" s="9"/>
      <c r="AQ160" s="9"/>
      <c r="AR160" s="9"/>
      <c r="AS160" s="40">
        <f>AT160+AU160+AV160</f>
        <v>0</v>
      </c>
      <c r="AT160" s="9"/>
      <c r="AU160" s="9"/>
      <c r="AV160" s="9"/>
      <c r="AW160" s="81"/>
      <c r="AX160" s="81"/>
      <c r="AY160" s="78"/>
      <c r="AZ160" s="45" t="s">
        <v>218</v>
      </c>
      <c r="BA160" s="9">
        <v>25931</v>
      </c>
      <c r="BB160" s="107" t="s">
        <v>218</v>
      </c>
      <c r="BC160" s="86">
        <f t="shared" ref="BC160:BC162" si="2506">ROUND(AX160/BA160/10,2)*-1</f>
        <v>0</v>
      </c>
      <c r="BD160" s="86">
        <f t="shared" ref="BD160:BD161" si="2507">BC160</f>
        <v>0</v>
      </c>
      <c r="BE160" s="87">
        <f>BF160+BM160</f>
        <v>0</v>
      </c>
      <c r="BF160" s="87">
        <f>BH160+BI160+BJ160+BK160+BL160</f>
        <v>0</v>
      </c>
      <c r="BG160" s="88">
        <f t="shared" si="2466"/>
        <v>0</v>
      </c>
      <c r="BH160" s="88">
        <f t="shared" si="2467"/>
        <v>0</v>
      </c>
      <c r="BI160" s="88">
        <f t="shared" si="2468"/>
        <v>0</v>
      </c>
      <c r="BJ160" s="88">
        <f t="shared" si="2469"/>
        <v>0</v>
      </c>
      <c r="BK160" s="88">
        <f t="shared" si="2470"/>
        <v>0</v>
      </c>
      <c r="BL160" s="88">
        <f t="shared" si="2471"/>
        <v>0</v>
      </c>
      <c r="BM160" s="87">
        <f>BN160+BO160+BP160</f>
        <v>0</v>
      </c>
      <c r="BN160" s="81">
        <f t="shared" si="2472"/>
        <v>0</v>
      </c>
      <c r="BO160" s="81">
        <f t="shared" si="2473"/>
        <v>0</v>
      </c>
      <c r="BP160" s="81">
        <f t="shared" si="2474"/>
        <v>0</v>
      </c>
      <c r="BQ160" s="81">
        <f t="shared" si="2475"/>
        <v>0</v>
      </c>
      <c r="BR160" s="81">
        <f t="shared" si="2476"/>
        <v>0</v>
      </c>
      <c r="BS160" s="81">
        <f t="shared" si="2477"/>
        <v>0</v>
      </c>
      <c r="BT160" s="45" t="s">
        <v>218</v>
      </c>
      <c r="BU160" s="9">
        <v>25931</v>
      </c>
      <c r="BV160" s="86">
        <v>0</v>
      </c>
      <c r="BW160" s="86">
        <f t="shared" si="2479"/>
        <v>0</v>
      </c>
      <c r="BX160" s="86">
        <f>BV160+BW160</f>
        <v>0</v>
      </c>
      <c r="BY160" s="87">
        <f t="shared" si="2480"/>
        <v>0</v>
      </c>
      <c r="BZ160" s="87">
        <f t="shared" si="2481"/>
        <v>0</v>
      </c>
      <c r="CA160" s="81">
        <f t="shared" si="2482"/>
        <v>0</v>
      </c>
      <c r="CB160" s="81">
        <f t="shared" si="2483"/>
        <v>0</v>
      </c>
      <c r="CC160" s="81">
        <f t="shared" si="2484"/>
        <v>0</v>
      </c>
      <c r="CD160" s="81">
        <f t="shared" si="2485"/>
        <v>0</v>
      </c>
      <c r="CE160" s="81">
        <f t="shared" si="2486"/>
        <v>0</v>
      </c>
      <c r="CF160" s="81">
        <f t="shared" si="2487"/>
        <v>0</v>
      </c>
      <c r="CG160" s="87">
        <f t="shared" si="2488"/>
        <v>0</v>
      </c>
      <c r="CH160" s="81">
        <f t="shared" si="2489"/>
        <v>0</v>
      </c>
      <c r="CI160" s="81">
        <f t="shared" si="2490"/>
        <v>0</v>
      </c>
      <c r="CJ160" s="81">
        <f t="shared" si="2491"/>
        <v>0</v>
      </c>
      <c r="CK160" s="81">
        <f>(CC160+CD160+CE160)-(BI160+BJ160+BK160)</f>
        <v>0</v>
      </c>
      <c r="CL160" s="81">
        <f>(CH160+CI160)-(BN160+BO160)</f>
        <v>0</v>
      </c>
      <c r="CM160" s="45">
        <v>0</v>
      </c>
      <c r="CN160" s="9">
        <v>25931</v>
      </c>
      <c r="CO160" s="90"/>
      <c r="CP160" s="90">
        <f t="shared" ref="CP160:CP162" si="2508">ROUND((CI160-BO160)/CN160/10,2)*-1</f>
        <v>0</v>
      </c>
      <c r="CQ160" s="90">
        <f t="shared" si="2492"/>
        <v>0</v>
      </c>
      <c r="CR160" s="87">
        <f>CS160+CZ160</f>
        <v>0</v>
      </c>
      <c r="CS160" s="87">
        <f>CU160+CV160+CW160+CX160+CY160</f>
        <v>0</v>
      </c>
      <c r="CT160" s="88"/>
      <c r="CU160" s="81"/>
      <c r="CV160" s="81"/>
      <c r="CW160" s="81"/>
      <c r="CX160" s="81"/>
      <c r="CY160" s="81"/>
      <c r="CZ160" s="87">
        <f>DA160+DB160+DC160</f>
        <v>0</v>
      </c>
      <c r="DA160" s="81"/>
      <c r="DB160" s="81"/>
      <c r="DC160" s="81"/>
      <c r="DD160" s="81">
        <f t="shared" si="2493"/>
        <v>0</v>
      </c>
      <c r="DE160" s="81">
        <f t="shared" si="2494"/>
        <v>0</v>
      </c>
      <c r="DF160" s="45" t="s">
        <v>218</v>
      </c>
      <c r="DG160" s="9">
        <v>26460</v>
      </c>
      <c r="DH160" s="90">
        <v>0</v>
      </c>
      <c r="DI160" s="90">
        <f t="shared" ref="DI160:DI162" si="2509">ROUND(((DB160-CI160)/DG160/10),2)*-1</f>
        <v>0</v>
      </c>
      <c r="DJ160" s="90">
        <f>DH160+DI160</f>
        <v>0</v>
      </c>
      <c r="DK160" s="87">
        <f>DL160+DS160</f>
        <v>0</v>
      </c>
      <c r="DL160" s="87">
        <f>DN160+DO160+DP160+DQ160+DR160</f>
        <v>0</v>
      </c>
      <c r="DM160" s="88"/>
      <c r="DN160" s="81"/>
      <c r="DO160" s="81"/>
      <c r="DP160" s="81"/>
      <c r="DQ160" s="81"/>
      <c r="DR160" s="81"/>
      <c r="DS160" s="87">
        <f t="shared" si="2497"/>
        <v>0</v>
      </c>
      <c r="DT160" s="81"/>
      <c r="DU160" s="81"/>
      <c r="DV160" s="81"/>
      <c r="DW160" s="81">
        <f t="shared" si="2498"/>
        <v>0</v>
      </c>
      <c r="DX160" s="81">
        <f t="shared" si="2499"/>
        <v>0</v>
      </c>
      <c r="DY160" s="45" t="s">
        <v>218</v>
      </c>
      <c r="DZ160" s="9"/>
      <c r="EA160" s="90">
        <v>0</v>
      </c>
      <c r="EB160" s="90" t="e">
        <f t="shared" ref="EB160:EB162" si="2510">ROUND(((DU160-DB160)/DZ160/10),2)*-1</f>
        <v>#DIV/0!</v>
      </c>
      <c r="EC160" s="90" t="e">
        <f>EA160+EB160</f>
        <v>#DIV/0!</v>
      </c>
      <c r="ED160" s="87">
        <f>EE160+EL160</f>
        <v>0</v>
      </c>
      <c r="EE160" s="87">
        <f>EG160+EH160+EI160+EJ160+EK160</f>
        <v>0</v>
      </c>
      <c r="EF160" s="88"/>
      <c r="EG160" s="81"/>
      <c r="EH160" s="81"/>
      <c r="EI160" s="81"/>
      <c r="EJ160" s="81"/>
      <c r="EK160" s="81"/>
      <c r="EL160" s="87">
        <f>EM160+EN160+EO160</f>
        <v>0</v>
      </c>
      <c r="EM160" s="81"/>
      <c r="EN160" s="81"/>
      <c r="EO160" s="81"/>
      <c r="EP160" s="81">
        <f t="shared" si="2502"/>
        <v>0</v>
      </c>
      <c r="EQ160" s="81">
        <f t="shared" si="2503"/>
        <v>0</v>
      </c>
      <c r="ER160" s="45" t="s">
        <v>218</v>
      </c>
      <c r="ES160" s="9"/>
      <c r="ET160" s="90">
        <v>0</v>
      </c>
      <c r="EU160" s="90" t="e">
        <f t="shared" ref="EU160:EU162" si="2511">ROUND(((EN160-DU160)/ES160/10),2)*-1</f>
        <v>#DIV/0!</v>
      </c>
      <c r="EV160" s="90" t="e">
        <f>ET160+EU160</f>
        <v>#DIV/0!</v>
      </c>
    </row>
    <row r="161" spans="1:15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3141</v>
      </c>
      <c r="F161" s="2" t="s">
        <v>20</v>
      </c>
      <c r="G161" s="7" t="s">
        <v>94</v>
      </c>
      <c r="H161" s="40">
        <f>I161+P161</f>
        <v>0</v>
      </c>
      <c r="I161" s="40">
        <f>K161+L161+M161+N161+O161</f>
        <v>0</v>
      </c>
      <c r="J161" s="5"/>
      <c r="K161" s="9"/>
      <c r="L161" s="9"/>
      <c r="M161" s="9"/>
      <c r="N161" s="9"/>
      <c r="O161" s="9"/>
      <c r="P161" s="40">
        <f>Q161+R161+S161</f>
        <v>0</v>
      </c>
      <c r="Q161" s="9"/>
      <c r="R161" s="9"/>
      <c r="S161" s="9"/>
      <c r="T161" s="64">
        <f>(L161+M161+N161)*-1</f>
        <v>0</v>
      </c>
      <c r="U161" s="64">
        <f>(Q161+R161)*-1</f>
        <v>0</v>
      </c>
      <c r="V161" s="9">
        <f t="shared" si="2457"/>
        <v>0</v>
      </c>
      <c r="W161" s="9">
        <f t="shared" si="2457"/>
        <v>0</v>
      </c>
      <c r="X161" s="45" t="s">
        <v>218</v>
      </c>
      <c r="Y161" s="9">
        <v>25931</v>
      </c>
      <c r="Z161" s="69">
        <f t="shared" si="2458"/>
        <v>0</v>
      </c>
      <c r="AA161" s="69">
        <f t="shared" si="2459"/>
        <v>0</v>
      </c>
      <c r="AB161" s="69">
        <f>Z161+AA161</f>
        <v>0</v>
      </c>
      <c r="AC161" s="69">
        <f t="shared" si="2460"/>
        <v>0</v>
      </c>
      <c r="AD161" s="69">
        <f t="shared" si="2461"/>
        <v>0</v>
      </c>
      <c r="AE161" s="46">
        <f>AC161+AD161</f>
        <v>0</v>
      </c>
      <c r="AF161" s="9">
        <f t="shared" si="2462"/>
        <v>0</v>
      </c>
      <c r="AG161" s="9">
        <f t="shared" si="2463"/>
        <v>0</v>
      </c>
      <c r="AH161" s="69">
        <f t="shared" si="2464"/>
        <v>0</v>
      </c>
      <c r="AI161" s="69">
        <f t="shared" si="2465"/>
        <v>0</v>
      </c>
      <c r="AJ161" s="69">
        <f>AH161+AI161</f>
        <v>0</v>
      </c>
      <c r="AK161" s="40">
        <f>AL161+AS161</f>
        <v>0</v>
      </c>
      <c r="AL161" s="40">
        <f>AN161+AO161+AP161+AQ161+AR161</f>
        <v>0</v>
      </c>
      <c r="AM161" s="5"/>
      <c r="AN161" s="9"/>
      <c r="AO161" s="9"/>
      <c r="AP161" s="9"/>
      <c r="AQ161" s="9"/>
      <c r="AR161" s="9"/>
      <c r="AS161" s="40">
        <f>AT161+AU161+AV161</f>
        <v>0</v>
      </c>
      <c r="AT161" s="9"/>
      <c r="AU161" s="9"/>
      <c r="AV161" s="9"/>
      <c r="AW161" s="81"/>
      <c r="AX161" s="81"/>
      <c r="AY161" s="78"/>
      <c r="AZ161" s="45" t="s">
        <v>218</v>
      </c>
      <c r="BA161" s="9">
        <v>25931</v>
      </c>
      <c r="BB161" s="107" t="s">
        <v>218</v>
      </c>
      <c r="BC161" s="86">
        <f t="shared" si="2506"/>
        <v>0</v>
      </c>
      <c r="BD161" s="86">
        <f t="shared" si="2507"/>
        <v>0</v>
      </c>
      <c r="BE161" s="87">
        <f>BF161+BM161</f>
        <v>0</v>
      </c>
      <c r="BF161" s="87">
        <f>BH161+BI161+BJ161+BK161+BL161</f>
        <v>0</v>
      </c>
      <c r="BG161" s="88">
        <f t="shared" si="2466"/>
        <v>0</v>
      </c>
      <c r="BH161" s="88">
        <f t="shared" si="2467"/>
        <v>0</v>
      </c>
      <c r="BI161" s="88">
        <f t="shared" si="2468"/>
        <v>0</v>
      </c>
      <c r="BJ161" s="88">
        <f t="shared" si="2469"/>
        <v>0</v>
      </c>
      <c r="BK161" s="88">
        <f t="shared" si="2470"/>
        <v>0</v>
      </c>
      <c r="BL161" s="88">
        <f t="shared" si="2471"/>
        <v>0</v>
      </c>
      <c r="BM161" s="87">
        <f>BN161+BO161+BP161</f>
        <v>0</v>
      </c>
      <c r="BN161" s="81">
        <f t="shared" si="2472"/>
        <v>0</v>
      </c>
      <c r="BO161" s="81">
        <f t="shared" si="2473"/>
        <v>0</v>
      </c>
      <c r="BP161" s="81">
        <f t="shared" si="2474"/>
        <v>0</v>
      </c>
      <c r="BQ161" s="81">
        <f t="shared" si="2475"/>
        <v>0</v>
      </c>
      <c r="BR161" s="81">
        <f t="shared" si="2476"/>
        <v>0</v>
      </c>
      <c r="BS161" s="81">
        <f t="shared" si="2477"/>
        <v>0</v>
      </c>
      <c r="BT161" s="45" t="s">
        <v>218</v>
      </c>
      <c r="BU161" s="9">
        <v>25931</v>
      </c>
      <c r="BV161" s="86">
        <v>0</v>
      </c>
      <c r="BW161" s="86">
        <f t="shared" si="2479"/>
        <v>0</v>
      </c>
      <c r="BX161" s="86">
        <f>BV161+BW161</f>
        <v>0</v>
      </c>
      <c r="BY161" s="87">
        <f t="shared" si="2480"/>
        <v>0</v>
      </c>
      <c r="BZ161" s="87">
        <f t="shared" si="2481"/>
        <v>0</v>
      </c>
      <c r="CA161" s="81">
        <f t="shared" si="2482"/>
        <v>0</v>
      </c>
      <c r="CB161" s="81">
        <f t="shared" si="2483"/>
        <v>0</v>
      </c>
      <c r="CC161" s="81">
        <f t="shared" si="2484"/>
        <v>0</v>
      </c>
      <c r="CD161" s="81">
        <f t="shared" si="2485"/>
        <v>0</v>
      </c>
      <c r="CE161" s="81">
        <f t="shared" si="2486"/>
        <v>0</v>
      </c>
      <c r="CF161" s="81">
        <f t="shared" si="2487"/>
        <v>0</v>
      </c>
      <c r="CG161" s="87">
        <f t="shared" si="2488"/>
        <v>0</v>
      </c>
      <c r="CH161" s="81">
        <f t="shared" si="2489"/>
        <v>0</v>
      </c>
      <c r="CI161" s="81">
        <f t="shared" si="2490"/>
        <v>0</v>
      </c>
      <c r="CJ161" s="81">
        <f t="shared" si="2491"/>
        <v>0</v>
      </c>
      <c r="CK161" s="81">
        <f>(CC161+CD161+CE161)-(BI161+BJ161+BK161)</f>
        <v>0</v>
      </c>
      <c r="CL161" s="81">
        <f>(CH161+CI161)-(BN161+BO161)</f>
        <v>0</v>
      </c>
      <c r="CM161" s="45">
        <v>0</v>
      </c>
      <c r="CN161" s="9">
        <v>25931</v>
      </c>
      <c r="CO161" s="90"/>
      <c r="CP161" s="90">
        <f t="shared" si="2508"/>
        <v>0</v>
      </c>
      <c r="CQ161" s="90">
        <f t="shared" si="2492"/>
        <v>0</v>
      </c>
      <c r="CR161" s="87">
        <f>CS161+CZ161</f>
        <v>0</v>
      </c>
      <c r="CS161" s="87">
        <f>CU161+CV161+CW161+CX161+CY161</f>
        <v>0</v>
      </c>
      <c r="CT161" s="88"/>
      <c r="CU161" s="81"/>
      <c r="CV161" s="81"/>
      <c r="CW161" s="81"/>
      <c r="CX161" s="81"/>
      <c r="CY161" s="81"/>
      <c r="CZ161" s="87">
        <f>DA161+DB161+DC161</f>
        <v>0</v>
      </c>
      <c r="DA161" s="81"/>
      <c r="DB161" s="81"/>
      <c r="DC161" s="81"/>
      <c r="DD161" s="81">
        <f t="shared" si="2493"/>
        <v>0</v>
      </c>
      <c r="DE161" s="81">
        <f t="shared" si="2494"/>
        <v>0</v>
      </c>
      <c r="DF161" s="45" t="s">
        <v>218</v>
      </c>
      <c r="DG161" s="9">
        <v>26460</v>
      </c>
      <c r="DH161" s="90">
        <v>0</v>
      </c>
      <c r="DI161" s="90">
        <f t="shared" si="2509"/>
        <v>0</v>
      </c>
      <c r="DJ161" s="90">
        <f>DH161+DI161</f>
        <v>0</v>
      </c>
      <c r="DK161" s="87">
        <f>DL161+DS161</f>
        <v>0</v>
      </c>
      <c r="DL161" s="87">
        <f>DN161+DO161+DP161+DQ161+DR161</f>
        <v>0</v>
      </c>
      <c r="DM161" s="88"/>
      <c r="DN161" s="81"/>
      <c r="DO161" s="81"/>
      <c r="DP161" s="81"/>
      <c r="DQ161" s="81"/>
      <c r="DR161" s="81"/>
      <c r="DS161" s="87">
        <f t="shared" si="2497"/>
        <v>0</v>
      </c>
      <c r="DT161" s="81"/>
      <c r="DU161" s="81"/>
      <c r="DV161" s="81"/>
      <c r="DW161" s="81">
        <f t="shared" si="2498"/>
        <v>0</v>
      </c>
      <c r="DX161" s="81">
        <f t="shared" si="2499"/>
        <v>0</v>
      </c>
      <c r="DY161" s="45" t="s">
        <v>218</v>
      </c>
      <c r="DZ161" s="9"/>
      <c r="EA161" s="90">
        <v>0</v>
      </c>
      <c r="EB161" s="90" t="e">
        <f t="shared" si="2510"/>
        <v>#DIV/0!</v>
      </c>
      <c r="EC161" s="90" t="e">
        <f>EA161+EB161</f>
        <v>#DIV/0!</v>
      </c>
      <c r="ED161" s="87">
        <f>EE161+EL161</f>
        <v>0</v>
      </c>
      <c r="EE161" s="87">
        <f>EG161+EH161+EI161+EJ161+EK161</f>
        <v>0</v>
      </c>
      <c r="EF161" s="88"/>
      <c r="EG161" s="81"/>
      <c r="EH161" s="81"/>
      <c r="EI161" s="81"/>
      <c r="EJ161" s="81"/>
      <c r="EK161" s="81"/>
      <c r="EL161" s="87">
        <f>EM161+EN161+EO161</f>
        <v>0</v>
      </c>
      <c r="EM161" s="81"/>
      <c r="EN161" s="81"/>
      <c r="EO161" s="81"/>
      <c r="EP161" s="81">
        <f t="shared" si="2502"/>
        <v>0</v>
      </c>
      <c r="EQ161" s="81">
        <f t="shared" si="2503"/>
        <v>0</v>
      </c>
      <c r="ER161" s="45" t="s">
        <v>218</v>
      </c>
      <c r="ES161" s="9"/>
      <c r="ET161" s="90">
        <v>0</v>
      </c>
      <c r="EU161" s="90" t="e">
        <f t="shared" si="2511"/>
        <v>#DIV/0!</v>
      </c>
      <c r="EV161" s="90" t="e">
        <f>ET161+EU161</f>
        <v>#DIV/0!</v>
      </c>
    </row>
    <row r="162" spans="1:152" x14ac:dyDescent="0.25">
      <c r="A162" s="5">
        <v>1452</v>
      </c>
      <c r="B162" s="2">
        <v>691000093</v>
      </c>
      <c r="C162" s="7">
        <v>75129507</v>
      </c>
      <c r="D162" s="8" t="s">
        <v>52</v>
      </c>
      <c r="E162" s="2">
        <v>3147</v>
      </c>
      <c r="F162" s="2" t="s">
        <v>27</v>
      </c>
      <c r="G162" s="7" t="s">
        <v>94</v>
      </c>
      <c r="H162" s="40">
        <f>I162+P162</f>
        <v>0</v>
      </c>
      <c r="I162" s="40">
        <f>K162+L162+M162+N162+O162</f>
        <v>0</v>
      </c>
      <c r="J162" s="5"/>
      <c r="K162" s="9"/>
      <c r="L162" s="9"/>
      <c r="M162" s="9"/>
      <c r="N162" s="9"/>
      <c r="O162" s="9"/>
      <c r="P162" s="40">
        <f>Q162+R162+S162</f>
        <v>0</v>
      </c>
      <c r="Q162" s="9"/>
      <c r="R162" s="9"/>
      <c r="S162" s="9"/>
      <c r="T162" s="64">
        <f>(L162+M162+N162)*-1</f>
        <v>0</v>
      </c>
      <c r="U162" s="64">
        <f>(Q162+R162)*-1</f>
        <v>0</v>
      </c>
      <c r="V162" s="9">
        <f t="shared" si="2457"/>
        <v>0</v>
      </c>
      <c r="W162" s="9">
        <f t="shared" si="2457"/>
        <v>0</v>
      </c>
      <c r="X162" s="9">
        <v>41481</v>
      </c>
      <c r="Y162" s="9">
        <v>23391</v>
      </c>
      <c r="Z162" s="69">
        <f t="shared" si="2458"/>
        <v>0</v>
      </c>
      <c r="AA162" s="69">
        <f t="shared" si="2459"/>
        <v>0</v>
      </c>
      <c r="AB162" s="69">
        <f>Z162+AA162</f>
        <v>0</v>
      </c>
      <c r="AC162" s="69">
        <f t="shared" si="2460"/>
        <v>0</v>
      </c>
      <c r="AD162" s="69">
        <f t="shared" si="2461"/>
        <v>0</v>
      </c>
      <c r="AE162" s="46">
        <f>AC162+AD162</f>
        <v>0</v>
      </c>
      <c r="AF162" s="9">
        <f t="shared" si="2462"/>
        <v>0</v>
      </c>
      <c r="AG162" s="9">
        <f t="shared" si="2463"/>
        <v>0</v>
      </c>
      <c r="AH162" s="69">
        <f t="shared" si="2464"/>
        <v>0</v>
      </c>
      <c r="AI162" s="69">
        <f t="shared" si="2465"/>
        <v>0</v>
      </c>
      <c r="AJ162" s="69">
        <f>AH162+AI162</f>
        <v>0</v>
      </c>
      <c r="AK162" s="40">
        <f>AL162+AS162</f>
        <v>0</v>
      </c>
      <c r="AL162" s="40">
        <f>AN162+AO162+AP162+AQ162+AR162</f>
        <v>0</v>
      </c>
      <c r="AM162" s="5"/>
      <c r="AN162" s="9"/>
      <c r="AO162" s="9"/>
      <c r="AP162" s="9"/>
      <c r="AQ162" s="9"/>
      <c r="AR162" s="9"/>
      <c r="AS162" s="40">
        <f>AT162+AU162+AV162</f>
        <v>0</v>
      </c>
      <c r="AT162" s="9"/>
      <c r="AU162" s="9"/>
      <c r="AV162" s="9"/>
      <c r="AW162" s="81"/>
      <c r="AX162" s="81"/>
      <c r="AY162" s="78"/>
      <c r="AZ162" s="9">
        <v>41481</v>
      </c>
      <c r="BA162" s="9">
        <v>23391</v>
      </c>
      <c r="BB162" s="86">
        <f>ROUND(AW162/AZ162/10,2)*-1</f>
        <v>0</v>
      </c>
      <c r="BC162" s="86">
        <f t="shared" si="2506"/>
        <v>0</v>
      </c>
      <c r="BD162" s="86">
        <f>BB162+BC162</f>
        <v>0</v>
      </c>
      <c r="BE162" s="87">
        <f>BF162+BM162</f>
        <v>0</v>
      </c>
      <c r="BF162" s="87">
        <f>BH162+BI162+BJ162+BK162+BL162</f>
        <v>0</v>
      </c>
      <c r="BG162" s="88">
        <f t="shared" si="2466"/>
        <v>0</v>
      </c>
      <c r="BH162" s="88">
        <f t="shared" si="2467"/>
        <v>0</v>
      </c>
      <c r="BI162" s="88">
        <f t="shared" si="2468"/>
        <v>0</v>
      </c>
      <c r="BJ162" s="88">
        <f t="shared" si="2469"/>
        <v>0</v>
      </c>
      <c r="BK162" s="88">
        <f t="shared" si="2470"/>
        <v>0</v>
      </c>
      <c r="BL162" s="88">
        <f t="shared" si="2471"/>
        <v>0</v>
      </c>
      <c r="BM162" s="87">
        <f>BN162+BO162+BP162</f>
        <v>0</v>
      </c>
      <c r="BN162" s="81">
        <f t="shared" si="2472"/>
        <v>0</v>
      </c>
      <c r="BO162" s="81">
        <f t="shared" si="2473"/>
        <v>0</v>
      </c>
      <c r="BP162" s="81">
        <f t="shared" si="2474"/>
        <v>0</v>
      </c>
      <c r="BQ162" s="81">
        <f t="shared" si="2475"/>
        <v>0</v>
      </c>
      <c r="BR162" s="81">
        <f t="shared" si="2476"/>
        <v>0</v>
      </c>
      <c r="BS162" s="81">
        <f t="shared" si="2477"/>
        <v>0</v>
      </c>
      <c r="BT162" s="9">
        <v>41481</v>
      </c>
      <c r="BU162" s="9">
        <v>23391</v>
      </c>
      <c r="BV162" s="86">
        <f t="shared" si="2478"/>
        <v>0</v>
      </c>
      <c r="BW162" s="86">
        <f t="shared" si="2479"/>
        <v>0</v>
      </c>
      <c r="BX162" s="86">
        <f>BV162+BW162</f>
        <v>0</v>
      </c>
      <c r="BY162" s="87">
        <f t="shared" si="2480"/>
        <v>0</v>
      </c>
      <c r="BZ162" s="87">
        <f t="shared" si="2481"/>
        <v>0</v>
      </c>
      <c r="CA162" s="81">
        <f t="shared" si="2482"/>
        <v>0</v>
      </c>
      <c r="CB162" s="81">
        <f t="shared" si="2483"/>
        <v>0</v>
      </c>
      <c r="CC162" s="81">
        <f t="shared" si="2484"/>
        <v>0</v>
      </c>
      <c r="CD162" s="81">
        <f t="shared" si="2485"/>
        <v>0</v>
      </c>
      <c r="CE162" s="81">
        <f t="shared" si="2486"/>
        <v>0</v>
      </c>
      <c r="CF162" s="81">
        <f t="shared" si="2487"/>
        <v>0</v>
      </c>
      <c r="CG162" s="87">
        <f t="shared" si="2488"/>
        <v>0</v>
      </c>
      <c r="CH162" s="81">
        <f t="shared" si="2489"/>
        <v>0</v>
      </c>
      <c r="CI162" s="81">
        <f t="shared" si="2490"/>
        <v>0</v>
      </c>
      <c r="CJ162" s="81">
        <f t="shared" si="2491"/>
        <v>0</v>
      </c>
      <c r="CK162" s="81">
        <f>(CC162+CD162+CE162)-(BI162+BJ162+BK162)</f>
        <v>0</v>
      </c>
      <c r="CL162" s="81">
        <f>(CH162+CI162)-(BN162+BO162)</f>
        <v>0</v>
      </c>
      <c r="CM162" s="9">
        <v>41481</v>
      </c>
      <c r="CN162" s="9">
        <v>23391</v>
      </c>
      <c r="CO162" s="90">
        <f>ROUND(((CD162+CE162)-(BJ162+BK162))/CM162/10,2)*-1</f>
        <v>0</v>
      </c>
      <c r="CP162" s="90">
        <f t="shared" si="2508"/>
        <v>0</v>
      </c>
      <c r="CQ162" s="90">
        <f t="shared" si="2492"/>
        <v>0</v>
      </c>
      <c r="CR162" s="87">
        <f>CS162+CZ162</f>
        <v>0</v>
      </c>
      <c r="CS162" s="87">
        <f>CU162+CV162+CW162+CX162+CY162</f>
        <v>0</v>
      </c>
      <c r="CT162" s="88"/>
      <c r="CU162" s="81"/>
      <c r="CV162" s="81"/>
      <c r="CW162" s="81"/>
      <c r="CX162" s="81"/>
      <c r="CY162" s="81"/>
      <c r="CZ162" s="87">
        <f>DA162+DB162+DC162</f>
        <v>0</v>
      </c>
      <c r="DA162" s="81"/>
      <c r="DB162" s="81"/>
      <c r="DC162" s="81"/>
      <c r="DD162" s="81">
        <f t="shared" si="2493"/>
        <v>0</v>
      </c>
      <c r="DE162" s="81">
        <f t="shared" si="2494"/>
        <v>0</v>
      </c>
      <c r="DF162" s="9">
        <v>42328</v>
      </c>
      <c r="DG162" s="9">
        <v>23868</v>
      </c>
      <c r="DH162" s="90">
        <f t="shared" ref="DH162" si="2512">ROUND(((CW162+CX162)-(CD162+CE162))/DF162/10,2)*-1</f>
        <v>0</v>
      </c>
      <c r="DI162" s="90">
        <f t="shared" si="2509"/>
        <v>0</v>
      </c>
      <c r="DJ162" s="90">
        <f>DH162+DI162</f>
        <v>0</v>
      </c>
      <c r="DK162" s="87">
        <f>DL162+DS162</f>
        <v>0</v>
      </c>
      <c r="DL162" s="87">
        <f>DN162+DO162+DP162+DQ162+DR162</f>
        <v>0</v>
      </c>
      <c r="DM162" s="88"/>
      <c r="DN162" s="81"/>
      <c r="DO162" s="81"/>
      <c r="DP162" s="81"/>
      <c r="DQ162" s="81"/>
      <c r="DR162" s="81"/>
      <c r="DS162" s="87">
        <f t="shared" si="2497"/>
        <v>0</v>
      </c>
      <c r="DT162" s="81"/>
      <c r="DU162" s="81"/>
      <c r="DV162" s="81"/>
      <c r="DW162" s="81">
        <f t="shared" si="2498"/>
        <v>0</v>
      </c>
      <c r="DX162" s="81">
        <f t="shared" si="2499"/>
        <v>0</v>
      </c>
      <c r="DY162" s="9"/>
      <c r="DZ162" s="9"/>
      <c r="EA162" s="90" t="e">
        <f t="shared" ref="EA162" si="2513">ROUND(((DP162+DQ162)-(CW162+CX162))/DY162/10,2)*-1</f>
        <v>#DIV/0!</v>
      </c>
      <c r="EB162" s="90" t="e">
        <f t="shared" si="2510"/>
        <v>#DIV/0!</v>
      </c>
      <c r="EC162" s="90" t="e">
        <f>EA162+EB162</f>
        <v>#DIV/0!</v>
      </c>
      <c r="ED162" s="87">
        <f>EE162+EL162</f>
        <v>0</v>
      </c>
      <c r="EE162" s="87">
        <f>EG162+EH162+EI162+EJ162+EK162</f>
        <v>0</v>
      </c>
      <c r="EF162" s="88"/>
      <c r="EG162" s="81"/>
      <c r="EH162" s="81"/>
      <c r="EI162" s="81"/>
      <c r="EJ162" s="81"/>
      <c r="EK162" s="81"/>
      <c r="EL162" s="87">
        <f>EM162+EN162+EO162</f>
        <v>0</v>
      </c>
      <c r="EM162" s="81"/>
      <c r="EN162" s="81"/>
      <c r="EO162" s="81"/>
      <c r="EP162" s="81">
        <f t="shared" si="2502"/>
        <v>0</v>
      </c>
      <c r="EQ162" s="81">
        <f t="shared" si="2503"/>
        <v>0</v>
      </c>
      <c r="ER162" s="9"/>
      <c r="ES162" s="9"/>
      <c r="ET162" s="90" t="e">
        <f t="shared" ref="ET162" si="2514">ROUND(((EI162+EJ162)-(DP162+DQ162))/ER162/10,2)*-1</f>
        <v>#DIV/0!</v>
      </c>
      <c r="EU162" s="90" t="e">
        <f t="shared" si="2511"/>
        <v>#DIV/0!</v>
      </c>
      <c r="EV162" s="90" t="e">
        <f>ET162+EU162</f>
        <v>#DIV/0!</v>
      </c>
    </row>
    <row r="163" spans="1:152" x14ac:dyDescent="0.25">
      <c r="A163" s="29"/>
      <c r="B163" s="30"/>
      <c r="C163" s="31"/>
      <c r="D163" s="32" t="s">
        <v>176</v>
      </c>
      <c r="E163" s="30"/>
      <c r="F163" s="30"/>
      <c r="G163" s="31"/>
      <c r="H163" s="33">
        <f t="shared" ref="H163:AE163" si="2515">SUBTOTAL(9,H158:H162)</f>
        <v>15000</v>
      </c>
      <c r="I163" s="33">
        <f t="shared" si="2515"/>
        <v>0</v>
      </c>
      <c r="J163" s="33">
        <f t="shared" si="2515"/>
        <v>0</v>
      </c>
      <c r="K163" s="33">
        <f t="shared" si="2515"/>
        <v>0</v>
      </c>
      <c r="L163" s="33">
        <f t="shared" si="2515"/>
        <v>0</v>
      </c>
      <c r="M163" s="33">
        <f t="shared" si="2515"/>
        <v>0</v>
      </c>
      <c r="N163" s="33">
        <f t="shared" si="2515"/>
        <v>0</v>
      </c>
      <c r="O163" s="33">
        <f t="shared" si="2515"/>
        <v>0</v>
      </c>
      <c r="P163" s="33">
        <f t="shared" si="2515"/>
        <v>15000</v>
      </c>
      <c r="Q163" s="33">
        <f t="shared" si="2515"/>
        <v>0</v>
      </c>
      <c r="R163" s="33">
        <f t="shared" si="2515"/>
        <v>15000</v>
      </c>
      <c r="S163" s="33">
        <f t="shared" si="2515"/>
        <v>0</v>
      </c>
      <c r="T163" s="33">
        <f t="shared" si="2515"/>
        <v>0</v>
      </c>
      <c r="U163" s="33">
        <f t="shared" si="2515"/>
        <v>-15000</v>
      </c>
      <c r="V163" s="33">
        <f t="shared" si="2515"/>
        <v>0</v>
      </c>
      <c r="W163" s="33">
        <f t="shared" si="2515"/>
        <v>-9750</v>
      </c>
      <c r="X163" s="33">
        <f t="shared" si="2515"/>
        <v>96873</v>
      </c>
      <c r="Y163" s="33">
        <f t="shared" si="2515"/>
        <v>104853</v>
      </c>
      <c r="Z163" s="47">
        <f t="shared" si="2515"/>
        <v>0</v>
      </c>
      <c r="AA163" s="47">
        <f t="shared" si="2515"/>
        <v>-0.04</v>
      </c>
      <c r="AB163" s="47">
        <f t="shared" si="2515"/>
        <v>-0.04</v>
      </c>
      <c r="AC163" s="47">
        <f t="shared" si="2515"/>
        <v>0</v>
      </c>
      <c r="AD163" s="47">
        <f t="shared" si="2515"/>
        <v>-0.03</v>
      </c>
      <c r="AE163" s="47">
        <f t="shared" si="2515"/>
        <v>-0.03</v>
      </c>
      <c r="AF163" s="33">
        <f t="shared" ref="AF163:AJ163" si="2516">SUBTOTAL(9,AF158:AF162)</f>
        <v>0</v>
      </c>
      <c r="AG163" s="33">
        <f t="shared" si="2516"/>
        <v>-5250</v>
      </c>
      <c r="AH163" s="47">
        <f t="shared" si="2516"/>
        <v>0</v>
      </c>
      <c r="AI163" s="47">
        <f t="shared" si="2516"/>
        <v>-1.0000000000000002E-2</v>
      </c>
      <c r="AJ163" s="47">
        <f t="shared" si="2516"/>
        <v>-1.0000000000000002E-2</v>
      </c>
      <c r="AK163" s="33">
        <f t="shared" ref="AK163:BD163" si="2517">SUBTOTAL(9,AK158:AK162)</f>
        <v>0</v>
      </c>
      <c r="AL163" s="33">
        <f t="shared" si="2517"/>
        <v>0</v>
      </c>
      <c r="AM163" s="33">
        <f t="shared" si="2517"/>
        <v>0</v>
      </c>
      <c r="AN163" s="33">
        <f t="shared" si="2517"/>
        <v>0</v>
      </c>
      <c r="AO163" s="33">
        <f t="shared" si="2517"/>
        <v>0</v>
      </c>
      <c r="AP163" s="33">
        <f t="shared" si="2517"/>
        <v>0</v>
      </c>
      <c r="AQ163" s="33">
        <f t="shared" si="2517"/>
        <v>0</v>
      </c>
      <c r="AR163" s="33">
        <f t="shared" si="2517"/>
        <v>0</v>
      </c>
      <c r="AS163" s="33">
        <f t="shared" si="2517"/>
        <v>0</v>
      </c>
      <c r="AT163" s="33">
        <f t="shared" si="2517"/>
        <v>0</v>
      </c>
      <c r="AU163" s="33">
        <f t="shared" si="2517"/>
        <v>0</v>
      </c>
      <c r="AV163" s="33">
        <f t="shared" si="2517"/>
        <v>0</v>
      </c>
      <c r="AW163" s="33">
        <f t="shared" si="2517"/>
        <v>0</v>
      </c>
      <c r="AX163" s="33">
        <f t="shared" si="2517"/>
        <v>0</v>
      </c>
      <c r="AY163" s="33">
        <f t="shared" si="2517"/>
        <v>0</v>
      </c>
      <c r="AZ163" s="33">
        <f t="shared" ref="AZ163:BA163" si="2518">SUBTOTAL(9,AZ158:AZ162)</f>
        <v>96873</v>
      </c>
      <c r="BA163" s="33">
        <f t="shared" si="2518"/>
        <v>104853</v>
      </c>
      <c r="BB163" s="47">
        <f t="shared" si="2517"/>
        <v>0</v>
      </c>
      <c r="BC163" s="47">
        <f t="shared" si="2517"/>
        <v>0</v>
      </c>
      <c r="BD163" s="47">
        <f t="shared" si="2517"/>
        <v>0</v>
      </c>
      <c r="BE163" s="33">
        <f t="shared" ref="BE163:BX163" si="2519">SUBTOTAL(9,BE158:BE162)</f>
        <v>15000</v>
      </c>
      <c r="BF163" s="33">
        <f t="shared" si="2519"/>
        <v>0</v>
      </c>
      <c r="BG163" s="33">
        <f t="shared" si="2519"/>
        <v>0</v>
      </c>
      <c r="BH163" s="33">
        <f t="shared" si="2519"/>
        <v>0</v>
      </c>
      <c r="BI163" s="33">
        <f t="shared" si="2519"/>
        <v>0</v>
      </c>
      <c r="BJ163" s="33">
        <f t="shared" si="2519"/>
        <v>0</v>
      </c>
      <c r="BK163" s="33">
        <f t="shared" si="2519"/>
        <v>0</v>
      </c>
      <c r="BL163" s="33">
        <f t="shared" si="2519"/>
        <v>0</v>
      </c>
      <c r="BM163" s="33">
        <f t="shared" si="2519"/>
        <v>15000</v>
      </c>
      <c r="BN163" s="33">
        <f t="shared" si="2519"/>
        <v>0</v>
      </c>
      <c r="BO163" s="33">
        <f t="shared" si="2519"/>
        <v>15000</v>
      </c>
      <c r="BP163" s="33">
        <f t="shared" si="2519"/>
        <v>0</v>
      </c>
      <c r="BQ163" s="33">
        <f t="shared" si="2519"/>
        <v>0</v>
      </c>
      <c r="BR163" s="33">
        <f t="shared" si="2519"/>
        <v>0</v>
      </c>
      <c r="BS163" s="33">
        <f t="shared" si="2519"/>
        <v>0</v>
      </c>
      <c r="BT163" s="33">
        <f t="shared" si="2519"/>
        <v>96873</v>
      </c>
      <c r="BU163" s="33">
        <f t="shared" si="2519"/>
        <v>104853</v>
      </c>
      <c r="BV163" s="47">
        <f t="shared" si="2519"/>
        <v>0</v>
      </c>
      <c r="BW163" s="47">
        <f t="shared" si="2519"/>
        <v>0</v>
      </c>
      <c r="BX163" s="47">
        <f t="shared" si="2519"/>
        <v>0</v>
      </c>
      <c r="BY163" s="33">
        <f t="shared" ref="BY163:CQ163" si="2520">SUBTOTAL(9,BY158:BY162)</f>
        <v>15000</v>
      </c>
      <c r="BZ163" s="33">
        <f t="shared" si="2520"/>
        <v>0</v>
      </c>
      <c r="CA163" s="33">
        <f t="shared" si="2520"/>
        <v>0</v>
      </c>
      <c r="CB163" s="33">
        <f t="shared" si="2520"/>
        <v>0</v>
      </c>
      <c r="CC163" s="33">
        <f t="shared" si="2520"/>
        <v>0</v>
      </c>
      <c r="CD163" s="33">
        <f t="shared" si="2520"/>
        <v>0</v>
      </c>
      <c r="CE163" s="33">
        <f t="shared" si="2520"/>
        <v>0</v>
      </c>
      <c r="CF163" s="33">
        <f t="shared" si="2520"/>
        <v>0</v>
      </c>
      <c r="CG163" s="33">
        <f t="shared" si="2520"/>
        <v>15000</v>
      </c>
      <c r="CH163" s="33">
        <f t="shared" si="2520"/>
        <v>0</v>
      </c>
      <c r="CI163" s="33">
        <f t="shared" si="2520"/>
        <v>15000</v>
      </c>
      <c r="CJ163" s="33">
        <f t="shared" si="2520"/>
        <v>0</v>
      </c>
      <c r="CK163" s="33">
        <f t="shared" si="2520"/>
        <v>0</v>
      </c>
      <c r="CL163" s="33">
        <f t="shared" si="2520"/>
        <v>0</v>
      </c>
      <c r="CM163" s="33">
        <f t="shared" si="2520"/>
        <v>96873</v>
      </c>
      <c r="CN163" s="33">
        <f t="shared" si="2520"/>
        <v>104853</v>
      </c>
      <c r="CO163" s="56">
        <f t="shared" si="2520"/>
        <v>0</v>
      </c>
      <c r="CP163" s="56">
        <f t="shared" si="2520"/>
        <v>0</v>
      </c>
      <c r="CQ163" s="56">
        <f t="shared" si="2520"/>
        <v>0</v>
      </c>
      <c r="CR163" s="33">
        <f t="shared" ref="CR163:DJ163" si="2521">SUBTOTAL(9,CR158:CR162)</f>
        <v>0</v>
      </c>
      <c r="CS163" s="33">
        <f t="shared" si="2521"/>
        <v>0</v>
      </c>
      <c r="CT163" s="33">
        <f t="shared" si="2521"/>
        <v>0</v>
      </c>
      <c r="CU163" s="33">
        <f t="shared" si="2521"/>
        <v>0</v>
      </c>
      <c r="CV163" s="33">
        <f t="shared" si="2521"/>
        <v>0</v>
      </c>
      <c r="CW163" s="33">
        <f t="shared" si="2521"/>
        <v>0</v>
      </c>
      <c r="CX163" s="33">
        <f t="shared" si="2521"/>
        <v>0</v>
      </c>
      <c r="CY163" s="33">
        <f t="shared" si="2521"/>
        <v>0</v>
      </c>
      <c r="CZ163" s="33">
        <f t="shared" si="2521"/>
        <v>0</v>
      </c>
      <c r="DA163" s="33">
        <f t="shared" si="2521"/>
        <v>0</v>
      </c>
      <c r="DB163" s="33">
        <f t="shared" si="2521"/>
        <v>0</v>
      </c>
      <c r="DC163" s="33">
        <f t="shared" si="2521"/>
        <v>0</v>
      </c>
      <c r="DD163" s="33">
        <f t="shared" si="2521"/>
        <v>0</v>
      </c>
      <c r="DE163" s="33">
        <f t="shared" si="2521"/>
        <v>-15000</v>
      </c>
      <c r="DF163" s="33">
        <f t="shared" si="2521"/>
        <v>98395</v>
      </c>
      <c r="DG163" s="33">
        <f t="shared" si="2521"/>
        <v>103918</v>
      </c>
      <c r="DH163" s="56">
        <f t="shared" si="2521"/>
        <v>0</v>
      </c>
      <c r="DI163" s="56">
        <f t="shared" si="2521"/>
        <v>0.06</v>
      </c>
      <c r="DJ163" s="56">
        <f t="shared" si="2521"/>
        <v>0.06</v>
      </c>
      <c r="DK163" s="33">
        <f t="shared" ref="DK163:EC163" si="2522">SUBTOTAL(9,DK158:DK162)</f>
        <v>0</v>
      </c>
      <c r="DL163" s="33">
        <f t="shared" si="2522"/>
        <v>0</v>
      </c>
      <c r="DM163" s="33">
        <f t="shared" si="2522"/>
        <v>0</v>
      </c>
      <c r="DN163" s="33">
        <f t="shared" si="2522"/>
        <v>0</v>
      </c>
      <c r="DO163" s="33">
        <f t="shared" si="2522"/>
        <v>0</v>
      </c>
      <c r="DP163" s="33">
        <f t="shared" si="2522"/>
        <v>0</v>
      </c>
      <c r="DQ163" s="33">
        <f t="shared" si="2522"/>
        <v>0</v>
      </c>
      <c r="DR163" s="33">
        <f t="shared" si="2522"/>
        <v>0</v>
      </c>
      <c r="DS163" s="33">
        <f t="shared" si="2522"/>
        <v>0</v>
      </c>
      <c r="DT163" s="33">
        <f t="shared" si="2522"/>
        <v>0</v>
      </c>
      <c r="DU163" s="33">
        <f t="shared" si="2522"/>
        <v>0</v>
      </c>
      <c r="DV163" s="33">
        <f t="shared" si="2522"/>
        <v>0</v>
      </c>
      <c r="DW163" s="33">
        <f t="shared" si="2522"/>
        <v>0</v>
      </c>
      <c r="DX163" s="33">
        <f t="shared" si="2522"/>
        <v>0</v>
      </c>
      <c r="DY163" s="33">
        <f t="shared" si="2522"/>
        <v>0</v>
      </c>
      <c r="DZ163" s="33">
        <f t="shared" si="2522"/>
        <v>0</v>
      </c>
      <c r="EA163" s="56" t="e">
        <f t="shared" si="2522"/>
        <v>#DIV/0!</v>
      </c>
      <c r="EB163" s="56" t="e">
        <f t="shared" si="2522"/>
        <v>#DIV/0!</v>
      </c>
      <c r="EC163" s="56" t="e">
        <f t="shared" si="2522"/>
        <v>#DIV/0!</v>
      </c>
      <c r="ED163" s="33">
        <f t="shared" ref="ED163:EV163" si="2523">SUBTOTAL(9,ED158:ED162)</f>
        <v>0</v>
      </c>
      <c r="EE163" s="33">
        <f t="shared" si="2523"/>
        <v>0</v>
      </c>
      <c r="EF163" s="33">
        <f t="shared" si="2523"/>
        <v>0</v>
      </c>
      <c r="EG163" s="33">
        <f t="shared" si="2523"/>
        <v>0</v>
      </c>
      <c r="EH163" s="33">
        <f t="shared" si="2523"/>
        <v>0</v>
      </c>
      <c r="EI163" s="33">
        <f t="shared" si="2523"/>
        <v>0</v>
      </c>
      <c r="EJ163" s="33">
        <f t="shared" si="2523"/>
        <v>0</v>
      </c>
      <c r="EK163" s="33">
        <f t="shared" si="2523"/>
        <v>0</v>
      </c>
      <c r="EL163" s="33">
        <f t="shared" si="2523"/>
        <v>0</v>
      </c>
      <c r="EM163" s="33">
        <f t="shared" si="2523"/>
        <v>0</v>
      </c>
      <c r="EN163" s="33">
        <f t="shared" si="2523"/>
        <v>0</v>
      </c>
      <c r="EO163" s="33">
        <f t="shared" si="2523"/>
        <v>0</v>
      </c>
      <c r="EP163" s="33">
        <f t="shared" si="2523"/>
        <v>0</v>
      </c>
      <c r="EQ163" s="33">
        <f t="shared" si="2523"/>
        <v>0</v>
      </c>
      <c r="ER163" s="33">
        <f t="shared" si="2523"/>
        <v>0</v>
      </c>
      <c r="ES163" s="33">
        <f t="shared" si="2523"/>
        <v>0</v>
      </c>
      <c r="ET163" s="56" t="e">
        <f t="shared" si="2523"/>
        <v>#DIV/0!</v>
      </c>
      <c r="EU163" s="56" t="e">
        <f t="shared" si="2523"/>
        <v>#DIV/0!</v>
      </c>
      <c r="EV163" s="56" t="e">
        <f t="shared" si="2523"/>
        <v>#DIV/0!</v>
      </c>
    </row>
    <row r="164" spans="1:152" x14ac:dyDescent="0.25">
      <c r="A164" s="25">
        <v>1455</v>
      </c>
      <c r="B164" s="6">
        <v>600023401</v>
      </c>
      <c r="C164" s="26">
        <v>46748059</v>
      </c>
      <c r="D164" s="27" t="s">
        <v>53</v>
      </c>
      <c r="E164" s="6">
        <v>3112</v>
      </c>
      <c r="F164" s="6" t="s">
        <v>71</v>
      </c>
      <c r="G164" s="6" t="s">
        <v>19</v>
      </c>
      <c r="H164" s="40">
        <f t="shared" ref="H164:H173" si="2524">I164+P164</f>
        <v>0</v>
      </c>
      <c r="I164" s="40">
        <f t="shared" ref="I164:I173" si="2525">K164+L164+M164+N164+O164</f>
        <v>0</v>
      </c>
      <c r="J164" s="5"/>
      <c r="K164" s="9"/>
      <c r="L164" s="9"/>
      <c r="M164" s="9"/>
      <c r="N164" s="9"/>
      <c r="O164" s="9"/>
      <c r="P164" s="40">
        <f t="shared" ref="P164:P173" si="2526">Q164+R164+S164</f>
        <v>0</v>
      </c>
      <c r="Q164" s="9"/>
      <c r="R164" s="9"/>
      <c r="S164" s="9"/>
      <c r="T164" s="64">
        <f t="shared" ref="T164:T173" si="2527">(L164+M164+N164)*-1</f>
        <v>0</v>
      </c>
      <c r="U164" s="64">
        <f t="shared" ref="U164:U173" si="2528">(Q164+R164)*-1</f>
        <v>0</v>
      </c>
      <c r="V164" s="9">
        <f t="shared" ref="V164:V173" si="2529">ROUND(T164*0.65,0)</f>
        <v>0</v>
      </c>
      <c r="W164" s="9">
        <f t="shared" ref="W164:W173" si="2530">ROUND(U164*0.65,0)</f>
        <v>0</v>
      </c>
      <c r="X164" s="9">
        <v>45369</v>
      </c>
      <c r="Y164" s="9">
        <v>23310</v>
      </c>
      <c r="Z164" s="69">
        <f t="shared" ref="Z164:Z173" si="2531">IF(T164=0,0,ROUND((T164+L164)/X164/12,2))</f>
        <v>0</v>
      </c>
      <c r="AA164" s="69">
        <f t="shared" ref="AA164:AA173" si="2532">IF(U164=0,0,ROUND((U164+Q164)/Y164/12,2))</f>
        <v>0</v>
      </c>
      <c r="AB164" s="69">
        <f t="shared" ref="AB164:AB173" si="2533">Z164+AA164</f>
        <v>0</v>
      </c>
      <c r="AC164" s="69">
        <f t="shared" ref="AC164:AC173" si="2534">ROUND(Z164*0.65,2)</f>
        <v>0</v>
      </c>
      <c r="AD164" s="69">
        <f t="shared" ref="AD164:AD173" si="2535">ROUND(AA164*0.65,2)</f>
        <v>0</v>
      </c>
      <c r="AE164" s="46">
        <f t="shared" ref="AE164:AE173" si="2536">AC164+AD164</f>
        <v>0</v>
      </c>
      <c r="AF164" s="9">
        <f t="shared" ref="AF164:AF173" si="2537">T164-V164</f>
        <v>0</v>
      </c>
      <c r="AG164" s="9">
        <f t="shared" ref="AG164:AG173" si="2538">U164-W164</f>
        <v>0</v>
      </c>
      <c r="AH164" s="69">
        <f t="shared" ref="AH164:AH173" si="2539">Z164-AC164</f>
        <v>0</v>
      </c>
      <c r="AI164" s="69">
        <f t="shared" ref="AI164:AI173" si="2540">AA164-AD164</f>
        <v>0</v>
      </c>
      <c r="AJ164" s="69">
        <f t="shared" ref="AJ164:AJ173" si="2541">AH164+AI164</f>
        <v>0</v>
      </c>
      <c r="AK164" s="40">
        <f t="shared" ref="AK164:AK173" si="2542">AL164+AS164</f>
        <v>0</v>
      </c>
      <c r="AL164" s="40">
        <f t="shared" ref="AL164:AL173" si="2543">AN164+AO164+AP164+AQ164+AR164</f>
        <v>0</v>
      </c>
      <c r="AM164" s="5"/>
      <c r="AN164" s="78"/>
      <c r="AO164" s="78"/>
      <c r="AP164" s="78"/>
      <c r="AQ164" s="9"/>
      <c r="AR164" s="9"/>
      <c r="AS164" s="87">
        <f t="shared" ref="AS164:AS173" si="2544">AT164+AU164+AV164</f>
        <v>0</v>
      </c>
      <c r="AT164" s="81"/>
      <c r="AU164" s="9"/>
      <c r="AV164" s="9"/>
      <c r="AW164" s="78"/>
      <c r="AX164" s="78"/>
      <c r="AY164" s="78"/>
      <c r="AZ164" s="9">
        <v>45369</v>
      </c>
      <c r="BA164" s="9">
        <v>23310</v>
      </c>
      <c r="BB164" s="86">
        <f t="shared" ref="BB164:BB167" si="2545">ROUND(AW164/AZ164/10,2)*-1</f>
        <v>0</v>
      </c>
      <c r="BC164" s="86">
        <f t="shared" ref="BC164:BC167" si="2546">ROUND(AX164/BA164/10,2)*-1</f>
        <v>0</v>
      </c>
      <c r="BD164" s="86">
        <f t="shared" ref="BD164:BD173" si="2547">BB164+BC164</f>
        <v>0</v>
      </c>
      <c r="BE164" s="87">
        <f t="shared" ref="BE164:BE173" si="2548">BF164+BM164</f>
        <v>0</v>
      </c>
      <c r="BF164" s="87">
        <f t="shared" ref="BF164:BF173" si="2549">BH164+BI164+BJ164+BK164+BL164</f>
        <v>0</v>
      </c>
      <c r="BG164" s="88">
        <f t="shared" ref="BG164:BG173" si="2550">J164</f>
        <v>0</v>
      </c>
      <c r="BH164" s="88">
        <f t="shared" ref="BH164:BH173" si="2551">K164</f>
        <v>0</v>
      </c>
      <c r="BI164" s="88">
        <f t="shared" ref="BI164:BI173" si="2552">L164</f>
        <v>0</v>
      </c>
      <c r="BJ164" s="88">
        <f t="shared" ref="BJ164:BJ173" si="2553">M164</f>
        <v>0</v>
      </c>
      <c r="BK164" s="88">
        <f t="shared" ref="BK164:BK173" si="2554">N164</f>
        <v>0</v>
      </c>
      <c r="BL164" s="88">
        <f t="shared" ref="BL164:BL173" si="2555">O164</f>
        <v>0</v>
      </c>
      <c r="BM164" s="87">
        <f t="shared" ref="BM164:BM173" si="2556">BN164+BO164+BP164</f>
        <v>0</v>
      </c>
      <c r="BN164" s="81">
        <f t="shared" ref="BN164:BN173" si="2557">Q164</f>
        <v>0</v>
      </c>
      <c r="BO164" s="81">
        <f t="shared" ref="BO164:BO173" si="2558">R164</f>
        <v>0</v>
      </c>
      <c r="BP164" s="81">
        <f t="shared" ref="BP164:BP173" si="2559">S164</f>
        <v>0</v>
      </c>
      <c r="BQ164" s="81">
        <f t="shared" ref="BQ164:BQ173" si="2560">(BH164+BI164+BJ164+BK164)-(K164+L164+M164+N164)</f>
        <v>0</v>
      </c>
      <c r="BR164" s="81">
        <f t="shared" ref="BR164:BR173" si="2561">(BN164+BO164)-(Q164+R164)</f>
        <v>0</v>
      </c>
      <c r="BS164" s="81">
        <f t="shared" ref="BS164:BS173" si="2562">(BP164+BL164)-(S164+O164)</f>
        <v>0</v>
      </c>
      <c r="BT164" s="9">
        <v>45369</v>
      </c>
      <c r="BU164" s="9">
        <v>23310</v>
      </c>
      <c r="BV164" s="86">
        <f t="shared" ref="BV164:BV173" si="2563">ROUND(((BH164+BJ164+BK164)-(K164+M164+N164))/10/BT164,2)*-1</f>
        <v>0</v>
      </c>
      <c r="BW164" s="86">
        <f t="shared" ref="BW164:BW173" si="2564">ROUND((BO164-R164)/10/BU164,2)*-1</f>
        <v>0</v>
      </c>
      <c r="BX164" s="86">
        <f t="shared" ref="BX164:BX173" si="2565">BV164+BW164</f>
        <v>0</v>
      </c>
      <c r="BY164" s="87">
        <f t="shared" ref="BY164:BY173" si="2566">BZ164+CG164</f>
        <v>0</v>
      </c>
      <c r="BZ164" s="87">
        <f t="shared" ref="BZ164:BZ173" si="2567">CB164+CC164+CD164+CE164+CF164</f>
        <v>0</v>
      </c>
      <c r="CA164" s="81">
        <f t="shared" ref="CA164:CA173" si="2568">BG164</f>
        <v>0</v>
      </c>
      <c r="CB164" s="81">
        <f t="shared" ref="CB164:CB173" si="2569">BH164</f>
        <v>0</v>
      </c>
      <c r="CC164" s="81">
        <f t="shared" ref="CC164:CC173" si="2570">BI164</f>
        <v>0</v>
      </c>
      <c r="CD164" s="81">
        <f t="shared" ref="CD164:CD173" si="2571">BJ164</f>
        <v>0</v>
      </c>
      <c r="CE164" s="81">
        <f t="shared" ref="CE164:CE173" si="2572">BK164</f>
        <v>0</v>
      </c>
      <c r="CF164" s="81">
        <f t="shared" ref="CF164:CF173" si="2573">BL164</f>
        <v>0</v>
      </c>
      <c r="CG164" s="87">
        <f t="shared" ref="CG164:CG173" si="2574">CH164+CI164+CJ164</f>
        <v>0</v>
      </c>
      <c r="CH164" s="81">
        <f t="shared" ref="CH164:CH173" si="2575">BN164</f>
        <v>0</v>
      </c>
      <c r="CI164" s="81">
        <f t="shared" ref="CI164:CI173" si="2576">BO164</f>
        <v>0</v>
      </c>
      <c r="CJ164" s="81">
        <f t="shared" ref="CJ164:CJ173" si="2577">BP164</f>
        <v>0</v>
      </c>
      <c r="CK164" s="81">
        <f t="shared" ref="CK164:CK173" si="2578">(CC164+CD164+CE164)-(BI164+BJ164+BK164)</f>
        <v>0</v>
      </c>
      <c r="CL164" s="81">
        <f t="shared" ref="CL164:CL173" si="2579">(CH164+CI164)-(BN164+BO164)</f>
        <v>0</v>
      </c>
      <c r="CM164" s="9">
        <v>45369</v>
      </c>
      <c r="CN164" s="9">
        <v>23310</v>
      </c>
      <c r="CO164" s="90">
        <f t="shared" ref="CO164:CO167" si="2580">ROUND(((CD164+CE164)-(BJ164+BK164))/CM164/10,2)*-1</f>
        <v>0</v>
      </c>
      <c r="CP164" s="90">
        <f t="shared" ref="CP164:CP167" si="2581">ROUND((CI164-BO164)/CN164/10,2)*-1</f>
        <v>0</v>
      </c>
      <c r="CQ164" s="90">
        <f t="shared" ref="CQ164:CQ173" si="2582">SUM(CO164:CP164)</f>
        <v>0</v>
      </c>
      <c r="CR164" s="87">
        <f t="shared" ref="CR164:CR173" si="2583">CS164+CZ164</f>
        <v>0</v>
      </c>
      <c r="CS164" s="87">
        <f t="shared" ref="CS164:CS173" si="2584">CU164+CV164+CW164+CX164+CY164</f>
        <v>0</v>
      </c>
      <c r="CT164" s="88"/>
      <c r="CU164" s="81"/>
      <c r="CV164" s="81"/>
      <c r="CW164" s="81"/>
      <c r="CX164" s="81"/>
      <c r="CY164" s="81"/>
      <c r="CZ164" s="87">
        <f t="shared" ref="CZ164:CZ173" si="2585">DA164+DB164+DC164</f>
        <v>0</v>
      </c>
      <c r="DA164" s="81"/>
      <c r="DB164" s="81"/>
      <c r="DC164" s="81"/>
      <c r="DD164" s="81">
        <f t="shared" ref="DD164:DD165" si="2586">(CV164+CW164+CX164)-(CC164+CD164+CE164)</f>
        <v>0</v>
      </c>
      <c r="DE164" s="81">
        <f t="shared" ref="DE164:DE173" si="2587">(DA164+DB164)-(CH164+CI164)</f>
        <v>0</v>
      </c>
      <c r="DF164" s="9">
        <v>42546.490466608309</v>
      </c>
      <c r="DG164" s="9">
        <v>20190</v>
      </c>
      <c r="DH164" s="90">
        <f t="shared" ref="DH164:DH167" si="2588">ROUND(((CW164+CX164)-(CD164+CE164))/DF164/10,2)*-1</f>
        <v>0</v>
      </c>
      <c r="DI164" s="90">
        <f t="shared" ref="DI164:DI167" si="2589">ROUND(((DB164-CI164)/DG164/10),2)*-1</f>
        <v>0</v>
      </c>
      <c r="DJ164" s="90">
        <f t="shared" ref="DJ164:DJ173" si="2590">DH164+DI164</f>
        <v>0</v>
      </c>
      <c r="DK164" s="87">
        <f t="shared" ref="DK164:DK173" si="2591">DL164+DS164</f>
        <v>0</v>
      </c>
      <c r="DL164" s="87">
        <f t="shared" ref="DL164:DL173" si="2592">DN164+DO164+DP164+DQ164+DR164</f>
        <v>0</v>
      </c>
      <c r="DM164" s="88"/>
      <c r="DN164" s="81"/>
      <c r="DO164" s="81"/>
      <c r="DP164" s="81"/>
      <c r="DQ164" s="81"/>
      <c r="DR164" s="81"/>
      <c r="DS164" s="87">
        <f t="shared" ref="DS164:DS173" si="2593">DT164+DU164+DV164</f>
        <v>0</v>
      </c>
      <c r="DT164" s="81"/>
      <c r="DU164" s="81"/>
      <c r="DV164" s="81"/>
      <c r="DW164" s="81">
        <f t="shared" ref="DW164:DW165" si="2594">(DO164+DP164+DQ164)-(CV164+CW164+CX164)</f>
        <v>0</v>
      </c>
      <c r="DX164" s="81">
        <f t="shared" ref="DX164:DX173" si="2595">(DT164+DU164)-(DA164+DB164)</f>
        <v>0</v>
      </c>
      <c r="DY164" s="9"/>
      <c r="DZ164" s="9"/>
      <c r="EA164" s="90" t="e">
        <f t="shared" ref="EA164:EA167" si="2596">ROUND(((DP164+DQ164)-(CW164+CX164))/DY164/10,2)*-1</f>
        <v>#DIV/0!</v>
      </c>
      <c r="EB164" s="90" t="e">
        <f t="shared" ref="EB164:EB167" si="2597">ROUND(((DU164-DB164)/DZ164/10),2)*-1</f>
        <v>#DIV/0!</v>
      </c>
      <c r="EC164" s="90" t="e">
        <f t="shared" ref="EC164:EC173" si="2598">EA164+EB164</f>
        <v>#DIV/0!</v>
      </c>
      <c r="ED164" s="87">
        <f t="shared" ref="ED164:ED173" si="2599">EE164+EL164</f>
        <v>0</v>
      </c>
      <c r="EE164" s="87">
        <f t="shared" ref="EE164:EE173" si="2600">EG164+EH164+EI164+EJ164+EK164</f>
        <v>0</v>
      </c>
      <c r="EF164" s="88"/>
      <c r="EG164" s="81"/>
      <c r="EH164" s="81"/>
      <c r="EI164" s="81"/>
      <c r="EJ164" s="81"/>
      <c r="EK164" s="81"/>
      <c r="EL164" s="87">
        <f t="shared" ref="EL164:EL173" si="2601">EM164+EN164+EO164</f>
        <v>0</v>
      </c>
      <c r="EM164" s="81"/>
      <c r="EN164" s="81"/>
      <c r="EO164" s="81"/>
      <c r="EP164" s="81">
        <f t="shared" ref="EP164:EP165" si="2602">(EH164+EI164+EJ164)-(DO164+DP164+DQ164)</f>
        <v>0</v>
      </c>
      <c r="EQ164" s="81">
        <f t="shared" ref="EQ164:EQ173" si="2603">(EM164+EN164)-(DT164+DU164)</f>
        <v>0</v>
      </c>
      <c r="ER164" s="9"/>
      <c r="ES164" s="9"/>
      <c r="ET164" s="90" t="e">
        <f t="shared" ref="ET164:ET167" si="2604">ROUND(((EI164+EJ164)-(DP164+DQ164))/ER164/10,2)*-1</f>
        <v>#DIV/0!</v>
      </c>
      <c r="EU164" s="90" t="e">
        <f t="shared" ref="EU164:EU167" si="2605">ROUND(((EN164-DU164)/ES164/10),2)*-1</f>
        <v>#DIV/0!</v>
      </c>
      <c r="EV164" s="90" t="e">
        <f t="shared" ref="EV164:EV173" si="2606">ET164+EU164</f>
        <v>#DIV/0!</v>
      </c>
    </row>
    <row r="165" spans="1:15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3112</v>
      </c>
      <c r="F165" s="2" t="s">
        <v>72</v>
      </c>
      <c r="G165" s="2" t="s">
        <v>19</v>
      </c>
      <c r="H165" s="40">
        <f t="shared" si="2524"/>
        <v>0</v>
      </c>
      <c r="I165" s="40">
        <f t="shared" si="2525"/>
        <v>0</v>
      </c>
      <c r="J165" s="5"/>
      <c r="K165" s="9"/>
      <c r="L165" s="9"/>
      <c r="M165" s="9"/>
      <c r="N165" s="9"/>
      <c r="O165" s="9"/>
      <c r="P165" s="40">
        <f t="shared" si="2526"/>
        <v>0</v>
      </c>
      <c r="Q165" s="9"/>
      <c r="R165" s="9"/>
      <c r="S165" s="9"/>
      <c r="T165" s="64">
        <f t="shared" si="2527"/>
        <v>0</v>
      </c>
      <c r="U165" s="64">
        <f t="shared" si="2528"/>
        <v>0</v>
      </c>
      <c r="V165" s="9">
        <f t="shared" si="2529"/>
        <v>0</v>
      </c>
      <c r="W165" s="9">
        <f t="shared" si="2530"/>
        <v>0</v>
      </c>
      <c r="X165" s="9">
        <v>45369</v>
      </c>
      <c r="Y165" s="9">
        <v>23310</v>
      </c>
      <c r="Z165" s="69">
        <f t="shared" si="2531"/>
        <v>0</v>
      </c>
      <c r="AA165" s="69">
        <f t="shared" si="2532"/>
        <v>0</v>
      </c>
      <c r="AB165" s="69">
        <f t="shared" si="2533"/>
        <v>0</v>
      </c>
      <c r="AC165" s="69">
        <f t="shared" si="2534"/>
        <v>0</v>
      </c>
      <c r="AD165" s="69">
        <f t="shared" si="2535"/>
        <v>0</v>
      </c>
      <c r="AE165" s="46">
        <f t="shared" si="2536"/>
        <v>0</v>
      </c>
      <c r="AF165" s="9">
        <f t="shared" si="2537"/>
        <v>0</v>
      </c>
      <c r="AG165" s="9">
        <f t="shared" si="2538"/>
        <v>0</v>
      </c>
      <c r="AH165" s="69">
        <f t="shared" si="2539"/>
        <v>0</v>
      </c>
      <c r="AI165" s="69">
        <f t="shared" si="2540"/>
        <v>0</v>
      </c>
      <c r="AJ165" s="69">
        <f t="shared" si="2541"/>
        <v>0</v>
      </c>
      <c r="AK165" s="40">
        <f t="shared" si="2542"/>
        <v>0</v>
      </c>
      <c r="AL165" s="40">
        <f t="shared" si="2543"/>
        <v>0</v>
      </c>
      <c r="AM165" s="5"/>
      <c r="AN165" s="78"/>
      <c r="AO165" s="78"/>
      <c r="AP165" s="78"/>
      <c r="AQ165" s="9"/>
      <c r="AR165" s="9"/>
      <c r="AS165" s="87">
        <f t="shared" si="2544"/>
        <v>0</v>
      </c>
      <c r="AT165" s="81"/>
      <c r="AU165" s="9"/>
      <c r="AV165" s="9"/>
      <c r="AW165" s="78"/>
      <c r="AX165" s="78"/>
      <c r="AY165" s="78"/>
      <c r="AZ165" s="9">
        <v>45369</v>
      </c>
      <c r="BA165" s="9">
        <v>23310</v>
      </c>
      <c r="BB165" s="86">
        <f t="shared" si="2545"/>
        <v>0</v>
      </c>
      <c r="BC165" s="86">
        <f t="shared" si="2546"/>
        <v>0</v>
      </c>
      <c r="BD165" s="86">
        <f t="shared" si="2547"/>
        <v>0</v>
      </c>
      <c r="BE165" s="87">
        <f t="shared" si="2548"/>
        <v>0</v>
      </c>
      <c r="BF165" s="87">
        <f t="shared" si="2549"/>
        <v>0</v>
      </c>
      <c r="BG165" s="88">
        <f t="shared" si="2550"/>
        <v>0</v>
      </c>
      <c r="BH165" s="88">
        <f t="shared" si="2551"/>
        <v>0</v>
      </c>
      <c r="BI165" s="88">
        <f t="shared" si="2552"/>
        <v>0</v>
      </c>
      <c r="BJ165" s="88">
        <f t="shared" si="2553"/>
        <v>0</v>
      </c>
      <c r="BK165" s="88">
        <f t="shared" si="2554"/>
        <v>0</v>
      </c>
      <c r="BL165" s="88">
        <f t="shared" si="2555"/>
        <v>0</v>
      </c>
      <c r="BM165" s="87">
        <f t="shared" si="2556"/>
        <v>0</v>
      </c>
      <c r="BN165" s="81">
        <f t="shared" si="2557"/>
        <v>0</v>
      </c>
      <c r="BO165" s="81">
        <f t="shared" si="2558"/>
        <v>0</v>
      </c>
      <c r="BP165" s="81">
        <f t="shared" si="2559"/>
        <v>0</v>
      </c>
      <c r="BQ165" s="81">
        <f t="shared" si="2560"/>
        <v>0</v>
      </c>
      <c r="BR165" s="81">
        <f t="shared" si="2561"/>
        <v>0</v>
      </c>
      <c r="BS165" s="81">
        <f t="shared" si="2562"/>
        <v>0</v>
      </c>
      <c r="BT165" s="9">
        <v>45369</v>
      </c>
      <c r="BU165" s="9">
        <v>23310</v>
      </c>
      <c r="BV165" s="86">
        <f t="shared" si="2563"/>
        <v>0</v>
      </c>
      <c r="BW165" s="86">
        <f t="shared" si="2564"/>
        <v>0</v>
      </c>
      <c r="BX165" s="86">
        <f t="shared" si="2565"/>
        <v>0</v>
      </c>
      <c r="BY165" s="87">
        <f t="shared" si="2566"/>
        <v>0</v>
      </c>
      <c r="BZ165" s="87">
        <f t="shared" si="2567"/>
        <v>0</v>
      </c>
      <c r="CA165" s="81">
        <f t="shared" si="2568"/>
        <v>0</v>
      </c>
      <c r="CB165" s="81">
        <f t="shared" si="2569"/>
        <v>0</v>
      </c>
      <c r="CC165" s="81">
        <f t="shared" si="2570"/>
        <v>0</v>
      </c>
      <c r="CD165" s="81">
        <f t="shared" si="2571"/>
        <v>0</v>
      </c>
      <c r="CE165" s="81">
        <f t="shared" si="2572"/>
        <v>0</v>
      </c>
      <c r="CF165" s="81">
        <f t="shared" si="2573"/>
        <v>0</v>
      </c>
      <c r="CG165" s="87">
        <f t="shared" si="2574"/>
        <v>0</v>
      </c>
      <c r="CH165" s="81">
        <f t="shared" si="2575"/>
        <v>0</v>
      </c>
      <c r="CI165" s="81">
        <f t="shared" si="2576"/>
        <v>0</v>
      </c>
      <c r="CJ165" s="81">
        <f t="shared" si="2577"/>
        <v>0</v>
      </c>
      <c r="CK165" s="81">
        <f t="shared" si="2578"/>
        <v>0</v>
      </c>
      <c r="CL165" s="81">
        <f t="shared" si="2579"/>
        <v>0</v>
      </c>
      <c r="CM165" s="9">
        <v>45369</v>
      </c>
      <c r="CN165" s="9">
        <v>23310</v>
      </c>
      <c r="CO165" s="90">
        <f t="shared" si="2580"/>
        <v>0</v>
      </c>
      <c r="CP165" s="90">
        <f t="shared" si="2581"/>
        <v>0</v>
      </c>
      <c r="CQ165" s="90">
        <f t="shared" si="2582"/>
        <v>0</v>
      </c>
      <c r="CR165" s="87">
        <f t="shared" si="2583"/>
        <v>0</v>
      </c>
      <c r="CS165" s="87">
        <f t="shared" si="2584"/>
        <v>0</v>
      </c>
      <c r="CT165" s="88"/>
      <c r="CU165" s="81"/>
      <c r="CV165" s="81"/>
      <c r="CW165" s="81"/>
      <c r="CX165" s="81"/>
      <c r="CY165" s="81"/>
      <c r="CZ165" s="87">
        <f t="shared" si="2585"/>
        <v>0</v>
      </c>
      <c r="DA165" s="81"/>
      <c r="DB165" s="81"/>
      <c r="DC165" s="81"/>
      <c r="DD165" s="81">
        <f t="shared" si="2586"/>
        <v>0</v>
      </c>
      <c r="DE165" s="81">
        <f t="shared" si="2587"/>
        <v>0</v>
      </c>
      <c r="DF165" s="9">
        <v>42546.490466608309</v>
      </c>
      <c r="DG165" s="9">
        <v>20190</v>
      </c>
      <c r="DH165" s="90">
        <f t="shared" si="2588"/>
        <v>0</v>
      </c>
      <c r="DI165" s="90">
        <f t="shared" si="2589"/>
        <v>0</v>
      </c>
      <c r="DJ165" s="90">
        <f t="shared" si="2590"/>
        <v>0</v>
      </c>
      <c r="DK165" s="87">
        <f t="shared" si="2591"/>
        <v>0</v>
      </c>
      <c r="DL165" s="87">
        <f t="shared" si="2592"/>
        <v>0</v>
      </c>
      <c r="DM165" s="88"/>
      <c r="DN165" s="81"/>
      <c r="DO165" s="81"/>
      <c r="DP165" s="81"/>
      <c r="DQ165" s="81"/>
      <c r="DR165" s="81"/>
      <c r="DS165" s="87">
        <f t="shared" si="2593"/>
        <v>0</v>
      </c>
      <c r="DT165" s="81"/>
      <c r="DU165" s="81"/>
      <c r="DV165" s="81"/>
      <c r="DW165" s="81">
        <f t="shared" si="2594"/>
        <v>0</v>
      </c>
      <c r="DX165" s="81">
        <f t="shared" si="2595"/>
        <v>0</v>
      </c>
      <c r="DY165" s="9"/>
      <c r="DZ165" s="9"/>
      <c r="EA165" s="90" t="e">
        <f t="shared" si="2596"/>
        <v>#DIV/0!</v>
      </c>
      <c r="EB165" s="90" t="e">
        <f t="shared" si="2597"/>
        <v>#DIV/0!</v>
      </c>
      <c r="EC165" s="90" t="e">
        <f t="shared" si="2598"/>
        <v>#DIV/0!</v>
      </c>
      <c r="ED165" s="87">
        <f t="shared" si="2599"/>
        <v>0</v>
      </c>
      <c r="EE165" s="87">
        <f t="shared" si="2600"/>
        <v>0</v>
      </c>
      <c r="EF165" s="88"/>
      <c r="EG165" s="81"/>
      <c r="EH165" s="81"/>
      <c r="EI165" s="81"/>
      <c r="EJ165" s="81"/>
      <c r="EK165" s="81"/>
      <c r="EL165" s="87">
        <f t="shared" si="2601"/>
        <v>0</v>
      </c>
      <c r="EM165" s="81"/>
      <c r="EN165" s="81"/>
      <c r="EO165" s="81"/>
      <c r="EP165" s="81">
        <f t="shared" si="2602"/>
        <v>0</v>
      </c>
      <c r="EQ165" s="81">
        <f t="shared" si="2603"/>
        <v>0</v>
      </c>
      <c r="ER165" s="9"/>
      <c r="ES165" s="9"/>
      <c r="ET165" s="90" t="e">
        <f t="shared" si="2604"/>
        <v>#DIV/0!</v>
      </c>
      <c r="EU165" s="90" t="e">
        <f t="shared" si="2605"/>
        <v>#DIV/0!</v>
      </c>
      <c r="EV165" s="90" t="e">
        <f t="shared" si="2606"/>
        <v>#DIV/0!</v>
      </c>
    </row>
    <row r="166" spans="1:15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73</v>
      </c>
      <c r="G166" s="2" t="s">
        <v>19</v>
      </c>
      <c r="H166" s="40">
        <f t="shared" si="2524"/>
        <v>0</v>
      </c>
      <c r="I166" s="40">
        <f t="shared" si="2525"/>
        <v>0</v>
      </c>
      <c r="J166" s="5"/>
      <c r="K166" s="9"/>
      <c r="L166" s="9"/>
      <c r="M166" s="9"/>
      <c r="N166" s="9"/>
      <c r="O166" s="9"/>
      <c r="P166" s="40">
        <f t="shared" si="2526"/>
        <v>0</v>
      </c>
      <c r="Q166" s="9"/>
      <c r="R166" s="9"/>
      <c r="S166" s="9"/>
      <c r="T166" s="64">
        <f t="shared" si="2527"/>
        <v>0</v>
      </c>
      <c r="U166" s="64">
        <f t="shared" si="2528"/>
        <v>0</v>
      </c>
      <c r="V166" s="9">
        <f t="shared" si="2529"/>
        <v>0</v>
      </c>
      <c r="W166" s="9">
        <f t="shared" si="2530"/>
        <v>0</v>
      </c>
      <c r="X166" s="9">
        <v>54488</v>
      </c>
      <c r="Y166" s="9">
        <v>26390</v>
      </c>
      <c r="Z166" s="69">
        <f t="shared" si="2531"/>
        <v>0</v>
      </c>
      <c r="AA166" s="69">
        <f t="shared" si="2532"/>
        <v>0</v>
      </c>
      <c r="AB166" s="69">
        <f t="shared" si="2533"/>
        <v>0</v>
      </c>
      <c r="AC166" s="69">
        <f t="shared" si="2534"/>
        <v>0</v>
      </c>
      <c r="AD166" s="69">
        <f t="shared" si="2535"/>
        <v>0</v>
      </c>
      <c r="AE166" s="46">
        <f t="shared" si="2536"/>
        <v>0</v>
      </c>
      <c r="AF166" s="9">
        <f t="shared" si="2537"/>
        <v>0</v>
      </c>
      <c r="AG166" s="9">
        <f t="shared" si="2538"/>
        <v>0</v>
      </c>
      <c r="AH166" s="69">
        <f t="shared" si="2539"/>
        <v>0</v>
      </c>
      <c r="AI166" s="69">
        <f t="shared" si="2540"/>
        <v>0</v>
      </c>
      <c r="AJ166" s="69">
        <f t="shared" si="2541"/>
        <v>0</v>
      </c>
      <c r="AK166" s="40">
        <f t="shared" si="2542"/>
        <v>0</v>
      </c>
      <c r="AL166" s="40">
        <f t="shared" si="2543"/>
        <v>0</v>
      </c>
      <c r="AM166" s="5"/>
      <c r="AN166" s="78"/>
      <c r="AO166" s="78"/>
      <c r="AP166" s="78"/>
      <c r="AQ166" s="9"/>
      <c r="AR166" s="9"/>
      <c r="AS166" s="87">
        <f t="shared" si="2544"/>
        <v>0</v>
      </c>
      <c r="AT166" s="81"/>
      <c r="AU166" s="78"/>
      <c r="AV166" s="9"/>
      <c r="AW166" s="78"/>
      <c r="AX166" s="78"/>
      <c r="AY166" s="78"/>
      <c r="AZ166" s="9">
        <v>54488</v>
      </c>
      <c r="BA166" s="9">
        <v>26390</v>
      </c>
      <c r="BB166" s="86">
        <f t="shared" si="2545"/>
        <v>0</v>
      </c>
      <c r="BC166" s="86">
        <f t="shared" si="2546"/>
        <v>0</v>
      </c>
      <c r="BD166" s="86">
        <f t="shared" si="2547"/>
        <v>0</v>
      </c>
      <c r="BE166" s="87">
        <f t="shared" si="2548"/>
        <v>0</v>
      </c>
      <c r="BF166" s="87">
        <f t="shared" si="2549"/>
        <v>0</v>
      </c>
      <c r="BG166" s="88">
        <f t="shared" si="2550"/>
        <v>0</v>
      </c>
      <c r="BH166" s="88">
        <f t="shared" si="2551"/>
        <v>0</v>
      </c>
      <c r="BI166" s="88">
        <f t="shared" si="2552"/>
        <v>0</v>
      </c>
      <c r="BJ166" s="88">
        <f t="shared" si="2553"/>
        <v>0</v>
      </c>
      <c r="BK166" s="88">
        <f t="shared" si="2554"/>
        <v>0</v>
      </c>
      <c r="BL166" s="88">
        <f t="shared" si="2555"/>
        <v>0</v>
      </c>
      <c r="BM166" s="87">
        <f t="shared" si="2556"/>
        <v>0</v>
      </c>
      <c r="BN166" s="81">
        <f t="shared" si="2557"/>
        <v>0</v>
      </c>
      <c r="BO166" s="81">
        <f t="shared" si="2558"/>
        <v>0</v>
      </c>
      <c r="BP166" s="81">
        <f t="shared" si="2559"/>
        <v>0</v>
      </c>
      <c r="BQ166" s="81">
        <f t="shared" si="2560"/>
        <v>0</v>
      </c>
      <c r="BR166" s="81">
        <f t="shared" si="2561"/>
        <v>0</v>
      </c>
      <c r="BS166" s="81">
        <f t="shared" si="2562"/>
        <v>0</v>
      </c>
      <c r="BT166" s="9">
        <v>54488</v>
      </c>
      <c r="BU166" s="9">
        <v>26390</v>
      </c>
      <c r="BV166" s="86">
        <f t="shared" si="2563"/>
        <v>0</v>
      </c>
      <c r="BW166" s="86">
        <f t="shared" si="2564"/>
        <v>0</v>
      </c>
      <c r="BX166" s="86">
        <f t="shared" si="2565"/>
        <v>0</v>
      </c>
      <c r="BY166" s="87">
        <f t="shared" si="2566"/>
        <v>0</v>
      </c>
      <c r="BZ166" s="87">
        <f t="shared" si="2567"/>
        <v>0</v>
      </c>
      <c r="CA166" s="81">
        <f t="shared" si="2568"/>
        <v>0</v>
      </c>
      <c r="CB166" s="81">
        <f t="shared" si="2569"/>
        <v>0</v>
      </c>
      <c r="CC166" s="81">
        <f t="shared" si="2570"/>
        <v>0</v>
      </c>
      <c r="CD166" s="81">
        <f t="shared" si="2571"/>
        <v>0</v>
      </c>
      <c r="CE166" s="81">
        <f t="shared" si="2572"/>
        <v>0</v>
      </c>
      <c r="CF166" s="81">
        <f t="shared" si="2573"/>
        <v>0</v>
      </c>
      <c r="CG166" s="87">
        <f t="shared" si="2574"/>
        <v>0</v>
      </c>
      <c r="CH166" s="81">
        <f t="shared" si="2575"/>
        <v>0</v>
      </c>
      <c r="CI166" s="81">
        <f t="shared" si="2576"/>
        <v>0</v>
      </c>
      <c r="CJ166" s="81">
        <f t="shared" si="2577"/>
        <v>0</v>
      </c>
      <c r="CK166" s="78">
        <f t="shared" si="2578"/>
        <v>0</v>
      </c>
      <c r="CL166" s="81">
        <f t="shared" si="2579"/>
        <v>0</v>
      </c>
      <c r="CM166" s="9">
        <v>54488</v>
      </c>
      <c r="CN166" s="9">
        <v>26390</v>
      </c>
      <c r="CO166" s="90">
        <f t="shared" si="2580"/>
        <v>0</v>
      </c>
      <c r="CP166" s="90">
        <f t="shared" si="2581"/>
        <v>0</v>
      </c>
      <c r="CQ166" s="90">
        <f t="shared" si="2582"/>
        <v>0</v>
      </c>
      <c r="CR166" s="87">
        <f t="shared" si="2583"/>
        <v>0</v>
      </c>
      <c r="CS166" s="87">
        <f t="shared" si="2584"/>
        <v>0</v>
      </c>
      <c r="CT166" s="88"/>
      <c r="CU166" s="81"/>
      <c r="CV166" s="81"/>
      <c r="CW166" s="81"/>
      <c r="CX166" s="81"/>
      <c r="CY166" s="81"/>
      <c r="CZ166" s="87">
        <f t="shared" si="2585"/>
        <v>0</v>
      </c>
      <c r="DA166" s="81"/>
      <c r="DB166" s="81"/>
      <c r="DC166" s="81"/>
      <c r="DD166" s="81">
        <f>(CV166+CW166+CX166)-(CC166+CD166+CE166)</f>
        <v>0</v>
      </c>
      <c r="DE166" s="81">
        <f t="shared" si="2587"/>
        <v>0</v>
      </c>
      <c r="DF166" s="9">
        <v>52259</v>
      </c>
      <c r="DG166" s="9">
        <v>21350</v>
      </c>
      <c r="DH166" s="90">
        <f t="shared" si="2588"/>
        <v>0</v>
      </c>
      <c r="DI166" s="90">
        <f t="shared" si="2589"/>
        <v>0</v>
      </c>
      <c r="DJ166" s="90">
        <f t="shared" si="2590"/>
        <v>0</v>
      </c>
      <c r="DK166" s="87">
        <f t="shared" si="2591"/>
        <v>0</v>
      </c>
      <c r="DL166" s="87">
        <f t="shared" si="2592"/>
        <v>0</v>
      </c>
      <c r="DM166" s="88"/>
      <c r="DN166" s="81"/>
      <c r="DO166" s="81"/>
      <c r="DP166" s="81"/>
      <c r="DQ166" s="81"/>
      <c r="DR166" s="81"/>
      <c r="DS166" s="87">
        <f t="shared" si="2593"/>
        <v>0</v>
      </c>
      <c r="DT166" s="81"/>
      <c r="DU166" s="81"/>
      <c r="DV166" s="81"/>
      <c r="DW166" s="81">
        <f>(DO166+DP166+DQ166)-(CV166+CW166+CX166)</f>
        <v>0</v>
      </c>
      <c r="DX166" s="81">
        <f t="shared" si="2595"/>
        <v>0</v>
      </c>
      <c r="DY166" s="9"/>
      <c r="DZ166" s="9"/>
      <c r="EA166" s="90" t="e">
        <f t="shared" si="2596"/>
        <v>#DIV/0!</v>
      </c>
      <c r="EB166" s="90" t="e">
        <f t="shared" si="2597"/>
        <v>#DIV/0!</v>
      </c>
      <c r="EC166" s="90" t="e">
        <f t="shared" si="2598"/>
        <v>#DIV/0!</v>
      </c>
      <c r="ED166" s="87">
        <f t="shared" si="2599"/>
        <v>0</v>
      </c>
      <c r="EE166" s="87">
        <f t="shared" si="2600"/>
        <v>0</v>
      </c>
      <c r="EF166" s="88"/>
      <c r="EG166" s="81"/>
      <c r="EH166" s="81"/>
      <c r="EI166" s="81"/>
      <c r="EJ166" s="81"/>
      <c r="EK166" s="81"/>
      <c r="EL166" s="87">
        <f t="shared" si="2601"/>
        <v>0</v>
      </c>
      <c r="EM166" s="81"/>
      <c r="EN166" s="81"/>
      <c r="EO166" s="81"/>
      <c r="EP166" s="81">
        <f>(EH166+EI166+EJ166)-(DO166+DP166+DQ166)</f>
        <v>0</v>
      </c>
      <c r="EQ166" s="81">
        <f t="shared" si="2603"/>
        <v>0</v>
      </c>
      <c r="ER166" s="9"/>
      <c r="ES166" s="9"/>
      <c r="ET166" s="90" t="e">
        <f t="shared" si="2604"/>
        <v>#DIV/0!</v>
      </c>
      <c r="EU166" s="90" t="e">
        <f t="shared" si="2605"/>
        <v>#DIV/0!</v>
      </c>
      <c r="EV166" s="90" t="e">
        <f t="shared" si="2606"/>
        <v>#DIV/0!</v>
      </c>
    </row>
    <row r="167" spans="1:15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2">
        <v>3114</v>
      </c>
      <c r="F167" s="2" t="s">
        <v>74</v>
      </c>
      <c r="G167" s="2" t="s">
        <v>19</v>
      </c>
      <c r="H167" s="40">
        <f t="shared" si="2524"/>
        <v>0</v>
      </c>
      <c r="I167" s="40">
        <f t="shared" si="2525"/>
        <v>0</v>
      </c>
      <c r="J167" s="5"/>
      <c r="K167" s="9"/>
      <c r="L167" s="9"/>
      <c r="M167" s="9"/>
      <c r="N167" s="9"/>
      <c r="O167" s="9"/>
      <c r="P167" s="40">
        <f t="shared" si="2526"/>
        <v>0</v>
      </c>
      <c r="Q167" s="9"/>
      <c r="R167" s="9"/>
      <c r="S167" s="9"/>
      <c r="T167" s="64">
        <f t="shared" si="2527"/>
        <v>0</v>
      </c>
      <c r="U167" s="64">
        <f t="shared" si="2528"/>
        <v>0</v>
      </c>
      <c r="V167" s="9">
        <f t="shared" si="2529"/>
        <v>0</v>
      </c>
      <c r="W167" s="9">
        <f t="shared" si="2530"/>
        <v>0</v>
      </c>
      <c r="X167" s="9">
        <v>31818</v>
      </c>
      <c r="Y167" s="9">
        <v>26390</v>
      </c>
      <c r="Z167" s="69">
        <f t="shared" si="2531"/>
        <v>0</v>
      </c>
      <c r="AA167" s="69">
        <f t="shared" si="2532"/>
        <v>0</v>
      </c>
      <c r="AB167" s="69">
        <f t="shared" si="2533"/>
        <v>0</v>
      </c>
      <c r="AC167" s="69">
        <f t="shared" si="2534"/>
        <v>0</v>
      </c>
      <c r="AD167" s="69">
        <f t="shared" si="2535"/>
        <v>0</v>
      </c>
      <c r="AE167" s="46">
        <f t="shared" si="2536"/>
        <v>0</v>
      </c>
      <c r="AF167" s="9">
        <f t="shared" si="2537"/>
        <v>0</v>
      </c>
      <c r="AG167" s="9">
        <f t="shared" si="2538"/>
        <v>0</v>
      </c>
      <c r="AH167" s="69">
        <f t="shared" si="2539"/>
        <v>0</v>
      </c>
      <c r="AI167" s="69">
        <f t="shared" si="2540"/>
        <v>0</v>
      </c>
      <c r="AJ167" s="69">
        <f t="shared" si="2541"/>
        <v>0</v>
      </c>
      <c r="AK167" s="40">
        <f t="shared" si="2542"/>
        <v>0</v>
      </c>
      <c r="AL167" s="40">
        <f t="shared" si="2543"/>
        <v>0</v>
      </c>
      <c r="AM167" s="5"/>
      <c r="AN167" s="78"/>
      <c r="AO167" s="78"/>
      <c r="AP167" s="78"/>
      <c r="AQ167" s="9"/>
      <c r="AR167" s="9"/>
      <c r="AS167" s="87">
        <f t="shared" si="2544"/>
        <v>0</v>
      </c>
      <c r="AT167" s="81"/>
      <c r="AU167" s="9"/>
      <c r="AV167" s="9"/>
      <c r="AW167" s="78"/>
      <c r="AX167" s="78"/>
      <c r="AY167" s="78"/>
      <c r="AZ167" s="9">
        <v>31818</v>
      </c>
      <c r="BA167" s="9">
        <v>26390</v>
      </c>
      <c r="BB167" s="86">
        <f t="shared" si="2545"/>
        <v>0</v>
      </c>
      <c r="BC167" s="86">
        <f t="shared" si="2546"/>
        <v>0</v>
      </c>
      <c r="BD167" s="86">
        <f t="shared" si="2547"/>
        <v>0</v>
      </c>
      <c r="BE167" s="87">
        <f t="shared" si="2548"/>
        <v>0</v>
      </c>
      <c r="BF167" s="87">
        <f t="shared" si="2549"/>
        <v>0</v>
      </c>
      <c r="BG167" s="88">
        <f t="shared" si="2550"/>
        <v>0</v>
      </c>
      <c r="BH167" s="88">
        <f t="shared" si="2551"/>
        <v>0</v>
      </c>
      <c r="BI167" s="88">
        <f t="shared" si="2552"/>
        <v>0</v>
      </c>
      <c r="BJ167" s="88">
        <f t="shared" si="2553"/>
        <v>0</v>
      </c>
      <c r="BK167" s="88">
        <f t="shared" si="2554"/>
        <v>0</v>
      </c>
      <c r="BL167" s="88">
        <f t="shared" si="2555"/>
        <v>0</v>
      </c>
      <c r="BM167" s="87">
        <f t="shared" si="2556"/>
        <v>0</v>
      </c>
      <c r="BN167" s="81">
        <f t="shared" si="2557"/>
        <v>0</v>
      </c>
      <c r="BO167" s="81">
        <f t="shared" si="2558"/>
        <v>0</v>
      </c>
      <c r="BP167" s="81">
        <f t="shared" si="2559"/>
        <v>0</v>
      </c>
      <c r="BQ167" s="81">
        <f t="shared" si="2560"/>
        <v>0</v>
      </c>
      <c r="BR167" s="81">
        <f t="shared" si="2561"/>
        <v>0</v>
      </c>
      <c r="BS167" s="81">
        <f t="shared" si="2562"/>
        <v>0</v>
      </c>
      <c r="BT167" s="9">
        <v>31818</v>
      </c>
      <c r="BU167" s="9">
        <v>26390</v>
      </c>
      <c r="BV167" s="86">
        <f t="shared" si="2563"/>
        <v>0</v>
      </c>
      <c r="BW167" s="86">
        <f t="shared" si="2564"/>
        <v>0</v>
      </c>
      <c r="BX167" s="86">
        <f t="shared" si="2565"/>
        <v>0</v>
      </c>
      <c r="BY167" s="87">
        <f t="shared" si="2566"/>
        <v>0</v>
      </c>
      <c r="BZ167" s="87">
        <f t="shared" si="2567"/>
        <v>0</v>
      </c>
      <c r="CA167" s="81">
        <f t="shared" si="2568"/>
        <v>0</v>
      </c>
      <c r="CB167" s="81">
        <f t="shared" si="2569"/>
        <v>0</v>
      </c>
      <c r="CC167" s="81">
        <f t="shared" si="2570"/>
        <v>0</v>
      </c>
      <c r="CD167" s="81">
        <f t="shared" si="2571"/>
        <v>0</v>
      </c>
      <c r="CE167" s="81">
        <f t="shared" si="2572"/>
        <v>0</v>
      </c>
      <c r="CF167" s="81">
        <f t="shared" si="2573"/>
        <v>0</v>
      </c>
      <c r="CG167" s="87">
        <f t="shared" si="2574"/>
        <v>0</v>
      </c>
      <c r="CH167" s="81">
        <f t="shared" si="2575"/>
        <v>0</v>
      </c>
      <c r="CI167" s="81">
        <f t="shared" si="2576"/>
        <v>0</v>
      </c>
      <c r="CJ167" s="81">
        <f t="shared" si="2577"/>
        <v>0</v>
      </c>
      <c r="CK167" s="81">
        <f t="shared" si="2578"/>
        <v>0</v>
      </c>
      <c r="CL167" s="81">
        <f t="shared" si="2579"/>
        <v>0</v>
      </c>
      <c r="CM167" s="9">
        <v>31818</v>
      </c>
      <c r="CN167" s="9">
        <v>26390</v>
      </c>
      <c r="CO167" s="90">
        <f t="shared" si="2580"/>
        <v>0</v>
      </c>
      <c r="CP167" s="90">
        <f t="shared" si="2581"/>
        <v>0</v>
      </c>
      <c r="CQ167" s="90">
        <f t="shared" si="2582"/>
        <v>0</v>
      </c>
      <c r="CR167" s="87">
        <f t="shared" si="2583"/>
        <v>0</v>
      </c>
      <c r="CS167" s="87">
        <f t="shared" si="2584"/>
        <v>0</v>
      </c>
      <c r="CT167" s="88"/>
      <c r="CU167" s="81"/>
      <c r="CV167" s="81"/>
      <c r="CW167" s="81"/>
      <c r="CX167" s="81"/>
      <c r="CY167" s="81"/>
      <c r="CZ167" s="87">
        <f t="shared" si="2585"/>
        <v>0</v>
      </c>
      <c r="DA167" s="81"/>
      <c r="DB167" s="81"/>
      <c r="DC167" s="81"/>
      <c r="DD167" s="81">
        <f t="shared" ref="DD167:DD173" si="2607">(CV167+CW167+CX167)-(CC167+CD167+CE167)</f>
        <v>0</v>
      </c>
      <c r="DE167" s="81">
        <f t="shared" si="2587"/>
        <v>0</v>
      </c>
      <c r="DF167" s="9">
        <v>52259</v>
      </c>
      <c r="DG167" s="9">
        <v>21350</v>
      </c>
      <c r="DH167" s="90">
        <f t="shared" si="2588"/>
        <v>0</v>
      </c>
      <c r="DI167" s="90">
        <f t="shared" si="2589"/>
        <v>0</v>
      </c>
      <c r="DJ167" s="90">
        <f t="shared" si="2590"/>
        <v>0</v>
      </c>
      <c r="DK167" s="87">
        <f t="shared" si="2591"/>
        <v>0</v>
      </c>
      <c r="DL167" s="87">
        <f t="shared" si="2592"/>
        <v>0</v>
      </c>
      <c r="DM167" s="88"/>
      <c r="DN167" s="81"/>
      <c r="DO167" s="81"/>
      <c r="DP167" s="81"/>
      <c r="DQ167" s="81"/>
      <c r="DR167" s="81"/>
      <c r="DS167" s="87">
        <f t="shared" si="2593"/>
        <v>0</v>
      </c>
      <c r="DT167" s="81"/>
      <c r="DU167" s="81"/>
      <c r="DV167" s="81"/>
      <c r="DW167" s="81">
        <f t="shared" ref="DW167:DW173" si="2608">(DO167+DP167+DQ167)-(CV167+CW167+CX167)</f>
        <v>0</v>
      </c>
      <c r="DX167" s="81">
        <f t="shared" si="2595"/>
        <v>0</v>
      </c>
      <c r="DY167" s="9"/>
      <c r="DZ167" s="9"/>
      <c r="EA167" s="90" t="e">
        <f t="shared" si="2596"/>
        <v>#DIV/0!</v>
      </c>
      <c r="EB167" s="90" t="e">
        <f t="shared" si="2597"/>
        <v>#DIV/0!</v>
      </c>
      <c r="EC167" s="90" t="e">
        <f t="shared" si="2598"/>
        <v>#DIV/0!</v>
      </c>
      <c r="ED167" s="87">
        <f t="shared" si="2599"/>
        <v>0</v>
      </c>
      <c r="EE167" s="87">
        <f t="shared" si="2600"/>
        <v>0</v>
      </c>
      <c r="EF167" s="88"/>
      <c r="EG167" s="81"/>
      <c r="EH167" s="81"/>
      <c r="EI167" s="81"/>
      <c r="EJ167" s="81"/>
      <c r="EK167" s="81"/>
      <c r="EL167" s="87">
        <f t="shared" si="2601"/>
        <v>0</v>
      </c>
      <c r="EM167" s="81"/>
      <c r="EN167" s="81"/>
      <c r="EO167" s="81"/>
      <c r="EP167" s="81">
        <f t="shared" ref="EP167:EP173" si="2609">(EH167+EI167+EJ167)-(DO167+DP167+DQ167)</f>
        <v>0</v>
      </c>
      <c r="EQ167" s="81">
        <f t="shared" si="2603"/>
        <v>0</v>
      </c>
      <c r="ER167" s="9"/>
      <c r="ES167" s="9"/>
      <c r="ET167" s="90" t="e">
        <f t="shared" si="2604"/>
        <v>#DIV/0!</v>
      </c>
      <c r="EU167" s="90" t="e">
        <f t="shared" si="2605"/>
        <v>#DIV/0!</v>
      </c>
      <c r="EV167" s="90" t="e">
        <f t="shared" si="2606"/>
        <v>#DIV/0!</v>
      </c>
    </row>
    <row r="168" spans="1:15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19">
        <v>3114</v>
      </c>
      <c r="F168" s="19" t="s">
        <v>108</v>
      </c>
      <c r="G168" s="19" t="s">
        <v>94</v>
      </c>
      <c r="H168" s="40">
        <f t="shared" si="2524"/>
        <v>0</v>
      </c>
      <c r="I168" s="40">
        <f t="shared" si="2525"/>
        <v>0</v>
      </c>
      <c r="J168" s="5"/>
      <c r="K168" s="9"/>
      <c r="L168" s="9"/>
      <c r="M168" s="9"/>
      <c r="N168" s="9"/>
      <c r="O168" s="9"/>
      <c r="P168" s="40">
        <f t="shared" si="2526"/>
        <v>0</v>
      </c>
      <c r="Q168" s="9"/>
      <c r="R168" s="9"/>
      <c r="S168" s="9"/>
      <c r="T168" s="64">
        <f t="shared" si="2527"/>
        <v>0</v>
      </c>
      <c r="U168" s="64">
        <f t="shared" si="2528"/>
        <v>0</v>
      </c>
      <c r="V168" s="9">
        <f t="shared" si="2529"/>
        <v>0</v>
      </c>
      <c r="W168" s="9">
        <f t="shared" si="2530"/>
        <v>0</v>
      </c>
      <c r="X168" s="45" t="s">
        <v>218</v>
      </c>
      <c r="Y168" s="45" t="s">
        <v>218</v>
      </c>
      <c r="Z168" s="69">
        <f t="shared" si="2531"/>
        <v>0</v>
      </c>
      <c r="AA168" s="69">
        <f t="shared" si="2532"/>
        <v>0</v>
      </c>
      <c r="AB168" s="69">
        <f t="shared" si="2533"/>
        <v>0</v>
      </c>
      <c r="AC168" s="69">
        <f t="shared" si="2534"/>
        <v>0</v>
      </c>
      <c r="AD168" s="69">
        <f t="shared" si="2535"/>
        <v>0</v>
      </c>
      <c r="AE168" s="46">
        <f t="shared" si="2536"/>
        <v>0</v>
      </c>
      <c r="AF168" s="9">
        <f t="shared" si="2537"/>
        <v>0</v>
      </c>
      <c r="AG168" s="9">
        <f t="shared" si="2538"/>
        <v>0</v>
      </c>
      <c r="AH168" s="69">
        <f t="shared" si="2539"/>
        <v>0</v>
      </c>
      <c r="AI168" s="69">
        <f t="shared" si="2540"/>
        <v>0</v>
      </c>
      <c r="AJ168" s="69">
        <f t="shared" si="2541"/>
        <v>0</v>
      </c>
      <c r="AK168" s="40">
        <f t="shared" si="2542"/>
        <v>0</v>
      </c>
      <c r="AL168" s="40">
        <f t="shared" si="2543"/>
        <v>0</v>
      </c>
      <c r="AM168" s="5"/>
      <c r="AN168" s="78"/>
      <c r="AO168" s="78"/>
      <c r="AP168" s="78"/>
      <c r="AQ168" s="9"/>
      <c r="AR168" s="9"/>
      <c r="AS168" s="87">
        <f t="shared" si="2544"/>
        <v>0</v>
      </c>
      <c r="AT168" s="81"/>
      <c r="AU168" s="9"/>
      <c r="AV168" s="9"/>
      <c r="AW168" s="78"/>
      <c r="AX168" s="78"/>
      <c r="AY168" s="78"/>
      <c r="AZ168" s="45" t="s">
        <v>218</v>
      </c>
      <c r="BA168" s="45" t="s">
        <v>218</v>
      </c>
      <c r="BB168" s="107" t="s">
        <v>218</v>
      </c>
      <c r="BC168" s="107" t="s">
        <v>218</v>
      </c>
      <c r="BD168" s="107" t="s">
        <v>218</v>
      </c>
      <c r="BE168" s="87">
        <f t="shared" si="2548"/>
        <v>0</v>
      </c>
      <c r="BF168" s="87">
        <f t="shared" si="2549"/>
        <v>0</v>
      </c>
      <c r="BG168" s="88">
        <f t="shared" si="2550"/>
        <v>0</v>
      </c>
      <c r="BH168" s="88">
        <f t="shared" si="2551"/>
        <v>0</v>
      </c>
      <c r="BI168" s="88">
        <f t="shared" si="2552"/>
        <v>0</v>
      </c>
      <c r="BJ168" s="88">
        <f t="shared" si="2553"/>
        <v>0</v>
      </c>
      <c r="BK168" s="88">
        <f t="shared" si="2554"/>
        <v>0</v>
      </c>
      <c r="BL168" s="88">
        <f t="shared" si="2555"/>
        <v>0</v>
      </c>
      <c r="BM168" s="87">
        <f t="shared" si="2556"/>
        <v>0</v>
      </c>
      <c r="BN168" s="81">
        <f t="shared" si="2557"/>
        <v>0</v>
      </c>
      <c r="BO168" s="81">
        <f t="shared" si="2558"/>
        <v>0</v>
      </c>
      <c r="BP168" s="81">
        <f t="shared" si="2559"/>
        <v>0</v>
      </c>
      <c r="BQ168" s="81">
        <f t="shared" si="2560"/>
        <v>0</v>
      </c>
      <c r="BR168" s="81">
        <f t="shared" si="2561"/>
        <v>0</v>
      </c>
      <c r="BS168" s="81">
        <f t="shared" si="2562"/>
        <v>0</v>
      </c>
      <c r="BT168" s="45" t="s">
        <v>218</v>
      </c>
      <c r="BU168" s="45" t="s">
        <v>218</v>
      </c>
      <c r="BV168" s="86">
        <v>0</v>
      </c>
      <c r="BW168" s="86">
        <v>0</v>
      </c>
      <c r="BX168" s="86">
        <f t="shared" si="2565"/>
        <v>0</v>
      </c>
      <c r="BY168" s="87">
        <f t="shared" si="2566"/>
        <v>0</v>
      </c>
      <c r="BZ168" s="87">
        <f t="shared" si="2567"/>
        <v>0</v>
      </c>
      <c r="CA168" s="81">
        <f t="shared" si="2568"/>
        <v>0</v>
      </c>
      <c r="CB168" s="81">
        <f t="shared" si="2569"/>
        <v>0</v>
      </c>
      <c r="CC168" s="81">
        <f t="shared" si="2570"/>
        <v>0</v>
      </c>
      <c r="CD168" s="81">
        <f t="shared" si="2571"/>
        <v>0</v>
      </c>
      <c r="CE168" s="81">
        <f t="shared" si="2572"/>
        <v>0</v>
      </c>
      <c r="CF168" s="81">
        <f t="shared" si="2573"/>
        <v>0</v>
      </c>
      <c r="CG168" s="87">
        <f t="shared" si="2574"/>
        <v>0</v>
      </c>
      <c r="CH168" s="81">
        <f t="shared" si="2575"/>
        <v>0</v>
      </c>
      <c r="CI168" s="81">
        <f t="shared" si="2576"/>
        <v>0</v>
      </c>
      <c r="CJ168" s="81">
        <f t="shared" si="2577"/>
        <v>0</v>
      </c>
      <c r="CK168" s="81">
        <f t="shared" si="2578"/>
        <v>0</v>
      </c>
      <c r="CL168" s="81">
        <f t="shared" si="2579"/>
        <v>0</v>
      </c>
      <c r="CM168" s="45">
        <v>0</v>
      </c>
      <c r="CN168" s="45">
        <v>0</v>
      </c>
      <c r="CO168" s="90"/>
      <c r="CP168" s="90"/>
      <c r="CQ168" s="90">
        <f t="shared" si="2582"/>
        <v>0</v>
      </c>
      <c r="CR168" s="87">
        <f t="shared" si="2583"/>
        <v>0</v>
      </c>
      <c r="CS168" s="87">
        <f t="shared" si="2584"/>
        <v>0</v>
      </c>
      <c r="CT168" s="88"/>
      <c r="CU168" s="81"/>
      <c r="CV168" s="81"/>
      <c r="CW168" s="81"/>
      <c r="CX168" s="81"/>
      <c r="CY168" s="81"/>
      <c r="CZ168" s="87">
        <f t="shared" si="2585"/>
        <v>0</v>
      </c>
      <c r="DA168" s="81"/>
      <c r="DB168" s="81"/>
      <c r="DC168" s="81"/>
      <c r="DD168" s="81">
        <f t="shared" si="2607"/>
        <v>0</v>
      </c>
      <c r="DE168" s="81">
        <f t="shared" si="2587"/>
        <v>0</v>
      </c>
      <c r="DF168" s="45" t="s">
        <v>218</v>
      </c>
      <c r="DG168" s="45" t="s">
        <v>218</v>
      </c>
      <c r="DH168" s="90">
        <v>0</v>
      </c>
      <c r="DI168" s="90">
        <v>0</v>
      </c>
      <c r="DJ168" s="90">
        <f t="shared" si="2590"/>
        <v>0</v>
      </c>
      <c r="DK168" s="87">
        <f t="shared" si="2591"/>
        <v>0</v>
      </c>
      <c r="DL168" s="87">
        <f t="shared" si="2592"/>
        <v>0</v>
      </c>
      <c r="DM168" s="88"/>
      <c r="DN168" s="81"/>
      <c r="DO168" s="81"/>
      <c r="DP168" s="81"/>
      <c r="DQ168" s="81"/>
      <c r="DR168" s="81"/>
      <c r="DS168" s="87">
        <f t="shared" si="2593"/>
        <v>0</v>
      </c>
      <c r="DT168" s="81"/>
      <c r="DU168" s="81"/>
      <c r="DV168" s="81"/>
      <c r="DW168" s="81">
        <f t="shared" si="2608"/>
        <v>0</v>
      </c>
      <c r="DX168" s="81">
        <f t="shared" si="2595"/>
        <v>0</v>
      </c>
      <c r="DY168" s="45" t="s">
        <v>218</v>
      </c>
      <c r="DZ168" s="45" t="s">
        <v>218</v>
      </c>
      <c r="EA168" s="90">
        <v>0</v>
      </c>
      <c r="EB168" s="90">
        <v>0</v>
      </c>
      <c r="EC168" s="90">
        <f t="shared" si="2598"/>
        <v>0</v>
      </c>
      <c r="ED168" s="87">
        <f t="shared" si="2599"/>
        <v>0</v>
      </c>
      <c r="EE168" s="87">
        <f t="shared" si="2600"/>
        <v>0</v>
      </c>
      <c r="EF168" s="88"/>
      <c r="EG168" s="81"/>
      <c r="EH168" s="81"/>
      <c r="EI168" s="81"/>
      <c r="EJ168" s="81"/>
      <c r="EK168" s="81"/>
      <c r="EL168" s="87">
        <f t="shared" si="2601"/>
        <v>0</v>
      </c>
      <c r="EM168" s="81"/>
      <c r="EN168" s="81"/>
      <c r="EO168" s="81"/>
      <c r="EP168" s="81">
        <f t="shared" si="2609"/>
        <v>0</v>
      </c>
      <c r="EQ168" s="81">
        <f t="shared" si="2603"/>
        <v>0</v>
      </c>
      <c r="ER168" s="45" t="s">
        <v>218</v>
      </c>
      <c r="ES168" s="45" t="s">
        <v>218</v>
      </c>
      <c r="ET168" s="90">
        <v>0</v>
      </c>
      <c r="EU168" s="90">
        <v>0</v>
      </c>
      <c r="EV168" s="90">
        <f t="shared" si="2606"/>
        <v>0</v>
      </c>
    </row>
    <row r="169" spans="1:15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3141</v>
      </c>
      <c r="F169" s="2" t="s">
        <v>20</v>
      </c>
      <c r="G169" s="7" t="s">
        <v>94</v>
      </c>
      <c r="H169" s="40">
        <f t="shared" si="2524"/>
        <v>0</v>
      </c>
      <c r="I169" s="40">
        <f t="shared" si="2525"/>
        <v>0</v>
      </c>
      <c r="J169" s="5"/>
      <c r="K169" s="9"/>
      <c r="L169" s="9"/>
      <c r="M169" s="9"/>
      <c r="N169" s="9"/>
      <c r="O169" s="9"/>
      <c r="P169" s="40">
        <f t="shared" si="2526"/>
        <v>0</v>
      </c>
      <c r="Q169" s="9"/>
      <c r="R169" s="9"/>
      <c r="S169" s="9"/>
      <c r="T169" s="64">
        <f t="shared" si="2527"/>
        <v>0</v>
      </c>
      <c r="U169" s="64">
        <f t="shared" si="2528"/>
        <v>0</v>
      </c>
      <c r="V169" s="9">
        <f t="shared" si="2529"/>
        <v>0</v>
      </c>
      <c r="W169" s="9">
        <f t="shared" si="2530"/>
        <v>0</v>
      </c>
      <c r="X169" s="45" t="s">
        <v>218</v>
      </c>
      <c r="Y169" s="9">
        <v>25931</v>
      </c>
      <c r="Z169" s="69">
        <f t="shared" si="2531"/>
        <v>0</v>
      </c>
      <c r="AA169" s="69">
        <f t="shared" si="2532"/>
        <v>0</v>
      </c>
      <c r="AB169" s="69">
        <f t="shared" si="2533"/>
        <v>0</v>
      </c>
      <c r="AC169" s="69">
        <f t="shared" si="2534"/>
        <v>0</v>
      </c>
      <c r="AD169" s="69">
        <f t="shared" si="2535"/>
        <v>0</v>
      </c>
      <c r="AE169" s="46">
        <f t="shared" si="2536"/>
        <v>0</v>
      </c>
      <c r="AF169" s="9">
        <f t="shared" si="2537"/>
        <v>0</v>
      </c>
      <c r="AG169" s="9">
        <f t="shared" si="2538"/>
        <v>0</v>
      </c>
      <c r="AH169" s="69">
        <f t="shared" si="2539"/>
        <v>0</v>
      </c>
      <c r="AI169" s="69">
        <f t="shared" si="2540"/>
        <v>0</v>
      </c>
      <c r="AJ169" s="69">
        <f t="shared" si="2541"/>
        <v>0</v>
      </c>
      <c r="AK169" s="40">
        <f t="shared" si="2542"/>
        <v>0</v>
      </c>
      <c r="AL169" s="40">
        <f t="shared" si="2543"/>
        <v>0</v>
      </c>
      <c r="AM169" s="5"/>
      <c r="AN169" s="78"/>
      <c r="AO169" s="78"/>
      <c r="AP169" s="78"/>
      <c r="AQ169" s="9"/>
      <c r="AR169" s="9"/>
      <c r="AS169" s="87">
        <f t="shared" si="2544"/>
        <v>0</v>
      </c>
      <c r="AT169" s="81"/>
      <c r="AU169" s="9"/>
      <c r="AV169" s="9"/>
      <c r="AW169" s="78"/>
      <c r="AX169" s="78"/>
      <c r="AY169" s="78"/>
      <c r="AZ169" s="45" t="s">
        <v>218</v>
      </c>
      <c r="BA169" s="9">
        <v>25931</v>
      </c>
      <c r="BB169" s="107" t="s">
        <v>218</v>
      </c>
      <c r="BC169" s="86">
        <f>ROUND(AX169/BA169/10,2)*-1</f>
        <v>0</v>
      </c>
      <c r="BD169" s="86">
        <f>BC169</f>
        <v>0</v>
      </c>
      <c r="BE169" s="87">
        <f t="shared" si="2548"/>
        <v>0</v>
      </c>
      <c r="BF169" s="87">
        <f t="shared" si="2549"/>
        <v>0</v>
      </c>
      <c r="BG169" s="88">
        <f t="shared" si="2550"/>
        <v>0</v>
      </c>
      <c r="BH169" s="88">
        <f t="shared" si="2551"/>
        <v>0</v>
      </c>
      <c r="BI169" s="88">
        <f t="shared" si="2552"/>
        <v>0</v>
      </c>
      <c r="BJ169" s="88">
        <f t="shared" si="2553"/>
        <v>0</v>
      </c>
      <c r="BK169" s="88">
        <f t="shared" si="2554"/>
        <v>0</v>
      </c>
      <c r="BL169" s="88">
        <f t="shared" si="2555"/>
        <v>0</v>
      </c>
      <c r="BM169" s="87">
        <f t="shared" si="2556"/>
        <v>0</v>
      </c>
      <c r="BN169" s="81">
        <f t="shared" si="2557"/>
        <v>0</v>
      </c>
      <c r="BO169" s="81">
        <f t="shared" si="2558"/>
        <v>0</v>
      </c>
      <c r="BP169" s="81">
        <f t="shared" si="2559"/>
        <v>0</v>
      </c>
      <c r="BQ169" s="81">
        <f t="shared" si="2560"/>
        <v>0</v>
      </c>
      <c r="BR169" s="81">
        <f t="shared" si="2561"/>
        <v>0</v>
      </c>
      <c r="BS169" s="81">
        <f t="shared" si="2562"/>
        <v>0</v>
      </c>
      <c r="BT169" s="45" t="s">
        <v>218</v>
      </c>
      <c r="BU169" s="9">
        <v>25931</v>
      </c>
      <c r="BV169" s="86">
        <v>0</v>
      </c>
      <c r="BW169" s="86">
        <f t="shared" si="2564"/>
        <v>0</v>
      </c>
      <c r="BX169" s="86">
        <f t="shared" si="2565"/>
        <v>0</v>
      </c>
      <c r="BY169" s="87">
        <f t="shared" si="2566"/>
        <v>0</v>
      </c>
      <c r="BZ169" s="87">
        <f t="shared" si="2567"/>
        <v>0</v>
      </c>
      <c r="CA169" s="81">
        <f t="shared" si="2568"/>
        <v>0</v>
      </c>
      <c r="CB169" s="81">
        <f t="shared" si="2569"/>
        <v>0</v>
      </c>
      <c r="CC169" s="81">
        <f t="shared" si="2570"/>
        <v>0</v>
      </c>
      <c r="CD169" s="81">
        <f t="shared" si="2571"/>
        <v>0</v>
      </c>
      <c r="CE169" s="81">
        <f t="shared" si="2572"/>
        <v>0</v>
      </c>
      <c r="CF169" s="81">
        <f t="shared" si="2573"/>
        <v>0</v>
      </c>
      <c r="CG169" s="87">
        <f t="shared" si="2574"/>
        <v>0</v>
      </c>
      <c r="CH169" s="81">
        <f t="shared" si="2575"/>
        <v>0</v>
      </c>
      <c r="CI169" s="81">
        <f t="shared" si="2576"/>
        <v>0</v>
      </c>
      <c r="CJ169" s="81">
        <f t="shared" si="2577"/>
        <v>0</v>
      </c>
      <c r="CK169" s="81">
        <f t="shared" si="2578"/>
        <v>0</v>
      </c>
      <c r="CL169" s="81">
        <f t="shared" si="2579"/>
        <v>0</v>
      </c>
      <c r="CM169" s="45">
        <v>0</v>
      </c>
      <c r="CN169" s="9">
        <v>25931</v>
      </c>
      <c r="CO169" s="90"/>
      <c r="CP169" s="90">
        <f>ROUND((CI169-BO169)/CN169/10,2)*-1</f>
        <v>0</v>
      </c>
      <c r="CQ169" s="90">
        <f t="shared" si="2582"/>
        <v>0</v>
      </c>
      <c r="CR169" s="87">
        <f t="shared" si="2583"/>
        <v>0</v>
      </c>
      <c r="CS169" s="87">
        <f t="shared" si="2584"/>
        <v>0</v>
      </c>
      <c r="CT169" s="88"/>
      <c r="CU169" s="81"/>
      <c r="CV169" s="81"/>
      <c r="CW169" s="81"/>
      <c r="CX169" s="81"/>
      <c r="CY169" s="81"/>
      <c r="CZ169" s="87">
        <f t="shared" si="2585"/>
        <v>0</v>
      </c>
      <c r="DA169" s="81"/>
      <c r="DB169" s="81"/>
      <c r="DC169" s="81"/>
      <c r="DD169" s="81">
        <f t="shared" si="2607"/>
        <v>0</v>
      </c>
      <c r="DE169" s="81">
        <f t="shared" si="2587"/>
        <v>0</v>
      </c>
      <c r="DF169" s="45" t="s">
        <v>218</v>
      </c>
      <c r="DG169" s="9">
        <v>26460</v>
      </c>
      <c r="DH169" s="90">
        <v>0</v>
      </c>
      <c r="DI169" s="90">
        <f t="shared" ref="DI169" si="2610">ROUND(((DB169-CI169)/DG169/10),2)*-1</f>
        <v>0</v>
      </c>
      <c r="DJ169" s="90">
        <f t="shared" si="2590"/>
        <v>0</v>
      </c>
      <c r="DK169" s="87">
        <f t="shared" si="2591"/>
        <v>0</v>
      </c>
      <c r="DL169" s="87">
        <f t="shared" si="2592"/>
        <v>0</v>
      </c>
      <c r="DM169" s="88"/>
      <c r="DN169" s="81"/>
      <c r="DO169" s="81"/>
      <c r="DP169" s="81"/>
      <c r="DQ169" s="81"/>
      <c r="DR169" s="81"/>
      <c r="DS169" s="87">
        <f t="shared" si="2593"/>
        <v>0</v>
      </c>
      <c r="DT169" s="81"/>
      <c r="DU169" s="81"/>
      <c r="DV169" s="81"/>
      <c r="DW169" s="81">
        <f t="shared" si="2608"/>
        <v>0</v>
      </c>
      <c r="DX169" s="81">
        <f t="shared" si="2595"/>
        <v>0</v>
      </c>
      <c r="DY169" s="45" t="s">
        <v>218</v>
      </c>
      <c r="DZ169" s="9"/>
      <c r="EA169" s="90">
        <v>0</v>
      </c>
      <c r="EB169" s="90" t="e">
        <f t="shared" ref="EB169" si="2611">ROUND(((DU169-DB169)/DZ169/10),2)*-1</f>
        <v>#DIV/0!</v>
      </c>
      <c r="EC169" s="90" t="e">
        <f t="shared" si="2598"/>
        <v>#DIV/0!</v>
      </c>
      <c r="ED169" s="87">
        <f t="shared" si="2599"/>
        <v>0</v>
      </c>
      <c r="EE169" s="87">
        <f t="shared" si="2600"/>
        <v>0</v>
      </c>
      <c r="EF169" s="88"/>
      <c r="EG169" s="81"/>
      <c r="EH169" s="81"/>
      <c r="EI169" s="81"/>
      <c r="EJ169" s="81"/>
      <c r="EK169" s="81"/>
      <c r="EL169" s="87">
        <f t="shared" si="2601"/>
        <v>0</v>
      </c>
      <c r="EM169" s="81"/>
      <c r="EN169" s="81"/>
      <c r="EO169" s="81"/>
      <c r="EP169" s="81">
        <f t="shared" si="2609"/>
        <v>0</v>
      </c>
      <c r="EQ169" s="81">
        <f t="shared" si="2603"/>
        <v>0</v>
      </c>
      <c r="ER169" s="45" t="s">
        <v>218</v>
      </c>
      <c r="ES169" s="9"/>
      <c r="ET169" s="90">
        <v>0</v>
      </c>
      <c r="EU169" s="90" t="e">
        <f t="shared" ref="EU169" si="2612">ROUND(((EN169-DU169)/ES169/10),2)*-1</f>
        <v>#DIV/0!</v>
      </c>
      <c r="EV169" s="90" t="e">
        <f t="shared" si="2606"/>
        <v>#DIV/0!</v>
      </c>
    </row>
    <row r="170" spans="1:15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54</v>
      </c>
      <c r="G170" s="2" t="s">
        <v>19</v>
      </c>
      <c r="H170" s="40">
        <f t="shared" si="2524"/>
        <v>0</v>
      </c>
      <c r="I170" s="40">
        <f t="shared" si="2525"/>
        <v>0</v>
      </c>
      <c r="J170" s="5"/>
      <c r="K170" s="9"/>
      <c r="L170" s="9"/>
      <c r="M170" s="9"/>
      <c r="N170" s="9"/>
      <c r="O170" s="9"/>
      <c r="P170" s="40">
        <f t="shared" si="2526"/>
        <v>0</v>
      </c>
      <c r="Q170" s="9"/>
      <c r="R170" s="9"/>
      <c r="S170" s="9"/>
      <c r="T170" s="64">
        <f t="shared" si="2527"/>
        <v>0</v>
      </c>
      <c r="U170" s="64">
        <f t="shared" si="2528"/>
        <v>0</v>
      </c>
      <c r="V170" s="9">
        <f t="shared" si="2529"/>
        <v>0</v>
      </c>
      <c r="W170" s="9">
        <f t="shared" si="2530"/>
        <v>0</v>
      </c>
      <c r="X170" s="9">
        <v>39730</v>
      </c>
      <c r="Y170" s="45" t="s">
        <v>218</v>
      </c>
      <c r="Z170" s="69">
        <f t="shared" si="2531"/>
        <v>0</v>
      </c>
      <c r="AA170" s="69">
        <f t="shared" si="2532"/>
        <v>0</v>
      </c>
      <c r="AB170" s="69">
        <f t="shared" si="2533"/>
        <v>0</v>
      </c>
      <c r="AC170" s="69">
        <f t="shared" si="2534"/>
        <v>0</v>
      </c>
      <c r="AD170" s="69">
        <f t="shared" si="2535"/>
        <v>0</v>
      </c>
      <c r="AE170" s="46">
        <f t="shared" si="2536"/>
        <v>0</v>
      </c>
      <c r="AF170" s="9">
        <f t="shared" si="2537"/>
        <v>0</v>
      </c>
      <c r="AG170" s="9">
        <f t="shared" si="2538"/>
        <v>0</v>
      </c>
      <c r="AH170" s="69">
        <f t="shared" si="2539"/>
        <v>0</v>
      </c>
      <c r="AI170" s="69">
        <f t="shared" si="2540"/>
        <v>0</v>
      </c>
      <c r="AJ170" s="69">
        <f t="shared" si="2541"/>
        <v>0</v>
      </c>
      <c r="AK170" s="40">
        <f t="shared" si="2542"/>
        <v>0</v>
      </c>
      <c r="AL170" s="40">
        <f t="shared" si="2543"/>
        <v>0</v>
      </c>
      <c r="AM170" s="5"/>
      <c r="AN170" s="78"/>
      <c r="AO170" s="78"/>
      <c r="AP170" s="78"/>
      <c r="AQ170" s="9"/>
      <c r="AR170" s="9"/>
      <c r="AS170" s="87">
        <f t="shared" si="2544"/>
        <v>0</v>
      </c>
      <c r="AT170" s="81"/>
      <c r="AU170" s="9"/>
      <c r="AV170" s="9"/>
      <c r="AW170" s="78"/>
      <c r="AX170" s="78"/>
      <c r="AY170" s="78"/>
      <c r="AZ170" s="9">
        <v>39730</v>
      </c>
      <c r="BA170" s="45" t="s">
        <v>218</v>
      </c>
      <c r="BB170" s="86">
        <f t="shared" ref="BB170:BB171" si="2613">ROUND(AW170/AZ170/10,2)*-1</f>
        <v>0</v>
      </c>
      <c r="BC170" s="107" t="s">
        <v>218</v>
      </c>
      <c r="BD170" s="107">
        <f>BB170</f>
        <v>0</v>
      </c>
      <c r="BE170" s="87">
        <f t="shared" si="2548"/>
        <v>0</v>
      </c>
      <c r="BF170" s="87">
        <f t="shared" si="2549"/>
        <v>0</v>
      </c>
      <c r="BG170" s="88">
        <f t="shared" si="2550"/>
        <v>0</v>
      </c>
      <c r="BH170" s="88">
        <f t="shared" si="2551"/>
        <v>0</v>
      </c>
      <c r="BI170" s="88">
        <f t="shared" si="2552"/>
        <v>0</v>
      </c>
      <c r="BJ170" s="88">
        <f t="shared" si="2553"/>
        <v>0</v>
      </c>
      <c r="BK170" s="88">
        <f t="shared" si="2554"/>
        <v>0</v>
      </c>
      <c r="BL170" s="88">
        <f t="shared" si="2555"/>
        <v>0</v>
      </c>
      <c r="BM170" s="87">
        <f t="shared" si="2556"/>
        <v>0</v>
      </c>
      <c r="BN170" s="81">
        <f t="shared" si="2557"/>
        <v>0</v>
      </c>
      <c r="BO170" s="81">
        <f t="shared" si="2558"/>
        <v>0</v>
      </c>
      <c r="BP170" s="81">
        <f t="shared" si="2559"/>
        <v>0</v>
      </c>
      <c r="BQ170" s="81">
        <f t="shared" si="2560"/>
        <v>0</v>
      </c>
      <c r="BR170" s="81">
        <f t="shared" si="2561"/>
        <v>0</v>
      </c>
      <c r="BS170" s="81">
        <f t="shared" si="2562"/>
        <v>0</v>
      </c>
      <c r="BT170" s="9">
        <v>39730</v>
      </c>
      <c r="BU170" s="45" t="s">
        <v>218</v>
      </c>
      <c r="BV170" s="86">
        <f t="shared" si="2563"/>
        <v>0</v>
      </c>
      <c r="BW170" s="86">
        <v>0</v>
      </c>
      <c r="BX170" s="86">
        <f t="shared" si="2565"/>
        <v>0</v>
      </c>
      <c r="BY170" s="87">
        <f t="shared" si="2566"/>
        <v>0</v>
      </c>
      <c r="BZ170" s="87">
        <f t="shared" si="2567"/>
        <v>0</v>
      </c>
      <c r="CA170" s="81">
        <f t="shared" si="2568"/>
        <v>0</v>
      </c>
      <c r="CB170" s="81">
        <f t="shared" si="2569"/>
        <v>0</v>
      </c>
      <c r="CC170" s="81">
        <f t="shared" si="2570"/>
        <v>0</v>
      </c>
      <c r="CD170" s="81">
        <f t="shared" si="2571"/>
        <v>0</v>
      </c>
      <c r="CE170" s="81">
        <f t="shared" si="2572"/>
        <v>0</v>
      </c>
      <c r="CF170" s="81">
        <f t="shared" si="2573"/>
        <v>0</v>
      </c>
      <c r="CG170" s="87">
        <f t="shared" si="2574"/>
        <v>0</v>
      </c>
      <c r="CH170" s="81">
        <f t="shared" si="2575"/>
        <v>0</v>
      </c>
      <c r="CI170" s="81">
        <f t="shared" si="2576"/>
        <v>0</v>
      </c>
      <c r="CJ170" s="81">
        <f t="shared" si="2577"/>
        <v>0</v>
      </c>
      <c r="CK170" s="81">
        <f t="shared" si="2578"/>
        <v>0</v>
      </c>
      <c r="CL170" s="81">
        <f t="shared" si="2579"/>
        <v>0</v>
      </c>
      <c r="CM170" s="9">
        <v>39730</v>
      </c>
      <c r="CN170" s="45">
        <v>0</v>
      </c>
      <c r="CO170" s="90">
        <f t="shared" ref="CO170:CO171" si="2614">ROUND(((CD170+CE170)-(BJ170+BK170))/CM170/10,2)*-1</f>
        <v>0</v>
      </c>
      <c r="CP170" s="90"/>
      <c r="CQ170" s="90">
        <f t="shared" si="2582"/>
        <v>0</v>
      </c>
      <c r="CR170" s="87">
        <f t="shared" si="2583"/>
        <v>0</v>
      </c>
      <c r="CS170" s="87">
        <f t="shared" si="2584"/>
        <v>0</v>
      </c>
      <c r="CT170" s="88"/>
      <c r="CU170" s="81"/>
      <c r="CV170" s="81"/>
      <c r="CW170" s="81"/>
      <c r="CX170" s="81"/>
      <c r="CY170" s="81"/>
      <c r="CZ170" s="87">
        <f t="shared" si="2585"/>
        <v>0</v>
      </c>
      <c r="DA170" s="81"/>
      <c r="DB170" s="81"/>
      <c r="DC170" s="81"/>
      <c r="DD170" s="81">
        <f t="shared" si="2607"/>
        <v>0</v>
      </c>
      <c r="DE170" s="81">
        <f t="shared" si="2587"/>
        <v>0</v>
      </c>
      <c r="DF170" s="9">
        <v>40555</v>
      </c>
      <c r="DG170" s="45" t="s">
        <v>218</v>
      </c>
      <c r="DH170" s="90">
        <f t="shared" ref="DH170:DH171" si="2615">ROUND(((CW170+CX170)-(CD170+CE170))/DF170/10,2)*-1</f>
        <v>0</v>
      </c>
      <c r="DI170" s="90">
        <v>0</v>
      </c>
      <c r="DJ170" s="90">
        <f t="shared" si="2590"/>
        <v>0</v>
      </c>
      <c r="DK170" s="87">
        <f t="shared" si="2591"/>
        <v>0</v>
      </c>
      <c r="DL170" s="87">
        <f t="shared" si="2592"/>
        <v>0</v>
      </c>
      <c r="DM170" s="88"/>
      <c r="DN170" s="81"/>
      <c r="DO170" s="81"/>
      <c r="DP170" s="81"/>
      <c r="DQ170" s="81"/>
      <c r="DR170" s="81"/>
      <c r="DS170" s="87">
        <f t="shared" si="2593"/>
        <v>0</v>
      </c>
      <c r="DT170" s="81"/>
      <c r="DU170" s="81"/>
      <c r="DV170" s="81"/>
      <c r="DW170" s="81">
        <f t="shared" si="2608"/>
        <v>0</v>
      </c>
      <c r="DX170" s="81">
        <f t="shared" si="2595"/>
        <v>0</v>
      </c>
      <c r="DY170" s="9"/>
      <c r="DZ170" s="45" t="s">
        <v>218</v>
      </c>
      <c r="EA170" s="90" t="e">
        <f t="shared" ref="EA170:EA171" si="2616">ROUND(((DP170+DQ170)-(CW170+CX170))/DY170/10,2)*-1</f>
        <v>#DIV/0!</v>
      </c>
      <c r="EB170" s="90">
        <v>0</v>
      </c>
      <c r="EC170" s="90" t="e">
        <f t="shared" si="2598"/>
        <v>#DIV/0!</v>
      </c>
      <c r="ED170" s="87">
        <f t="shared" si="2599"/>
        <v>0</v>
      </c>
      <c r="EE170" s="87">
        <f t="shared" si="2600"/>
        <v>0</v>
      </c>
      <c r="EF170" s="88"/>
      <c r="EG170" s="81"/>
      <c r="EH170" s="81"/>
      <c r="EI170" s="81"/>
      <c r="EJ170" s="81"/>
      <c r="EK170" s="81"/>
      <c r="EL170" s="87">
        <f t="shared" si="2601"/>
        <v>0</v>
      </c>
      <c r="EM170" s="81"/>
      <c r="EN170" s="81"/>
      <c r="EO170" s="81"/>
      <c r="EP170" s="81">
        <f t="shared" si="2609"/>
        <v>0</v>
      </c>
      <c r="EQ170" s="81">
        <f t="shared" si="2603"/>
        <v>0</v>
      </c>
      <c r="ER170" s="9"/>
      <c r="ES170" s="45" t="s">
        <v>218</v>
      </c>
      <c r="ET170" s="90" t="e">
        <f t="shared" ref="ET170:ET171" si="2617">ROUND(((EI170+EJ170)-(DP170+DQ170))/ER170/10,2)*-1</f>
        <v>#DIV/0!</v>
      </c>
      <c r="EU170" s="90">
        <v>0</v>
      </c>
      <c r="EV170" s="90" t="e">
        <f t="shared" si="2606"/>
        <v>#DIV/0!</v>
      </c>
    </row>
    <row r="171" spans="1:15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75</v>
      </c>
      <c r="G171" s="2" t="s">
        <v>19</v>
      </c>
      <c r="H171" s="40">
        <f t="shared" si="2524"/>
        <v>0</v>
      </c>
      <c r="I171" s="40">
        <f t="shared" si="2525"/>
        <v>0</v>
      </c>
      <c r="J171" s="5"/>
      <c r="K171" s="9"/>
      <c r="L171" s="9"/>
      <c r="M171" s="9"/>
      <c r="N171" s="9"/>
      <c r="O171" s="9"/>
      <c r="P171" s="40">
        <f t="shared" si="2526"/>
        <v>0</v>
      </c>
      <c r="Q171" s="9"/>
      <c r="R171" s="9"/>
      <c r="S171" s="9"/>
      <c r="T171" s="64">
        <f t="shared" si="2527"/>
        <v>0</v>
      </c>
      <c r="U171" s="64">
        <f t="shared" si="2528"/>
        <v>0</v>
      </c>
      <c r="V171" s="9">
        <f t="shared" si="2529"/>
        <v>0</v>
      </c>
      <c r="W171" s="9">
        <f t="shared" si="2530"/>
        <v>0</v>
      </c>
      <c r="X171" s="9">
        <v>29360</v>
      </c>
      <c r="Y171" s="45" t="s">
        <v>218</v>
      </c>
      <c r="Z171" s="69">
        <f t="shared" si="2531"/>
        <v>0</v>
      </c>
      <c r="AA171" s="69">
        <f t="shared" si="2532"/>
        <v>0</v>
      </c>
      <c r="AB171" s="69">
        <f t="shared" si="2533"/>
        <v>0</v>
      </c>
      <c r="AC171" s="69">
        <f t="shared" si="2534"/>
        <v>0</v>
      </c>
      <c r="AD171" s="69">
        <f t="shared" si="2535"/>
        <v>0</v>
      </c>
      <c r="AE171" s="46">
        <f t="shared" si="2536"/>
        <v>0</v>
      </c>
      <c r="AF171" s="9">
        <f t="shared" si="2537"/>
        <v>0</v>
      </c>
      <c r="AG171" s="9">
        <f t="shared" si="2538"/>
        <v>0</v>
      </c>
      <c r="AH171" s="69">
        <f t="shared" si="2539"/>
        <v>0</v>
      </c>
      <c r="AI171" s="69">
        <f t="shared" si="2540"/>
        <v>0</v>
      </c>
      <c r="AJ171" s="69">
        <f t="shared" si="2541"/>
        <v>0</v>
      </c>
      <c r="AK171" s="40">
        <f t="shared" si="2542"/>
        <v>0</v>
      </c>
      <c r="AL171" s="40">
        <f t="shared" si="2543"/>
        <v>0</v>
      </c>
      <c r="AM171" s="5"/>
      <c r="AN171" s="78"/>
      <c r="AO171" s="78"/>
      <c r="AP171" s="78"/>
      <c r="AQ171" s="9"/>
      <c r="AR171" s="9"/>
      <c r="AS171" s="87">
        <f t="shared" si="2544"/>
        <v>0</v>
      </c>
      <c r="AT171" s="81"/>
      <c r="AU171" s="9"/>
      <c r="AV171" s="9"/>
      <c r="AW171" s="78"/>
      <c r="AX171" s="78"/>
      <c r="AY171" s="78"/>
      <c r="AZ171" s="9">
        <v>29360</v>
      </c>
      <c r="BA171" s="45" t="s">
        <v>218</v>
      </c>
      <c r="BB171" s="86">
        <f t="shared" si="2613"/>
        <v>0</v>
      </c>
      <c r="BC171" s="107" t="s">
        <v>218</v>
      </c>
      <c r="BD171" s="107">
        <f>BB171</f>
        <v>0</v>
      </c>
      <c r="BE171" s="87">
        <f t="shared" si="2548"/>
        <v>0</v>
      </c>
      <c r="BF171" s="87">
        <f t="shared" si="2549"/>
        <v>0</v>
      </c>
      <c r="BG171" s="88">
        <f t="shared" si="2550"/>
        <v>0</v>
      </c>
      <c r="BH171" s="88">
        <f t="shared" si="2551"/>
        <v>0</v>
      </c>
      <c r="BI171" s="88">
        <f t="shared" si="2552"/>
        <v>0</v>
      </c>
      <c r="BJ171" s="88">
        <f t="shared" si="2553"/>
        <v>0</v>
      </c>
      <c r="BK171" s="88">
        <f t="shared" si="2554"/>
        <v>0</v>
      </c>
      <c r="BL171" s="88">
        <f t="shared" si="2555"/>
        <v>0</v>
      </c>
      <c r="BM171" s="87">
        <f t="shared" si="2556"/>
        <v>0</v>
      </c>
      <c r="BN171" s="81">
        <f t="shared" si="2557"/>
        <v>0</v>
      </c>
      <c r="BO171" s="81">
        <f t="shared" si="2558"/>
        <v>0</v>
      </c>
      <c r="BP171" s="81">
        <f t="shared" si="2559"/>
        <v>0</v>
      </c>
      <c r="BQ171" s="81">
        <f t="shared" si="2560"/>
        <v>0</v>
      </c>
      <c r="BR171" s="81">
        <f t="shared" si="2561"/>
        <v>0</v>
      </c>
      <c r="BS171" s="81">
        <f t="shared" si="2562"/>
        <v>0</v>
      </c>
      <c r="BT171" s="9">
        <v>29360</v>
      </c>
      <c r="BU171" s="45" t="s">
        <v>218</v>
      </c>
      <c r="BV171" s="86">
        <f t="shared" si="2563"/>
        <v>0</v>
      </c>
      <c r="BW171" s="86">
        <v>0</v>
      </c>
      <c r="BX171" s="86">
        <f t="shared" si="2565"/>
        <v>0</v>
      </c>
      <c r="BY171" s="87">
        <f t="shared" si="2566"/>
        <v>0</v>
      </c>
      <c r="BZ171" s="87">
        <f t="shared" si="2567"/>
        <v>0</v>
      </c>
      <c r="CA171" s="81">
        <f t="shared" si="2568"/>
        <v>0</v>
      </c>
      <c r="CB171" s="81">
        <f t="shared" si="2569"/>
        <v>0</v>
      </c>
      <c r="CC171" s="81">
        <f t="shared" si="2570"/>
        <v>0</v>
      </c>
      <c r="CD171" s="81">
        <f t="shared" si="2571"/>
        <v>0</v>
      </c>
      <c r="CE171" s="81">
        <f t="shared" si="2572"/>
        <v>0</v>
      </c>
      <c r="CF171" s="81">
        <f t="shared" si="2573"/>
        <v>0</v>
      </c>
      <c r="CG171" s="87">
        <f t="shared" si="2574"/>
        <v>0</v>
      </c>
      <c r="CH171" s="81">
        <f t="shared" si="2575"/>
        <v>0</v>
      </c>
      <c r="CI171" s="81">
        <f t="shared" si="2576"/>
        <v>0</v>
      </c>
      <c r="CJ171" s="81">
        <f t="shared" si="2577"/>
        <v>0</v>
      </c>
      <c r="CK171" s="81">
        <f t="shared" si="2578"/>
        <v>0</v>
      </c>
      <c r="CL171" s="81">
        <f t="shared" si="2579"/>
        <v>0</v>
      </c>
      <c r="CM171" s="9">
        <v>29360</v>
      </c>
      <c r="CN171" s="45">
        <v>0</v>
      </c>
      <c r="CO171" s="90">
        <f t="shared" si="2614"/>
        <v>0</v>
      </c>
      <c r="CP171" s="90"/>
      <c r="CQ171" s="90">
        <f t="shared" si="2582"/>
        <v>0</v>
      </c>
      <c r="CR171" s="87">
        <f t="shared" si="2583"/>
        <v>0</v>
      </c>
      <c r="CS171" s="87">
        <f t="shared" si="2584"/>
        <v>0</v>
      </c>
      <c r="CT171" s="88"/>
      <c r="CU171" s="81"/>
      <c r="CV171" s="81"/>
      <c r="CW171" s="81"/>
      <c r="CX171" s="81"/>
      <c r="CY171" s="81"/>
      <c r="CZ171" s="87">
        <f t="shared" si="2585"/>
        <v>0</v>
      </c>
      <c r="DA171" s="81"/>
      <c r="DB171" s="81"/>
      <c r="DC171" s="81"/>
      <c r="DD171" s="81">
        <f t="shared" si="2607"/>
        <v>0</v>
      </c>
      <c r="DE171" s="81">
        <f t="shared" si="2587"/>
        <v>0</v>
      </c>
      <c r="DF171" s="9">
        <v>40555</v>
      </c>
      <c r="DG171" s="45" t="s">
        <v>218</v>
      </c>
      <c r="DH171" s="90">
        <f t="shared" si="2615"/>
        <v>0</v>
      </c>
      <c r="DI171" s="90">
        <v>0</v>
      </c>
      <c r="DJ171" s="90">
        <f t="shared" si="2590"/>
        <v>0</v>
      </c>
      <c r="DK171" s="87">
        <f t="shared" si="2591"/>
        <v>0</v>
      </c>
      <c r="DL171" s="87">
        <f t="shared" si="2592"/>
        <v>0</v>
      </c>
      <c r="DM171" s="88"/>
      <c r="DN171" s="81"/>
      <c r="DO171" s="81"/>
      <c r="DP171" s="81"/>
      <c r="DQ171" s="81"/>
      <c r="DR171" s="81"/>
      <c r="DS171" s="87">
        <f t="shared" si="2593"/>
        <v>0</v>
      </c>
      <c r="DT171" s="81"/>
      <c r="DU171" s="81"/>
      <c r="DV171" s="81"/>
      <c r="DW171" s="81">
        <f t="shared" si="2608"/>
        <v>0</v>
      </c>
      <c r="DX171" s="81">
        <f t="shared" si="2595"/>
        <v>0</v>
      </c>
      <c r="DY171" s="9"/>
      <c r="DZ171" s="45" t="s">
        <v>218</v>
      </c>
      <c r="EA171" s="90" t="e">
        <f t="shared" si="2616"/>
        <v>#DIV/0!</v>
      </c>
      <c r="EB171" s="90">
        <v>0</v>
      </c>
      <c r="EC171" s="90" t="e">
        <f t="shared" si="2598"/>
        <v>#DIV/0!</v>
      </c>
      <c r="ED171" s="87">
        <f t="shared" si="2599"/>
        <v>0</v>
      </c>
      <c r="EE171" s="87">
        <f t="shared" si="2600"/>
        <v>0</v>
      </c>
      <c r="EF171" s="88"/>
      <c r="EG171" s="81"/>
      <c r="EH171" s="81"/>
      <c r="EI171" s="81"/>
      <c r="EJ171" s="81"/>
      <c r="EK171" s="81"/>
      <c r="EL171" s="87">
        <f t="shared" si="2601"/>
        <v>0</v>
      </c>
      <c r="EM171" s="81"/>
      <c r="EN171" s="81"/>
      <c r="EO171" s="81"/>
      <c r="EP171" s="81">
        <f t="shared" si="2609"/>
        <v>0</v>
      </c>
      <c r="EQ171" s="81">
        <f t="shared" si="2603"/>
        <v>0</v>
      </c>
      <c r="ER171" s="9"/>
      <c r="ES171" s="45" t="s">
        <v>218</v>
      </c>
      <c r="ET171" s="90" t="e">
        <f t="shared" si="2617"/>
        <v>#DIV/0!</v>
      </c>
      <c r="EU171" s="90">
        <v>0</v>
      </c>
      <c r="EV171" s="90" t="e">
        <f t="shared" si="2606"/>
        <v>#DIV/0!</v>
      </c>
    </row>
    <row r="172" spans="1:15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3143</v>
      </c>
      <c r="F172" s="2" t="s">
        <v>93</v>
      </c>
      <c r="G172" s="7" t="s">
        <v>94</v>
      </c>
      <c r="H172" s="40">
        <f t="shared" si="2524"/>
        <v>0</v>
      </c>
      <c r="I172" s="40">
        <f t="shared" si="2525"/>
        <v>0</v>
      </c>
      <c r="J172" s="5"/>
      <c r="K172" s="9"/>
      <c r="L172" s="9"/>
      <c r="M172" s="9"/>
      <c r="N172" s="9"/>
      <c r="O172" s="9"/>
      <c r="P172" s="40">
        <f t="shared" si="2526"/>
        <v>0</v>
      </c>
      <c r="Q172" s="9"/>
      <c r="R172" s="9"/>
      <c r="S172" s="9"/>
      <c r="T172" s="64">
        <f t="shared" si="2527"/>
        <v>0</v>
      </c>
      <c r="U172" s="64">
        <f t="shared" si="2528"/>
        <v>0</v>
      </c>
      <c r="V172" s="9">
        <f t="shared" si="2529"/>
        <v>0</v>
      </c>
      <c r="W172" s="9">
        <f t="shared" si="2530"/>
        <v>0</v>
      </c>
      <c r="X172" s="45" t="s">
        <v>218</v>
      </c>
      <c r="Y172" s="9">
        <v>20956</v>
      </c>
      <c r="Z172" s="69">
        <f t="shared" si="2531"/>
        <v>0</v>
      </c>
      <c r="AA172" s="69">
        <f t="shared" si="2532"/>
        <v>0</v>
      </c>
      <c r="AB172" s="69">
        <f t="shared" si="2533"/>
        <v>0</v>
      </c>
      <c r="AC172" s="69">
        <f t="shared" si="2534"/>
        <v>0</v>
      </c>
      <c r="AD172" s="69">
        <f t="shared" si="2535"/>
        <v>0</v>
      </c>
      <c r="AE172" s="46">
        <f t="shared" si="2536"/>
        <v>0</v>
      </c>
      <c r="AF172" s="9">
        <f t="shared" si="2537"/>
        <v>0</v>
      </c>
      <c r="AG172" s="9">
        <f t="shared" si="2538"/>
        <v>0</v>
      </c>
      <c r="AH172" s="69">
        <f t="shared" si="2539"/>
        <v>0</v>
      </c>
      <c r="AI172" s="69">
        <f t="shared" si="2540"/>
        <v>0</v>
      </c>
      <c r="AJ172" s="69">
        <f t="shared" si="2541"/>
        <v>0</v>
      </c>
      <c r="AK172" s="40">
        <f t="shared" si="2542"/>
        <v>0</v>
      </c>
      <c r="AL172" s="40">
        <f t="shared" si="2543"/>
        <v>0</v>
      </c>
      <c r="AM172" s="5"/>
      <c r="AN172" s="78"/>
      <c r="AO172" s="78"/>
      <c r="AP172" s="78"/>
      <c r="AQ172" s="9"/>
      <c r="AR172" s="9"/>
      <c r="AS172" s="87">
        <f t="shared" si="2544"/>
        <v>0</v>
      </c>
      <c r="AT172" s="81"/>
      <c r="AU172" s="9"/>
      <c r="AV172" s="9"/>
      <c r="AW172" s="78"/>
      <c r="AX172" s="78"/>
      <c r="AY172" s="78"/>
      <c r="AZ172" s="45" t="s">
        <v>218</v>
      </c>
      <c r="BA172" s="9">
        <v>20956</v>
      </c>
      <c r="BB172" s="107" t="s">
        <v>218</v>
      </c>
      <c r="BC172" s="86">
        <f t="shared" ref="BC172:BC173" si="2618">ROUND(AX172/BA172/10,2)*-1</f>
        <v>0</v>
      </c>
      <c r="BD172" s="86">
        <f>BC172</f>
        <v>0</v>
      </c>
      <c r="BE172" s="87">
        <f t="shared" si="2548"/>
        <v>0</v>
      </c>
      <c r="BF172" s="87">
        <f t="shared" si="2549"/>
        <v>0</v>
      </c>
      <c r="BG172" s="88">
        <f t="shared" si="2550"/>
        <v>0</v>
      </c>
      <c r="BH172" s="88">
        <f t="shared" si="2551"/>
        <v>0</v>
      </c>
      <c r="BI172" s="88">
        <f t="shared" si="2552"/>
        <v>0</v>
      </c>
      <c r="BJ172" s="88">
        <f t="shared" si="2553"/>
        <v>0</v>
      </c>
      <c r="BK172" s="88">
        <f t="shared" si="2554"/>
        <v>0</v>
      </c>
      <c r="BL172" s="88">
        <f t="shared" si="2555"/>
        <v>0</v>
      </c>
      <c r="BM172" s="87">
        <f t="shared" si="2556"/>
        <v>0</v>
      </c>
      <c r="BN172" s="81">
        <f t="shared" si="2557"/>
        <v>0</v>
      </c>
      <c r="BO172" s="81">
        <f t="shared" si="2558"/>
        <v>0</v>
      </c>
      <c r="BP172" s="81">
        <f t="shared" si="2559"/>
        <v>0</v>
      </c>
      <c r="BQ172" s="81">
        <f t="shared" si="2560"/>
        <v>0</v>
      </c>
      <c r="BR172" s="81">
        <f t="shared" si="2561"/>
        <v>0</v>
      </c>
      <c r="BS172" s="81">
        <f t="shared" si="2562"/>
        <v>0</v>
      </c>
      <c r="BT172" s="45" t="s">
        <v>218</v>
      </c>
      <c r="BU172" s="9">
        <v>20956</v>
      </c>
      <c r="BV172" s="86">
        <v>0</v>
      </c>
      <c r="BW172" s="86">
        <f t="shared" si="2564"/>
        <v>0</v>
      </c>
      <c r="BX172" s="86">
        <f t="shared" si="2565"/>
        <v>0</v>
      </c>
      <c r="BY172" s="87">
        <f t="shared" si="2566"/>
        <v>0</v>
      </c>
      <c r="BZ172" s="87">
        <f t="shared" si="2567"/>
        <v>0</v>
      </c>
      <c r="CA172" s="81">
        <f t="shared" si="2568"/>
        <v>0</v>
      </c>
      <c r="CB172" s="81">
        <f t="shared" si="2569"/>
        <v>0</v>
      </c>
      <c r="CC172" s="81">
        <f t="shared" si="2570"/>
        <v>0</v>
      </c>
      <c r="CD172" s="81">
        <f t="shared" si="2571"/>
        <v>0</v>
      </c>
      <c r="CE172" s="81">
        <f t="shared" si="2572"/>
        <v>0</v>
      </c>
      <c r="CF172" s="81">
        <f t="shared" si="2573"/>
        <v>0</v>
      </c>
      <c r="CG172" s="87">
        <f t="shared" si="2574"/>
        <v>0</v>
      </c>
      <c r="CH172" s="81">
        <f t="shared" si="2575"/>
        <v>0</v>
      </c>
      <c r="CI172" s="81">
        <f t="shared" si="2576"/>
        <v>0</v>
      </c>
      <c r="CJ172" s="81">
        <f t="shared" si="2577"/>
        <v>0</v>
      </c>
      <c r="CK172" s="81">
        <f t="shared" si="2578"/>
        <v>0</v>
      </c>
      <c r="CL172" s="81">
        <f t="shared" si="2579"/>
        <v>0</v>
      </c>
      <c r="CM172" s="45">
        <v>0</v>
      </c>
      <c r="CN172" s="9">
        <v>20956</v>
      </c>
      <c r="CO172" s="90"/>
      <c r="CP172" s="90">
        <f t="shared" ref="CP172:CP173" si="2619">ROUND((CI172-BO172)/CN172/10,2)*-1</f>
        <v>0</v>
      </c>
      <c r="CQ172" s="90">
        <f t="shared" si="2582"/>
        <v>0</v>
      </c>
      <c r="CR172" s="87">
        <f t="shared" si="2583"/>
        <v>0</v>
      </c>
      <c r="CS172" s="87">
        <f t="shared" si="2584"/>
        <v>0</v>
      </c>
      <c r="CT172" s="88"/>
      <c r="CU172" s="81"/>
      <c r="CV172" s="81"/>
      <c r="CW172" s="81"/>
      <c r="CX172" s="81"/>
      <c r="CY172" s="81"/>
      <c r="CZ172" s="87">
        <f t="shared" si="2585"/>
        <v>0</v>
      </c>
      <c r="DA172" s="81"/>
      <c r="DB172" s="81"/>
      <c r="DC172" s="81"/>
      <c r="DD172" s="81">
        <f t="shared" si="2607"/>
        <v>0</v>
      </c>
      <c r="DE172" s="81">
        <f t="shared" si="2587"/>
        <v>0</v>
      </c>
      <c r="DF172" s="45" t="s">
        <v>218</v>
      </c>
      <c r="DG172" s="9">
        <v>21384</v>
      </c>
      <c r="DH172" s="90">
        <v>0</v>
      </c>
      <c r="DI172" s="90">
        <f t="shared" ref="DI172:DI173" si="2620">ROUND(((DB172-CI172)/DG172/10),2)*-1</f>
        <v>0</v>
      </c>
      <c r="DJ172" s="90">
        <f t="shared" si="2590"/>
        <v>0</v>
      </c>
      <c r="DK172" s="87">
        <f t="shared" si="2591"/>
        <v>0</v>
      </c>
      <c r="DL172" s="87">
        <f t="shared" si="2592"/>
        <v>0</v>
      </c>
      <c r="DM172" s="88"/>
      <c r="DN172" s="81"/>
      <c r="DO172" s="81"/>
      <c r="DP172" s="81"/>
      <c r="DQ172" s="81"/>
      <c r="DR172" s="81"/>
      <c r="DS172" s="87">
        <f t="shared" si="2593"/>
        <v>0</v>
      </c>
      <c r="DT172" s="81"/>
      <c r="DU172" s="81"/>
      <c r="DV172" s="81"/>
      <c r="DW172" s="81">
        <f t="shared" si="2608"/>
        <v>0</v>
      </c>
      <c r="DX172" s="81">
        <f t="shared" si="2595"/>
        <v>0</v>
      </c>
      <c r="DY172" s="45" t="s">
        <v>218</v>
      </c>
      <c r="DZ172" s="9"/>
      <c r="EA172" s="90">
        <v>0</v>
      </c>
      <c r="EB172" s="90" t="e">
        <f t="shared" ref="EB172:EB173" si="2621">ROUND(((DU172-DB172)/DZ172/10),2)*-1</f>
        <v>#DIV/0!</v>
      </c>
      <c r="EC172" s="90" t="e">
        <f t="shared" si="2598"/>
        <v>#DIV/0!</v>
      </c>
      <c r="ED172" s="87">
        <f t="shared" si="2599"/>
        <v>0</v>
      </c>
      <c r="EE172" s="87">
        <f t="shared" si="2600"/>
        <v>0</v>
      </c>
      <c r="EF172" s="88"/>
      <c r="EG172" s="81"/>
      <c r="EH172" s="81"/>
      <c r="EI172" s="81"/>
      <c r="EJ172" s="81"/>
      <c r="EK172" s="81"/>
      <c r="EL172" s="87">
        <f t="shared" si="2601"/>
        <v>0</v>
      </c>
      <c r="EM172" s="81"/>
      <c r="EN172" s="81"/>
      <c r="EO172" s="81"/>
      <c r="EP172" s="81">
        <f t="shared" si="2609"/>
        <v>0</v>
      </c>
      <c r="EQ172" s="81">
        <f t="shared" si="2603"/>
        <v>0</v>
      </c>
      <c r="ER172" s="45" t="s">
        <v>218</v>
      </c>
      <c r="ES172" s="9"/>
      <c r="ET172" s="90">
        <v>0</v>
      </c>
      <c r="EU172" s="90" t="e">
        <f t="shared" ref="EU172:EU173" si="2622">ROUND(((EN172-DU172)/ES172/10),2)*-1</f>
        <v>#DIV/0!</v>
      </c>
      <c r="EV172" s="90" t="e">
        <f t="shared" si="2606"/>
        <v>#DIV/0!</v>
      </c>
    </row>
    <row r="173" spans="1:15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94</v>
      </c>
      <c r="H173" s="40">
        <f t="shared" si="2524"/>
        <v>0</v>
      </c>
      <c r="I173" s="40">
        <f t="shared" si="2525"/>
        <v>0</v>
      </c>
      <c r="J173" s="5"/>
      <c r="K173" s="9"/>
      <c r="L173" s="9"/>
      <c r="M173" s="9"/>
      <c r="N173" s="9"/>
      <c r="O173" s="9"/>
      <c r="P173" s="40">
        <f t="shared" si="2526"/>
        <v>0</v>
      </c>
      <c r="Q173" s="9"/>
      <c r="R173" s="9"/>
      <c r="S173" s="9"/>
      <c r="T173" s="64">
        <f t="shared" si="2527"/>
        <v>0</v>
      </c>
      <c r="U173" s="64">
        <f t="shared" si="2528"/>
        <v>0</v>
      </c>
      <c r="V173" s="9">
        <f t="shared" si="2529"/>
        <v>0</v>
      </c>
      <c r="W173" s="9">
        <f t="shared" si="2530"/>
        <v>0</v>
      </c>
      <c r="X173" s="9">
        <v>39749</v>
      </c>
      <c r="Y173" s="9">
        <v>24978</v>
      </c>
      <c r="Z173" s="69">
        <f t="shared" si="2531"/>
        <v>0</v>
      </c>
      <c r="AA173" s="69">
        <f t="shared" si="2532"/>
        <v>0</v>
      </c>
      <c r="AB173" s="69">
        <f t="shared" si="2533"/>
        <v>0</v>
      </c>
      <c r="AC173" s="69">
        <f t="shared" si="2534"/>
        <v>0</v>
      </c>
      <c r="AD173" s="69">
        <f t="shared" si="2535"/>
        <v>0</v>
      </c>
      <c r="AE173" s="46">
        <f t="shared" si="2536"/>
        <v>0</v>
      </c>
      <c r="AF173" s="9">
        <f t="shared" si="2537"/>
        <v>0</v>
      </c>
      <c r="AG173" s="9">
        <f t="shared" si="2538"/>
        <v>0</v>
      </c>
      <c r="AH173" s="69">
        <f t="shared" si="2539"/>
        <v>0</v>
      </c>
      <c r="AI173" s="69">
        <f t="shared" si="2540"/>
        <v>0</v>
      </c>
      <c r="AJ173" s="69">
        <f t="shared" si="2541"/>
        <v>0</v>
      </c>
      <c r="AK173" s="40">
        <f t="shared" si="2542"/>
        <v>0</v>
      </c>
      <c r="AL173" s="40">
        <f t="shared" si="2543"/>
        <v>0</v>
      </c>
      <c r="AM173" s="5"/>
      <c r="AN173" s="78"/>
      <c r="AO173" s="78"/>
      <c r="AP173" s="78"/>
      <c r="AQ173" s="9"/>
      <c r="AR173" s="9"/>
      <c r="AS173" s="87">
        <f t="shared" si="2544"/>
        <v>0</v>
      </c>
      <c r="AT173" s="81"/>
      <c r="AU173" s="9"/>
      <c r="AV173" s="9"/>
      <c r="AW173" s="78"/>
      <c r="AX173" s="78"/>
      <c r="AY173" s="78"/>
      <c r="AZ173" s="9">
        <v>39749</v>
      </c>
      <c r="BA173" s="9">
        <v>24978</v>
      </c>
      <c r="BB173" s="86">
        <f>ROUND(AW173/AZ173/10,2)*-1</f>
        <v>0</v>
      </c>
      <c r="BC173" s="86">
        <f t="shared" si="2618"/>
        <v>0</v>
      </c>
      <c r="BD173" s="86">
        <f t="shared" si="2547"/>
        <v>0</v>
      </c>
      <c r="BE173" s="87">
        <f t="shared" si="2548"/>
        <v>0</v>
      </c>
      <c r="BF173" s="87">
        <f t="shared" si="2549"/>
        <v>0</v>
      </c>
      <c r="BG173" s="88">
        <f t="shared" si="2550"/>
        <v>0</v>
      </c>
      <c r="BH173" s="88">
        <f t="shared" si="2551"/>
        <v>0</v>
      </c>
      <c r="BI173" s="88">
        <f t="shared" si="2552"/>
        <v>0</v>
      </c>
      <c r="BJ173" s="88">
        <f t="shared" si="2553"/>
        <v>0</v>
      </c>
      <c r="BK173" s="88">
        <f t="shared" si="2554"/>
        <v>0</v>
      </c>
      <c r="BL173" s="88">
        <f t="shared" si="2555"/>
        <v>0</v>
      </c>
      <c r="BM173" s="87">
        <f t="shared" si="2556"/>
        <v>0</v>
      </c>
      <c r="BN173" s="81">
        <f t="shared" si="2557"/>
        <v>0</v>
      </c>
      <c r="BO173" s="81">
        <f t="shared" si="2558"/>
        <v>0</v>
      </c>
      <c r="BP173" s="81">
        <f t="shared" si="2559"/>
        <v>0</v>
      </c>
      <c r="BQ173" s="81">
        <f t="shared" si="2560"/>
        <v>0</v>
      </c>
      <c r="BR173" s="81">
        <f t="shared" si="2561"/>
        <v>0</v>
      </c>
      <c r="BS173" s="81">
        <f t="shared" si="2562"/>
        <v>0</v>
      </c>
      <c r="BT173" s="9">
        <v>39749</v>
      </c>
      <c r="BU173" s="9">
        <v>24978</v>
      </c>
      <c r="BV173" s="86">
        <f t="shared" si="2563"/>
        <v>0</v>
      </c>
      <c r="BW173" s="86">
        <f t="shared" si="2564"/>
        <v>0</v>
      </c>
      <c r="BX173" s="86">
        <f t="shared" si="2565"/>
        <v>0</v>
      </c>
      <c r="BY173" s="87">
        <f t="shared" si="2566"/>
        <v>0</v>
      </c>
      <c r="BZ173" s="87">
        <f t="shared" si="2567"/>
        <v>0</v>
      </c>
      <c r="CA173" s="81">
        <f t="shared" si="2568"/>
        <v>0</v>
      </c>
      <c r="CB173" s="81">
        <f t="shared" si="2569"/>
        <v>0</v>
      </c>
      <c r="CC173" s="81">
        <f t="shared" si="2570"/>
        <v>0</v>
      </c>
      <c r="CD173" s="81">
        <f t="shared" si="2571"/>
        <v>0</v>
      </c>
      <c r="CE173" s="81">
        <f t="shared" si="2572"/>
        <v>0</v>
      </c>
      <c r="CF173" s="81">
        <f t="shared" si="2573"/>
        <v>0</v>
      </c>
      <c r="CG173" s="87">
        <f t="shared" si="2574"/>
        <v>0</v>
      </c>
      <c r="CH173" s="81">
        <f t="shared" si="2575"/>
        <v>0</v>
      </c>
      <c r="CI173" s="81">
        <f t="shared" si="2576"/>
        <v>0</v>
      </c>
      <c r="CJ173" s="81">
        <f t="shared" si="2577"/>
        <v>0</v>
      </c>
      <c r="CK173" s="81">
        <f t="shared" si="2578"/>
        <v>0</v>
      </c>
      <c r="CL173" s="81">
        <f t="shared" si="2579"/>
        <v>0</v>
      </c>
      <c r="CM173" s="9">
        <v>39749</v>
      </c>
      <c r="CN173" s="9">
        <v>24978</v>
      </c>
      <c r="CO173" s="90">
        <f>ROUND(((CD173+CE173)-(BJ173+BK173))/CM173/10,2)*-1</f>
        <v>0</v>
      </c>
      <c r="CP173" s="90">
        <f t="shared" si="2619"/>
        <v>0</v>
      </c>
      <c r="CQ173" s="90">
        <f t="shared" si="2582"/>
        <v>0</v>
      </c>
      <c r="CR173" s="87">
        <f t="shared" si="2583"/>
        <v>0</v>
      </c>
      <c r="CS173" s="87">
        <f t="shared" si="2584"/>
        <v>0</v>
      </c>
      <c r="CT173" s="88"/>
      <c r="CU173" s="81"/>
      <c r="CV173" s="81"/>
      <c r="CW173" s="81"/>
      <c r="CX173" s="81"/>
      <c r="CY173" s="81"/>
      <c r="CZ173" s="87">
        <f t="shared" si="2585"/>
        <v>0</v>
      </c>
      <c r="DA173" s="81"/>
      <c r="DB173" s="81"/>
      <c r="DC173" s="81"/>
      <c r="DD173" s="81">
        <f t="shared" si="2607"/>
        <v>0</v>
      </c>
      <c r="DE173" s="81">
        <f t="shared" si="2587"/>
        <v>0</v>
      </c>
      <c r="DF173" s="9">
        <v>40560</v>
      </c>
      <c r="DG173" s="9">
        <v>25488</v>
      </c>
      <c r="DH173" s="90">
        <f t="shared" ref="DH173" si="2623">ROUND(((CW173+CX173)-(CD173+CE173))/DF173/10,2)*-1</f>
        <v>0</v>
      </c>
      <c r="DI173" s="90">
        <f t="shared" si="2620"/>
        <v>0</v>
      </c>
      <c r="DJ173" s="90">
        <f t="shared" si="2590"/>
        <v>0</v>
      </c>
      <c r="DK173" s="87">
        <f t="shared" si="2591"/>
        <v>0</v>
      </c>
      <c r="DL173" s="87">
        <f t="shared" si="2592"/>
        <v>0</v>
      </c>
      <c r="DM173" s="88"/>
      <c r="DN173" s="81"/>
      <c r="DO173" s="81"/>
      <c r="DP173" s="81"/>
      <c r="DQ173" s="81"/>
      <c r="DR173" s="81"/>
      <c r="DS173" s="87">
        <f t="shared" si="2593"/>
        <v>0</v>
      </c>
      <c r="DT173" s="81"/>
      <c r="DU173" s="81"/>
      <c r="DV173" s="81"/>
      <c r="DW173" s="81">
        <f t="shared" si="2608"/>
        <v>0</v>
      </c>
      <c r="DX173" s="81">
        <f t="shared" si="2595"/>
        <v>0</v>
      </c>
      <c r="DY173" s="9"/>
      <c r="DZ173" s="9"/>
      <c r="EA173" s="90" t="e">
        <f t="shared" ref="EA173" si="2624">ROUND(((DP173+DQ173)-(CW173+CX173))/DY173/10,2)*-1</f>
        <v>#DIV/0!</v>
      </c>
      <c r="EB173" s="90" t="e">
        <f t="shared" si="2621"/>
        <v>#DIV/0!</v>
      </c>
      <c r="EC173" s="90" t="e">
        <f t="shared" si="2598"/>
        <v>#DIV/0!</v>
      </c>
      <c r="ED173" s="87">
        <f t="shared" si="2599"/>
        <v>0</v>
      </c>
      <c r="EE173" s="87">
        <f t="shared" si="2600"/>
        <v>0</v>
      </c>
      <c r="EF173" s="88"/>
      <c r="EG173" s="81"/>
      <c r="EH173" s="81"/>
      <c r="EI173" s="81"/>
      <c r="EJ173" s="81"/>
      <c r="EK173" s="81"/>
      <c r="EL173" s="87">
        <f t="shared" si="2601"/>
        <v>0</v>
      </c>
      <c r="EM173" s="81"/>
      <c r="EN173" s="81"/>
      <c r="EO173" s="81"/>
      <c r="EP173" s="81">
        <f t="shared" si="2609"/>
        <v>0</v>
      </c>
      <c r="EQ173" s="81">
        <f t="shared" si="2603"/>
        <v>0</v>
      </c>
      <c r="ER173" s="9"/>
      <c r="ES173" s="9"/>
      <c r="ET173" s="90" t="e">
        <f t="shared" ref="ET173" si="2625">ROUND(((EI173+EJ173)-(DP173+DQ173))/ER173/10,2)*-1</f>
        <v>#DIV/0!</v>
      </c>
      <c r="EU173" s="90" t="e">
        <f t="shared" si="2622"/>
        <v>#DIV/0!</v>
      </c>
      <c r="EV173" s="90" t="e">
        <f t="shared" si="2606"/>
        <v>#DIV/0!</v>
      </c>
    </row>
    <row r="174" spans="1:152" x14ac:dyDescent="0.25">
      <c r="A174" s="29"/>
      <c r="B174" s="30"/>
      <c r="C174" s="31"/>
      <c r="D174" s="32" t="s">
        <v>177</v>
      </c>
      <c r="E174" s="30"/>
      <c r="F174" s="30"/>
      <c r="G174" s="31"/>
      <c r="H174" s="33">
        <f t="shared" ref="H174:AE174" si="2626">SUBTOTAL(9,H164:H173)</f>
        <v>0</v>
      </c>
      <c r="I174" s="33">
        <f t="shared" si="2626"/>
        <v>0</v>
      </c>
      <c r="J174" s="33">
        <f t="shared" si="2626"/>
        <v>0</v>
      </c>
      <c r="K174" s="33">
        <f t="shared" si="2626"/>
        <v>0</v>
      </c>
      <c r="L174" s="33">
        <f t="shared" si="2626"/>
        <v>0</v>
      </c>
      <c r="M174" s="33">
        <f t="shared" si="2626"/>
        <v>0</v>
      </c>
      <c r="N174" s="33">
        <f t="shared" si="2626"/>
        <v>0</v>
      </c>
      <c r="O174" s="33">
        <f t="shared" si="2626"/>
        <v>0</v>
      </c>
      <c r="P174" s="33">
        <f t="shared" si="2626"/>
        <v>0</v>
      </c>
      <c r="Q174" s="33">
        <f t="shared" si="2626"/>
        <v>0</v>
      </c>
      <c r="R174" s="33">
        <f t="shared" si="2626"/>
        <v>0</v>
      </c>
      <c r="S174" s="33">
        <f t="shared" si="2626"/>
        <v>0</v>
      </c>
      <c r="T174" s="33">
        <f t="shared" si="2626"/>
        <v>0</v>
      </c>
      <c r="U174" s="33">
        <f t="shared" si="2626"/>
        <v>0</v>
      </c>
      <c r="V174" s="33">
        <f t="shared" si="2626"/>
        <v>0</v>
      </c>
      <c r="W174" s="33">
        <f t="shared" si="2626"/>
        <v>0</v>
      </c>
      <c r="X174" s="33">
        <f t="shared" si="2626"/>
        <v>285883</v>
      </c>
      <c r="Y174" s="33">
        <f t="shared" si="2626"/>
        <v>171265</v>
      </c>
      <c r="Z174" s="47">
        <f t="shared" si="2626"/>
        <v>0</v>
      </c>
      <c r="AA174" s="47">
        <f t="shared" si="2626"/>
        <v>0</v>
      </c>
      <c r="AB174" s="47">
        <f t="shared" si="2626"/>
        <v>0</v>
      </c>
      <c r="AC174" s="47">
        <f t="shared" si="2626"/>
        <v>0</v>
      </c>
      <c r="AD174" s="47">
        <f t="shared" si="2626"/>
        <v>0</v>
      </c>
      <c r="AE174" s="47">
        <f t="shared" si="2626"/>
        <v>0</v>
      </c>
      <c r="AF174" s="33">
        <f t="shared" ref="AF174:AJ174" si="2627">SUBTOTAL(9,AF164:AF173)</f>
        <v>0</v>
      </c>
      <c r="AG174" s="33">
        <f t="shared" si="2627"/>
        <v>0</v>
      </c>
      <c r="AH174" s="47">
        <f t="shared" si="2627"/>
        <v>0</v>
      </c>
      <c r="AI174" s="47">
        <f t="shared" si="2627"/>
        <v>0</v>
      </c>
      <c r="AJ174" s="47">
        <f t="shared" si="2627"/>
        <v>0</v>
      </c>
      <c r="AK174" s="33">
        <f t="shared" ref="AK174:BD174" si="2628">SUBTOTAL(9,AK164:AK173)</f>
        <v>0</v>
      </c>
      <c r="AL174" s="33">
        <f t="shared" si="2628"/>
        <v>0</v>
      </c>
      <c r="AM174" s="33">
        <f t="shared" si="2628"/>
        <v>0</v>
      </c>
      <c r="AN174" s="33">
        <f t="shared" si="2628"/>
        <v>0</v>
      </c>
      <c r="AO174" s="33">
        <f t="shared" si="2628"/>
        <v>0</v>
      </c>
      <c r="AP174" s="33">
        <f t="shared" si="2628"/>
        <v>0</v>
      </c>
      <c r="AQ174" s="33">
        <f t="shared" si="2628"/>
        <v>0</v>
      </c>
      <c r="AR174" s="33">
        <f t="shared" si="2628"/>
        <v>0</v>
      </c>
      <c r="AS174" s="33">
        <f t="shared" si="2628"/>
        <v>0</v>
      </c>
      <c r="AT174" s="33">
        <f t="shared" si="2628"/>
        <v>0</v>
      </c>
      <c r="AU174" s="33">
        <f t="shared" si="2628"/>
        <v>0</v>
      </c>
      <c r="AV174" s="33">
        <f t="shared" si="2628"/>
        <v>0</v>
      </c>
      <c r="AW174" s="33">
        <f t="shared" si="2628"/>
        <v>0</v>
      </c>
      <c r="AX174" s="33">
        <f t="shared" si="2628"/>
        <v>0</v>
      </c>
      <c r="AY174" s="33">
        <f t="shared" si="2628"/>
        <v>0</v>
      </c>
      <c r="AZ174" s="33">
        <f t="shared" ref="AZ174:BA174" si="2629">SUBTOTAL(9,AZ164:AZ173)</f>
        <v>285883</v>
      </c>
      <c r="BA174" s="33">
        <f t="shared" si="2629"/>
        <v>171265</v>
      </c>
      <c r="BB174" s="47">
        <f t="shared" si="2628"/>
        <v>0</v>
      </c>
      <c r="BC174" s="47">
        <f t="shared" si="2628"/>
        <v>0</v>
      </c>
      <c r="BD174" s="47">
        <f t="shared" si="2628"/>
        <v>0</v>
      </c>
      <c r="BE174" s="33">
        <f t="shared" ref="BE174:BX174" si="2630">SUBTOTAL(9,BE164:BE173)</f>
        <v>0</v>
      </c>
      <c r="BF174" s="33">
        <f t="shared" si="2630"/>
        <v>0</v>
      </c>
      <c r="BG174" s="33">
        <f t="shared" si="2630"/>
        <v>0</v>
      </c>
      <c r="BH174" s="33">
        <f t="shared" si="2630"/>
        <v>0</v>
      </c>
      <c r="BI174" s="33">
        <f t="shared" si="2630"/>
        <v>0</v>
      </c>
      <c r="BJ174" s="33">
        <f t="shared" si="2630"/>
        <v>0</v>
      </c>
      <c r="BK174" s="33">
        <f t="shared" si="2630"/>
        <v>0</v>
      </c>
      <c r="BL174" s="33">
        <f t="shared" si="2630"/>
        <v>0</v>
      </c>
      <c r="BM174" s="33">
        <f t="shared" si="2630"/>
        <v>0</v>
      </c>
      <c r="BN174" s="33">
        <f t="shared" si="2630"/>
        <v>0</v>
      </c>
      <c r="BO174" s="33">
        <f t="shared" si="2630"/>
        <v>0</v>
      </c>
      <c r="BP174" s="33">
        <f t="shared" si="2630"/>
        <v>0</v>
      </c>
      <c r="BQ174" s="33">
        <f t="shared" si="2630"/>
        <v>0</v>
      </c>
      <c r="BR174" s="33">
        <f t="shared" si="2630"/>
        <v>0</v>
      </c>
      <c r="BS174" s="33">
        <f t="shared" si="2630"/>
        <v>0</v>
      </c>
      <c r="BT174" s="33">
        <f t="shared" si="2630"/>
        <v>285883</v>
      </c>
      <c r="BU174" s="33">
        <f t="shared" si="2630"/>
        <v>171265</v>
      </c>
      <c r="BV174" s="47">
        <f t="shared" si="2630"/>
        <v>0</v>
      </c>
      <c r="BW174" s="47">
        <f t="shared" si="2630"/>
        <v>0</v>
      </c>
      <c r="BX174" s="47">
        <f t="shared" si="2630"/>
        <v>0</v>
      </c>
      <c r="BY174" s="33">
        <f t="shared" ref="BY174:CQ174" si="2631">SUBTOTAL(9,BY164:BY173)</f>
        <v>0</v>
      </c>
      <c r="BZ174" s="33">
        <f t="shared" si="2631"/>
        <v>0</v>
      </c>
      <c r="CA174" s="33">
        <f t="shared" si="2631"/>
        <v>0</v>
      </c>
      <c r="CB174" s="33">
        <f t="shared" si="2631"/>
        <v>0</v>
      </c>
      <c r="CC174" s="33">
        <f t="shared" si="2631"/>
        <v>0</v>
      </c>
      <c r="CD174" s="33">
        <f t="shared" si="2631"/>
        <v>0</v>
      </c>
      <c r="CE174" s="33">
        <f t="shared" si="2631"/>
        <v>0</v>
      </c>
      <c r="CF174" s="33">
        <f t="shared" si="2631"/>
        <v>0</v>
      </c>
      <c r="CG174" s="33">
        <f t="shared" si="2631"/>
        <v>0</v>
      </c>
      <c r="CH174" s="33">
        <f t="shared" si="2631"/>
        <v>0</v>
      </c>
      <c r="CI174" s="33">
        <f t="shared" si="2631"/>
        <v>0</v>
      </c>
      <c r="CJ174" s="33">
        <f t="shared" si="2631"/>
        <v>0</v>
      </c>
      <c r="CK174" s="33">
        <f t="shared" si="2631"/>
        <v>0</v>
      </c>
      <c r="CL174" s="33">
        <f t="shared" si="2631"/>
        <v>0</v>
      </c>
      <c r="CM174" s="33">
        <f t="shared" si="2631"/>
        <v>285883</v>
      </c>
      <c r="CN174" s="33">
        <f t="shared" si="2631"/>
        <v>171265</v>
      </c>
      <c r="CO174" s="56">
        <f t="shared" si="2631"/>
        <v>0</v>
      </c>
      <c r="CP174" s="56">
        <f t="shared" si="2631"/>
        <v>0</v>
      </c>
      <c r="CQ174" s="56">
        <f t="shared" si="2631"/>
        <v>0</v>
      </c>
      <c r="CR174" s="33">
        <f t="shared" ref="CR174:DJ174" si="2632">SUBTOTAL(9,CR164:CR173)</f>
        <v>0</v>
      </c>
      <c r="CS174" s="33">
        <f t="shared" si="2632"/>
        <v>0</v>
      </c>
      <c r="CT174" s="33">
        <f t="shared" si="2632"/>
        <v>0</v>
      </c>
      <c r="CU174" s="33">
        <f t="shared" si="2632"/>
        <v>0</v>
      </c>
      <c r="CV174" s="33">
        <f t="shared" si="2632"/>
        <v>0</v>
      </c>
      <c r="CW174" s="33">
        <f t="shared" si="2632"/>
        <v>0</v>
      </c>
      <c r="CX174" s="33">
        <f t="shared" si="2632"/>
        <v>0</v>
      </c>
      <c r="CY174" s="33">
        <f t="shared" si="2632"/>
        <v>0</v>
      </c>
      <c r="CZ174" s="33">
        <f t="shared" si="2632"/>
        <v>0</v>
      </c>
      <c r="DA174" s="33">
        <f t="shared" si="2632"/>
        <v>0</v>
      </c>
      <c r="DB174" s="33">
        <f t="shared" si="2632"/>
        <v>0</v>
      </c>
      <c r="DC174" s="33">
        <f t="shared" si="2632"/>
        <v>0</v>
      </c>
      <c r="DD174" s="33">
        <f t="shared" si="2632"/>
        <v>0</v>
      </c>
      <c r="DE174" s="33">
        <f t="shared" si="2632"/>
        <v>0</v>
      </c>
      <c r="DF174" s="33">
        <f t="shared" si="2632"/>
        <v>311280.98093321663</v>
      </c>
      <c r="DG174" s="33">
        <f t="shared" si="2632"/>
        <v>156412</v>
      </c>
      <c r="DH174" s="56">
        <f t="shared" si="2632"/>
        <v>0</v>
      </c>
      <c r="DI174" s="56">
        <f t="shared" si="2632"/>
        <v>0</v>
      </c>
      <c r="DJ174" s="56">
        <f t="shared" si="2632"/>
        <v>0</v>
      </c>
      <c r="DK174" s="33">
        <f t="shared" ref="DK174:EC174" si="2633">SUBTOTAL(9,DK164:DK173)</f>
        <v>0</v>
      </c>
      <c r="DL174" s="33">
        <f t="shared" si="2633"/>
        <v>0</v>
      </c>
      <c r="DM174" s="33">
        <f t="shared" si="2633"/>
        <v>0</v>
      </c>
      <c r="DN174" s="33">
        <f t="shared" si="2633"/>
        <v>0</v>
      </c>
      <c r="DO174" s="33">
        <f t="shared" si="2633"/>
        <v>0</v>
      </c>
      <c r="DP174" s="33">
        <f t="shared" si="2633"/>
        <v>0</v>
      </c>
      <c r="DQ174" s="33">
        <f t="shared" si="2633"/>
        <v>0</v>
      </c>
      <c r="DR174" s="33">
        <f t="shared" si="2633"/>
        <v>0</v>
      </c>
      <c r="DS174" s="33">
        <f t="shared" si="2633"/>
        <v>0</v>
      </c>
      <c r="DT174" s="33">
        <f t="shared" si="2633"/>
        <v>0</v>
      </c>
      <c r="DU174" s="33">
        <f t="shared" si="2633"/>
        <v>0</v>
      </c>
      <c r="DV174" s="33">
        <f t="shared" si="2633"/>
        <v>0</v>
      </c>
      <c r="DW174" s="33">
        <f t="shared" si="2633"/>
        <v>0</v>
      </c>
      <c r="DX174" s="33">
        <f t="shared" si="2633"/>
        <v>0</v>
      </c>
      <c r="DY174" s="33">
        <f t="shared" si="2633"/>
        <v>0</v>
      </c>
      <c r="DZ174" s="33">
        <f t="shared" si="2633"/>
        <v>0</v>
      </c>
      <c r="EA174" s="56" t="e">
        <f t="shared" si="2633"/>
        <v>#DIV/0!</v>
      </c>
      <c r="EB174" s="56" t="e">
        <f t="shared" si="2633"/>
        <v>#DIV/0!</v>
      </c>
      <c r="EC174" s="56" t="e">
        <f t="shared" si="2633"/>
        <v>#DIV/0!</v>
      </c>
      <c r="ED174" s="33">
        <f t="shared" ref="ED174:EV174" si="2634">SUBTOTAL(9,ED164:ED173)</f>
        <v>0</v>
      </c>
      <c r="EE174" s="33">
        <f t="shared" si="2634"/>
        <v>0</v>
      </c>
      <c r="EF174" s="33">
        <f t="shared" si="2634"/>
        <v>0</v>
      </c>
      <c r="EG174" s="33">
        <f t="shared" si="2634"/>
        <v>0</v>
      </c>
      <c r="EH174" s="33">
        <f t="shared" si="2634"/>
        <v>0</v>
      </c>
      <c r="EI174" s="33">
        <f t="shared" si="2634"/>
        <v>0</v>
      </c>
      <c r="EJ174" s="33">
        <f t="shared" si="2634"/>
        <v>0</v>
      </c>
      <c r="EK174" s="33">
        <f t="shared" si="2634"/>
        <v>0</v>
      </c>
      <c r="EL174" s="33">
        <f t="shared" si="2634"/>
        <v>0</v>
      </c>
      <c r="EM174" s="33">
        <f t="shared" si="2634"/>
        <v>0</v>
      </c>
      <c r="EN174" s="33">
        <f t="shared" si="2634"/>
        <v>0</v>
      </c>
      <c r="EO174" s="33">
        <f t="shared" si="2634"/>
        <v>0</v>
      </c>
      <c r="EP174" s="33">
        <f t="shared" si="2634"/>
        <v>0</v>
      </c>
      <c r="EQ174" s="33">
        <f t="shared" si="2634"/>
        <v>0</v>
      </c>
      <c r="ER174" s="33">
        <f t="shared" si="2634"/>
        <v>0</v>
      </c>
      <c r="ES174" s="33">
        <f t="shared" si="2634"/>
        <v>0</v>
      </c>
      <c r="ET174" s="56" t="e">
        <f t="shared" si="2634"/>
        <v>#DIV/0!</v>
      </c>
      <c r="EU174" s="56" t="e">
        <f t="shared" si="2634"/>
        <v>#DIV/0!</v>
      </c>
      <c r="EV174" s="56" t="e">
        <f t="shared" si="2634"/>
        <v>#DIV/0!</v>
      </c>
    </row>
    <row r="175" spans="1:15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6" t="s">
        <v>19</v>
      </c>
      <c r="H175" s="40">
        <f t="shared" ref="H175:H185" si="2635">I175+P175</f>
        <v>0</v>
      </c>
      <c r="I175" s="40">
        <f t="shared" ref="I175:I185" si="2636">K175+L175+M175+N175+O175</f>
        <v>0</v>
      </c>
      <c r="J175" s="5"/>
      <c r="K175" s="9"/>
      <c r="L175" s="9"/>
      <c r="M175" s="9"/>
      <c r="N175" s="9"/>
      <c r="O175" s="9"/>
      <c r="P175" s="40">
        <f t="shared" ref="P175:P185" si="2637">Q175+R175+S175</f>
        <v>0</v>
      </c>
      <c r="Q175" s="9"/>
      <c r="R175" s="9"/>
      <c r="S175" s="9"/>
      <c r="T175" s="64">
        <f t="shared" ref="T175:T185" si="2638">(L175+M175+N175)*-1</f>
        <v>0</v>
      </c>
      <c r="U175" s="64">
        <f t="shared" ref="U175:U185" si="2639">(Q175+R175)*-1</f>
        <v>0</v>
      </c>
      <c r="V175" s="9">
        <f t="shared" ref="V175:V185" si="2640">ROUND(T175*0.65,0)</f>
        <v>0</v>
      </c>
      <c r="W175" s="9">
        <f t="shared" ref="W175:W185" si="2641">ROUND(U175*0.65,0)</f>
        <v>0</v>
      </c>
      <c r="X175" s="9">
        <v>45369</v>
      </c>
      <c r="Y175" s="9">
        <v>23310</v>
      </c>
      <c r="Z175" s="69">
        <f t="shared" ref="Z175:Z185" si="2642">IF(T175=0,0,ROUND((T175+L175)/X175/12,2))</f>
        <v>0</v>
      </c>
      <c r="AA175" s="69">
        <f t="shared" ref="AA175:AA185" si="2643">IF(U175=0,0,ROUND((U175+Q175)/Y175/12,2))</f>
        <v>0</v>
      </c>
      <c r="AB175" s="69">
        <f t="shared" ref="AB175:AB185" si="2644">Z175+AA175</f>
        <v>0</v>
      </c>
      <c r="AC175" s="69">
        <f t="shared" ref="AC175:AC185" si="2645">ROUND(Z175*0.65,2)</f>
        <v>0</v>
      </c>
      <c r="AD175" s="69">
        <f t="shared" ref="AD175:AD185" si="2646">ROUND(AA175*0.65,2)</f>
        <v>0</v>
      </c>
      <c r="AE175" s="46">
        <f t="shared" ref="AE175:AE185" si="2647">AC175+AD175</f>
        <v>0</v>
      </c>
      <c r="AF175" s="9">
        <f t="shared" ref="AF175:AF185" si="2648">T175-V175</f>
        <v>0</v>
      </c>
      <c r="AG175" s="9">
        <f t="shared" ref="AG175:AG185" si="2649">U175-W175</f>
        <v>0</v>
      </c>
      <c r="AH175" s="69">
        <f t="shared" ref="AH175:AH185" si="2650">Z175-AC175</f>
        <v>0</v>
      </c>
      <c r="AI175" s="69">
        <f t="shared" ref="AI175:AI185" si="2651">AA175-AD175</f>
        <v>0</v>
      </c>
      <c r="AJ175" s="69">
        <f t="shared" ref="AJ175:AJ185" si="2652">AH175+AI175</f>
        <v>0</v>
      </c>
      <c r="AK175" s="40">
        <f t="shared" ref="AK175:AK185" si="2653">AL175+AS175</f>
        <v>0</v>
      </c>
      <c r="AL175" s="40">
        <f t="shared" ref="AL175:AL185" si="2654">AN175+AO175+AP175+AQ175+AR175</f>
        <v>0</v>
      </c>
      <c r="AM175" s="5"/>
      <c r="AN175" s="9"/>
      <c r="AO175" s="9"/>
      <c r="AP175" s="9"/>
      <c r="AQ175" s="9"/>
      <c r="AR175" s="9"/>
      <c r="AS175" s="40">
        <f t="shared" ref="AS175:AS185" si="2655">AT175+AU175+AV175</f>
        <v>0</v>
      </c>
      <c r="AT175" s="9"/>
      <c r="AU175" s="9"/>
      <c r="AV175" s="9"/>
      <c r="AW175" s="81"/>
      <c r="AX175" s="81"/>
      <c r="AY175" s="78"/>
      <c r="AZ175" s="9">
        <v>45369</v>
      </c>
      <c r="BA175" s="9">
        <v>23310</v>
      </c>
      <c r="BB175" s="86">
        <f t="shared" ref="BB175:BB178" si="2656">ROUND(AW175/AZ175/10,2)*-1</f>
        <v>0</v>
      </c>
      <c r="BC175" s="86">
        <f t="shared" ref="BC175:BC178" si="2657">ROUND(AX175/BA175/10,2)*-1</f>
        <v>0</v>
      </c>
      <c r="BD175" s="86">
        <f t="shared" ref="BD175:BD185" si="2658">BB175+BC175</f>
        <v>0</v>
      </c>
      <c r="BE175" s="87">
        <f t="shared" ref="BE175:BE185" si="2659">BF175+BM175</f>
        <v>0</v>
      </c>
      <c r="BF175" s="87">
        <f t="shared" ref="BF175:BF185" si="2660">BH175+BI175+BJ175+BK175+BL175</f>
        <v>0</v>
      </c>
      <c r="BG175" s="88">
        <f t="shared" ref="BG175:BG185" si="2661">J175</f>
        <v>0</v>
      </c>
      <c r="BH175" s="88">
        <f t="shared" ref="BH175:BH185" si="2662">K175</f>
        <v>0</v>
      </c>
      <c r="BI175" s="88">
        <f t="shared" ref="BI175:BI185" si="2663">L175</f>
        <v>0</v>
      </c>
      <c r="BJ175" s="88">
        <f t="shared" ref="BJ175:BJ185" si="2664">M175</f>
        <v>0</v>
      </c>
      <c r="BK175" s="88">
        <f t="shared" ref="BK175:BK185" si="2665">N175</f>
        <v>0</v>
      </c>
      <c r="BL175" s="88">
        <f t="shared" ref="BL175:BL185" si="2666">O175</f>
        <v>0</v>
      </c>
      <c r="BM175" s="87">
        <f t="shared" ref="BM175:BM185" si="2667">BN175+BO175+BP175</f>
        <v>0</v>
      </c>
      <c r="BN175" s="81">
        <f t="shared" ref="BN175:BN185" si="2668">Q175</f>
        <v>0</v>
      </c>
      <c r="BO175" s="81">
        <f t="shared" ref="BO175:BO185" si="2669">R175</f>
        <v>0</v>
      </c>
      <c r="BP175" s="81">
        <f t="shared" ref="BP175:BP185" si="2670">S175</f>
        <v>0</v>
      </c>
      <c r="BQ175" s="81">
        <f t="shared" ref="BQ175:BQ185" si="2671">(BH175+BI175+BJ175+BK175)-(K175+L175+M175+N175)</f>
        <v>0</v>
      </c>
      <c r="BR175" s="81">
        <f t="shared" ref="BR175:BR185" si="2672">(BN175+BO175)-(Q175+R175)</f>
        <v>0</v>
      </c>
      <c r="BS175" s="81">
        <f t="shared" ref="BS175:BS185" si="2673">(BP175+BL175)-(S175+O175)</f>
        <v>0</v>
      </c>
      <c r="BT175" s="9">
        <v>45369</v>
      </c>
      <c r="BU175" s="9">
        <v>23310</v>
      </c>
      <c r="BV175" s="86">
        <f t="shared" ref="BV175:BV185" si="2674">ROUND(((BH175+BJ175+BK175)-(K175+M175+N175))/10/BT175,2)*-1</f>
        <v>0</v>
      </c>
      <c r="BW175" s="86">
        <f t="shared" ref="BW175:BW185" si="2675">ROUND((BO175-R175)/10/BU175,2)*-1</f>
        <v>0</v>
      </c>
      <c r="BX175" s="86">
        <f t="shared" ref="BX175:BX185" si="2676">BV175+BW175</f>
        <v>0</v>
      </c>
      <c r="BY175" s="87">
        <f t="shared" ref="BY175:BY185" si="2677">BZ175+CG175</f>
        <v>0</v>
      </c>
      <c r="BZ175" s="87">
        <f t="shared" ref="BZ175:BZ185" si="2678">CB175+CC175+CD175+CE175+CF175</f>
        <v>0</v>
      </c>
      <c r="CA175" s="81">
        <f t="shared" ref="CA175:CA185" si="2679">BG175</f>
        <v>0</v>
      </c>
      <c r="CB175" s="81">
        <f t="shared" ref="CB175:CB185" si="2680">BH175</f>
        <v>0</v>
      </c>
      <c r="CC175" s="81">
        <f t="shared" ref="CC175:CC185" si="2681">BI175</f>
        <v>0</v>
      </c>
      <c r="CD175" s="81">
        <f t="shared" ref="CD175:CD185" si="2682">BJ175</f>
        <v>0</v>
      </c>
      <c r="CE175" s="81">
        <f t="shared" ref="CE175:CE185" si="2683">BK175</f>
        <v>0</v>
      </c>
      <c r="CF175" s="81">
        <f t="shared" ref="CF175:CF185" si="2684">BL175</f>
        <v>0</v>
      </c>
      <c r="CG175" s="87">
        <f t="shared" ref="CG175:CG185" si="2685">CH175+CI175+CJ175</f>
        <v>0</v>
      </c>
      <c r="CH175" s="81">
        <f t="shared" ref="CH175:CH185" si="2686">BN175</f>
        <v>0</v>
      </c>
      <c r="CI175" s="81">
        <f t="shared" ref="CI175:CI185" si="2687">BO175</f>
        <v>0</v>
      </c>
      <c r="CJ175" s="81">
        <f t="shared" ref="CJ175:CJ185" si="2688">BP175</f>
        <v>0</v>
      </c>
      <c r="CK175" s="81">
        <f t="shared" ref="CK175:CK185" si="2689">(CC175+CD175+CE175)-(BI175+BJ175+BK175)</f>
        <v>0</v>
      </c>
      <c r="CL175" s="81">
        <f t="shared" ref="CL175:CL185" si="2690">(CH175+CI175)-(BN175+BO175)</f>
        <v>0</v>
      </c>
      <c r="CM175" s="9">
        <v>45369</v>
      </c>
      <c r="CN175" s="9">
        <v>23310</v>
      </c>
      <c r="CO175" s="90">
        <f t="shared" ref="CO175:CO178" si="2691">ROUND(((CD175+CE175)-(BJ175+BK175))/CM175/10,2)*-1</f>
        <v>0</v>
      </c>
      <c r="CP175" s="90">
        <f t="shared" ref="CP175:CP178" si="2692">ROUND((CI175-BO175)/CN175/10,2)*-1</f>
        <v>0</v>
      </c>
      <c r="CQ175" s="90">
        <f t="shared" ref="CQ175:CQ185" si="2693">SUM(CO175:CP175)</f>
        <v>0</v>
      </c>
      <c r="CR175" s="87">
        <f t="shared" ref="CR175:CR185" si="2694">CS175+CZ175</f>
        <v>0</v>
      </c>
      <c r="CS175" s="87">
        <f t="shared" ref="CS175:CS185" si="2695">CU175+CV175+CW175+CX175+CY175</f>
        <v>0</v>
      </c>
      <c r="CT175" s="88"/>
      <c r="CU175" s="81"/>
      <c r="CV175" s="81"/>
      <c r="CW175" s="81"/>
      <c r="CX175" s="81"/>
      <c r="CY175" s="81"/>
      <c r="CZ175" s="87">
        <f t="shared" ref="CZ175:CZ185" si="2696">DA175+DB175+DC175</f>
        <v>0</v>
      </c>
      <c r="DA175" s="81"/>
      <c r="DB175" s="81"/>
      <c r="DC175" s="81"/>
      <c r="DD175" s="81">
        <f t="shared" ref="DD175:DD185" si="2697">(CV175+CW175+CX175)-(CC175+CD175+CE175)</f>
        <v>0</v>
      </c>
      <c r="DE175" s="81">
        <f t="shared" ref="DE175:DE185" si="2698">(DA175+DB175)-(CH175+CI175)</f>
        <v>0</v>
      </c>
      <c r="DF175" s="9">
        <v>42546.490466608309</v>
      </c>
      <c r="DG175" s="9">
        <v>20190</v>
      </c>
      <c r="DH175" s="90">
        <f t="shared" ref="DH175:DH178" si="2699">ROUND(((CW175+CX175)-(CD175+CE175))/DF175/10,2)*-1</f>
        <v>0</v>
      </c>
      <c r="DI175" s="90">
        <f t="shared" ref="DI175:DI178" si="2700">ROUND(((DB175-CI175)/DG175/10),2)*-1</f>
        <v>0</v>
      </c>
      <c r="DJ175" s="90">
        <f t="shared" ref="DJ175:DJ185" si="2701">DH175+DI175</f>
        <v>0</v>
      </c>
      <c r="DK175" s="87">
        <f t="shared" ref="DK175:DK185" si="2702">DL175+DS175</f>
        <v>0</v>
      </c>
      <c r="DL175" s="87">
        <f t="shared" ref="DL175:DL185" si="2703">DN175+DO175+DP175+DQ175+DR175</f>
        <v>0</v>
      </c>
      <c r="DM175" s="88"/>
      <c r="DN175" s="81"/>
      <c r="DO175" s="81"/>
      <c r="DP175" s="81"/>
      <c r="DQ175" s="81"/>
      <c r="DR175" s="81"/>
      <c r="DS175" s="87">
        <f t="shared" ref="DS175:DS185" si="2704">DT175+DU175+DV175</f>
        <v>0</v>
      </c>
      <c r="DT175" s="81"/>
      <c r="DU175" s="81"/>
      <c r="DV175" s="81"/>
      <c r="DW175" s="81">
        <f t="shared" ref="DW175:DW185" si="2705">(DO175+DP175+DQ175)-(CV175+CW175+CX175)</f>
        <v>0</v>
      </c>
      <c r="DX175" s="81">
        <f t="shared" ref="DX175:DX185" si="2706">(DT175+DU175)-(DA175+DB175)</f>
        <v>0</v>
      </c>
      <c r="DY175" s="9"/>
      <c r="DZ175" s="9"/>
      <c r="EA175" s="90" t="e">
        <f t="shared" ref="EA175:EA178" si="2707">ROUND(((DP175+DQ175)-(CW175+CX175))/DY175/10,2)*-1</f>
        <v>#DIV/0!</v>
      </c>
      <c r="EB175" s="90" t="e">
        <f t="shared" ref="EB175:EB178" si="2708">ROUND(((DU175-DB175)/DZ175/10),2)*-1</f>
        <v>#DIV/0!</v>
      </c>
      <c r="EC175" s="90" t="e">
        <f t="shared" ref="EC175:EC185" si="2709">EA175+EB175</f>
        <v>#DIV/0!</v>
      </c>
      <c r="ED175" s="87">
        <f t="shared" ref="ED175:ED185" si="2710">EE175+EL175</f>
        <v>0</v>
      </c>
      <c r="EE175" s="87">
        <f t="shared" ref="EE175:EE185" si="2711">EG175+EH175+EI175+EJ175+EK175</f>
        <v>0</v>
      </c>
      <c r="EF175" s="88"/>
      <c r="EG175" s="81"/>
      <c r="EH175" s="81"/>
      <c r="EI175" s="81"/>
      <c r="EJ175" s="81"/>
      <c r="EK175" s="81"/>
      <c r="EL175" s="87">
        <f t="shared" ref="EL175:EL185" si="2712">EM175+EN175+EO175</f>
        <v>0</v>
      </c>
      <c r="EM175" s="81"/>
      <c r="EN175" s="81"/>
      <c r="EO175" s="81"/>
      <c r="EP175" s="81">
        <f t="shared" ref="EP175:EP185" si="2713">(EH175+EI175+EJ175)-(DO175+DP175+DQ175)</f>
        <v>0</v>
      </c>
      <c r="EQ175" s="81">
        <f t="shared" ref="EQ175:EQ185" si="2714">(EM175+EN175)-(DT175+DU175)</f>
        <v>0</v>
      </c>
      <c r="ER175" s="9"/>
      <c r="ES175" s="9"/>
      <c r="ET175" s="90" t="e">
        <f t="shared" ref="ET175:ET178" si="2715">ROUND(((EI175+EJ175)-(DP175+DQ175))/ER175/10,2)*-1</f>
        <v>#DIV/0!</v>
      </c>
      <c r="EU175" s="90" t="e">
        <f t="shared" ref="EU175:EU178" si="2716">ROUND(((EN175-DU175)/ES175/10),2)*-1</f>
        <v>#DIV/0!</v>
      </c>
      <c r="EV175" s="90" t="e">
        <f t="shared" ref="EV175:EV185" si="2717">ET175+EU175</f>
        <v>#DIV/0!</v>
      </c>
    </row>
    <row r="176" spans="1:15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2" t="s">
        <v>19</v>
      </c>
      <c r="H176" s="40">
        <f t="shared" si="2635"/>
        <v>0</v>
      </c>
      <c r="I176" s="40">
        <f t="shared" si="2636"/>
        <v>0</v>
      </c>
      <c r="J176" s="5"/>
      <c r="K176" s="9"/>
      <c r="L176" s="9"/>
      <c r="M176" s="9"/>
      <c r="N176" s="9"/>
      <c r="O176" s="9"/>
      <c r="P176" s="40">
        <f t="shared" si="2637"/>
        <v>0</v>
      </c>
      <c r="Q176" s="9"/>
      <c r="R176" s="9"/>
      <c r="S176" s="9"/>
      <c r="T176" s="64">
        <f t="shared" si="2638"/>
        <v>0</v>
      </c>
      <c r="U176" s="64">
        <f t="shared" si="2639"/>
        <v>0</v>
      </c>
      <c r="V176" s="9">
        <f t="shared" si="2640"/>
        <v>0</v>
      </c>
      <c r="W176" s="9">
        <f t="shared" si="2641"/>
        <v>0</v>
      </c>
      <c r="X176" s="9">
        <v>45369</v>
      </c>
      <c r="Y176" s="9">
        <v>23310</v>
      </c>
      <c r="Z176" s="69">
        <f t="shared" si="2642"/>
        <v>0</v>
      </c>
      <c r="AA176" s="69">
        <f t="shared" si="2643"/>
        <v>0</v>
      </c>
      <c r="AB176" s="69">
        <f t="shared" si="2644"/>
        <v>0</v>
      </c>
      <c r="AC176" s="69">
        <f t="shared" si="2645"/>
        <v>0</v>
      </c>
      <c r="AD176" s="69">
        <f t="shared" si="2646"/>
        <v>0</v>
      </c>
      <c r="AE176" s="46">
        <f t="shared" si="2647"/>
        <v>0</v>
      </c>
      <c r="AF176" s="9">
        <f t="shared" si="2648"/>
        <v>0</v>
      </c>
      <c r="AG176" s="9">
        <f t="shared" si="2649"/>
        <v>0</v>
      </c>
      <c r="AH176" s="69">
        <f t="shared" si="2650"/>
        <v>0</v>
      </c>
      <c r="AI176" s="69">
        <f t="shared" si="2651"/>
        <v>0</v>
      </c>
      <c r="AJ176" s="69">
        <f t="shared" si="2652"/>
        <v>0</v>
      </c>
      <c r="AK176" s="40">
        <f t="shared" si="2653"/>
        <v>0</v>
      </c>
      <c r="AL176" s="40">
        <f t="shared" si="2654"/>
        <v>0</v>
      </c>
      <c r="AM176" s="5"/>
      <c r="AN176" s="9"/>
      <c r="AO176" s="9"/>
      <c r="AP176" s="9"/>
      <c r="AQ176" s="9"/>
      <c r="AR176" s="9"/>
      <c r="AS176" s="40">
        <f t="shared" si="2655"/>
        <v>0</v>
      </c>
      <c r="AT176" s="9"/>
      <c r="AU176" s="9"/>
      <c r="AV176" s="9"/>
      <c r="AW176" s="81"/>
      <c r="AX176" s="81"/>
      <c r="AY176" s="78"/>
      <c r="AZ176" s="9">
        <v>45369</v>
      </c>
      <c r="BA176" s="9">
        <v>23310</v>
      </c>
      <c r="BB176" s="86">
        <f t="shared" si="2656"/>
        <v>0</v>
      </c>
      <c r="BC176" s="86">
        <f t="shared" si="2657"/>
        <v>0</v>
      </c>
      <c r="BD176" s="86">
        <f t="shared" si="2658"/>
        <v>0</v>
      </c>
      <c r="BE176" s="87">
        <f t="shared" si="2659"/>
        <v>0</v>
      </c>
      <c r="BF176" s="87">
        <f t="shared" si="2660"/>
        <v>0</v>
      </c>
      <c r="BG176" s="88">
        <f t="shared" si="2661"/>
        <v>0</v>
      </c>
      <c r="BH176" s="88">
        <f t="shared" si="2662"/>
        <v>0</v>
      </c>
      <c r="BI176" s="88">
        <f t="shared" si="2663"/>
        <v>0</v>
      </c>
      <c r="BJ176" s="88">
        <f t="shared" si="2664"/>
        <v>0</v>
      </c>
      <c r="BK176" s="88">
        <f t="shared" si="2665"/>
        <v>0</v>
      </c>
      <c r="BL176" s="88">
        <f t="shared" si="2666"/>
        <v>0</v>
      </c>
      <c r="BM176" s="87">
        <f t="shared" si="2667"/>
        <v>0</v>
      </c>
      <c r="BN176" s="81">
        <f t="shared" si="2668"/>
        <v>0</v>
      </c>
      <c r="BO176" s="81">
        <f t="shared" si="2669"/>
        <v>0</v>
      </c>
      <c r="BP176" s="81">
        <f t="shared" si="2670"/>
        <v>0</v>
      </c>
      <c r="BQ176" s="81">
        <f t="shared" si="2671"/>
        <v>0</v>
      </c>
      <c r="BR176" s="81">
        <f t="shared" si="2672"/>
        <v>0</v>
      </c>
      <c r="BS176" s="81">
        <f t="shared" si="2673"/>
        <v>0</v>
      </c>
      <c r="BT176" s="9">
        <v>45369</v>
      </c>
      <c r="BU176" s="9">
        <v>23310</v>
      </c>
      <c r="BV176" s="86">
        <f t="shared" si="2674"/>
        <v>0</v>
      </c>
      <c r="BW176" s="86">
        <f t="shared" si="2675"/>
        <v>0</v>
      </c>
      <c r="BX176" s="86">
        <f t="shared" si="2676"/>
        <v>0</v>
      </c>
      <c r="BY176" s="87">
        <f t="shared" si="2677"/>
        <v>0</v>
      </c>
      <c r="BZ176" s="87">
        <f t="shared" si="2678"/>
        <v>0</v>
      </c>
      <c r="CA176" s="81">
        <f t="shared" si="2679"/>
        <v>0</v>
      </c>
      <c r="CB176" s="81">
        <f t="shared" si="2680"/>
        <v>0</v>
      </c>
      <c r="CC176" s="81">
        <f t="shared" si="2681"/>
        <v>0</v>
      </c>
      <c r="CD176" s="81">
        <f t="shared" si="2682"/>
        <v>0</v>
      </c>
      <c r="CE176" s="81">
        <f t="shared" si="2683"/>
        <v>0</v>
      </c>
      <c r="CF176" s="81">
        <f t="shared" si="2684"/>
        <v>0</v>
      </c>
      <c r="CG176" s="87">
        <f t="shared" si="2685"/>
        <v>0</v>
      </c>
      <c r="CH176" s="81">
        <f t="shared" si="2686"/>
        <v>0</v>
      </c>
      <c r="CI176" s="81">
        <f t="shared" si="2687"/>
        <v>0</v>
      </c>
      <c r="CJ176" s="81">
        <f t="shared" si="2688"/>
        <v>0</v>
      </c>
      <c r="CK176" s="81">
        <f t="shared" si="2689"/>
        <v>0</v>
      </c>
      <c r="CL176" s="81">
        <f t="shared" si="2690"/>
        <v>0</v>
      </c>
      <c r="CM176" s="9">
        <v>45369</v>
      </c>
      <c r="CN176" s="9">
        <v>23310</v>
      </c>
      <c r="CO176" s="90">
        <f t="shared" si="2691"/>
        <v>0</v>
      </c>
      <c r="CP176" s="90">
        <f t="shared" si="2692"/>
        <v>0</v>
      </c>
      <c r="CQ176" s="90">
        <f t="shared" si="2693"/>
        <v>0</v>
      </c>
      <c r="CR176" s="87">
        <f t="shared" si="2694"/>
        <v>0</v>
      </c>
      <c r="CS176" s="87">
        <f t="shared" si="2695"/>
        <v>0</v>
      </c>
      <c r="CT176" s="88"/>
      <c r="CU176" s="81"/>
      <c r="CV176" s="81"/>
      <c r="CW176" s="81"/>
      <c r="CX176" s="81"/>
      <c r="CY176" s="81"/>
      <c r="CZ176" s="87">
        <f t="shared" si="2696"/>
        <v>0</v>
      </c>
      <c r="DA176" s="81"/>
      <c r="DB176" s="81"/>
      <c r="DC176" s="81"/>
      <c r="DD176" s="81">
        <f t="shared" si="2697"/>
        <v>0</v>
      </c>
      <c r="DE176" s="81">
        <f t="shared" si="2698"/>
        <v>0</v>
      </c>
      <c r="DF176" s="9">
        <v>42546.490466608309</v>
      </c>
      <c r="DG176" s="9">
        <v>20190</v>
      </c>
      <c r="DH176" s="90">
        <f t="shared" si="2699"/>
        <v>0</v>
      </c>
      <c r="DI176" s="90">
        <f t="shared" si="2700"/>
        <v>0</v>
      </c>
      <c r="DJ176" s="90">
        <f t="shared" si="2701"/>
        <v>0</v>
      </c>
      <c r="DK176" s="87">
        <f t="shared" si="2702"/>
        <v>0</v>
      </c>
      <c r="DL176" s="87">
        <f t="shared" si="2703"/>
        <v>0</v>
      </c>
      <c r="DM176" s="88"/>
      <c r="DN176" s="81"/>
      <c r="DO176" s="81"/>
      <c r="DP176" s="81"/>
      <c r="DQ176" s="81"/>
      <c r="DR176" s="81"/>
      <c r="DS176" s="87">
        <f t="shared" si="2704"/>
        <v>0</v>
      </c>
      <c r="DT176" s="81"/>
      <c r="DU176" s="81"/>
      <c r="DV176" s="81"/>
      <c r="DW176" s="81">
        <f t="shared" si="2705"/>
        <v>0</v>
      </c>
      <c r="DX176" s="81">
        <f t="shared" si="2706"/>
        <v>0</v>
      </c>
      <c r="DY176" s="9"/>
      <c r="DZ176" s="9"/>
      <c r="EA176" s="90" t="e">
        <f t="shared" si="2707"/>
        <v>#DIV/0!</v>
      </c>
      <c r="EB176" s="90" t="e">
        <f t="shared" si="2708"/>
        <v>#DIV/0!</v>
      </c>
      <c r="EC176" s="90" t="e">
        <f t="shared" si="2709"/>
        <v>#DIV/0!</v>
      </c>
      <c r="ED176" s="87">
        <f t="shared" si="2710"/>
        <v>0</v>
      </c>
      <c r="EE176" s="87">
        <f t="shared" si="2711"/>
        <v>0</v>
      </c>
      <c r="EF176" s="88"/>
      <c r="EG176" s="81"/>
      <c r="EH176" s="81"/>
      <c r="EI176" s="81"/>
      <c r="EJ176" s="81"/>
      <c r="EK176" s="81"/>
      <c r="EL176" s="87">
        <f t="shared" si="2712"/>
        <v>0</v>
      </c>
      <c r="EM176" s="81"/>
      <c r="EN176" s="81"/>
      <c r="EO176" s="81"/>
      <c r="EP176" s="81">
        <f t="shared" si="2713"/>
        <v>0</v>
      </c>
      <c r="EQ176" s="81">
        <f t="shared" si="2714"/>
        <v>0</v>
      </c>
      <c r="ER176" s="9"/>
      <c r="ES176" s="9"/>
      <c r="ET176" s="90" t="e">
        <f t="shared" si="2715"/>
        <v>#DIV/0!</v>
      </c>
      <c r="EU176" s="90" t="e">
        <f t="shared" si="2716"/>
        <v>#DIV/0!</v>
      </c>
      <c r="EV176" s="90" t="e">
        <f t="shared" si="2717"/>
        <v>#DIV/0!</v>
      </c>
    </row>
    <row r="177" spans="1:15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40">
        <f t="shared" si="2635"/>
        <v>410000</v>
      </c>
      <c r="I177" s="40">
        <f t="shared" si="2636"/>
        <v>10000</v>
      </c>
      <c r="J177" s="5"/>
      <c r="K177" s="9"/>
      <c r="L177" s="9"/>
      <c r="M177" s="9">
        <v>10000</v>
      </c>
      <c r="N177" s="9"/>
      <c r="O177" s="9"/>
      <c r="P177" s="40">
        <f t="shared" si="2637"/>
        <v>400000</v>
      </c>
      <c r="Q177" s="9"/>
      <c r="R177" s="9">
        <v>400000</v>
      </c>
      <c r="S177" s="9"/>
      <c r="T177" s="64">
        <f t="shared" si="2638"/>
        <v>-10000</v>
      </c>
      <c r="U177" s="64">
        <f t="shared" si="2639"/>
        <v>-400000</v>
      </c>
      <c r="V177" s="9">
        <f t="shared" si="2640"/>
        <v>-6500</v>
      </c>
      <c r="W177" s="9">
        <f t="shared" si="2641"/>
        <v>-260000</v>
      </c>
      <c r="X177" s="9">
        <v>54488</v>
      </c>
      <c r="Y177" s="9">
        <v>26390</v>
      </c>
      <c r="Z177" s="69">
        <f t="shared" si="2642"/>
        <v>-0.02</v>
      </c>
      <c r="AA177" s="69">
        <f t="shared" si="2643"/>
        <v>-1.26</v>
      </c>
      <c r="AB177" s="69">
        <f t="shared" si="2644"/>
        <v>-1.28</v>
      </c>
      <c r="AC177" s="69">
        <f t="shared" si="2645"/>
        <v>-0.01</v>
      </c>
      <c r="AD177" s="69">
        <f t="shared" si="2646"/>
        <v>-0.82</v>
      </c>
      <c r="AE177" s="46">
        <f t="shared" si="2647"/>
        <v>-0.83</v>
      </c>
      <c r="AF177" s="9">
        <f t="shared" si="2648"/>
        <v>-3500</v>
      </c>
      <c r="AG177" s="9">
        <f t="shared" si="2649"/>
        <v>-140000</v>
      </c>
      <c r="AH177" s="69">
        <f t="shared" si="2650"/>
        <v>-0.01</v>
      </c>
      <c r="AI177" s="69">
        <f t="shared" si="2651"/>
        <v>-0.44000000000000006</v>
      </c>
      <c r="AJ177" s="69">
        <f t="shared" si="2652"/>
        <v>-0.45000000000000007</v>
      </c>
      <c r="AK177" s="40">
        <f t="shared" si="2653"/>
        <v>0</v>
      </c>
      <c r="AL177" s="40">
        <f t="shared" si="2654"/>
        <v>0</v>
      </c>
      <c r="AM177" s="5"/>
      <c r="AN177" s="9"/>
      <c r="AO177" s="9"/>
      <c r="AP177" s="9"/>
      <c r="AQ177" s="9"/>
      <c r="AR177" s="9"/>
      <c r="AS177" s="40">
        <f t="shared" si="2655"/>
        <v>0</v>
      </c>
      <c r="AT177" s="9"/>
      <c r="AU177" s="9"/>
      <c r="AV177" s="9"/>
      <c r="AW177" s="81"/>
      <c r="AX177" s="81"/>
      <c r="AY177" s="78"/>
      <c r="AZ177" s="9">
        <v>54488</v>
      </c>
      <c r="BA177" s="9">
        <v>26390</v>
      </c>
      <c r="BB177" s="86">
        <f t="shared" si="2656"/>
        <v>0</v>
      </c>
      <c r="BC177" s="86">
        <f t="shared" si="2657"/>
        <v>0</v>
      </c>
      <c r="BD177" s="86">
        <f t="shared" si="2658"/>
        <v>0</v>
      </c>
      <c r="BE177" s="87">
        <f t="shared" si="2659"/>
        <v>410000</v>
      </c>
      <c r="BF177" s="87">
        <f t="shared" si="2660"/>
        <v>10000</v>
      </c>
      <c r="BG177" s="88">
        <f t="shared" si="2661"/>
        <v>0</v>
      </c>
      <c r="BH177" s="88">
        <f t="shared" si="2662"/>
        <v>0</v>
      </c>
      <c r="BI177" s="88">
        <f t="shared" si="2663"/>
        <v>0</v>
      </c>
      <c r="BJ177" s="88">
        <f t="shared" si="2664"/>
        <v>10000</v>
      </c>
      <c r="BK177" s="88">
        <f t="shared" si="2665"/>
        <v>0</v>
      </c>
      <c r="BL177" s="88">
        <f t="shared" si="2666"/>
        <v>0</v>
      </c>
      <c r="BM177" s="87">
        <f t="shared" si="2667"/>
        <v>400000</v>
      </c>
      <c r="BN177" s="81">
        <f t="shared" si="2668"/>
        <v>0</v>
      </c>
      <c r="BO177" s="81">
        <f t="shared" si="2669"/>
        <v>400000</v>
      </c>
      <c r="BP177" s="81">
        <f t="shared" si="2670"/>
        <v>0</v>
      </c>
      <c r="BQ177" s="81">
        <f t="shared" si="2671"/>
        <v>0</v>
      </c>
      <c r="BR177" s="81">
        <f t="shared" si="2672"/>
        <v>0</v>
      </c>
      <c r="BS177" s="81">
        <f t="shared" si="2673"/>
        <v>0</v>
      </c>
      <c r="BT177" s="9">
        <v>54488</v>
      </c>
      <c r="BU177" s="9">
        <v>26390</v>
      </c>
      <c r="BV177" s="86">
        <f t="shared" si="2674"/>
        <v>0</v>
      </c>
      <c r="BW177" s="86">
        <f t="shared" si="2675"/>
        <v>0</v>
      </c>
      <c r="BX177" s="86">
        <f t="shared" si="2676"/>
        <v>0</v>
      </c>
      <c r="BY177" s="87">
        <f t="shared" si="2677"/>
        <v>410000</v>
      </c>
      <c r="BZ177" s="87">
        <f t="shared" si="2678"/>
        <v>10000</v>
      </c>
      <c r="CA177" s="81">
        <f t="shared" si="2679"/>
        <v>0</v>
      </c>
      <c r="CB177" s="81">
        <f t="shared" si="2680"/>
        <v>0</v>
      </c>
      <c r="CC177" s="81">
        <f t="shared" si="2681"/>
        <v>0</v>
      </c>
      <c r="CD177" s="81">
        <f t="shared" si="2682"/>
        <v>10000</v>
      </c>
      <c r="CE177" s="81">
        <f t="shared" si="2683"/>
        <v>0</v>
      </c>
      <c r="CF177" s="81">
        <f t="shared" si="2684"/>
        <v>0</v>
      </c>
      <c r="CG177" s="87">
        <f t="shared" si="2685"/>
        <v>400000</v>
      </c>
      <c r="CH177" s="81">
        <f t="shared" si="2686"/>
        <v>0</v>
      </c>
      <c r="CI177" s="81">
        <f t="shared" si="2687"/>
        <v>400000</v>
      </c>
      <c r="CJ177" s="81">
        <f t="shared" si="2688"/>
        <v>0</v>
      </c>
      <c r="CK177" s="81">
        <f t="shared" si="2689"/>
        <v>0</v>
      </c>
      <c r="CL177" s="81">
        <f t="shared" si="2690"/>
        <v>0</v>
      </c>
      <c r="CM177" s="9">
        <v>54488</v>
      </c>
      <c r="CN177" s="9">
        <v>26390</v>
      </c>
      <c r="CO177" s="90">
        <f t="shared" si="2691"/>
        <v>0</v>
      </c>
      <c r="CP177" s="90">
        <f t="shared" si="2692"/>
        <v>0</v>
      </c>
      <c r="CQ177" s="90">
        <f t="shared" si="2693"/>
        <v>0</v>
      </c>
      <c r="CR177" s="87">
        <f t="shared" si="2694"/>
        <v>0</v>
      </c>
      <c r="CS177" s="87">
        <f t="shared" si="2695"/>
        <v>0</v>
      </c>
      <c r="CT177" s="88"/>
      <c r="CU177" s="81"/>
      <c r="CV177" s="81"/>
      <c r="CW177" s="81"/>
      <c r="CX177" s="81"/>
      <c r="CY177" s="81"/>
      <c r="CZ177" s="87">
        <f t="shared" si="2696"/>
        <v>0</v>
      </c>
      <c r="DA177" s="81"/>
      <c r="DB177" s="81"/>
      <c r="DC177" s="81"/>
      <c r="DD177" s="81">
        <f t="shared" si="2697"/>
        <v>-10000</v>
      </c>
      <c r="DE177" s="81">
        <f t="shared" si="2698"/>
        <v>-400000</v>
      </c>
      <c r="DF177" s="9">
        <v>52259</v>
      </c>
      <c r="DG177" s="9">
        <v>21350</v>
      </c>
      <c r="DH177" s="90">
        <f t="shared" si="2699"/>
        <v>0.02</v>
      </c>
      <c r="DI177" s="90">
        <f t="shared" si="2700"/>
        <v>1.87</v>
      </c>
      <c r="DJ177" s="90">
        <f t="shared" si="2701"/>
        <v>1.8900000000000001</v>
      </c>
      <c r="DK177" s="87">
        <f t="shared" si="2702"/>
        <v>0</v>
      </c>
      <c r="DL177" s="87">
        <f t="shared" si="2703"/>
        <v>0</v>
      </c>
      <c r="DM177" s="88"/>
      <c r="DN177" s="81"/>
      <c r="DO177" s="81"/>
      <c r="DP177" s="81"/>
      <c r="DQ177" s="81"/>
      <c r="DR177" s="81"/>
      <c r="DS177" s="87">
        <f t="shared" si="2704"/>
        <v>0</v>
      </c>
      <c r="DT177" s="81"/>
      <c r="DU177" s="81"/>
      <c r="DV177" s="81"/>
      <c r="DW177" s="81">
        <f t="shared" si="2705"/>
        <v>0</v>
      </c>
      <c r="DX177" s="81">
        <f t="shared" si="2706"/>
        <v>0</v>
      </c>
      <c r="DY177" s="9"/>
      <c r="DZ177" s="9"/>
      <c r="EA177" s="90" t="e">
        <f t="shared" si="2707"/>
        <v>#DIV/0!</v>
      </c>
      <c r="EB177" s="90" t="e">
        <f t="shared" si="2708"/>
        <v>#DIV/0!</v>
      </c>
      <c r="EC177" s="90" t="e">
        <f t="shared" si="2709"/>
        <v>#DIV/0!</v>
      </c>
      <c r="ED177" s="87">
        <f t="shared" si="2710"/>
        <v>0</v>
      </c>
      <c r="EE177" s="87">
        <f t="shared" si="2711"/>
        <v>0</v>
      </c>
      <c r="EF177" s="88"/>
      <c r="EG177" s="81"/>
      <c r="EH177" s="81"/>
      <c r="EI177" s="81"/>
      <c r="EJ177" s="81"/>
      <c r="EK177" s="81"/>
      <c r="EL177" s="87">
        <f t="shared" si="2712"/>
        <v>0</v>
      </c>
      <c r="EM177" s="81"/>
      <c r="EN177" s="81"/>
      <c r="EO177" s="81"/>
      <c r="EP177" s="81">
        <f t="shared" si="2713"/>
        <v>0</v>
      </c>
      <c r="EQ177" s="81">
        <f t="shared" si="2714"/>
        <v>0</v>
      </c>
      <c r="ER177" s="9"/>
      <c r="ES177" s="9"/>
      <c r="ET177" s="90" t="e">
        <f t="shared" si="2715"/>
        <v>#DIV/0!</v>
      </c>
      <c r="EU177" s="90" t="e">
        <f t="shared" si="2716"/>
        <v>#DIV/0!</v>
      </c>
      <c r="EV177" s="90" t="e">
        <f t="shared" si="2717"/>
        <v>#DIV/0!</v>
      </c>
    </row>
    <row r="178" spans="1:15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2">
        <v>3114</v>
      </c>
      <c r="F178" s="2" t="s">
        <v>74</v>
      </c>
      <c r="G178" s="2" t="s">
        <v>19</v>
      </c>
      <c r="H178" s="40">
        <f t="shared" si="2635"/>
        <v>0</v>
      </c>
      <c r="I178" s="40">
        <f t="shared" si="2636"/>
        <v>0</v>
      </c>
      <c r="J178" s="5"/>
      <c r="K178" s="9"/>
      <c r="L178" s="9"/>
      <c r="M178" s="9"/>
      <c r="N178" s="9"/>
      <c r="O178" s="9"/>
      <c r="P178" s="40">
        <f t="shared" si="2637"/>
        <v>0</v>
      </c>
      <c r="Q178" s="9"/>
      <c r="R178" s="9"/>
      <c r="S178" s="9"/>
      <c r="T178" s="64">
        <f t="shared" si="2638"/>
        <v>0</v>
      </c>
      <c r="U178" s="64">
        <f t="shared" si="2639"/>
        <v>0</v>
      </c>
      <c r="V178" s="9">
        <f t="shared" si="2640"/>
        <v>0</v>
      </c>
      <c r="W178" s="9">
        <f t="shared" si="2641"/>
        <v>0</v>
      </c>
      <c r="X178" s="9">
        <v>31818</v>
      </c>
      <c r="Y178" s="9">
        <v>26390</v>
      </c>
      <c r="Z178" s="69">
        <f t="shared" si="2642"/>
        <v>0</v>
      </c>
      <c r="AA178" s="69">
        <f t="shared" si="2643"/>
        <v>0</v>
      </c>
      <c r="AB178" s="69">
        <f t="shared" si="2644"/>
        <v>0</v>
      </c>
      <c r="AC178" s="69">
        <f t="shared" si="2645"/>
        <v>0</v>
      </c>
      <c r="AD178" s="69">
        <f t="shared" si="2646"/>
        <v>0</v>
      </c>
      <c r="AE178" s="46">
        <f t="shared" si="2647"/>
        <v>0</v>
      </c>
      <c r="AF178" s="9">
        <f t="shared" si="2648"/>
        <v>0</v>
      </c>
      <c r="AG178" s="9">
        <f t="shared" si="2649"/>
        <v>0</v>
      </c>
      <c r="AH178" s="69">
        <f t="shared" si="2650"/>
        <v>0</v>
      </c>
      <c r="AI178" s="69">
        <f t="shared" si="2651"/>
        <v>0</v>
      </c>
      <c r="AJ178" s="69">
        <f t="shared" si="2652"/>
        <v>0</v>
      </c>
      <c r="AK178" s="40">
        <f t="shared" si="2653"/>
        <v>0</v>
      </c>
      <c r="AL178" s="40">
        <f t="shared" si="2654"/>
        <v>0</v>
      </c>
      <c r="AM178" s="5"/>
      <c r="AN178" s="9"/>
      <c r="AO178" s="9"/>
      <c r="AP178" s="9"/>
      <c r="AQ178" s="9"/>
      <c r="AR178" s="9"/>
      <c r="AS178" s="40">
        <f t="shared" si="2655"/>
        <v>0</v>
      </c>
      <c r="AT178" s="9"/>
      <c r="AU178" s="9"/>
      <c r="AV178" s="9"/>
      <c r="AW178" s="81"/>
      <c r="AX178" s="81"/>
      <c r="AY178" s="78"/>
      <c r="AZ178" s="9">
        <v>31818</v>
      </c>
      <c r="BA178" s="9">
        <v>26390</v>
      </c>
      <c r="BB178" s="86">
        <f t="shared" si="2656"/>
        <v>0</v>
      </c>
      <c r="BC178" s="86">
        <f t="shared" si="2657"/>
        <v>0</v>
      </c>
      <c r="BD178" s="86">
        <f t="shared" si="2658"/>
        <v>0</v>
      </c>
      <c r="BE178" s="87">
        <f t="shared" si="2659"/>
        <v>0</v>
      </c>
      <c r="BF178" s="87">
        <f t="shared" si="2660"/>
        <v>0</v>
      </c>
      <c r="BG178" s="88">
        <f t="shared" si="2661"/>
        <v>0</v>
      </c>
      <c r="BH178" s="88">
        <f t="shared" si="2662"/>
        <v>0</v>
      </c>
      <c r="BI178" s="88">
        <f t="shared" si="2663"/>
        <v>0</v>
      </c>
      <c r="BJ178" s="88">
        <f t="shared" si="2664"/>
        <v>0</v>
      </c>
      <c r="BK178" s="88">
        <f t="shared" si="2665"/>
        <v>0</v>
      </c>
      <c r="BL178" s="88">
        <f t="shared" si="2666"/>
        <v>0</v>
      </c>
      <c r="BM178" s="87">
        <f t="shared" si="2667"/>
        <v>0</v>
      </c>
      <c r="BN178" s="81">
        <f t="shared" si="2668"/>
        <v>0</v>
      </c>
      <c r="BO178" s="81">
        <f t="shared" si="2669"/>
        <v>0</v>
      </c>
      <c r="BP178" s="81">
        <f t="shared" si="2670"/>
        <v>0</v>
      </c>
      <c r="BQ178" s="81">
        <f t="shared" si="2671"/>
        <v>0</v>
      </c>
      <c r="BR178" s="81">
        <f t="shared" si="2672"/>
        <v>0</v>
      </c>
      <c r="BS178" s="81">
        <f t="shared" si="2673"/>
        <v>0</v>
      </c>
      <c r="BT178" s="9">
        <v>31818</v>
      </c>
      <c r="BU178" s="9">
        <v>26390</v>
      </c>
      <c r="BV178" s="86">
        <f t="shared" si="2674"/>
        <v>0</v>
      </c>
      <c r="BW178" s="86">
        <f t="shared" si="2675"/>
        <v>0</v>
      </c>
      <c r="BX178" s="86">
        <f t="shared" si="2676"/>
        <v>0</v>
      </c>
      <c r="BY178" s="87">
        <f t="shared" si="2677"/>
        <v>0</v>
      </c>
      <c r="BZ178" s="87">
        <f t="shared" si="2678"/>
        <v>0</v>
      </c>
      <c r="CA178" s="81">
        <f t="shared" si="2679"/>
        <v>0</v>
      </c>
      <c r="CB178" s="81">
        <f t="shared" si="2680"/>
        <v>0</v>
      </c>
      <c r="CC178" s="81">
        <f t="shared" si="2681"/>
        <v>0</v>
      </c>
      <c r="CD178" s="81">
        <f t="shared" si="2682"/>
        <v>0</v>
      </c>
      <c r="CE178" s="81">
        <f t="shared" si="2683"/>
        <v>0</v>
      </c>
      <c r="CF178" s="81">
        <f t="shared" si="2684"/>
        <v>0</v>
      </c>
      <c r="CG178" s="87">
        <f t="shared" si="2685"/>
        <v>0</v>
      </c>
      <c r="CH178" s="81">
        <f t="shared" si="2686"/>
        <v>0</v>
      </c>
      <c r="CI178" s="81">
        <f t="shared" si="2687"/>
        <v>0</v>
      </c>
      <c r="CJ178" s="81">
        <f t="shared" si="2688"/>
        <v>0</v>
      </c>
      <c r="CK178" s="81">
        <f t="shared" si="2689"/>
        <v>0</v>
      </c>
      <c r="CL178" s="81">
        <f t="shared" si="2690"/>
        <v>0</v>
      </c>
      <c r="CM178" s="9">
        <v>31818</v>
      </c>
      <c r="CN178" s="9">
        <v>26390</v>
      </c>
      <c r="CO178" s="90">
        <f t="shared" si="2691"/>
        <v>0</v>
      </c>
      <c r="CP178" s="90">
        <f t="shared" si="2692"/>
        <v>0</v>
      </c>
      <c r="CQ178" s="90">
        <f t="shared" si="2693"/>
        <v>0</v>
      </c>
      <c r="CR178" s="87">
        <f t="shared" si="2694"/>
        <v>0</v>
      </c>
      <c r="CS178" s="87">
        <f t="shared" si="2695"/>
        <v>0</v>
      </c>
      <c r="CT178" s="88"/>
      <c r="CU178" s="81"/>
      <c r="CV178" s="81"/>
      <c r="CW178" s="81"/>
      <c r="CX178" s="81"/>
      <c r="CY178" s="81"/>
      <c r="CZ178" s="87">
        <f t="shared" si="2696"/>
        <v>0</v>
      </c>
      <c r="DA178" s="81"/>
      <c r="DB178" s="81"/>
      <c r="DC178" s="81"/>
      <c r="DD178" s="81">
        <f t="shared" si="2697"/>
        <v>0</v>
      </c>
      <c r="DE178" s="81">
        <f t="shared" si="2698"/>
        <v>0</v>
      </c>
      <c r="DF178" s="9">
        <v>52259</v>
      </c>
      <c r="DG178" s="9">
        <v>21350</v>
      </c>
      <c r="DH178" s="90">
        <f t="shared" si="2699"/>
        <v>0</v>
      </c>
      <c r="DI178" s="90">
        <f t="shared" si="2700"/>
        <v>0</v>
      </c>
      <c r="DJ178" s="90">
        <f t="shared" si="2701"/>
        <v>0</v>
      </c>
      <c r="DK178" s="87">
        <f t="shared" si="2702"/>
        <v>0</v>
      </c>
      <c r="DL178" s="87">
        <f t="shared" si="2703"/>
        <v>0</v>
      </c>
      <c r="DM178" s="88"/>
      <c r="DN178" s="81"/>
      <c r="DO178" s="81"/>
      <c r="DP178" s="81"/>
      <c r="DQ178" s="81"/>
      <c r="DR178" s="81"/>
      <c r="DS178" s="87">
        <f t="shared" si="2704"/>
        <v>0</v>
      </c>
      <c r="DT178" s="81"/>
      <c r="DU178" s="81"/>
      <c r="DV178" s="81"/>
      <c r="DW178" s="81">
        <f t="shared" si="2705"/>
        <v>0</v>
      </c>
      <c r="DX178" s="81">
        <f t="shared" si="2706"/>
        <v>0</v>
      </c>
      <c r="DY178" s="9"/>
      <c r="DZ178" s="9"/>
      <c r="EA178" s="90" t="e">
        <f t="shared" si="2707"/>
        <v>#DIV/0!</v>
      </c>
      <c r="EB178" s="90" t="e">
        <f t="shared" si="2708"/>
        <v>#DIV/0!</v>
      </c>
      <c r="EC178" s="90" t="e">
        <f t="shared" si="2709"/>
        <v>#DIV/0!</v>
      </c>
      <c r="ED178" s="87">
        <f t="shared" si="2710"/>
        <v>0</v>
      </c>
      <c r="EE178" s="87">
        <f t="shared" si="2711"/>
        <v>0</v>
      </c>
      <c r="EF178" s="88"/>
      <c r="EG178" s="81"/>
      <c r="EH178" s="81"/>
      <c r="EI178" s="81"/>
      <c r="EJ178" s="81"/>
      <c r="EK178" s="81"/>
      <c r="EL178" s="87">
        <f t="shared" si="2712"/>
        <v>0</v>
      </c>
      <c r="EM178" s="81"/>
      <c r="EN178" s="81"/>
      <c r="EO178" s="81"/>
      <c r="EP178" s="81">
        <f t="shared" si="2713"/>
        <v>0</v>
      </c>
      <c r="EQ178" s="81">
        <f t="shared" si="2714"/>
        <v>0</v>
      </c>
      <c r="ER178" s="9"/>
      <c r="ES178" s="9"/>
      <c r="ET178" s="90" t="e">
        <f t="shared" si="2715"/>
        <v>#DIV/0!</v>
      </c>
      <c r="EU178" s="90" t="e">
        <f t="shared" si="2716"/>
        <v>#DIV/0!</v>
      </c>
      <c r="EV178" s="90" t="e">
        <f t="shared" si="2717"/>
        <v>#DIV/0!</v>
      </c>
    </row>
    <row r="179" spans="1:15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108</v>
      </c>
      <c r="G179" s="19" t="s">
        <v>94</v>
      </c>
      <c r="H179" s="40">
        <f t="shared" si="2635"/>
        <v>0</v>
      </c>
      <c r="I179" s="40">
        <f t="shared" si="2636"/>
        <v>0</v>
      </c>
      <c r="J179" s="5"/>
      <c r="K179" s="9"/>
      <c r="L179" s="9"/>
      <c r="M179" s="9"/>
      <c r="N179" s="9"/>
      <c r="O179" s="9"/>
      <c r="P179" s="40">
        <f t="shared" si="2637"/>
        <v>0</v>
      </c>
      <c r="Q179" s="9"/>
      <c r="R179" s="9"/>
      <c r="S179" s="9"/>
      <c r="T179" s="64">
        <f t="shared" si="2638"/>
        <v>0</v>
      </c>
      <c r="U179" s="64">
        <f t="shared" si="2639"/>
        <v>0</v>
      </c>
      <c r="V179" s="9">
        <f t="shared" si="2640"/>
        <v>0</v>
      </c>
      <c r="W179" s="9">
        <f t="shared" si="2641"/>
        <v>0</v>
      </c>
      <c r="X179" s="45" t="s">
        <v>218</v>
      </c>
      <c r="Y179" s="45" t="s">
        <v>218</v>
      </c>
      <c r="Z179" s="69">
        <f t="shared" si="2642"/>
        <v>0</v>
      </c>
      <c r="AA179" s="69">
        <f t="shared" si="2643"/>
        <v>0</v>
      </c>
      <c r="AB179" s="69">
        <f t="shared" si="2644"/>
        <v>0</v>
      </c>
      <c r="AC179" s="69">
        <f t="shared" si="2645"/>
        <v>0</v>
      </c>
      <c r="AD179" s="69">
        <f t="shared" si="2646"/>
        <v>0</v>
      </c>
      <c r="AE179" s="46">
        <f t="shared" si="2647"/>
        <v>0</v>
      </c>
      <c r="AF179" s="9">
        <f t="shared" si="2648"/>
        <v>0</v>
      </c>
      <c r="AG179" s="9">
        <f t="shared" si="2649"/>
        <v>0</v>
      </c>
      <c r="AH179" s="69">
        <f t="shared" si="2650"/>
        <v>0</v>
      </c>
      <c r="AI179" s="69">
        <f t="shared" si="2651"/>
        <v>0</v>
      </c>
      <c r="AJ179" s="69">
        <f t="shared" si="2652"/>
        <v>0</v>
      </c>
      <c r="AK179" s="40">
        <f t="shared" si="2653"/>
        <v>0</v>
      </c>
      <c r="AL179" s="40">
        <f t="shared" si="2654"/>
        <v>0</v>
      </c>
      <c r="AM179" s="5"/>
      <c r="AN179" s="9"/>
      <c r="AO179" s="9"/>
      <c r="AP179" s="9"/>
      <c r="AQ179" s="9"/>
      <c r="AR179" s="9"/>
      <c r="AS179" s="40">
        <f t="shared" si="2655"/>
        <v>0</v>
      </c>
      <c r="AT179" s="9"/>
      <c r="AU179" s="9"/>
      <c r="AV179" s="9"/>
      <c r="AW179" s="81"/>
      <c r="AX179" s="81"/>
      <c r="AY179" s="78"/>
      <c r="AZ179" s="45" t="s">
        <v>218</v>
      </c>
      <c r="BA179" s="45" t="s">
        <v>218</v>
      </c>
      <c r="BB179" s="107" t="s">
        <v>218</v>
      </c>
      <c r="BC179" s="107" t="s">
        <v>218</v>
      </c>
      <c r="BD179" s="107" t="s">
        <v>218</v>
      </c>
      <c r="BE179" s="87">
        <f t="shared" si="2659"/>
        <v>0</v>
      </c>
      <c r="BF179" s="87">
        <f t="shared" si="2660"/>
        <v>0</v>
      </c>
      <c r="BG179" s="88">
        <f t="shared" si="2661"/>
        <v>0</v>
      </c>
      <c r="BH179" s="88">
        <f t="shared" si="2662"/>
        <v>0</v>
      </c>
      <c r="BI179" s="88">
        <f t="shared" si="2663"/>
        <v>0</v>
      </c>
      <c r="BJ179" s="88">
        <f t="shared" si="2664"/>
        <v>0</v>
      </c>
      <c r="BK179" s="88">
        <f t="shared" si="2665"/>
        <v>0</v>
      </c>
      <c r="BL179" s="88">
        <f t="shared" si="2666"/>
        <v>0</v>
      </c>
      <c r="BM179" s="87">
        <f t="shared" si="2667"/>
        <v>0</v>
      </c>
      <c r="BN179" s="81">
        <f t="shared" si="2668"/>
        <v>0</v>
      </c>
      <c r="BO179" s="81">
        <f t="shared" si="2669"/>
        <v>0</v>
      </c>
      <c r="BP179" s="81">
        <f t="shared" si="2670"/>
        <v>0</v>
      </c>
      <c r="BQ179" s="81">
        <f t="shared" si="2671"/>
        <v>0</v>
      </c>
      <c r="BR179" s="81">
        <f t="shared" si="2672"/>
        <v>0</v>
      </c>
      <c r="BS179" s="81">
        <f t="shared" si="2673"/>
        <v>0</v>
      </c>
      <c r="BT179" s="45" t="s">
        <v>218</v>
      </c>
      <c r="BU179" s="45" t="s">
        <v>218</v>
      </c>
      <c r="BV179" s="86">
        <v>0</v>
      </c>
      <c r="BW179" s="86">
        <v>0</v>
      </c>
      <c r="BX179" s="86">
        <f t="shared" si="2676"/>
        <v>0</v>
      </c>
      <c r="BY179" s="87">
        <f t="shared" si="2677"/>
        <v>0</v>
      </c>
      <c r="BZ179" s="87">
        <f t="shared" si="2678"/>
        <v>0</v>
      </c>
      <c r="CA179" s="81">
        <f t="shared" si="2679"/>
        <v>0</v>
      </c>
      <c r="CB179" s="81">
        <f t="shared" si="2680"/>
        <v>0</v>
      </c>
      <c r="CC179" s="81">
        <f t="shared" si="2681"/>
        <v>0</v>
      </c>
      <c r="CD179" s="81">
        <f t="shared" si="2682"/>
        <v>0</v>
      </c>
      <c r="CE179" s="81">
        <f t="shared" si="2683"/>
        <v>0</v>
      </c>
      <c r="CF179" s="81">
        <f t="shared" si="2684"/>
        <v>0</v>
      </c>
      <c r="CG179" s="87">
        <f t="shared" si="2685"/>
        <v>0</v>
      </c>
      <c r="CH179" s="81">
        <f t="shared" si="2686"/>
        <v>0</v>
      </c>
      <c r="CI179" s="81">
        <f t="shared" si="2687"/>
        <v>0</v>
      </c>
      <c r="CJ179" s="81">
        <f t="shared" si="2688"/>
        <v>0</v>
      </c>
      <c r="CK179" s="81">
        <f t="shared" si="2689"/>
        <v>0</v>
      </c>
      <c r="CL179" s="81">
        <f t="shared" si="2690"/>
        <v>0</v>
      </c>
      <c r="CM179" s="45">
        <v>0</v>
      </c>
      <c r="CN179" s="45">
        <v>0</v>
      </c>
      <c r="CO179" s="90"/>
      <c r="CP179" s="90"/>
      <c r="CQ179" s="90">
        <f t="shared" si="2693"/>
        <v>0</v>
      </c>
      <c r="CR179" s="87">
        <f t="shared" si="2694"/>
        <v>0</v>
      </c>
      <c r="CS179" s="87">
        <f t="shared" si="2695"/>
        <v>0</v>
      </c>
      <c r="CT179" s="88"/>
      <c r="CU179" s="81"/>
      <c r="CV179" s="81"/>
      <c r="CW179" s="81"/>
      <c r="CX179" s="81"/>
      <c r="CY179" s="81"/>
      <c r="CZ179" s="87">
        <f t="shared" si="2696"/>
        <v>0</v>
      </c>
      <c r="DA179" s="81"/>
      <c r="DB179" s="81"/>
      <c r="DC179" s="81"/>
      <c r="DD179" s="81">
        <f t="shared" si="2697"/>
        <v>0</v>
      </c>
      <c r="DE179" s="81">
        <f t="shared" si="2698"/>
        <v>0</v>
      </c>
      <c r="DF179" s="45" t="s">
        <v>218</v>
      </c>
      <c r="DG179" s="45" t="s">
        <v>218</v>
      </c>
      <c r="DH179" s="90">
        <v>0</v>
      </c>
      <c r="DI179" s="90">
        <v>0</v>
      </c>
      <c r="DJ179" s="90">
        <f t="shared" si="2701"/>
        <v>0</v>
      </c>
      <c r="DK179" s="87">
        <f t="shared" si="2702"/>
        <v>0</v>
      </c>
      <c r="DL179" s="87">
        <f t="shared" si="2703"/>
        <v>0</v>
      </c>
      <c r="DM179" s="88"/>
      <c r="DN179" s="81"/>
      <c r="DO179" s="81"/>
      <c r="DP179" s="81"/>
      <c r="DQ179" s="81"/>
      <c r="DR179" s="81"/>
      <c r="DS179" s="87">
        <f t="shared" si="2704"/>
        <v>0</v>
      </c>
      <c r="DT179" s="81"/>
      <c r="DU179" s="81"/>
      <c r="DV179" s="81"/>
      <c r="DW179" s="81">
        <f t="shared" si="2705"/>
        <v>0</v>
      </c>
      <c r="DX179" s="81">
        <f t="shared" si="2706"/>
        <v>0</v>
      </c>
      <c r="DY179" s="45" t="s">
        <v>218</v>
      </c>
      <c r="DZ179" s="45" t="s">
        <v>218</v>
      </c>
      <c r="EA179" s="90">
        <v>0</v>
      </c>
      <c r="EB179" s="90">
        <v>0</v>
      </c>
      <c r="EC179" s="90">
        <f t="shared" si="2709"/>
        <v>0</v>
      </c>
      <c r="ED179" s="87">
        <f t="shared" si="2710"/>
        <v>0</v>
      </c>
      <c r="EE179" s="87">
        <f t="shared" si="2711"/>
        <v>0</v>
      </c>
      <c r="EF179" s="88"/>
      <c r="EG179" s="81"/>
      <c r="EH179" s="81"/>
      <c r="EI179" s="81"/>
      <c r="EJ179" s="81"/>
      <c r="EK179" s="81"/>
      <c r="EL179" s="87">
        <f t="shared" si="2712"/>
        <v>0</v>
      </c>
      <c r="EM179" s="81"/>
      <c r="EN179" s="81"/>
      <c r="EO179" s="81"/>
      <c r="EP179" s="81">
        <f t="shared" si="2713"/>
        <v>0</v>
      </c>
      <c r="EQ179" s="81">
        <f t="shared" si="2714"/>
        <v>0</v>
      </c>
      <c r="ER179" s="45" t="s">
        <v>218</v>
      </c>
      <c r="ES179" s="45" t="s">
        <v>218</v>
      </c>
      <c r="ET179" s="90">
        <v>0</v>
      </c>
      <c r="EU179" s="90">
        <v>0</v>
      </c>
      <c r="EV179" s="90">
        <f t="shared" si="2717"/>
        <v>0</v>
      </c>
    </row>
    <row r="180" spans="1:15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94</v>
      </c>
      <c r="H180" s="40">
        <f t="shared" si="2635"/>
        <v>0</v>
      </c>
      <c r="I180" s="40">
        <f t="shared" si="2636"/>
        <v>0</v>
      </c>
      <c r="J180" s="5"/>
      <c r="K180" s="9"/>
      <c r="L180" s="9"/>
      <c r="M180" s="9"/>
      <c r="N180" s="9"/>
      <c r="O180" s="9"/>
      <c r="P180" s="40">
        <f t="shared" si="2637"/>
        <v>0</v>
      </c>
      <c r="Q180" s="9"/>
      <c r="R180" s="9"/>
      <c r="S180" s="9"/>
      <c r="T180" s="64">
        <f t="shared" si="2638"/>
        <v>0</v>
      </c>
      <c r="U180" s="64">
        <f t="shared" si="2639"/>
        <v>0</v>
      </c>
      <c r="V180" s="9">
        <f t="shared" si="2640"/>
        <v>0</v>
      </c>
      <c r="W180" s="9">
        <f t="shared" si="2641"/>
        <v>0</v>
      </c>
      <c r="X180" s="45" t="s">
        <v>218</v>
      </c>
      <c r="Y180" s="9">
        <v>25931</v>
      </c>
      <c r="Z180" s="69">
        <f t="shared" si="2642"/>
        <v>0</v>
      </c>
      <c r="AA180" s="69">
        <f t="shared" si="2643"/>
        <v>0</v>
      </c>
      <c r="AB180" s="69">
        <f t="shared" si="2644"/>
        <v>0</v>
      </c>
      <c r="AC180" s="69">
        <f t="shared" si="2645"/>
        <v>0</v>
      </c>
      <c r="AD180" s="69">
        <f t="shared" si="2646"/>
        <v>0</v>
      </c>
      <c r="AE180" s="46">
        <f t="shared" si="2647"/>
        <v>0</v>
      </c>
      <c r="AF180" s="9">
        <f t="shared" si="2648"/>
        <v>0</v>
      </c>
      <c r="AG180" s="9">
        <f t="shared" si="2649"/>
        <v>0</v>
      </c>
      <c r="AH180" s="69">
        <f t="shared" si="2650"/>
        <v>0</v>
      </c>
      <c r="AI180" s="69">
        <f t="shared" si="2651"/>
        <v>0</v>
      </c>
      <c r="AJ180" s="69">
        <f t="shared" si="2652"/>
        <v>0</v>
      </c>
      <c r="AK180" s="40">
        <f t="shared" si="2653"/>
        <v>0</v>
      </c>
      <c r="AL180" s="40">
        <f t="shared" si="2654"/>
        <v>0</v>
      </c>
      <c r="AM180" s="5"/>
      <c r="AN180" s="9"/>
      <c r="AO180" s="9"/>
      <c r="AP180" s="9"/>
      <c r="AQ180" s="9"/>
      <c r="AR180" s="9"/>
      <c r="AS180" s="40">
        <f t="shared" si="2655"/>
        <v>0</v>
      </c>
      <c r="AT180" s="9"/>
      <c r="AU180" s="9"/>
      <c r="AV180" s="9"/>
      <c r="AW180" s="81"/>
      <c r="AX180" s="81"/>
      <c r="AY180" s="78"/>
      <c r="AZ180" s="45" t="s">
        <v>218</v>
      </c>
      <c r="BA180" s="9">
        <v>25931</v>
      </c>
      <c r="BB180" s="107" t="s">
        <v>218</v>
      </c>
      <c r="BC180" s="86">
        <f>ROUND(AX180/BA180/10,2)*-1</f>
        <v>0</v>
      </c>
      <c r="BD180" s="86">
        <f>BC180</f>
        <v>0</v>
      </c>
      <c r="BE180" s="87">
        <f t="shared" si="2659"/>
        <v>0</v>
      </c>
      <c r="BF180" s="87">
        <f t="shared" si="2660"/>
        <v>0</v>
      </c>
      <c r="BG180" s="88">
        <f t="shared" si="2661"/>
        <v>0</v>
      </c>
      <c r="BH180" s="88">
        <f t="shared" si="2662"/>
        <v>0</v>
      </c>
      <c r="BI180" s="88">
        <f t="shared" si="2663"/>
        <v>0</v>
      </c>
      <c r="BJ180" s="88">
        <f t="shared" si="2664"/>
        <v>0</v>
      </c>
      <c r="BK180" s="88">
        <f t="shared" si="2665"/>
        <v>0</v>
      </c>
      <c r="BL180" s="88">
        <f t="shared" si="2666"/>
        <v>0</v>
      </c>
      <c r="BM180" s="87">
        <f t="shared" si="2667"/>
        <v>0</v>
      </c>
      <c r="BN180" s="81">
        <f t="shared" si="2668"/>
        <v>0</v>
      </c>
      <c r="BO180" s="81">
        <f t="shared" si="2669"/>
        <v>0</v>
      </c>
      <c r="BP180" s="81">
        <f t="shared" si="2670"/>
        <v>0</v>
      </c>
      <c r="BQ180" s="81">
        <f t="shared" si="2671"/>
        <v>0</v>
      </c>
      <c r="BR180" s="81">
        <f t="shared" si="2672"/>
        <v>0</v>
      </c>
      <c r="BS180" s="81">
        <f t="shared" si="2673"/>
        <v>0</v>
      </c>
      <c r="BT180" s="45" t="s">
        <v>218</v>
      </c>
      <c r="BU180" s="9">
        <v>25931</v>
      </c>
      <c r="BV180" s="86">
        <v>0</v>
      </c>
      <c r="BW180" s="86">
        <f t="shared" si="2675"/>
        <v>0</v>
      </c>
      <c r="BX180" s="86">
        <f t="shared" si="2676"/>
        <v>0</v>
      </c>
      <c r="BY180" s="87">
        <f t="shared" si="2677"/>
        <v>0</v>
      </c>
      <c r="BZ180" s="87">
        <f t="shared" si="2678"/>
        <v>0</v>
      </c>
      <c r="CA180" s="81">
        <f t="shared" si="2679"/>
        <v>0</v>
      </c>
      <c r="CB180" s="81">
        <f t="shared" si="2680"/>
        <v>0</v>
      </c>
      <c r="CC180" s="81">
        <f t="shared" si="2681"/>
        <v>0</v>
      </c>
      <c r="CD180" s="81">
        <f t="shared" si="2682"/>
        <v>0</v>
      </c>
      <c r="CE180" s="81">
        <f t="shared" si="2683"/>
        <v>0</v>
      </c>
      <c r="CF180" s="81">
        <f t="shared" si="2684"/>
        <v>0</v>
      </c>
      <c r="CG180" s="87">
        <f t="shared" si="2685"/>
        <v>0</v>
      </c>
      <c r="CH180" s="81">
        <f t="shared" si="2686"/>
        <v>0</v>
      </c>
      <c r="CI180" s="81">
        <f t="shared" si="2687"/>
        <v>0</v>
      </c>
      <c r="CJ180" s="81">
        <f t="shared" si="2688"/>
        <v>0</v>
      </c>
      <c r="CK180" s="81">
        <f t="shared" si="2689"/>
        <v>0</v>
      </c>
      <c r="CL180" s="81">
        <f t="shared" si="2690"/>
        <v>0</v>
      </c>
      <c r="CM180" s="45">
        <v>0</v>
      </c>
      <c r="CN180" s="9">
        <v>25931</v>
      </c>
      <c r="CO180" s="90"/>
      <c r="CP180" s="90">
        <f>ROUND((CI180-BO180)/CN180/10,2)*-1</f>
        <v>0</v>
      </c>
      <c r="CQ180" s="90">
        <f t="shared" si="2693"/>
        <v>0</v>
      </c>
      <c r="CR180" s="87">
        <f t="shared" si="2694"/>
        <v>0</v>
      </c>
      <c r="CS180" s="87">
        <f t="shared" si="2695"/>
        <v>0</v>
      </c>
      <c r="CT180" s="88"/>
      <c r="CU180" s="81"/>
      <c r="CV180" s="81"/>
      <c r="CW180" s="81"/>
      <c r="CX180" s="81"/>
      <c r="CY180" s="81"/>
      <c r="CZ180" s="87">
        <f t="shared" si="2696"/>
        <v>0</v>
      </c>
      <c r="DA180" s="81"/>
      <c r="DB180" s="81"/>
      <c r="DC180" s="81"/>
      <c r="DD180" s="81">
        <f t="shared" si="2697"/>
        <v>0</v>
      </c>
      <c r="DE180" s="81">
        <f t="shared" si="2698"/>
        <v>0</v>
      </c>
      <c r="DF180" s="45" t="s">
        <v>218</v>
      </c>
      <c r="DG180" s="9">
        <v>26460</v>
      </c>
      <c r="DH180" s="90">
        <v>0</v>
      </c>
      <c r="DI180" s="90">
        <f t="shared" ref="DI180" si="2718">ROUND(((DB180-CI180)/DG180/10),2)*-1</f>
        <v>0</v>
      </c>
      <c r="DJ180" s="90">
        <f t="shared" si="2701"/>
        <v>0</v>
      </c>
      <c r="DK180" s="87">
        <f t="shared" si="2702"/>
        <v>0</v>
      </c>
      <c r="DL180" s="87">
        <f t="shared" si="2703"/>
        <v>0</v>
      </c>
      <c r="DM180" s="88"/>
      <c r="DN180" s="81"/>
      <c r="DO180" s="81"/>
      <c r="DP180" s="81"/>
      <c r="DQ180" s="81"/>
      <c r="DR180" s="81"/>
      <c r="DS180" s="87">
        <f t="shared" si="2704"/>
        <v>0</v>
      </c>
      <c r="DT180" s="81"/>
      <c r="DU180" s="81"/>
      <c r="DV180" s="81"/>
      <c r="DW180" s="81">
        <f t="shared" si="2705"/>
        <v>0</v>
      </c>
      <c r="DX180" s="81">
        <f t="shared" si="2706"/>
        <v>0</v>
      </c>
      <c r="DY180" s="45" t="s">
        <v>218</v>
      </c>
      <c r="DZ180" s="9"/>
      <c r="EA180" s="90">
        <v>0</v>
      </c>
      <c r="EB180" s="90" t="e">
        <f t="shared" ref="EB180" si="2719">ROUND(((DU180-DB180)/DZ180/10),2)*-1</f>
        <v>#DIV/0!</v>
      </c>
      <c r="EC180" s="90" t="e">
        <f t="shared" si="2709"/>
        <v>#DIV/0!</v>
      </c>
      <c r="ED180" s="87">
        <f t="shared" si="2710"/>
        <v>0</v>
      </c>
      <c r="EE180" s="87">
        <f t="shared" si="2711"/>
        <v>0</v>
      </c>
      <c r="EF180" s="88"/>
      <c r="EG180" s="81"/>
      <c r="EH180" s="81"/>
      <c r="EI180" s="81"/>
      <c r="EJ180" s="81"/>
      <c r="EK180" s="81"/>
      <c r="EL180" s="87">
        <f t="shared" si="2712"/>
        <v>0</v>
      </c>
      <c r="EM180" s="81"/>
      <c r="EN180" s="81"/>
      <c r="EO180" s="81"/>
      <c r="EP180" s="81">
        <f t="shared" si="2713"/>
        <v>0</v>
      </c>
      <c r="EQ180" s="81">
        <f t="shared" si="2714"/>
        <v>0</v>
      </c>
      <c r="ER180" s="45" t="s">
        <v>218</v>
      </c>
      <c r="ES180" s="9"/>
      <c r="ET180" s="90">
        <v>0</v>
      </c>
      <c r="EU180" s="90" t="e">
        <f t="shared" ref="EU180" si="2720">ROUND(((EN180-DU180)/ES180/10),2)*-1</f>
        <v>#DIV/0!</v>
      </c>
      <c r="EV180" s="90" t="e">
        <f t="shared" si="2717"/>
        <v>#DIV/0!</v>
      </c>
    </row>
    <row r="181" spans="1:15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40">
        <f t="shared" si="2635"/>
        <v>0</v>
      </c>
      <c r="I181" s="40">
        <f t="shared" si="2636"/>
        <v>0</v>
      </c>
      <c r="J181" s="5"/>
      <c r="K181" s="9"/>
      <c r="L181" s="9"/>
      <c r="M181" s="9"/>
      <c r="N181" s="9"/>
      <c r="O181" s="9"/>
      <c r="P181" s="40">
        <f t="shared" si="2637"/>
        <v>0</v>
      </c>
      <c r="Q181" s="9"/>
      <c r="R181" s="9"/>
      <c r="S181" s="9"/>
      <c r="T181" s="64">
        <f t="shared" si="2638"/>
        <v>0</v>
      </c>
      <c r="U181" s="64">
        <f t="shared" si="2639"/>
        <v>0</v>
      </c>
      <c r="V181" s="9">
        <f t="shared" si="2640"/>
        <v>0</v>
      </c>
      <c r="W181" s="9">
        <f t="shared" si="2641"/>
        <v>0</v>
      </c>
      <c r="X181" s="9">
        <v>39730</v>
      </c>
      <c r="Y181" s="45" t="s">
        <v>218</v>
      </c>
      <c r="Z181" s="69">
        <f t="shared" si="2642"/>
        <v>0</v>
      </c>
      <c r="AA181" s="69">
        <f t="shared" si="2643"/>
        <v>0</v>
      </c>
      <c r="AB181" s="69">
        <f t="shared" si="2644"/>
        <v>0</v>
      </c>
      <c r="AC181" s="69">
        <f t="shared" si="2645"/>
        <v>0</v>
      </c>
      <c r="AD181" s="69">
        <f t="shared" si="2646"/>
        <v>0</v>
      </c>
      <c r="AE181" s="46">
        <f t="shared" si="2647"/>
        <v>0</v>
      </c>
      <c r="AF181" s="9">
        <f t="shared" si="2648"/>
        <v>0</v>
      </c>
      <c r="AG181" s="9">
        <f t="shared" si="2649"/>
        <v>0</v>
      </c>
      <c r="AH181" s="69">
        <f t="shared" si="2650"/>
        <v>0</v>
      </c>
      <c r="AI181" s="69">
        <f t="shared" si="2651"/>
        <v>0</v>
      </c>
      <c r="AJ181" s="69">
        <f t="shared" si="2652"/>
        <v>0</v>
      </c>
      <c r="AK181" s="40">
        <f t="shared" si="2653"/>
        <v>0</v>
      </c>
      <c r="AL181" s="40">
        <f t="shared" si="2654"/>
        <v>0</v>
      </c>
      <c r="AM181" s="5"/>
      <c r="AN181" s="9"/>
      <c r="AO181" s="9"/>
      <c r="AP181" s="9"/>
      <c r="AQ181" s="9"/>
      <c r="AR181" s="9"/>
      <c r="AS181" s="40">
        <f t="shared" si="2655"/>
        <v>0</v>
      </c>
      <c r="AT181" s="9"/>
      <c r="AU181" s="9"/>
      <c r="AV181" s="9"/>
      <c r="AW181" s="81"/>
      <c r="AX181" s="81"/>
      <c r="AY181" s="78"/>
      <c r="AZ181" s="9">
        <v>39730</v>
      </c>
      <c r="BA181" s="45" t="s">
        <v>218</v>
      </c>
      <c r="BB181" s="86">
        <f t="shared" ref="BB181:BB182" si="2721">ROUND(AW181/AZ181/10,2)*-1</f>
        <v>0</v>
      </c>
      <c r="BC181" s="107" t="s">
        <v>218</v>
      </c>
      <c r="BD181" s="107">
        <f t="shared" ref="BD181:BD182" si="2722">BB181</f>
        <v>0</v>
      </c>
      <c r="BE181" s="87">
        <f t="shared" si="2659"/>
        <v>0</v>
      </c>
      <c r="BF181" s="87">
        <f t="shared" si="2660"/>
        <v>0</v>
      </c>
      <c r="BG181" s="88">
        <f t="shared" si="2661"/>
        <v>0</v>
      </c>
      <c r="BH181" s="88">
        <f t="shared" si="2662"/>
        <v>0</v>
      </c>
      <c r="BI181" s="88">
        <f t="shared" si="2663"/>
        <v>0</v>
      </c>
      <c r="BJ181" s="88">
        <f t="shared" si="2664"/>
        <v>0</v>
      </c>
      <c r="BK181" s="88">
        <f t="shared" si="2665"/>
        <v>0</v>
      </c>
      <c r="BL181" s="88">
        <f t="shared" si="2666"/>
        <v>0</v>
      </c>
      <c r="BM181" s="87">
        <f t="shared" si="2667"/>
        <v>0</v>
      </c>
      <c r="BN181" s="81">
        <f t="shared" si="2668"/>
        <v>0</v>
      </c>
      <c r="BO181" s="81">
        <f t="shared" si="2669"/>
        <v>0</v>
      </c>
      <c r="BP181" s="81">
        <f t="shared" si="2670"/>
        <v>0</v>
      </c>
      <c r="BQ181" s="81">
        <f t="shared" si="2671"/>
        <v>0</v>
      </c>
      <c r="BR181" s="81">
        <f t="shared" si="2672"/>
        <v>0</v>
      </c>
      <c r="BS181" s="81">
        <f t="shared" si="2673"/>
        <v>0</v>
      </c>
      <c r="BT181" s="9">
        <v>39730</v>
      </c>
      <c r="BU181" s="45" t="s">
        <v>218</v>
      </c>
      <c r="BV181" s="86">
        <f t="shared" si="2674"/>
        <v>0</v>
      </c>
      <c r="BW181" s="86">
        <v>0</v>
      </c>
      <c r="BX181" s="86">
        <f t="shared" si="2676"/>
        <v>0</v>
      </c>
      <c r="BY181" s="87">
        <f t="shared" si="2677"/>
        <v>0</v>
      </c>
      <c r="BZ181" s="87">
        <f t="shared" si="2678"/>
        <v>0</v>
      </c>
      <c r="CA181" s="81">
        <f t="shared" si="2679"/>
        <v>0</v>
      </c>
      <c r="CB181" s="81">
        <f t="shared" si="2680"/>
        <v>0</v>
      </c>
      <c r="CC181" s="81">
        <f t="shared" si="2681"/>
        <v>0</v>
      </c>
      <c r="CD181" s="81">
        <f t="shared" si="2682"/>
        <v>0</v>
      </c>
      <c r="CE181" s="81">
        <f t="shared" si="2683"/>
        <v>0</v>
      </c>
      <c r="CF181" s="81">
        <f t="shared" si="2684"/>
        <v>0</v>
      </c>
      <c r="CG181" s="87">
        <f t="shared" si="2685"/>
        <v>0</v>
      </c>
      <c r="CH181" s="81">
        <f t="shared" si="2686"/>
        <v>0</v>
      </c>
      <c r="CI181" s="81">
        <f t="shared" si="2687"/>
        <v>0</v>
      </c>
      <c r="CJ181" s="81">
        <f t="shared" si="2688"/>
        <v>0</v>
      </c>
      <c r="CK181" s="81">
        <f t="shared" si="2689"/>
        <v>0</v>
      </c>
      <c r="CL181" s="81">
        <f t="shared" si="2690"/>
        <v>0</v>
      </c>
      <c r="CM181" s="9">
        <v>39730</v>
      </c>
      <c r="CN181" s="45">
        <v>0</v>
      </c>
      <c r="CO181" s="90">
        <f t="shared" ref="CO181:CO182" si="2723">ROUND(((CD181+CE181)-(BJ181+BK181))/CM181/10,2)*-1</f>
        <v>0</v>
      </c>
      <c r="CP181" s="90"/>
      <c r="CQ181" s="90">
        <f t="shared" si="2693"/>
        <v>0</v>
      </c>
      <c r="CR181" s="87">
        <f t="shared" si="2694"/>
        <v>0</v>
      </c>
      <c r="CS181" s="87">
        <f t="shared" si="2695"/>
        <v>0</v>
      </c>
      <c r="CT181" s="88"/>
      <c r="CU181" s="81"/>
      <c r="CV181" s="81"/>
      <c r="CW181" s="81"/>
      <c r="CX181" s="81"/>
      <c r="CY181" s="81"/>
      <c r="CZ181" s="87">
        <f t="shared" si="2696"/>
        <v>0</v>
      </c>
      <c r="DA181" s="81"/>
      <c r="DB181" s="81"/>
      <c r="DC181" s="81"/>
      <c r="DD181" s="81">
        <f t="shared" si="2697"/>
        <v>0</v>
      </c>
      <c r="DE181" s="81">
        <f t="shared" si="2698"/>
        <v>0</v>
      </c>
      <c r="DF181" s="9">
        <v>40555</v>
      </c>
      <c r="DG181" s="45" t="s">
        <v>218</v>
      </c>
      <c r="DH181" s="90">
        <f t="shared" ref="DH181:DH182" si="2724">ROUND(((CW181+CX181)-(CD181+CE181))/DF181/10,2)*-1</f>
        <v>0</v>
      </c>
      <c r="DI181" s="90">
        <v>0</v>
      </c>
      <c r="DJ181" s="90">
        <f t="shared" si="2701"/>
        <v>0</v>
      </c>
      <c r="DK181" s="87">
        <f t="shared" si="2702"/>
        <v>0</v>
      </c>
      <c r="DL181" s="87">
        <f t="shared" si="2703"/>
        <v>0</v>
      </c>
      <c r="DM181" s="88"/>
      <c r="DN181" s="81"/>
      <c r="DO181" s="81"/>
      <c r="DP181" s="81"/>
      <c r="DQ181" s="81"/>
      <c r="DR181" s="81"/>
      <c r="DS181" s="87">
        <f t="shared" si="2704"/>
        <v>0</v>
      </c>
      <c r="DT181" s="81"/>
      <c r="DU181" s="81"/>
      <c r="DV181" s="81"/>
      <c r="DW181" s="81">
        <f t="shared" si="2705"/>
        <v>0</v>
      </c>
      <c r="DX181" s="81">
        <f t="shared" si="2706"/>
        <v>0</v>
      </c>
      <c r="DY181" s="9"/>
      <c r="DZ181" s="45" t="s">
        <v>218</v>
      </c>
      <c r="EA181" s="90" t="e">
        <f t="shared" ref="EA181:EA182" si="2725">ROUND(((DP181+DQ181)-(CW181+CX181))/DY181/10,2)*-1</f>
        <v>#DIV/0!</v>
      </c>
      <c r="EB181" s="90">
        <v>0</v>
      </c>
      <c r="EC181" s="90" t="e">
        <f t="shared" si="2709"/>
        <v>#DIV/0!</v>
      </c>
      <c r="ED181" s="87">
        <f t="shared" si="2710"/>
        <v>0</v>
      </c>
      <c r="EE181" s="87">
        <f t="shared" si="2711"/>
        <v>0</v>
      </c>
      <c r="EF181" s="88"/>
      <c r="EG181" s="81"/>
      <c r="EH181" s="81"/>
      <c r="EI181" s="81"/>
      <c r="EJ181" s="81"/>
      <c r="EK181" s="81"/>
      <c r="EL181" s="87">
        <f t="shared" si="2712"/>
        <v>0</v>
      </c>
      <c r="EM181" s="81"/>
      <c r="EN181" s="81"/>
      <c r="EO181" s="81"/>
      <c r="EP181" s="81">
        <f t="shared" si="2713"/>
        <v>0</v>
      </c>
      <c r="EQ181" s="81">
        <f t="shared" si="2714"/>
        <v>0</v>
      </c>
      <c r="ER181" s="9"/>
      <c r="ES181" s="45" t="s">
        <v>218</v>
      </c>
      <c r="ET181" s="90" t="e">
        <f t="shared" ref="ET181:ET182" si="2726">ROUND(((EI181+EJ181)-(DP181+DQ181))/ER181/10,2)*-1</f>
        <v>#DIV/0!</v>
      </c>
      <c r="EU181" s="90">
        <v>0</v>
      </c>
      <c r="EV181" s="90" t="e">
        <f t="shared" si="2717"/>
        <v>#DIV/0!</v>
      </c>
    </row>
    <row r="182" spans="1:15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40">
        <f t="shared" si="2635"/>
        <v>0</v>
      </c>
      <c r="I182" s="40">
        <f t="shared" si="2636"/>
        <v>0</v>
      </c>
      <c r="J182" s="5"/>
      <c r="K182" s="9"/>
      <c r="L182" s="9"/>
      <c r="M182" s="9"/>
      <c r="N182" s="9"/>
      <c r="O182" s="9"/>
      <c r="P182" s="40">
        <f t="shared" si="2637"/>
        <v>0</v>
      </c>
      <c r="Q182" s="9"/>
      <c r="R182" s="9"/>
      <c r="S182" s="9"/>
      <c r="T182" s="64">
        <f t="shared" si="2638"/>
        <v>0</v>
      </c>
      <c r="U182" s="64">
        <f t="shared" si="2639"/>
        <v>0</v>
      </c>
      <c r="V182" s="9">
        <f t="shared" si="2640"/>
        <v>0</v>
      </c>
      <c r="W182" s="9">
        <f t="shared" si="2641"/>
        <v>0</v>
      </c>
      <c r="X182" s="9">
        <v>29360</v>
      </c>
      <c r="Y182" s="45" t="s">
        <v>218</v>
      </c>
      <c r="Z182" s="69">
        <f t="shared" si="2642"/>
        <v>0</v>
      </c>
      <c r="AA182" s="69">
        <f t="shared" si="2643"/>
        <v>0</v>
      </c>
      <c r="AB182" s="69">
        <f t="shared" si="2644"/>
        <v>0</v>
      </c>
      <c r="AC182" s="69">
        <f t="shared" si="2645"/>
        <v>0</v>
      </c>
      <c r="AD182" s="69">
        <f t="shared" si="2646"/>
        <v>0</v>
      </c>
      <c r="AE182" s="46">
        <f t="shared" si="2647"/>
        <v>0</v>
      </c>
      <c r="AF182" s="9">
        <f t="shared" si="2648"/>
        <v>0</v>
      </c>
      <c r="AG182" s="9">
        <f t="shared" si="2649"/>
        <v>0</v>
      </c>
      <c r="AH182" s="69">
        <f t="shared" si="2650"/>
        <v>0</v>
      </c>
      <c r="AI182" s="69">
        <f t="shared" si="2651"/>
        <v>0</v>
      </c>
      <c r="AJ182" s="69">
        <f t="shared" si="2652"/>
        <v>0</v>
      </c>
      <c r="AK182" s="40">
        <f t="shared" si="2653"/>
        <v>0</v>
      </c>
      <c r="AL182" s="40">
        <f t="shared" si="2654"/>
        <v>0</v>
      </c>
      <c r="AM182" s="5"/>
      <c r="AN182" s="9"/>
      <c r="AO182" s="9"/>
      <c r="AP182" s="9"/>
      <c r="AQ182" s="9"/>
      <c r="AR182" s="9"/>
      <c r="AS182" s="40">
        <f t="shared" si="2655"/>
        <v>0</v>
      </c>
      <c r="AT182" s="9"/>
      <c r="AU182" s="9"/>
      <c r="AV182" s="9"/>
      <c r="AW182" s="81"/>
      <c r="AX182" s="81"/>
      <c r="AY182" s="78"/>
      <c r="AZ182" s="9">
        <v>29360</v>
      </c>
      <c r="BA182" s="45" t="s">
        <v>218</v>
      </c>
      <c r="BB182" s="86">
        <f t="shared" si="2721"/>
        <v>0</v>
      </c>
      <c r="BC182" s="107" t="s">
        <v>218</v>
      </c>
      <c r="BD182" s="107">
        <f t="shared" si="2722"/>
        <v>0</v>
      </c>
      <c r="BE182" s="87">
        <f t="shared" si="2659"/>
        <v>0</v>
      </c>
      <c r="BF182" s="87">
        <f t="shared" si="2660"/>
        <v>0</v>
      </c>
      <c r="BG182" s="88">
        <f t="shared" si="2661"/>
        <v>0</v>
      </c>
      <c r="BH182" s="88">
        <f t="shared" si="2662"/>
        <v>0</v>
      </c>
      <c r="BI182" s="88">
        <f t="shared" si="2663"/>
        <v>0</v>
      </c>
      <c r="BJ182" s="88">
        <f t="shared" si="2664"/>
        <v>0</v>
      </c>
      <c r="BK182" s="88">
        <f t="shared" si="2665"/>
        <v>0</v>
      </c>
      <c r="BL182" s="88">
        <f t="shared" si="2666"/>
        <v>0</v>
      </c>
      <c r="BM182" s="87">
        <f t="shared" si="2667"/>
        <v>0</v>
      </c>
      <c r="BN182" s="81">
        <f t="shared" si="2668"/>
        <v>0</v>
      </c>
      <c r="BO182" s="81">
        <f t="shared" si="2669"/>
        <v>0</v>
      </c>
      <c r="BP182" s="81">
        <f t="shared" si="2670"/>
        <v>0</v>
      </c>
      <c r="BQ182" s="81">
        <f t="shared" si="2671"/>
        <v>0</v>
      </c>
      <c r="BR182" s="81">
        <f t="shared" si="2672"/>
        <v>0</v>
      </c>
      <c r="BS182" s="81">
        <f t="shared" si="2673"/>
        <v>0</v>
      </c>
      <c r="BT182" s="9">
        <v>29360</v>
      </c>
      <c r="BU182" s="45" t="s">
        <v>218</v>
      </c>
      <c r="BV182" s="86">
        <f t="shared" si="2674"/>
        <v>0</v>
      </c>
      <c r="BW182" s="86">
        <v>0</v>
      </c>
      <c r="BX182" s="86">
        <f t="shared" si="2676"/>
        <v>0</v>
      </c>
      <c r="BY182" s="87">
        <f t="shared" si="2677"/>
        <v>0</v>
      </c>
      <c r="BZ182" s="87">
        <f t="shared" si="2678"/>
        <v>0</v>
      </c>
      <c r="CA182" s="81">
        <f t="shared" si="2679"/>
        <v>0</v>
      </c>
      <c r="CB182" s="81">
        <f t="shared" si="2680"/>
        <v>0</v>
      </c>
      <c r="CC182" s="81">
        <f t="shared" si="2681"/>
        <v>0</v>
      </c>
      <c r="CD182" s="81">
        <f t="shared" si="2682"/>
        <v>0</v>
      </c>
      <c r="CE182" s="81">
        <f t="shared" si="2683"/>
        <v>0</v>
      </c>
      <c r="CF182" s="81">
        <f t="shared" si="2684"/>
        <v>0</v>
      </c>
      <c r="CG182" s="87">
        <f t="shared" si="2685"/>
        <v>0</v>
      </c>
      <c r="CH182" s="81">
        <f t="shared" si="2686"/>
        <v>0</v>
      </c>
      <c r="CI182" s="81">
        <f t="shared" si="2687"/>
        <v>0</v>
      </c>
      <c r="CJ182" s="81">
        <f t="shared" si="2688"/>
        <v>0</v>
      </c>
      <c r="CK182" s="81">
        <f t="shared" si="2689"/>
        <v>0</v>
      </c>
      <c r="CL182" s="81">
        <f t="shared" si="2690"/>
        <v>0</v>
      </c>
      <c r="CM182" s="9">
        <v>29360</v>
      </c>
      <c r="CN182" s="45">
        <v>0</v>
      </c>
      <c r="CO182" s="90">
        <f t="shared" si="2723"/>
        <v>0</v>
      </c>
      <c r="CP182" s="90"/>
      <c r="CQ182" s="90">
        <f t="shared" si="2693"/>
        <v>0</v>
      </c>
      <c r="CR182" s="87">
        <f t="shared" si="2694"/>
        <v>0</v>
      </c>
      <c r="CS182" s="87">
        <f t="shared" si="2695"/>
        <v>0</v>
      </c>
      <c r="CT182" s="88"/>
      <c r="CU182" s="81"/>
      <c r="CV182" s="81"/>
      <c r="CW182" s="81"/>
      <c r="CX182" s="81"/>
      <c r="CY182" s="81"/>
      <c r="CZ182" s="87">
        <f t="shared" si="2696"/>
        <v>0</v>
      </c>
      <c r="DA182" s="81"/>
      <c r="DB182" s="81"/>
      <c r="DC182" s="81"/>
      <c r="DD182" s="81">
        <f t="shared" si="2697"/>
        <v>0</v>
      </c>
      <c r="DE182" s="81">
        <f t="shared" si="2698"/>
        <v>0</v>
      </c>
      <c r="DF182" s="9">
        <v>40555</v>
      </c>
      <c r="DG182" s="45" t="s">
        <v>218</v>
      </c>
      <c r="DH182" s="90">
        <f t="shared" si="2724"/>
        <v>0</v>
      </c>
      <c r="DI182" s="90">
        <v>0</v>
      </c>
      <c r="DJ182" s="90">
        <f t="shared" si="2701"/>
        <v>0</v>
      </c>
      <c r="DK182" s="87">
        <f t="shared" si="2702"/>
        <v>0</v>
      </c>
      <c r="DL182" s="87">
        <f t="shared" si="2703"/>
        <v>0</v>
      </c>
      <c r="DM182" s="88"/>
      <c r="DN182" s="81"/>
      <c r="DO182" s="81"/>
      <c r="DP182" s="81"/>
      <c r="DQ182" s="81"/>
      <c r="DR182" s="81"/>
      <c r="DS182" s="87">
        <f t="shared" si="2704"/>
        <v>0</v>
      </c>
      <c r="DT182" s="81"/>
      <c r="DU182" s="81"/>
      <c r="DV182" s="81"/>
      <c r="DW182" s="81">
        <f t="shared" si="2705"/>
        <v>0</v>
      </c>
      <c r="DX182" s="81">
        <f t="shared" si="2706"/>
        <v>0</v>
      </c>
      <c r="DY182" s="9"/>
      <c r="DZ182" s="45" t="s">
        <v>218</v>
      </c>
      <c r="EA182" s="90" t="e">
        <f t="shared" si="2725"/>
        <v>#DIV/0!</v>
      </c>
      <c r="EB182" s="90">
        <v>0</v>
      </c>
      <c r="EC182" s="90" t="e">
        <f t="shared" si="2709"/>
        <v>#DIV/0!</v>
      </c>
      <c r="ED182" s="87">
        <f t="shared" si="2710"/>
        <v>0</v>
      </c>
      <c r="EE182" s="87">
        <f t="shared" si="2711"/>
        <v>0</v>
      </c>
      <c r="EF182" s="88"/>
      <c r="EG182" s="81"/>
      <c r="EH182" s="81"/>
      <c r="EI182" s="81"/>
      <c r="EJ182" s="81"/>
      <c r="EK182" s="81"/>
      <c r="EL182" s="87">
        <f t="shared" si="2712"/>
        <v>0</v>
      </c>
      <c r="EM182" s="81"/>
      <c r="EN182" s="81"/>
      <c r="EO182" s="81"/>
      <c r="EP182" s="81">
        <f t="shared" si="2713"/>
        <v>0</v>
      </c>
      <c r="EQ182" s="81">
        <f t="shared" si="2714"/>
        <v>0</v>
      </c>
      <c r="ER182" s="9"/>
      <c r="ES182" s="45" t="s">
        <v>218</v>
      </c>
      <c r="ET182" s="90" t="e">
        <f t="shared" si="2726"/>
        <v>#DIV/0!</v>
      </c>
      <c r="EU182" s="90">
        <v>0</v>
      </c>
      <c r="EV182" s="90" t="e">
        <f t="shared" si="2717"/>
        <v>#DIV/0!</v>
      </c>
    </row>
    <row r="183" spans="1:15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93</v>
      </c>
      <c r="G183" s="7" t="s">
        <v>94</v>
      </c>
      <c r="H183" s="40">
        <f t="shared" si="2635"/>
        <v>0</v>
      </c>
      <c r="I183" s="40">
        <f t="shared" si="2636"/>
        <v>0</v>
      </c>
      <c r="J183" s="5"/>
      <c r="K183" s="9"/>
      <c r="L183" s="9"/>
      <c r="M183" s="9"/>
      <c r="N183" s="9"/>
      <c r="O183" s="9"/>
      <c r="P183" s="40">
        <f t="shared" si="2637"/>
        <v>0</v>
      </c>
      <c r="Q183" s="9"/>
      <c r="R183" s="9"/>
      <c r="S183" s="9"/>
      <c r="T183" s="64">
        <f t="shared" si="2638"/>
        <v>0</v>
      </c>
      <c r="U183" s="64">
        <f t="shared" si="2639"/>
        <v>0</v>
      </c>
      <c r="V183" s="9">
        <f t="shared" si="2640"/>
        <v>0</v>
      </c>
      <c r="W183" s="9">
        <f t="shared" si="2641"/>
        <v>0</v>
      </c>
      <c r="X183" s="45" t="s">
        <v>218</v>
      </c>
      <c r="Y183" s="9">
        <v>20956</v>
      </c>
      <c r="Z183" s="69">
        <f t="shared" si="2642"/>
        <v>0</v>
      </c>
      <c r="AA183" s="69">
        <f t="shared" si="2643"/>
        <v>0</v>
      </c>
      <c r="AB183" s="69">
        <f t="shared" si="2644"/>
        <v>0</v>
      </c>
      <c r="AC183" s="69">
        <f t="shared" si="2645"/>
        <v>0</v>
      </c>
      <c r="AD183" s="69">
        <f t="shared" si="2646"/>
        <v>0</v>
      </c>
      <c r="AE183" s="46">
        <f t="shared" si="2647"/>
        <v>0</v>
      </c>
      <c r="AF183" s="9">
        <f t="shared" si="2648"/>
        <v>0</v>
      </c>
      <c r="AG183" s="9">
        <f t="shared" si="2649"/>
        <v>0</v>
      </c>
      <c r="AH183" s="69">
        <f t="shared" si="2650"/>
        <v>0</v>
      </c>
      <c r="AI183" s="69">
        <f t="shared" si="2651"/>
        <v>0</v>
      </c>
      <c r="AJ183" s="69">
        <f t="shared" si="2652"/>
        <v>0</v>
      </c>
      <c r="AK183" s="40">
        <f t="shared" si="2653"/>
        <v>0</v>
      </c>
      <c r="AL183" s="40">
        <f t="shared" si="2654"/>
        <v>0</v>
      </c>
      <c r="AM183" s="5"/>
      <c r="AN183" s="9"/>
      <c r="AO183" s="9"/>
      <c r="AP183" s="9"/>
      <c r="AQ183" s="9"/>
      <c r="AR183" s="9"/>
      <c r="AS183" s="40">
        <f t="shared" si="2655"/>
        <v>0</v>
      </c>
      <c r="AT183" s="9"/>
      <c r="AU183" s="9"/>
      <c r="AV183" s="9"/>
      <c r="AW183" s="81"/>
      <c r="AX183" s="81"/>
      <c r="AY183" s="78"/>
      <c r="AZ183" s="45" t="s">
        <v>218</v>
      </c>
      <c r="BA183" s="9">
        <v>20956</v>
      </c>
      <c r="BB183" s="107" t="s">
        <v>218</v>
      </c>
      <c r="BC183" s="86">
        <f t="shared" ref="BC183:BC185" si="2727">ROUND(AX183/BA183/10,2)*-1</f>
        <v>0</v>
      </c>
      <c r="BD183" s="86">
        <f t="shared" ref="BD183:BD184" si="2728">BC183</f>
        <v>0</v>
      </c>
      <c r="BE183" s="87">
        <f t="shared" si="2659"/>
        <v>0</v>
      </c>
      <c r="BF183" s="87">
        <f t="shared" si="2660"/>
        <v>0</v>
      </c>
      <c r="BG183" s="88">
        <f t="shared" si="2661"/>
        <v>0</v>
      </c>
      <c r="BH183" s="88">
        <f t="shared" si="2662"/>
        <v>0</v>
      </c>
      <c r="BI183" s="88">
        <f t="shared" si="2663"/>
        <v>0</v>
      </c>
      <c r="BJ183" s="88">
        <f t="shared" si="2664"/>
        <v>0</v>
      </c>
      <c r="BK183" s="88">
        <f t="shared" si="2665"/>
        <v>0</v>
      </c>
      <c r="BL183" s="88">
        <f t="shared" si="2666"/>
        <v>0</v>
      </c>
      <c r="BM183" s="87">
        <f t="shared" si="2667"/>
        <v>0</v>
      </c>
      <c r="BN183" s="81">
        <f t="shared" si="2668"/>
        <v>0</v>
      </c>
      <c r="BO183" s="81">
        <f t="shared" si="2669"/>
        <v>0</v>
      </c>
      <c r="BP183" s="81">
        <f t="shared" si="2670"/>
        <v>0</v>
      </c>
      <c r="BQ183" s="81">
        <f t="shared" si="2671"/>
        <v>0</v>
      </c>
      <c r="BR183" s="81">
        <f t="shared" si="2672"/>
        <v>0</v>
      </c>
      <c r="BS183" s="81">
        <f t="shared" si="2673"/>
        <v>0</v>
      </c>
      <c r="BT183" s="45" t="s">
        <v>218</v>
      </c>
      <c r="BU183" s="9">
        <v>20956</v>
      </c>
      <c r="BV183" s="86">
        <v>0</v>
      </c>
      <c r="BW183" s="86">
        <f t="shared" si="2675"/>
        <v>0</v>
      </c>
      <c r="BX183" s="86">
        <f t="shared" si="2676"/>
        <v>0</v>
      </c>
      <c r="BY183" s="87">
        <f t="shared" si="2677"/>
        <v>0</v>
      </c>
      <c r="BZ183" s="87">
        <f t="shared" si="2678"/>
        <v>0</v>
      </c>
      <c r="CA183" s="81">
        <f t="shared" si="2679"/>
        <v>0</v>
      </c>
      <c r="CB183" s="81">
        <f t="shared" si="2680"/>
        <v>0</v>
      </c>
      <c r="CC183" s="81">
        <f t="shared" si="2681"/>
        <v>0</v>
      </c>
      <c r="CD183" s="81">
        <f t="shared" si="2682"/>
        <v>0</v>
      </c>
      <c r="CE183" s="81">
        <f t="shared" si="2683"/>
        <v>0</v>
      </c>
      <c r="CF183" s="81">
        <f t="shared" si="2684"/>
        <v>0</v>
      </c>
      <c r="CG183" s="87">
        <f t="shared" si="2685"/>
        <v>0</v>
      </c>
      <c r="CH183" s="81">
        <f t="shared" si="2686"/>
        <v>0</v>
      </c>
      <c r="CI183" s="81">
        <f t="shared" si="2687"/>
        <v>0</v>
      </c>
      <c r="CJ183" s="81">
        <f t="shared" si="2688"/>
        <v>0</v>
      </c>
      <c r="CK183" s="81">
        <f t="shared" si="2689"/>
        <v>0</v>
      </c>
      <c r="CL183" s="81">
        <f t="shared" si="2690"/>
        <v>0</v>
      </c>
      <c r="CM183" s="45">
        <v>0</v>
      </c>
      <c r="CN183" s="9">
        <v>20956</v>
      </c>
      <c r="CO183" s="90"/>
      <c r="CP183" s="90">
        <f t="shared" ref="CP183:CP185" si="2729">ROUND((CI183-BO183)/CN183/10,2)*-1</f>
        <v>0</v>
      </c>
      <c r="CQ183" s="90">
        <f t="shared" si="2693"/>
        <v>0</v>
      </c>
      <c r="CR183" s="87">
        <f t="shared" si="2694"/>
        <v>0</v>
      </c>
      <c r="CS183" s="87">
        <f t="shared" si="2695"/>
        <v>0</v>
      </c>
      <c r="CT183" s="88"/>
      <c r="CU183" s="81"/>
      <c r="CV183" s="81"/>
      <c r="CW183" s="81"/>
      <c r="CX183" s="81"/>
      <c r="CY183" s="81"/>
      <c r="CZ183" s="87">
        <f t="shared" si="2696"/>
        <v>0</v>
      </c>
      <c r="DA183" s="81"/>
      <c r="DB183" s="81"/>
      <c r="DC183" s="81"/>
      <c r="DD183" s="81">
        <f t="shared" si="2697"/>
        <v>0</v>
      </c>
      <c r="DE183" s="81">
        <f t="shared" si="2698"/>
        <v>0</v>
      </c>
      <c r="DF183" s="45" t="s">
        <v>218</v>
      </c>
      <c r="DG183" s="9">
        <v>21384</v>
      </c>
      <c r="DH183" s="90">
        <v>0</v>
      </c>
      <c r="DI183" s="90">
        <f t="shared" ref="DI183:DI185" si="2730">ROUND(((DB183-CI183)/DG183/10),2)*-1</f>
        <v>0</v>
      </c>
      <c r="DJ183" s="90">
        <f t="shared" si="2701"/>
        <v>0</v>
      </c>
      <c r="DK183" s="87">
        <f t="shared" si="2702"/>
        <v>0</v>
      </c>
      <c r="DL183" s="87">
        <f t="shared" si="2703"/>
        <v>0</v>
      </c>
      <c r="DM183" s="88"/>
      <c r="DN183" s="81"/>
      <c r="DO183" s="81"/>
      <c r="DP183" s="81"/>
      <c r="DQ183" s="81"/>
      <c r="DR183" s="81"/>
      <c r="DS183" s="87">
        <f t="shared" si="2704"/>
        <v>0</v>
      </c>
      <c r="DT183" s="81"/>
      <c r="DU183" s="81"/>
      <c r="DV183" s="81"/>
      <c r="DW183" s="81">
        <f t="shared" si="2705"/>
        <v>0</v>
      </c>
      <c r="DX183" s="81">
        <f t="shared" si="2706"/>
        <v>0</v>
      </c>
      <c r="DY183" s="45" t="s">
        <v>218</v>
      </c>
      <c r="DZ183" s="9"/>
      <c r="EA183" s="90">
        <v>0</v>
      </c>
      <c r="EB183" s="90" t="e">
        <f t="shared" ref="EB183:EB185" si="2731">ROUND(((DU183-DB183)/DZ183/10),2)*-1</f>
        <v>#DIV/0!</v>
      </c>
      <c r="EC183" s="90" t="e">
        <f t="shared" si="2709"/>
        <v>#DIV/0!</v>
      </c>
      <c r="ED183" s="87">
        <f t="shared" si="2710"/>
        <v>0</v>
      </c>
      <c r="EE183" s="87">
        <f t="shared" si="2711"/>
        <v>0</v>
      </c>
      <c r="EF183" s="88"/>
      <c r="EG183" s="81"/>
      <c r="EH183" s="81"/>
      <c r="EI183" s="81"/>
      <c r="EJ183" s="81"/>
      <c r="EK183" s="81"/>
      <c r="EL183" s="87">
        <f t="shared" si="2712"/>
        <v>0</v>
      </c>
      <c r="EM183" s="81"/>
      <c r="EN183" s="81"/>
      <c r="EO183" s="81"/>
      <c r="EP183" s="81">
        <f t="shared" si="2713"/>
        <v>0</v>
      </c>
      <c r="EQ183" s="81">
        <f t="shared" si="2714"/>
        <v>0</v>
      </c>
      <c r="ER183" s="45" t="s">
        <v>218</v>
      </c>
      <c r="ES183" s="9"/>
      <c r="ET183" s="90">
        <v>0</v>
      </c>
      <c r="EU183" s="90" t="e">
        <f t="shared" ref="EU183:EU185" si="2732">ROUND(((EN183-DU183)/ES183/10),2)*-1</f>
        <v>#DIV/0!</v>
      </c>
      <c r="EV183" s="90" t="e">
        <f t="shared" si="2717"/>
        <v>#DIV/0!</v>
      </c>
    </row>
    <row r="184" spans="1:15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94</v>
      </c>
      <c r="H184" s="40">
        <f t="shared" ref="H184" si="2733">I184+P184</f>
        <v>0</v>
      </c>
      <c r="I184" s="40">
        <f t="shared" ref="I184" si="2734">K184+L184+M184+N184+O184</f>
        <v>0</v>
      </c>
      <c r="J184" s="5"/>
      <c r="K184" s="9"/>
      <c r="L184" s="9"/>
      <c r="M184" s="9"/>
      <c r="N184" s="9"/>
      <c r="O184" s="9"/>
      <c r="P184" s="40">
        <f t="shared" ref="P184" si="2735">Q184+R184+S184</f>
        <v>0</v>
      </c>
      <c r="Q184" s="9"/>
      <c r="R184" s="9"/>
      <c r="S184" s="9"/>
      <c r="T184" s="64">
        <f t="shared" ref="T184" si="2736">(L184+M184+N184)*-1</f>
        <v>0</v>
      </c>
      <c r="U184" s="64">
        <f t="shared" ref="U184" si="2737">(Q184+R184)*-1</f>
        <v>0</v>
      </c>
      <c r="V184" s="9">
        <f t="shared" ref="V184" si="2738">ROUND(T184*0.65,0)</f>
        <v>0</v>
      </c>
      <c r="W184" s="9">
        <f t="shared" ref="W184" si="2739">ROUND(U184*0.65,0)</f>
        <v>0</v>
      </c>
      <c r="X184" s="45" t="s">
        <v>244</v>
      </c>
      <c r="Y184" s="9">
        <v>20957</v>
      </c>
      <c r="Z184" s="69">
        <f t="shared" ref="Z184" si="2740">IF(T184=0,0,ROUND((T184+L184)/X184/12,2))</f>
        <v>0</v>
      </c>
      <c r="AA184" s="69">
        <f t="shared" ref="AA184" si="2741">IF(U184=0,0,ROUND((U184+Q184)/Y184/12,2))</f>
        <v>0</v>
      </c>
      <c r="AB184" s="69">
        <f t="shared" ref="AB184" si="2742">Z184+AA184</f>
        <v>0</v>
      </c>
      <c r="AC184" s="69">
        <f t="shared" si="2645"/>
        <v>0</v>
      </c>
      <c r="AD184" s="69">
        <f t="shared" si="2646"/>
        <v>0</v>
      </c>
      <c r="AE184" s="46">
        <f t="shared" ref="AE184" si="2743">AC184+AD184</f>
        <v>0</v>
      </c>
      <c r="AF184" s="9">
        <f t="shared" si="2648"/>
        <v>0</v>
      </c>
      <c r="AG184" s="9">
        <f t="shared" si="2649"/>
        <v>0</v>
      </c>
      <c r="AH184" s="69">
        <f t="shared" si="2650"/>
        <v>0</v>
      </c>
      <c r="AI184" s="69">
        <f t="shared" si="2651"/>
        <v>0</v>
      </c>
      <c r="AJ184" s="69">
        <f t="shared" si="2652"/>
        <v>0</v>
      </c>
      <c r="AK184" s="40">
        <f t="shared" ref="AK184" si="2744">AL184+AS184</f>
        <v>0</v>
      </c>
      <c r="AL184" s="40">
        <f t="shared" ref="AL184" si="2745">AN184+AO184+AP184+AQ184+AR184</f>
        <v>0</v>
      </c>
      <c r="AM184" s="5"/>
      <c r="AN184" s="9"/>
      <c r="AO184" s="9"/>
      <c r="AP184" s="9"/>
      <c r="AQ184" s="9"/>
      <c r="AR184" s="9"/>
      <c r="AS184" s="40">
        <f t="shared" ref="AS184" si="2746">AT184+AU184+AV184</f>
        <v>0</v>
      </c>
      <c r="AT184" s="9"/>
      <c r="AU184" s="9"/>
      <c r="AV184" s="9"/>
      <c r="AW184" s="81"/>
      <c r="AX184" s="81"/>
      <c r="AY184" s="78"/>
      <c r="AZ184" s="45" t="s">
        <v>244</v>
      </c>
      <c r="BA184" s="9">
        <v>20957</v>
      </c>
      <c r="BB184" s="107" t="s">
        <v>218</v>
      </c>
      <c r="BC184" s="86">
        <f t="shared" si="2727"/>
        <v>0</v>
      </c>
      <c r="BD184" s="86">
        <f t="shared" si="2728"/>
        <v>0</v>
      </c>
      <c r="BE184" s="87">
        <f t="shared" ref="BE184" si="2747">BF184+BM184</f>
        <v>0</v>
      </c>
      <c r="BF184" s="87">
        <f t="shared" ref="BF184" si="2748">BH184+BI184+BJ184+BK184+BL184</f>
        <v>0</v>
      </c>
      <c r="BG184" s="88">
        <f t="shared" si="2661"/>
        <v>0</v>
      </c>
      <c r="BH184" s="88">
        <f t="shared" si="2662"/>
        <v>0</v>
      </c>
      <c r="BI184" s="88">
        <f t="shared" si="2663"/>
        <v>0</v>
      </c>
      <c r="BJ184" s="88">
        <f t="shared" si="2664"/>
        <v>0</v>
      </c>
      <c r="BK184" s="88">
        <f t="shared" si="2665"/>
        <v>0</v>
      </c>
      <c r="BL184" s="88">
        <f t="shared" si="2666"/>
        <v>0</v>
      </c>
      <c r="BM184" s="87">
        <f t="shared" ref="BM184" si="2749">BN184+BO184+BP184</f>
        <v>0</v>
      </c>
      <c r="BN184" s="81">
        <f t="shared" si="2668"/>
        <v>0</v>
      </c>
      <c r="BO184" s="81">
        <f t="shared" si="2669"/>
        <v>0</v>
      </c>
      <c r="BP184" s="81">
        <f t="shared" si="2670"/>
        <v>0</v>
      </c>
      <c r="BQ184" s="81">
        <f t="shared" si="2671"/>
        <v>0</v>
      </c>
      <c r="BR184" s="81">
        <f t="shared" si="2672"/>
        <v>0</v>
      </c>
      <c r="BS184" s="81">
        <f t="shared" si="2673"/>
        <v>0</v>
      </c>
      <c r="BT184" s="45" t="s">
        <v>244</v>
      </c>
      <c r="BU184" s="9">
        <v>20957</v>
      </c>
      <c r="BV184" s="86">
        <v>0</v>
      </c>
      <c r="BW184" s="86">
        <f t="shared" si="2675"/>
        <v>0</v>
      </c>
      <c r="BX184" s="86">
        <f t="shared" ref="BX184" si="2750">BV184+BW184</f>
        <v>0</v>
      </c>
      <c r="BY184" s="87">
        <f t="shared" si="2677"/>
        <v>0</v>
      </c>
      <c r="BZ184" s="87">
        <f t="shared" si="2678"/>
        <v>0</v>
      </c>
      <c r="CA184" s="81">
        <f t="shared" si="2679"/>
        <v>0</v>
      </c>
      <c r="CB184" s="81">
        <f t="shared" si="2680"/>
        <v>0</v>
      </c>
      <c r="CC184" s="81">
        <f t="shared" si="2681"/>
        <v>0</v>
      </c>
      <c r="CD184" s="81">
        <f t="shared" si="2682"/>
        <v>0</v>
      </c>
      <c r="CE184" s="81">
        <f t="shared" si="2683"/>
        <v>0</v>
      </c>
      <c r="CF184" s="81">
        <f t="shared" si="2684"/>
        <v>0</v>
      </c>
      <c r="CG184" s="87">
        <f t="shared" si="2685"/>
        <v>0</v>
      </c>
      <c r="CH184" s="81">
        <f t="shared" si="2686"/>
        <v>0</v>
      </c>
      <c r="CI184" s="81">
        <f t="shared" si="2687"/>
        <v>0</v>
      </c>
      <c r="CJ184" s="81">
        <f t="shared" si="2688"/>
        <v>0</v>
      </c>
      <c r="CK184" s="81">
        <f t="shared" si="2689"/>
        <v>0</v>
      </c>
      <c r="CL184" s="81">
        <f t="shared" si="2690"/>
        <v>0</v>
      </c>
      <c r="CM184" s="45">
        <v>0</v>
      </c>
      <c r="CN184" s="9">
        <v>20957</v>
      </c>
      <c r="CO184" s="90"/>
      <c r="CP184" s="90">
        <f t="shared" si="2729"/>
        <v>0</v>
      </c>
      <c r="CQ184" s="90">
        <f t="shared" si="2693"/>
        <v>0</v>
      </c>
      <c r="CR184" s="87">
        <f t="shared" ref="CR184" si="2751">CS184+CZ184</f>
        <v>0</v>
      </c>
      <c r="CS184" s="87">
        <f t="shared" ref="CS184" si="2752">CU184+CV184+CW184+CX184+CY184</f>
        <v>0</v>
      </c>
      <c r="CT184" s="88"/>
      <c r="CU184" s="81"/>
      <c r="CV184" s="81"/>
      <c r="CW184" s="81"/>
      <c r="CX184" s="81"/>
      <c r="CY184" s="81"/>
      <c r="CZ184" s="87">
        <f t="shared" ref="CZ184" si="2753">DA184+DB184+DC184</f>
        <v>0</v>
      </c>
      <c r="DA184" s="81"/>
      <c r="DB184" s="81"/>
      <c r="DC184" s="81"/>
      <c r="DD184" s="81">
        <f t="shared" ref="DD184" si="2754">(CV184+CW184+CX184)-(CC184+CD184+CE184)</f>
        <v>0</v>
      </c>
      <c r="DE184" s="81">
        <f t="shared" ref="DE184" si="2755">(DA184+DB184)-(CH184+CI184)</f>
        <v>0</v>
      </c>
      <c r="DF184" s="45" t="s">
        <v>244</v>
      </c>
      <c r="DG184" s="9">
        <v>21384</v>
      </c>
      <c r="DH184" s="90">
        <v>0</v>
      </c>
      <c r="DI184" s="90">
        <f t="shared" ref="DI184" si="2756">ROUND(((DB184-CI184)/DG184/10),2)*-1</f>
        <v>0</v>
      </c>
      <c r="DJ184" s="90">
        <f t="shared" ref="DJ184" si="2757">DH184+DI184</f>
        <v>0</v>
      </c>
      <c r="DK184" s="87">
        <f t="shared" ref="DK184" si="2758">DL184+DS184</f>
        <v>0</v>
      </c>
      <c r="DL184" s="87">
        <f t="shared" ref="DL184" si="2759">DN184+DO184+DP184+DQ184+DR184</f>
        <v>0</v>
      </c>
      <c r="DM184" s="88"/>
      <c r="DN184" s="81"/>
      <c r="DO184" s="81"/>
      <c r="DP184" s="81"/>
      <c r="DQ184" s="81"/>
      <c r="DR184" s="81"/>
      <c r="DS184" s="87">
        <f t="shared" ref="DS184" si="2760">DT184+DU184+DV184</f>
        <v>0</v>
      </c>
      <c r="DT184" s="81"/>
      <c r="DU184" s="81"/>
      <c r="DV184" s="81"/>
      <c r="DW184" s="81">
        <f t="shared" ref="DW184" si="2761">(DO184+DP184+DQ184)-(CV184+CW184+CX184)</f>
        <v>0</v>
      </c>
      <c r="DX184" s="81">
        <f t="shared" ref="DX184" si="2762">(DT184+DU184)-(DA184+DB184)</f>
        <v>0</v>
      </c>
      <c r="DY184" s="45" t="s">
        <v>244</v>
      </c>
      <c r="DZ184" s="9"/>
      <c r="EA184" s="90">
        <v>1</v>
      </c>
      <c r="EB184" s="90" t="e">
        <f t="shared" ref="EB184" si="2763">ROUND(((DU184-DB184)/DZ184/10),2)*-1</f>
        <v>#DIV/0!</v>
      </c>
      <c r="EC184" s="90" t="e">
        <f t="shared" ref="EC184" si="2764">EA184+EB184</f>
        <v>#DIV/0!</v>
      </c>
      <c r="ED184" s="87">
        <f t="shared" ref="ED184" si="2765">EE184+EL184</f>
        <v>0</v>
      </c>
      <c r="EE184" s="87">
        <f t="shared" ref="EE184" si="2766">EG184+EH184+EI184+EJ184+EK184</f>
        <v>0</v>
      </c>
      <c r="EF184" s="88"/>
      <c r="EG184" s="81"/>
      <c r="EH184" s="81"/>
      <c r="EI184" s="81"/>
      <c r="EJ184" s="81"/>
      <c r="EK184" s="81"/>
      <c r="EL184" s="87">
        <f t="shared" ref="EL184" si="2767">EM184+EN184+EO184</f>
        <v>0</v>
      </c>
      <c r="EM184" s="81"/>
      <c r="EN184" s="81"/>
      <c r="EO184" s="81"/>
      <c r="EP184" s="81">
        <f t="shared" ref="EP184" si="2768">(EH184+EI184+EJ184)-(DO184+DP184+DQ184)</f>
        <v>0</v>
      </c>
      <c r="EQ184" s="81">
        <f t="shared" ref="EQ184" si="2769">(EM184+EN184)-(DT184+DU184)</f>
        <v>0</v>
      </c>
      <c r="ER184" s="45" t="s">
        <v>244</v>
      </c>
      <c r="ES184" s="9"/>
      <c r="ET184" s="90">
        <v>1</v>
      </c>
      <c r="EU184" s="90" t="e">
        <f t="shared" ref="EU184" si="2770">ROUND(((EN184-DU184)/ES184/10),2)*-1</f>
        <v>#DIV/0!</v>
      </c>
      <c r="EV184" s="90" t="e">
        <f t="shared" ref="EV184" si="2771">ET184+EU184</f>
        <v>#DIV/0!</v>
      </c>
    </row>
    <row r="185" spans="1:15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7" t="s">
        <v>94</v>
      </c>
      <c r="H185" s="40">
        <f t="shared" si="2635"/>
        <v>0</v>
      </c>
      <c r="I185" s="40">
        <f t="shared" si="2636"/>
        <v>0</v>
      </c>
      <c r="J185" s="5"/>
      <c r="K185" s="9"/>
      <c r="L185" s="9"/>
      <c r="M185" s="9"/>
      <c r="N185" s="9"/>
      <c r="O185" s="9"/>
      <c r="P185" s="40">
        <f t="shared" si="2637"/>
        <v>0</v>
      </c>
      <c r="Q185" s="9"/>
      <c r="R185" s="9"/>
      <c r="S185" s="9"/>
      <c r="T185" s="64">
        <f t="shared" si="2638"/>
        <v>0</v>
      </c>
      <c r="U185" s="64">
        <f t="shared" si="2639"/>
        <v>0</v>
      </c>
      <c r="V185" s="9">
        <f t="shared" si="2640"/>
        <v>0</v>
      </c>
      <c r="W185" s="9">
        <f t="shared" si="2641"/>
        <v>0</v>
      </c>
      <c r="X185" s="9">
        <v>50756</v>
      </c>
      <c r="Y185" s="9">
        <v>30694</v>
      </c>
      <c r="Z185" s="69">
        <f t="shared" si="2642"/>
        <v>0</v>
      </c>
      <c r="AA185" s="69">
        <f t="shared" si="2643"/>
        <v>0</v>
      </c>
      <c r="AB185" s="69">
        <f t="shared" si="2644"/>
        <v>0</v>
      </c>
      <c r="AC185" s="69">
        <f t="shared" si="2645"/>
        <v>0</v>
      </c>
      <c r="AD185" s="69">
        <f t="shared" si="2646"/>
        <v>0</v>
      </c>
      <c r="AE185" s="46">
        <f t="shared" si="2647"/>
        <v>0</v>
      </c>
      <c r="AF185" s="9">
        <f t="shared" si="2648"/>
        <v>0</v>
      </c>
      <c r="AG185" s="9">
        <f t="shared" si="2649"/>
        <v>0</v>
      </c>
      <c r="AH185" s="69">
        <f t="shared" si="2650"/>
        <v>0</v>
      </c>
      <c r="AI185" s="69">
        <f t="shared" si="2651"/>
        <v>0</v>
      </c>
      <c r="AJ185" s="69">
        <f t="shared" si="2652"/>
        <v>0</v>
      </c>
      <c r="AK185" s="40">
        <f t="shared" si="2653"/>
        <v>0</v>
      </c>
      <c r="AL185" s="40">
        <f t="shared" si="2654"/>
        <v>0</v>
      </c>
      <c r="AM185" s="5"/>
      <c r="AN185" s="9"/>
      <c r="AO185" s="9"/>
      <c r="AP185" s="9"/>
      <c r="AQ185" s="9"/>
      <c r="AR185" s="9"/>
      <c r="AS185" s="40">
        <f t="shared" si="2655"/>
        <v>0</v>
      </c>
      <c r="AT185" s="9"/>
      <c r="AU185" s="9"/>
      <c r="AV185" s="9"/>
      <c r="AW185" s="81"/>
      <c r="AX185" s="81"/>
      <c r="AY185" s="78"/>
      <c r="AZ185" s="9">
        <v>50756</v>
      </c>
      <c r="BA185" s="9">
        <v>30694</v>
      </c>
      <c r="BB185" s="86">
        <f>ROUND(AW185/AZ185/10,2)*-1</f>
        <v>0</v>
      </c>
      <c r="BC185" s="86">
        <f t="shared" si="2727"/>
        <v>0</v>
      </c>
      <c r="BD185" s="86">
        <f t="shared" si="2658"/>
        <v>0</v>
      </c>
      <c r="BE185" s="87">
        <f t="shared" si="2659"/>
        <v>0</v>
      </c>
      <c r="BF185" s="87">
        <f t="shared" si="2660"/>
        <v>0</v>
      </c>
      <c r="BG185" s="88">
        <f t="shared" si="2661"/>
        <v>0</v>
      </c>
      <c r="BH185" s="88">
        <f t="shared" si="2662"/>
        <v>0</v>
      </c>
      <c r="BI185" s="88">
        <f t="shared" si="2663"/>
        <v>0</v>
      </c>
      <c r="BJ185" s="88">
        <f t="shared" si="2664"/>
        <v>0</v>
      </c>
      <c r="BK185" s="88">
        <f t="shared" si="2665"/>
        <v>0</v>
      </c>
      <c r="BL185" s="88">
        <f t="shared" si="2666"/>
        <v>0</v>
      </c>
      <c r="BM185" s="87">
        <f t="shared" si="2667"/>
        <v>0</v>
      </c>
      <c r="BN185" s="81">
        <f t="shared" si="2668"/>
        <v>0</v>
      </c>
      <c r="BO185" s="81">
        <f t="shared" si="2669"/>
        <v>0</v>
      </c>
      <c r="BP185" s="81">
        <f t="shared" si="2670"/>
        <v>0</v>
      </c>
      <c r="BQ185" s="81">
        <f t="shared" si="2671"/>
        <v>0</v>
      </c>
      <c r="BR185" s="81">
        <f t="shared" si="2672"/>
        <v>0</v>
      </c>
      <c r="BS185" s="81">
        <f t="shared" si="2673"/>
        <v>0</v>
      </c>
      <c r="BT185" s="9">
        <v>50756</v>
      </c>
      <c r="BU185" s="9">
        <v>30694</v>
      </c>
      <c r="BV185" s="86">
        <f t="shared" si="2674"/>
        <v>0</v>
      </c>
      <c r="BW185" s="86">
        <f t="shared" si="2675"/>
        <v>0</v>
      </c>
      <c r="BX185" s="86">
        <f t="shared" si="2676"/>
        <v>0</v>
      </c>
      <c r="BY185" s="87">
        <f t="shared" si="2677"/>
        <v>0</v>
      </c>
      <c r="BZ185" s="87">
        <f t="shared" si="2678"/>
        <v>0</v>
      </c>
      <c r="CA185" s="81">
        <f t="shared" si="2679"/>
        <v>0</v>
      </c>
      <c r="CB185" s="81">
        <f t="shared" si="2680"/>
        <v>0</v>
      </c>
      <c r="CC185" s="81">
        <f t="shared" si="2681"/>
        <v>0</v>
      </c>
      <c r="CD185" s="81">
        <f t="shared" si="2682"/>
        <v>0</v>
      </c>
      <c r="CE185" s="81">
        <f t="shared" si="2683"/>
        <v>0</v>
      </c>
      <c r="CF185" s="81">
        <f t="shared" si="2684"/>
        <v>0</v>
      </c>
      <c r="CG185" s="87">
        <f t="shared" si="2685"/>
        <v>0</v>
      </c>
      <c r="CH185" s="81">
        <f t="shared" si="2686"/>
        <v>0</v>
      </c>
      <c r="CI185" s="81">
        <f t="shared" si="2687"/>
        <v>0</v>
      </c>
      <c r="CJ185" s="81">
        <f t="shared" si="2688"/>
        <v>0</v>
      </c>
      <c r="CK185" s="81">
        <f t="shared" si="2689"/>
        <v>0</v>
      </c>
      <c r="CL185" s="81">
        <f t="shared" si="2690"/>
        <v>0</v>
      </c>
      <c r="CM185" s="9">
        <v>50756</v>
      </c>
      <c r="CN185" s="9">
        <v>30694</v>
      </c>
      <c r="CO185" s="90">
        <f>ROUND(((CD185+CE185)-(BJ185+BK185))/CM185/10,2)*-1</f>
        <v>0</v>
      </c>
      <c r="CP185" s="90">
        <f t="shared" si="2729"/>
        <v>0</v>
      </c>
      <c r="CQ185" s="90">
        <f t="shared" si="2693"/>
        <v>0</v>
      </c>
      <c r="CR185" s="87">
        <f t="shared" si="2694"/>
        <v>0</v>
      </c>
      <c r="CS185" s="87">
        <f t="shared" si="2695"/>
        <v>0</v>
      </c>
      <c r="CT185" s="88"/>
      <c r="CU185" s="81"/>
      <c r="CV185" s="81"/>
      <c r="CW185" s="81"/>
      <c r="CX185" s="81"/>
      <c r="CY185" s="81"/>
      <c r="CZ185" s="87">
        <f t="shared" si="2696"/>
        <v>0</v>
      </c>
      <c r="DA185" s="81"/>
      <c r="DB185" s="81"/>
      <c r="DC185" s="81"/>
      <c r="DD185" s="81">
        <f t="shared" si="2697"/>
        <v>0</v>
      </c>
      <c r="DE185" s="81">
        <f t="shared" si="2698"/>
        <v>0</v>
      </c>
      <c r="DF185" s="9">
        <v>51792</v>
      </c>
      <c r="DG185" s="9">
        <v>31320</v>
      </c>
      <c r="DH185" s="90">
        <f t="shared" ref="DH185" si="2772">ROUND(((CW185+CX185)-(CD185+CE185))/DF185/10,2)*-1</f>
        <v>0</v>
      </c>
      <c r="DI185" s="90">
        <f t="shared" si="2730"/>
        <v>0</v>
      </c>
      <c r="DJ185" s="90">
        <f t="shared" si="2701"/>
        <v>0</v>
      </c>
      <c r="DK185" s="87">
        <f t="shared" si="2702"/>
        <v>0</v>
      </c>
      <c r="DL185" s="87">
        <f t="shared" si="2703"/>
        <v>0</v>
      </c>
      <c r="DM185" s="88"/>
      <c r="DN185" s="81"/>
      <c r="DO185" s="81"/>
      <c r="DP185" s="81"/>
      <c r="DQ185" s="81"/>
      <c r="DR185" s="81"/>
      <c r="DS185" s="87">
        <f t="shared" si="2704"/>
        <v>0</v>
      </c>
      <c r="DT185" s="81"/>
      <c r="DU185" s="81"/>
      <c r="DV185" s="81"/>
      <c r="DW185" s="81">
        <f t="shared" si="2705"/>
        <v>0</v>
      </c>
      <c r="DX185" s="81">
        <f t="shared" si="2706"/>
        <v>0</v>
      </c>
      <c r="DY185" s="9"/>
      <c r="DZ185" s="9"/>
      <c r="EA185" s="90" t="e">
        <f t="shared" ref="EA185" si="2773">ROUND(((DP185+DQ185)-(CW185+CX185))/DY185/10,2)*-1</f>
        <v>#DIV/0!</v>
      </c>
      <c r="EB185" s="90" t="e">
        <f t="shared" si="2731"/>
        <v>#DIV/0!</v>
      </c>
      <c r="EC185" s="90" t="e">
        <f t="shared" si="2709"/>
        <v>#DIV/0!</v>
      </c>
      <c r="ED185" s="87">
        <f t="shared" si="2710"/>
        <v>0</v>
      </c>
      <c r="EE185" s="87">
        <f t="shared" si="2711"/>
        <v>0</v>
      </c>
      <c r="EF185" s="88"/>
      <c r="EG185" s="81"/>
      <c r="EH185" s="81"/>
      <c r="EI185" s="81"/>
      <c r="EJ185" s="81"/>
      <c r="EK185" s="81"/>
      <c r="EL185" s="87">
        <f t="shared" si="2712"/>
        <v>0</v>
      </c>
      <c r="EM185" s="81"/>
      <c r="EN185" s="81"/>
      <c r="EO185" s="81"/>
      <c r="EP185" s="81">
        <f t="shared" si="2713"/>
        <v>0</v>
      </c>
      <c r="EQ185" s="81">
        <f t="shared" si="2714"/>
        <v>0</v>
      </c>
      <c r="ER185" s="9"/>
      <c r="ES185" s="9"/>
      <c r="ET185" s="90" t="e">
        <f t="shared" ref="ET185" si="2774">ROUND(((EI185+EJ185)-(DP185+DQ185))/ER185/10,2)*-1</f>
        <v>#DIV/0!</v>
      </c>
      <c r="EU185" s="90" t="e">
        <f t="shared" si="2732"/>
        <v>#DIV/0!</v>
      </c>
      <c r="EV185" s="90" t="e">
        <f t="shared" si="2717"/>
        <v>#DIV/0!</v>
      </c>
    </row>
    <row r="186" spans="1:152" x14ac:dyDescent="0.25">
      <c r="A186" s="29"/>
      <c r="B186" s="30"/>
      <c r="C186" s="31"/>
      <c r="D186" s="32" t="s">
        <v>178</v>
      </c>
      <c r="E186" s="30"/>
      <c r="F186" s="30"/>
      <c r="G186" s="31"/>
      <c r="H186" s="33">
        <f t="shared" ref="H186:AE186" si="2775">SUBTOTAL(9,H175:H185)</f>
        <v>410000</v>
      </c>
      <c r="I186" s="33">
        <f t="shared" si="2775"/>
        <v>10000</v>
      </c>
      <c r="J186" s="33">
        <f t="shared" si="2775"/>
        <v>0</v>
      </c>
      <c r="K186" s="33">
        <f t="shared" si="2775"/>
        <v>0</v>
      </c>
      <c r="L186" s="33">
        <f t="shared" si="2775"/>
        <v>0</v>
      </c>
      <c r="M186" s="33">
        <f t="shared" si="2775"/>
        <v>10000</v>
      </c>
      <c r="N186" s="33">
        <f t="shared" si="2775"/>
        <v>0</v>
      </c>
      <c r="O186" s="33">
        <f t="shared" si="2775"/>
        <v>0</v>
      </c>
      <c r="P186" s="33">
        <f t="shared" si="2775"/>
        <v>400000</v>
      </c>
      <c r="Q186" s="33">
        <f t="shared" si="2775"/>
        <v>0</v>
      </c>
      <c r="R186" s="33">
        <f t="shared" si="2775"/>
        <v>400000</v>
      </c>
      <c r="S186" s="33">
        <f t="shared" si="2775"/>
        <v>0</v>
      </c>
      <c r="T186" s="33">
        <f t="shared" si="2775"/>
        <v>-10000</v>
      </c>
      <c r="U186" s="33">
        <f t="shared" si="2775"/>
        <v>-400000</v>
      </c>
      <c r="V186" s="33">
        <f t="shared" si="2775"/>
        <v>-6500</v>
      </c>
      <c r="W186" s="33">
        <f t="shared" si="2775"/>
        <v>-260000</v>
      </c>
      <c r="X186" s="33">
        <f t="shared" si="2775"/>
        <v>296890</v>
      </c>
      <c r="Y186" s="33">
        <f t="shared" si="2775"/>
        <v>197938</v>
      </c>
      <c r="Z186" s="47">
        <f t="shared" si="2775"/>
        <v>-0.02</v>
      </c>
      <c r="AA186" s="47">
        <f t="shared" si="2775"/>
        <v>-1.26</v>
      </c>
      <c r="AB186" s="47">
        <f t="shared" si="2775"/>
        <v>-1.28</v>
      </c>
      <c r="AC186" s="47">
        <f t="shared" si="2775"/>
        <v>-0.01</v>
      </c>
      <c r="AD186" s="47">
        <f t="shared" si="2775"/>
        <v>-0.82</v>
      </c>
      <c r="AE186" s="47">
        <f t="shared" si="2775"/>
        <v>-0.83</v>
      </c>
      <c r="AF186" s="33">
        <f t="shared" ref="AF186:AJ186" si="2776">SUBTOTAL(9,AF175:AF185)</f>
        <v>-3500</v>
      </c>
      <c r="AG186" s="33">
        <f t="shared" si="2776"/>
        <v>-140000</v>
      </c>
      <c r="AH186" s="47">
        <f t="shared" si="2776"/>
        <v>-0.01</v>
      </c>
      <c r="AI186" s="47">
        <f t="shared" si="2776"/>
        <v>-0.44000000000000006</v>
      </c>
      <c r="AJ186" s="47">
        <f t="shared" si="2776"/>
        <v>-0.45000000000000007</v>
      </c>
      <c r="AK186" s="33">
        <f t="shared" ref="AK186:BD186" si="2777">SUBTOTAL(9,AK175:AK185)</f>
        <v>0</v>
      </c>
      <c r="AL186" s="33">
        <f t="shared" si="2777"/>
        <v>0</v>
      </c>
      <c r="AM186" s="33">
        <f t="shared" si="2777"/>
        <v>0</v>
      </c>
      <c r="AN186" s="33">
        <f t="shared" si="2777"/>
        <v>0</v>
      </c>
      <c r="AO186" s="33">
        <f t="shared" si="2777"/>
        <v>0</v>
      </c>
      <c r="AP186" s="33">
        <f t="shared" si="2777"/>
        <v>0</v>
      </c>
      <c r="AQ186" s="33">
        <f t="shared" si="2777"/>
        <v>0</v>
      </c>
      <c r="AR186" s="33">
        <f t="shared" si="2777"/>
        <v>0</v>
      </c>
      <c r="AS186" s="33">
        <f t="shared" si="2777"/>
        <v>0</v>
      </c>
      <c r="AT186" s="33">
        <f t="shared" si="2777"/>
        <v>0</v>
      </c>
      <c r="AU186" s="33">
        <f t="shared" si="2777"/>
        <v>0</v>
      </c>
      <c r="AV186" s="33">
        <f t="shared" si="2777"/>
        <v>0</v>
      </c>
      <c r="AW186" s="33">
        <f t="shared" si="2777"/>
        <v>0</v>
      </c>
      <c r="AX186" s="33">
        <f t="shared" si="2777"/>
        <v>0</v>
      </c>
      <c r="AY186" s="33">
        <f t="shared" si="2777"/>
        <v>0</v>
      </c>
      <c r="AZ186" s="33">
        <f t="shared" ref="AZ186:BA186" si="2778">SUBTOTAL(9,AZ175:AZ185)</f>
        <v>296890</v>
      </c>
      <c r="BA186" s="33">
        <f t="shared" si="2778"/>
        <v>197938</v>
      </c>
      <c r="BB186" s="47">
        <f t="shared" si="2777"/>
        <v>0</v>
      </c>
      <c r="BC186" s="47">
        <f t="shared" si="2777"/>
        <v>0</v>
      </c>
      <c r="BD186" s="47">
        <f t="shared" si="2777"/>
        <v>0</v>
      </c>
      <c r="BE186" s="33">
        <f t="shared" ref="BE186:BX186" si="2779">SUBTOTAL(9,BE175:BE185)</f>
        <v>410000</v>
      </c>
      <c r="BF186" s="33">
        <f t="shared" si="2779"/>
        <v>10000</v>
      </c>
      <c r="BG186" s="33">
        <f t="shared" si="2779"/>
        <v>0</v>
      </c>
      <c r="BH186" s="33">
        <f t="shared" si="2779"/>
        <v>0</v>
      </c>
      <c r="BI186" s="33">
        <f t="shared" si="2779"/>
        <v>0</v>
      </c>
      <c r="BJ186" s="33">
        <f t="shared" si="2779"/>
        <v>10000</v>
      </c>
      <c r="BK186" s="33">
        <f t="shared" si="2779"/>
        <v>0</v>
      </c>
      <c r="BL186" s="33">
        <f t="shared" si="2779"/>
        <v>0</v>
      </c>
      <c r="BM186" s="33">
        <f t="shared" si="2779"/>
        <v>400000</v>
      </c>
      <c r="BN186" s="33">
        <f t="shared" si="2779"/>
        <v>0</v>
      </c>
      <c r="BO186" s="33">
        <f t="shared" si="2779"/>
        <v>400000</v>
      </c>
      <c r="BP186" s="33">
        <f t="shared" si="2779"/>
        <v>0</v>
      </c>
      <c r="BQ186" s="33">
        <f t="shared" si="2779"/>
        <v>0</v>
      </c>
      <c r="BR186" s="33">
        <f t="shared" si="2779"/>
        <v>0</v>
      </c>
      <c r="BS186" s="33">
        <f t="shared" si="2779"/>
        <v>0</v>
      </c>
      <c r="BT186" s="33">
        <f t="shared" si="2779"/>
        <v>296890</v>
      </c>
      <c r="BU186" s="33">
        <f t="shared" si="2779"/>
        <v>197938</v>
      </c>
      <c r="BV186" s="47">
        <f t="shared" si="2779"/>
        <v>0</v>
      </c>
      <c r="BW186" s="47">
        <f t="shared" si="2779"/>
        <v>0</v>
      </c>
      <c r="BX186" s="47">
        <f t="shared" si="2779"/>
        <v>0</v>
      </c>
      <c r="BY186" s="33">
        <f t="shared" ref="BY186:CQ186" si="2780">SUBTOTAL(9,BY175:BY185)</f>
        <v>410000</v>
      </c>
      <c r="BZ186" s="33">
        <f t="shared" si="2780"/>
        <v>10000</v>
      </c>
      <c r="CA186" s="33">
        <f t="shared" si="2780"/>
        <v>0</v>
      </c>
      <c r="CB186" s="33">
        <f t="shared" si="2780"/>
        <v>0</v>
      </c>
      <c r="CC186" s="33">
        <f t="shared" si="2780"/>
        <v>0</v>
      </c>
      <c r="CD186" s="33">
        <f t="shared" si="2780"/>
        <v>10000</v>
      </c>
      <c r="CE186" s="33">
        <f t="shared" si="2780"/>
        <v>0</v>
      </c>
      <c r="CF186" s="33">
        <f t="shared" si="2780"/>
        <v>0</v>
      </c>
      <c r="CG186" s="33">
        <f t="shared" si="2780"/>
        <v>400000</v>
      </c>
      <c r="CH186" s="33">
        <f t="shared" si="2780"/>
        <v>0</v>
      </c>
      <c r="CI186" s="33">
        <f t="shared" si="2780"/>
        <v>400000</v>
      </c>
      <c r="CJ186" s="33">
        <f t="shared" si="2780"/>
        <v>0</v>
      </c>
      <c r="CK186" s="33">
        <f t="shared" si="2780"/>
        <v>0</v>
      </c>
      <c r="CL186" s="33">
        <f t="shared" si="2780"/>
        <v>0</v>
      </c>
      <c r="CM186" s="33">
        <f t="shared" si="2780"/>
        <v>296890</v>
      </c>
      <c r="CN186" s="33">
        <f t="shared" si="2780"/>
        <v>197938</v>
      </c>
      <c r="CO186" s="56">
        <f t="shared" si="2780"/>
        <v>0</v>
      </c>
      <c r="CP186" s="56">
        <f t="shared" si="2780"/>
        <v>0</v>
      </c>
      <c r="CQ186" s="56">
        <f t="shared" si="2780"/>
        <v>0</v>
      </c>
      <c r="CR186" s="33">
        <f t="shared" ref="CR186:DJ186" si="2781">SUBTOTAL(9,CR175:CR185)</f>
        <v>0</v>
      </c>
      <c r="CS186" s="33">
        <f t="shared" si="2781"/>
        <v>0</v>
      </c>
      <c r="CT186" s="33">
        <f t="shared" si="2781"/>
        <v>0</v>
      </c>
      <c r="CU186" s="33">
        <f t="shared" si="2781"/>
        <v>0</v>
      </c>
      <c r="CV186" s="33">
        <f t="shared" si="2781"/>
        <v>0</v>
      </c>
      <c r="CW186" s="33">
        <f t="shared" si="2781"/>
        <v>0</v>
      </c>
      <c r="CX186" s="33">
        <f t="shared" si="2781"/>
        <v>0</v>
      </c>
      <c r="CY186" s="33">
        <f t="shared" si="2781"/>
        <v>0</v>
      </c>
      <c r="CZ186" s="33">
        <f t="shared" si="2781"/>
        <v>0</v>
      </c>
      <c r="DA186" s="33">
        <f t="shared" si="2781"/>
        <v>0</v>
      </c>
      <c r="DB186" s="33">
        <f t="shared" si="2781"/>
        <v>0</v>
      </c>
      <c r="DC186" s="33">
        <f t="shared" si="2781"/>
        <v>0</v>
      </c>
      <c r="DD186" s="33">
        <f t="shared" si="2781"/>
        <v>-10000</v>
      </c>
      <c r="DE186" s="33">
        <f t="shared" si="2781"/>
        <v>-400000</v>
      </c>
      <c r="DF186" s="33">
        <f t="shared" si="2781"/>
        <v>322512.98093321663</v>
      </c>
      <c r="DG186" s="33">
        <f t="shared" si="2781"/>
        <v>183628</v>
      </c>
      <c r="DH186" s="56">
        <f t="shared" si="2781"/>
        <v>0.02</v>
      </c>
      <c r="DI186" s="56">
        <f t="shared" si="2781"/>
        <v>1.87</v>
      </c>
      <c r="DJ186" s="56">
        <f t="shared" si="2781"/>
        <v>1.8900000000000001</v>
      </c>
      <c r="DK186" s="33">
        <f t="shared" ref="DK186:EC186" si="2782">SUBTOTAL(9,DK175:DK185)</f>
        <v>0</v>
      </c>
      <c r="DL186" s="33">
        <f t="shared" si="2782"/>
        <v>0</v>
      </c>
      <c r="DM186" s="33">
        <f t="shared" si="2782"/>
        <v>0</v>
      </c>
      <c r="DN186" s="33">
        <f t="shared" si="2782"/>
        <v>0</v>
      </c>
      <c r="DO186" s="33">
        <f t="shared" si="2782"/>
        <v>0</v>
      </c>
      <c r="DP186" s="33">
        <f t="shared" si="2782"/>
        <v>0</v>
      </c>
      <c r="DQ186" s="33">
        <f t="shared" si="2782"/>
        <v>0</v>
      </c>
      <c r="DR186" s="33">
        <f t="shared" si="2782"/>
        <v>0</v>
      </c>
      <c r="DS186" s="33">
        <f t="shared" si="2782"/>
        <v>0</v>
      </c>
      <c r="DT186" s="33">
        <f t="shared" si="2782"/>
        <v>0</v>
      </c>
      <c r="DU186" s="33">
        <f t="shared" si="2782"/>
        <v>0</v>
      </c>
      <c r="DV186" s="33">
        <f t="shared" si="2782"/>
        <v>0</v>
      </c>
      <c r="DW186" s="33">
        <f t="shared" si="2782"/>
        <v>0</v>
      </c>
      <c r="DX186" s="33">
        <f t="shared" si="2782"/>
        <v>0</v>
      </c>
      <c r="DY186" s="33">
        <f t="shared" si="2782"/>
        <v>0</v>
      </c>
      <c r="DZ186" s="33">
        <f t="shared" si="2782"/>
        <v>0</v>
      </c>
      <c r="EA186" s="56" t="e">
        <f t="shared" si="2782"/>
        <v>#DIV/0!</v>
      </c>
      <c r="EB186" s="56" t="e">
        <f t="shared" si="2782"/>
        <v>#DIV/0!</v>
      </c>
      <c r="EC186" s="56" t="e">
        <f t="shared" si="2782"/>
        <v>#DIV/0!</v>
      </c>
      <c r="ED186" s="33">
        <f t="shared" ref="ED186:EV186" si="2783">SUBTOTAL(9,ED175:ED185)</f>
        <v>0</v>
      </c>
      <c r="EE186" s="33">
        <f t="shared" si="2783"/>
        <v>0</v>
      </c>
      <c r="EF186" s="33">
        <f t="shared" si="2783"/>
        <v>0</v>
      </c>
      <c r="EG186" s="33">
        <f t="shared" si="2783"/>
        <v>0</v>
      </c>
      <c r="EH186" s="33">
        <f t="shared" si="2783"/>
        <v>0</v>
      </c>
      <c r="EI186" s="33">
        <f t="shared" si="2783"/>
        <v>0</v>
      </c>
      <c r="EJ186" s="33">
        <f t="shared" si="2783"/>
        <v>0</v>
      </c>
      <c r="EK186" s="33">
        <f t="shared" si="2783"/>
        <v>0</v>
      </c>
      <c r="EL186" s="33">
        <f t="shared" si="2783"/>
        <v>0</v>
      </c>
      <c r="EM186" s="33">
        <f t="shared" si="2783"/>
        <v>0</v>
      </c>
      <c r="EN186" s="33">
        <f t="shared" si="2783"/>
        <v>0</v>
      </c>
      <c r="EO186" s="33">
        <f t="shared" si="2783"/>
        <v>0</v>
      </c>
      <c r="EP186" s="33">
        <f t="shared" si="2783"/>
        <v>0</v>
      </c>
      <c r="EQ186" s="33">
        <f t="shared" si="2783"/>
        <v>0</v>
      </c>
      <c r="ER186" s="33">
        <f t="shared" si="2783"/>
        <v>0</v>
      </c>
      <c r="ES186" s="33">
        <f t="shared" si="2783"/>
        <v>0</v>
      </c>
      <c r="ET186" s="56" t="e">
        <f t="shared" si="2783"/>
        <v>#DIV/0!</v>
      </c>
      <c r="EU186" s="56" t="e">
        <f t="shared" si="2783"/>
        <v>#DIV/0!</v>
      </c>
      <c r="EV186" s="56" t="e">
        <f t="shared" si="2783"/>
        <v>#DIV/0!</v>
      </c>
    </row>
    <row r="187" spans="1:15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6">
        <v>3114</v>
      </c>
      <c r="F187" s="6" t="s">
        <v>73</v>
      </c>
      <c r="G187" s="6" t="s">
        <v>19</v>
      </c>
      <c r="H187" s="40">
        <f t="shared" ref="H187:H194" si="2784">I187+P187</f>
        <v>40000</v>
      </c>
      <c r="I187" s="40">
        <f t="shared" ref="I187:I194" si="2785">K187+L187+M187+N187+O187</f>
        <v>20000</v>
      </c>
      <c r="J187" s="5"/>
      <c r="K187" s="9"/>
      <c r="L187" s="9"/>
      <c r="M187" s="9">
        <v>20000</v>
      </c>
      <c r="N187" s="9"/>
      <c r="O187" s="9"/>
      <c r="P187" s="40">
        <f t="shared" ref="P187:P194" si="2786">Q187+R187+S187</f>
        <v>20000</v>
      </c>
      <c r="Q187" s="9"/>
      <c r="R187" s="9">
        <v>20000</v>
      </c>
      <c r="S187" s="9"/>
      <c r="T187" s="64">
        <f t="shared" ref="T187:T194" si="2787">(L187+M187+N187)*-1</f>
        <v>-20000</v>
      </c>
      <c r="U187" s="64">
        <f t="shared" ref="U187:U194" si="2788">(Q187+R187)*-1</f>
        <v>-20000</v>
      </c>
      <c r="V187" s="9">
        <f t="shared" ref="V187:W194" si="2789">ROUND(T187*0.65,0)</f>
        <v>-13000</v>
      </c>
      <c r="W187" s="9">
        <f t="shared" si="2789"/>
        <v>-13000</v>
      </c>
      <c r="X187" s="9">
        <v>54488</v>
      </c>
      <c r="Y187" s="9">
        <v>26390</v>
      </c>
      <c r="Z187" s="69">
        <f t="shared" ref="Z187:Z194" si="2790">IF(T187=0,0,ROUND((T187+L187)/X187/12,2))</f>
        <v>-0.03</v>
      </c>
      <c r="AA187" s="69">
        <f t="shared" ref="AA187:AA194" si="2791">IF(U187=0,0,ROUND((U187+Q187)/Y187/12,2))</f>
        <v>-0.06</v>
      </c>
      <c r="AB187" s="69">
        <f t="shared" ref="AB187:AB194" si="2792">Z187+AA187</f>
        <v>-0.09</v>
      </c>
      <c r="AC187" s="69">
        <f t="shared" ref="AC187:AC194" si="2793">ROUND(Z187*0.65,2)</f>
        <v>-0.02</v>
      </c>
      <c r="AD187" s="69">
        <f t="shared" ref="AD187:AD194" si="2794">ROUND(AA187*0.65,2)</f>
        <v>-0.04</v>
      </c>
      <c r="AE187" s="46">
        <f t="shared" ref="AE187:AE194" si="2795">AC187+AD187</f>
        <v>-0.06</v>
      </c>
      <c r="AF187" s="9">
        <f t="shared" ref="AF187:AF194" si="2796">T187-V187</f>
        <v>-7000</v>
      </c>
      <c r="AG187" s="9">
        <f t="shared" ref="AG187:AG194" si="2797">U187-W187</f>
        <v>-7000</v>
      </c>
      <c r="AH187" s="69">
        <f t="shared" ref="AH187:AH194" si="2798">Z187-AC187</f>
        <v>-9.9999999999999985E-3</v>
      </c>
      <c r="AI187" s="69">
        <f t="shared" ref="AI187:AI194" si="2799">AA187-AD187</f>
        <v>-1.9999999999999997E-2</v>
      </c>
      <c r="AJ187" s="69">
        <f t="shared" ref="AJ187:AJ194" si="2800">AH187+AI187</f>
        <v>-2.9999999999999995E-2</v>
      </c>
      <c r="AK187" s="40">
        <f t="shared" ref="AK187:AK194" si="2801">AL187+AS187</f>
        <v>0</v>
      </c>
      <c r="AL187" s="40">
        <f t="shared" ref="AL187:AL194" si="2802">AN187+AO187+AP187+AQ187+AR187</f>
        <v>0</v>
      </c>
      <c r="AM187" s="5"/>
      <c r="AN187" s="9"/>
      <c r="AO187" s="9"/>
      <c r="AP187" s="9"/>
      <c r="AQ187" s="9"/>
      <c r="AR187" s="9"/>
      <c r="AS187" s="40">
        <f t="shared" ref="AS187:AS194" si="2803">AT187+AU187+AV187</f>
        <v>0</v>
      </c>
      <c r="AT187" s="9"/>
      <c r="AU187" s="9"/>
      <c r="AV187" s="9"/>
      <c r="AW187" s="81"/>
      <c r="AX187" s="81"/>
      <c r="AY187" s="78"/>
      <c r="AZ187" s="9">
        <v>54488</v>
      </c>
      <c r="BA187" s="9">
        <v>26390</v>
      </c>
      <c r="BB187" s="86">
        <f t="shared" ref="BB187:BB188" si="2804">ROUND(AW187/AZ187/10,2)*-1</f>
        <v>0</v>
      </c>
      <c r="BC187" s="86">
        <f t="shared" ref="BC187:BC188" si="2805">ROUND(AX187/BA187/10,2)*-1</f>
        <v>0</v>
      </c>
      <c r="BD187" s="86">
        <f t="shared" ref="BD187:BD194" si="2806">BB187+BC187</f>
        <v>0</v>
      </c>
      <c r="BE187" s="87">
        <f t="shared" ref="BE187:BE194" si="2807">BF187+BM187</f>
        <v>40000</v>
      </c>
      <c r="BF187" s="87">
        <f t="shared" ref="BF187:BF194" si="2808">BH187+BI187+BJ187+BK187+BL187</f>
        <v>20000</v>
      </c>
      <c r="BG187" s="88">
        <f t="shared" ref="BG187:BG194" si="2809">J187</f>
        <v>0</v>
      </c>
      <c r="BH187" s="88">
        <f t="shared" ref="BH187:BH194" si="2810">K187</f>
        <v>0</v>
      </c>
      <c r="BI187" s="88">
        <f t="shared" ref="BI187:BI194" si="2811">L187</f>
        <v>0</v>
      </c>
      <c r="BJ187" s="88">
        <f t="shared" ref="BJ187:BJ194" si="2812">M187</f>
        <v>20000</v>
      </c>
      <c r="BK187" s="88">
        <f t="shared" ref="BK187:BK194" si="2813">N187</f>
        <v>0</v>
      </c>
      <c r="BL187" s="88">
        <f t="shared" ref="BL187:BL194" si="2814">O187</f>
        <v>0</v>
      </c>
      <c r="BM187" s="87">
        <f t="shared" ref="BM187:BM194" si="2815">BN187+BO187+BP187</f>
        <v>20000</v>
      </c>
      <c r="BN187" s="81">
        <f t="shared" ref="BN187:BN194" si="2816">Q187</f>
        <v>0</v>
      </c>
      <c r="BO187" s="81">
        <f t="shared" ref="BO187:BO194" si="2817">R187</f>
        <v>20000</v>
      </c>
      <c r="BP187" s="81">
        <f t="shared" ref="BP187:BP194" si="2818">S187</f>
        <v>0</v>
      </c>
      <c r="BQ187" s="81">
        <f t="shared" ref="BQ187:BQ194" si="2819">(BH187+BI187+BJ187+BK187)-(K187+L187+M187+N187)</f>
        <v>0</v>
      </c>
      <c r="BR187" s="81">
        <f t="shared" ref="BR187:BR194" si="2820">(BN187+BO187)-(Q187+R187)</f>
        <v>0</v>
      </c>
      <c r="BS187" s="81">
        <f t="shared" ref="BS187:BS194" si="2821">(BP187+BL187)-(S187+O187)</f>
        <v>0</v>
      </c>
      <c r="BT187" s="9">
        <v>54488</v>
      </c>
      <c r="BU187" s="9">
        <v>26390</v>
      </c>
      <c r="BV187" s="86">
        <f t="shared" ref="BV187:BV194" si="2822">ROUND(((BH187+BJ187+BK187)-(K187+M187+N187))/10/BT187,2)*-1</f>
        <v>0</v>
      </c>
      <c r="BW187" s="86">
        <f t="shared" ref="BW187:BW194" si="2823">ROUND((BO187-R187)/10/BU187,2)*-1</f>
        <v>0</v>
      </c>
      <c r="BX187" s="86">
        <f t="shared" ref="BX187:BX194" si="2824">BV187+BW187</f>
        <v>0</v>
      </c>
      <c r="BY187" s="87">
        <f t="shared" ref="BY187:BY194" si="2825">BZ187+CG187</f>
        <v>40000</v>
      </c>
      <c r="BZ187" s="87">
        <f t="shared" ref="BZ187:BZ194" si="2826">CB187+CC187+CD187+CE187+CF187</f>
        <v>20000</v>
      </c>
      <c r="CA187" s="81">
        <f t="shared" ref="CA187:CA194" si="2827">BG187</f>
        <v>0</v>
      </c>
      <c r="CB187" s="81">
        <f t="shared" ref="CB187:CB194" si="2828">BH187</f>
        <v>0</v>
      </c>
      <c r="CC187" s="81">
        <f t="shared" ref="CC187:CC194" si="2829">BI187</f>
        <v>0</v>
      </c>
      <c r="CD187" s="81">
        <f t="shared" ref="CD187:CD194" si="2830">BJ187</f>
        <v>20000</v>
      </c>
      <c r="CE187" s="81">
        <f t="shared" ref="CE187:CE194" si="2831">BK187</f>
        <v>0</v>
      </c>
      <c r="CF187" s="81">
        <f t="shared" ref="CF187:CF194" si="2832">BL187</f>
        <v>0</v>
      </c>
      <c r="CG187" s="87">
        <f t="shared" ref="CG187:CG194" si="2833">CH187+CI187+CJ187</f>
        <v>20000</v>
      </c>
      <c r="CH187" s="81">
        <f t="shared" ref="CH187:CH194" si="2834">BN187</f>
        <v>0</v>
      </c>
      <c r="CI187" s="81">
        <f t="shared" ref="CI187:CI194" si="2835">BO187</f>
        <v>20000</v>
      </c>
      <c r="CJ187" s="81">
        <f t="shared" ref="CJ187:CJ194" si="2836">BP187</f>
        <v>0</v>
      </c>
      <c r="CK187" s="81">
        <f t="shared" ref="CK187:CK194" si="2837">(CC187+CD187+CE187)-(BI187+BJ187+BK187)</f>
        <v>0</v>
      </c>
      <c r="CL187" s="81">
        <f t="shared" ref="CL187:CL194" si="2838">(CH187+CI187)-(BN187+BO187)</f>
        <v>0</v>
      </c>
      <c r="CM187" s="9">
        <v>54488</v>
      </c>
      <c r="CN187" s="9">
        <v>26390</v>
      </c>
      <c r="CO187" s="90">
        <f t="shared" ref="CO187:CO188" si="2839">ROUND(((CD187+CE187)-(BJ187+BK187))/CM187/10,2)*-1</f>
        <v>0</v>
      </c>
      <c r="CP187" s="90">
        <f t="shared" ref="CP187:CP188" si="2840">ROUND((CI187-BO187)/CN187/10,2)*-1</f>
        <v>0</v>
      </c>
      <c r="CQ187" s="90">
        <f t="shared" ref="CQ187:CQ194" si="2841">SUM(CO187:CP187)</f>
        <v>0</v>
      </c>
      <c r="CR187" s="87">
        <f t="shared" ref="CR187:CR194" si="2842">CS187+CZ187</f>
        <v>0</v>
      </c>
      <c r="CS187" s="87">
        <f t="shared" ref="CS187:CS194" si="2843">CU187+CV187+CW187+CX187+CY187</f>
        <v>0</v>
      </c>
      <c r="CT187" s="88"/>
      <c r="CU187" s="81"/>
      <c r="CV187" s="81"/>
      <c r="CW187" s="81"/>
      <c r="CX187" s="81"/>
      <c r="CY187" s="81"/>
      <c r="CZ187" s="87">
        <f t="shared" ref="CZ187:CZ194" si="2844">DA187+DB187+DC187</f>
        <v>0</v>
      </c>
      <c r="DA187" s="81"/>
      <c r="DB187" s="81"/>
      <c r="DC187" s="81"/>
      <c r="DD187" s="81">
        <f t="shared" ref="DD187:DD194" si="2845">(CV187+CW187+CX187)-(CC187+CD187+CE187)</f>
        <v>-20000</v>
      </c>
      <c r="DE187" s="81">
        <f t="shared" ref="DE187:DE194" si="2846">(DA187+DB187)-(CH187+CI187)</f>
        <v>-20000</v>
      </c>
      <c r="DF187" s="9">
        <v>52259</v>
      </c>
      <c r="DG187" s="9">
        <v>21350</v>
      </c>
      <c r="DH187" s="90">
        <f t="shared" ref="DH187:DH188" si="2847">ROUND(((CW187+CX187)-(CD187+CE187))/DF187/10,2)*-1</f>
        <v>0.04</v>
      </c>
      <c r="DI187" s="90">
        <f t="shared" ref="DI187:DI188" si="2848">ROUND(((DB187-CI187)/DG187/10),2)*-1</f>
        <v>0.09</v>
      </c>
      <c r="DJ187" s="90">
        <f t="shared" ref="DJ187:DJ194" si="2849">DH187+DI187</f>
        <v>0.13</v>
      </c>
      <c r="DK187" s="87">
        <f t="shared" ref="DK187:DK194" si="2850">DL187+DS187</f>
        <v>0</v>
      </c>
      <c r="DL187" s="87">
        <f t="shared" ref="DL187:DL194" si="2851">DN187+DO187+DP187+DQ187+DR187</f>
        <v>0</v>
      </c>
      <c r="DM187" s="88"/>
      <c r="DN187" s="81"/>
      <c r="DO187" s="81"/>
      <c r="DP187" s="81"/>
      <c r="DQ187" s="81"/>
      <c r="DR187" s="81"/>
      <c r="DS187" s="87">
        <f t="shared" ref="DS187:DS194" si="2852">DT187+DU187+DV187</f>
        <v>0</v>
      </c>
      <c r="DT187" s="81"/>
      <c r="DU187" s="81"/>
      <c r="DV187" s="81"/>
      <c r="DW187" s="81">
        <f t="shared" ref="DW187:DW194" si="2853">(DO187+DP187+DQ187)-(CV187+CW187+CX187)</f>
        <v>0</v>
      </c>
      <c r="DX187" s="81">
        <f t="shared" ref="DX187:DX194" si="2854">(DT187+DU187)-(DA187+DB187)</f>
        <v>0</v>
      </c>
      <c r="DY187" s="9"/>
      <c r="DZ187" s="9"/>
      <c r="EA187" s="90" t="e">
        <f t="shared" ref="EA187:EA188" si="2855">ROUND(((DP187+DQ187)-(CW187+CX187))/DY187/10,2)*-1</f>
        <v>#DIV/0!</v>
      </c>
      <c r="EB187" s="90" t="e">
        <f t="shared" ref="EB187:EB188" si="2856">ROUND(((DU187-DB187)/DZ187/10),2)*-1</f>
        <v>#DIV/0!</v>
      </c>
      <c r="EC187" s="90" t="e">
        <f t="shared" ref="EC187:EC194" si="2857">EA187+EB187</f>
        <v>#DIV/0!</v>
      </c>
      <c r="ED187" s="87">
        <f t="shared" ref="ED187:ED194" si="2858">EE187+EL187</f>
        <v>0</v>
      </c>
      <c r="EE187" s="87">
        <f t="shared" ref="EE187:EE194" si="2859">EG187+EH187+EI187+EJ187+EK187</f>
        <v>0</v>
      </c>
      <c r="EF187" s="88"/>
      <c r="EG187" s="81"/>
      <c r="EH187" s="81"/>
      <c r="EI187" s="81"/>
      <c r="EJ187" s="81"/>
      <c r="EK187" s="81"/>
      <c r="EL187" s="87">
        <f t="shared" ref="EL187:EL194" si="2860">EM187+EN187+EO187</f>
        <v>0</v>
      </c>
      <c r="EM187" s="81"/>
      <c r="EN187" s="81"/>
      <c r="EO187" s="81"/>
      <c r="EP187" s="81">
        <f t="shared" ref="EP187:EP194" si="2861">(EH187+EI187+EJ187)-(DO187+DP187+DQ187)</f>
        <v>0</v>
      </c>
      <c r="EQ187" s="81">
        <f t="shared" ref="EQ187:EQ194" si="2862">(EM187+EN187)-(DT187+DU187)</f>
        <v>0</v>
      </c>
      <c r="ER187" s="9"/>
      <c r="ES187" s="9"/>
      <c r="ET187" s="90" t="e">
        <f t="shared" ref="ET187:ET188" si="2863">ROUND(((EI187+EJ187)-(DP187+DQ187))/ER187/10,2)*-1</f>
        <v>#DIV/0!</v>
      </c>
      <c r="EU187" s="90" t="e">
        <f t="shared" ref="EU187:EU188" si="2864">ROUND(((EN187-DU187)/ES187/10),2)*-1</f>
        <v>#DIV/0!</v>
      </c>
      <c r="EV187" s="90" t="e">
        <f t="shared" ref="EV187:EV194" si="2865">ET187+EU187</f>
        <v>#DIV/0!</v>
      </c>
    </row>
    <row r="188" spans="1:15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2" t="s">
        <v>19</v>
      </c>
      <c r="H188" s="40">
        <f t="shared" si="2784"/>
        <v>0</v>
      </c>
      <c r="I188" s="40">
        <f t="shared" si="2785"/>
        <v>0</v>
      </c>
      <c r="J188" s="5"/>
      <c r="K188" s="9"/>
      <c r="L188" s="9"/>
      <c r="M188" s="9"/>
      <c r="N188" s="9"/>
      <c r="O188" s="9"/>
      <c r="P188" s="40">
        <f t="shared" si="2786"/>
        <v>0</v>
      </c>
      <c r="Q188" s="9"/>
      <c r="R188" s="9"/>
      <c r="S188" s="9"/>
      <c r="T188" s="64">
        <f t="shared" si="2787"/>
        <v>0</v>
      </c>
      <c r="U188" s="64">
        <f t="shared" si="2788"/>
        <v>0</v>
      </c>
      <c r="V188" s="9">
        <f t="shared" si="2789"/>
        <v>0</v>
      </c>
      <c r="W188" s="9">
        <f t="shared" si="2789"/>
        <v>0</v>
      </c>
      <c r="X188" s="9">
        <v>31818</v>
      </c>
      <c r="Y188" s="9">
        <v>26390</v>
      </c>
      <c r="Z188" s="69">
        <f t="shared" si="2790"/>
        <v>0</v>
      </c>
      <c r="AA188" s="69">
        <f t="shared" si="2791"/>
        <v>0</v>
      </c>
      <c r="AB188" s="69">
        <f t="shared" si="2792"/>
        <v>0</v>
      </c>
      <c r="AC188" s="69">
        <f t="shared" si="2793"/>
        <v>0</v>
      </c>
      <c r="AD188" s="69">
        <f t="shared" si="2794"/>
        <v>0</v>
      </c>
      <c r="AE188" s="46">
        <f t="shared" si="2795"/>
        <v>0</v>
      </c>
      <c r="AF188" s="9">
        <f t="shared" si="2796"/>
        <v>0</v>
      </c>
      <c r="AG188" s="9">
        <f t="shared" si="2797"/>
        <v>0</v>
      </c>
      <c r="AH188" s="69">
        <f t="shared" si="2798"/>
        <v>0</v>
      </c>
      <c r="AI188" s="69">
        <f t="shared" si="2799"/>
        <v>0</v>
      </c>
      <c r="AJ188" s="69">
        <f t="shared" si="2800"/>
        <v>0</v>
      </c>
      <c r="AK188" s="40">
        <f t="shared" si="2801"/>
        <v>0</v>
      </c>
      <c r="AL188" s="40">
        <f t="shared" si="2802"/>
        <v>0</v>
      </c>
      <c r="AM188" s="5"/>
      <c r="AN188" s="9"/>
      <c r="AO188" s="9"/>
      <c r="AP188" s="9"/>
      <c r="AQ188" s="9"/>
      <c r="AR188" s="9"/>
      <c r="AS188" s="40">
        <f t="shared" si="2803"/>
        <v>0</v>
      </c>
      <c r="AT188" s="9"/>
      <c r="AU188" s="9"/>
      <c r="AV188" s="9"/>
      <c r="AW188" s="81"/>
      <c r="AX188" s="81"/>
      <c r="AY188" s="78"/>
      <c r="AZ188" s="9">
        <v>31818</v>
      </c>
      <c r="BA188" s="9">
        <v>26390</v>
      </c>
      <c r="BB188" s="86">
        <f t="shared" si="2804"/>
        <v>0</v>
      </c>
      <c r="BC188" s="86">
        <f t="shared" si="2805"/>
        <v>0</v>
      </c>
      <c r="BD188" s="86">
        <f t="shared" si="2806"/>
        <v>0</v>
      </c>
      <c r="BE188" s="87">
        <f t="shared" si="2807"/>
        <v>0</v>
      </c>
      <c r="BF188" s="87">
        <f t="shared" si="2808"/>
        <v>0</v>
      </c>
      <c r="BG188" s="88">
        <f t="shared" si="2809"/>
        <v>0</v>
      </c>
      <c r="BH188" s="88">
        <f t="shared" si="2810"/>
        <v>0</v>
      </c>
      <c r="BI188" s="88">
        <f t="shared" si="2811"/>
        <v>0</v>
      </c>
      <c r="BJ188" s="88">
        <f t="shared" si="2812"/>
        <v>0</v>
      </c>
      <c r="BK188" s="88">
        <f t="shared" si="2813"/>
        <v>0</v>
      </c>
      <c r="BL188" s="88">
        <f t="shared" si="2814"/>
        <v>0</v>
      </c>
      <c r="BM188" s="87">
        <f t="shared" si="2815"/>
        <v>0</v>
      </c>
      <c r="BN188" s="81">
        <f t="shared" si="2816"/>
        <v>0</v>
      </c>
      <c r="BO188" s="81">
        <f t="shared" si="2817"/>
        <v>0</v>
      </c>
      <c r="BP188" s="81">
        <f t="shared" si="2818"/>
        <v>0</v>
      </c>
      <c r="BQ188" s="81">
        <f t="shared" si="2819"/>
        <v>0</v>
      </c>
      <c r="BR188" s="81">
        <f t="shared" si="2820"/>
        <v>0</v>
      </c>
      <c r="BS188" s="81">
        <f t="shared" si="2821"/>
        <v>0</v>
      </c>
      <c r="BT188" s="9">
        <v>31818</v>
      </c>
      <c r="BU188" s="9">
        <v>26390</v>
      </c>
      <c r="BV188" s="86">
        <f t="shared" si="2822"/>
        <v>0</v>
      </c>
      <c r="BW188" s="86">
        <f t="shared" si="2823"/>
        <v>0</v>
      </c>
      <c r="BX188" s="86">
        <f t="shared" si="2824"/>
        <v>0</v>
      </c>
      <c r="BY188" s="87">
        <f t="shared" si="2825"/>
        <v>0</v>
      </c>
      <c r="BZ188" s="87">
        <f t="shared" si="2826"/>
        <v>0</v>
      </c>
      <c r="CA188" s="81">
        <f t="shared" si="2827"/>
        <v>0</v>
      </c>
      <c r="CB188" s="81">
        <f t="shared" si="2828"/>
        <v>0</v>
      </c>
      <c r="CC188" s="81">
        <f t="shared" si="2829"/>
        <v>0</v>
      </c>
      <c r="CD188" s="81">
        <f t="shared" si="2830"/>
        <v>0</v>
      </c>
      <c r="CE188" s="81">
        <f t="shared" si="2831"/>
        <v>0</v>
      </c>
      <c r="CF188" s="81">
        <f t="shared" si="2832"/>
        <v>0</v>
      </c>
      <c r="CG188" s="87">
        <f t="shared" si="2833"/>
        <v>0</v>
      </c>
      <c r="CH188" s="81">
        <f t="shared" si="2834"/>
        <v>0</v>
      </c>
      <c r="CI188" s="81">
        <f t="shared" si="2835"/>
        <v>0</v>
      </c>
      <c r="CJ188" s="81">
        <f t="shared" si="2836"/>
        <v>0</v>
      </c>
      <c r="CK188" s="81">
        <f t="shared" si="2837"/>
        <v>0</v>
      </c>
      <c r="CL188" s="81">
        <f t="shared" si="2838"/>
        <v>0</v>
      </c>
      <c r="CM188" s="9">
        <v>31818</v>
      </c>
      <c r="CN188" s="9">
        <v>26390</v>
      </c>
      <c r="CO188" s="90">
        <f t="shared" si="2839"/>
        <v>0</v>
      </c>
      <c r="CP188" s="90">
        <f t="shared" si="2840"/>
        <v>0</v>
      </c>
      <c r="CQ188" s="90">
        <f t="shared" si="2841"/>
        <v>0</v>
      </c>
      <c r="CR188" s="87">
        <f t="shared" si="2842"/>
        <v>0</v>
      </c>
      <c r="CS188" s="87">
        <f t="shared" si="2843"/>
        <v>0</v>
      </c>
      <c r="CT188" s="88"/>
      <c r="CU188" s="81"/>
      <c r="CV188" s="81"/>
      <c r="CW188" s="81"/>
      <c r="CX188" s="81"/>
      <c r="CY188" s="81"/>
      <c r="CZ188" s="87">
        <f t="shared" si="2844"/>
        <v>0</v>
      </c>
      <c r="DA188" s="81"/>
      <c r="DB188" s="81"/>
      <c r="DC188" s="81"/>
      <c r="DD188" s="81">
        <f t="shared" si="2845"/>
        <v>0</v>
      </c>
      <c r="DE188" s="81">
        <f t="shared" si="2846"/>
        <v>0</v>
      </c>
      <c r="DF188" s="9">
        <v>52259</v>
      </c>
      <c r="DG188" s="9">
        <v>21350</v>
      </c>
      <c r="DH188" s="90">
        <f t="shared" si="2847"/>
        <v>0</v>
      </c>
      <c r="DI188" s="90">
        <f t="shared" si="2848"/>
        <v>0</v>
      </c>
      <c r="DJ188" s="90">
        <f t="shared" si="2849"/>
        <v>0</v>
      </c>
      <c r="DK188" s="87">
        <f t="shared" si="2850"/>
        <v>0</v>
      </c>
      <c r="DL188" s="87">
        <f t="shared" si="2851"/>
        <v>0</v>
      </c>
      <c r="DM188" s="88"/>
      <c r="DN188" s="81"/>
      <c r="DO188" s="81"/>
      <c r="DP188" s="81"/>
      <c r="DQ188" s="81"/>
      <c r="DR188" s="81"/>
      <c r="DS188" s="87">
        <f t="shared" si="2852"/>
        <v>0</v>
      </c>
      <c r="DT188" s="81"/>
      <c r="DU188" s="81"/>
      <c r="DV188" s="81"/>
      <c r="DW188" s="81">
        <f t="shared" si="2853"/>
        <v>0</v>
      </c>
      <c r="DX188" s="81">
        <f t="shared" si="2854"/>
        <v>0</v>
      </c>
      <c r="DY188" s="9"/>
      <c r="DZ188" s="9"/>
      <c r="EA188" s="90" t="e">
        <f t="shared" si="2855"/>
        <v>#DIV/0!</v>
      </c>
      <c r="EB188" s="90" t="e">
        <f t="shared" si="2856"/>
        <v>#DIV/0!</v>
      </c>
      <c r="EC188" s="90" t="e">
        <f t="shared" si="2857"/>
        <v>#DIV/0!</v>
      </c>
      <c r="ED188" s="87">
        <f t="shared" si="2858"/>
        <v>0</v>
      </c>
      <c r="EE188" s="87">
        <f t="shared" si="2859"/>
        <v>0</v>
      </c>
      <c r="EF188" s="88"/>
      <c r="EG188" s="81"/>
      <c r="EH188" s="81"/>
      <c r="EI188" s="81"/>
      <c r="EJ188" s="81"/>
      <c r="EK188" s="81"/>
      <c r="EL188" s="87">
        <f t="shared" si="2860"/>
        <v>0</v>
      </c>
      <c r="EM188" s="81"/>
      <c r="EN188" s="81"/>
      <c r="EO188" s="81"/>
      <c r="EP188" s="81">
        <f t="shared" si="2861"/>
        <v>0</v>
      </c>
      <c r="EQ188" s="81">
        <f t="shared" si="2862"/>
        <v>0</v>
      </c>
      <c r="ER188" s="9"/>
      <c r="ES188" s="9"/>
      <c r="ET188" s="90" t="e">
        <f t="shared" si="2863"/>
        <v>#DIV/0!</v>
      </c>
      <c r="EU188" s="90" t="e">
        <f t="shared" si="2864"/>
        <v>#DIV/0!</v>
      </c>
      <c r="EV188" s="90" t="e">
        <f t="shared" si="2865"/>
        <v>#DIV/0!</v>
      </c>
    </row>
    <row r="189" spans="1:15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19">
        <v>3114</v>
      </c>
      <c r="F189" s="19" t="s">
        <v>108</v>
      </c>
      <c r="G189" s="19" t="s">
        <v>94</v>
      </c>
      <c r="H189" s="40">
        <f t="shared" si="2784"/>
        <v>0</v>
      </c>
      <c r="I189" s="40">
        <f t="shared" si="2785"/>
        <v>0</v>
      </c>
      <c r="J189" s="5"/>
      <c r="K189" s="9"/>
      <c r="L189" s="9"/>
      <c r="M189" s="9"/>
      <c r="N189" s="9"/>
      <c r="O189" s="9"/>
      <c r="P189" s="40">
        <f t="shared" si="2786"/>
        <v>0</v>
      </c>
      <c r="Q189" s="9"/>
      <c r="R189" s="9"/>
      <c r="S189" s="9"/>
      <c r="T189" s="64">
        <f t="shared" si="2787"/>
        <v>0</v>
      </c>
      <c r="U189" s="64">
        <f t="shared" si="2788"/>
        <v>0</v>
      </c>
      <c r="V189" s="9">
        <f t="shared" si="2789"/>
        <v>0</v>
      </c>
      <c r="W189" s="9">
        <f t="shared" si="2789"/>
        <v>0</v>
      </c>
      <c r="X189" s="45" t="s">
        <v>218</v>
      </c>
      <c r="Y189" s="45" t="s">
        <v>218</v>
      </c>
      <c r="Z189" s="69">
        <f t="shared" si="2790"/>
        <v>0</v>
      </c>
      <c r="AA189" s="69">
        <f t="shared" si="2791"/>
        <v>0</v>
      </c>
      <c r="AB189" s="69">
        <f t="shared" si="2792"/>
        <v>0</v>
      </c>
      <c r="AC189" s="69">
        <f t="shared" si="2793"/>
        <v>0</v>
      </c>
      <c r="AD189" s="69">
        <f t="shared" si="2794"/>
        <v>0</v>
      </c>
      <c r="AE189" s="46">
        <f t="shared" si="2795"/>
        <v>0</v>
      </c>
      <c r="AF189" s="9">
        <f t="shared" si="2796"/>
        <v>0</v>
      </c>
      <c r="AG189" s="9">
        <f t="shared" si="2797"/>
        <v>0</v>
      </c>
      <c r="AH189" s="69">
        <f t="shared" si="2798"/>
        <v>0</v>
      </c>
      <c r="AI189" s="69">
        <f t="shared" si="2799"/>
        <v>0</v>
      </c>
      <c r="AJ189" s="69">
        <f t="shared" si="2800"/>
        <v>0</v>
      </c>
      <c r="AK189" s="40">
        <f t="shared" si="2801"/>
        <v>0</v>
      </c>
      <c r="AL189" s="40">
        <f t="shared" si="2802"/>
        <v>0</v>
      </c>
      <c r="AM189" s="5"/>
      <c r="AN189" s="9"/>
      <c r="AO189" s="9"/>
      <c r="AP189" s="9"/>
      <c r="AQ189" s="9"/>
      <c r="AR189" s="9"/>
      <c r="AS189" s="40">
        <f t="shared" si="2803"/>
        <v>0</v>
      </c>
      <c r="AT189" s="9"/>
      <c r="AU189" s="9"/>
      <c r="AV189" s="9"/>
      <c r="AW189" s="81"/>
      <c r="AX189" s="81"/>
      <c r="AY189" s="78"/>
      <c r="AZ189" s="45" t="s">
        <v>218</v>
      </c>
      <c r="BA189" s="45" t="s">
        <v>218</v>
      </c>
      <c r="BB189" s="107" t="s">
        <v>218</v>
      </c>
      <c r="BC189" s="107" t="s">
        <v>218</v>
      </c>
      <c r="BD189" s="107" t="s">
        <v>218</v>
      </c>
      <c r="BE189" s="87">
        <f t="shared" si="2807"/>
        <v>0</v>
      </c>
      <c r="BF189" s="87">
        <f t="shared" si="2808"/>
        <v>0</v>
      </c>
      <c r="BG189" s="88">
        <f t="shared" si="2809"/>
        <v>0</v>
      </c>
      <c r="BH189" s="88">
        <f t="shared" si="2810"/>
        <v>0</v>
      </c>
      <c r="BI189" s="88">
        <f t="shared" si="2811"/>
        <v>0</v>
      </c>
      <c r="BJ189" s="88">
        <f t="shared" si="2812"/>
        <v>0</v>
      </c>
      <c r="BK189" s="88">
        <f t="shared" si="2813"/>
        <v>0</v>
      </c>
      <c r="BL189" s="88">
        <f t="shared" si="2814"/>
        <v>0</v>
      </c>
      <c r="BM189" s="87">
        <f t="shared" si="2815"/>
        <v>0</v>
      </c>
      <c r="BN189" s="81">
        <f t="shared" si="2816"/>
        <v>0</v>
      </c>
      <c r="BO189" s="81">
        <f t="shared" si="2817"/>
        <v>0</v>
      </c>
      <c r="BP189" s="81">
        <f t="shared" si="2818"/>
        <v>0</v>
      </c>
      <c r="BQ189" s="81">
        <f t="shared" si="2819"/>
        <v>0</v>
      </c>
      <c r="BR189" s="81">
        <f t="shared" si="2820"/>
        <v>0</v>
      </c>
      <c r="BS189" s="81">
        <f t="shared" si="2821"/>
        <v>0</v>
      </c>
      <c r="BT189" s="45" t="s">
        <v>218</v>
      </c>
      <c r="BU189" s="45" t="s">
        <v>218</v>
      </c>
      <c r="BV189" s="86">
        <v>0</v>
      </c>
      <c r="BW189" s="86">
        <v>0</v>
      </c>
      <c r="BX189" s="86">
        <f t="shared" si="2824"/>
        <v>0</v>
      </c>
      <c r="BY189" s="87">
        <f t="shared" si="2825"/>
        <v>0</v>
      </c>
      <c r="BZ189" s="87">
        <f t="shared" si="2826"/>
        <v>0</v>
      </c>
      <c r="CA189" s="81">
        <f t="shared" si="2827"/>
        <v>0</v>
      </c>
      <c r="CB189" s="81">
        <f t="shared" si="2828"/>
        <v>0</v>
      </c>
      <c r="CC189" s="81">
        <f t="shared" si="2829"/>
        <v>0</v>
      </c>
      <c r="CD189" s="81">
        <f t="shared" si="2830"/>
        <v>0</v>
      </c>
      <c r="CE189" s="81">
        <f t="shared" si="2831"/>
        <v>0</v>
      </c>
      <c r="CF189" s="81">
        <f t="shared" si="2832"/>
        <v>0</v>
      </c>
      <c r="CG189" s="87">
        <f t="shared" si="2833"/>
        <v>0</v>
      </c>
      <c r="CH189" s="81">
        <f t="shared" si="2834"/>
        <v>0</v>
      </c>
      <c r="CI189" s="81">
        <f t="shared" si="2835"/>
        <v>0</v>
      </c>
      <c r="CJ189" s="81">
        <f t="shared" si="2836"/>
        <v>0</v>
      </c>
      <c r="CK189" s="81">
        <f t="shared" si="2837"/>
        <v>0</v>
      </c>
      <c r="CL189" s="81">
        <f t="shared" si="2838"/>
        <v>0</v>
      </c>
      <c r="CM189" s="45">
        <v>0</v>
      </c>
      <c r="CN189" s="45">
        <v>0</v>
      </c>
      <c r="CO189" s="90"/>
      <c r="CP189" s="90"/>
      <c r="CQ189" s="90">
        <f t="shared" si="2841"/>
        <v>0</v>
      </c>
      <c r="CR189" s="87">
        <f t="shared" si="2842"/>
        <v>0</v>
      </c>
      <c r="CS189" s="87">
        <f t="shared" si="2843"/>
        <v>0</v>
      </c>
      <c r="CT189" s="88"/>
      <c r="CU189" s="81"/>
      <c r="CV189" s="81"/>
      <c r="CW189" s="81"/>
      <c r="CX189" s="81"/>
      <c r="CY189" s="81"/>
      <c r="CZ189" s="87">
        <f t="shared" si="2844"/>
        <v>0</v>
      </c>
      <c r="DA189" s="81"/>
      <c r="DB189" s="81"/>
      <c r="DC189" s="81"/>
      <c r="DD189" s="81">
        <f t="shared" si="2845"/>
        <v>0</v>
      </c>
      <c r="DE189" s="81">
        <f t="shared" si="2846"/>
        <v>0</v>
      </c>
      <c r="DF189" s="45" t="s">
        <v>218</v>
      </c>
      <c r="DG189" s="45" t="s">
        <v>218</v>
      </c>
      <c r="DH189" s="90">
        <v>0</v>
      </c>
      <c r="DI189" s="90">
        <v>0</v>
      </c>
      <c r="DJ189" s="90">
        <f t="shared" si="2849"/>
        <v>0</v>
      </c>
      <c r="DK189" s="87">
        <f t="shared" si="2850"/>
        <v>0</v>
      </c>
      <c r="DL189" s="87">
        <f t="shared" si="2851"/>
        <v>0</v>
      </c>
      <c r="DM189" s="88"/>
      <c r="DN189" s="81"/>
      <c r="DO189" s="81"/>
      <c r="DP189" s="81"/>
      <c r="DQ189" s="81"/>
      <c r="DR189" s="81"/>
      <c r="DS189" s="87">
        <f t="shared" si="2852"/>
        <v>0</v>
      </c>
      <c r="DT189" s="81"/>
      <c r="DU189" s="81"/>
      <c r="DV189" s="81"/>
      <c r="DW189" s="81">
        <f t="shared" si="2853"/>
        <v>0</v>
      </c>
      <c r="DX189" s="81">
        <f t="shared" si="2854"/>
        <v>0</v>
      </c>
      <c r="DY189" s="45" t="s">
        <v>218</v>
      </c>
      <c r="DZ189" s="45" t="s">
        <v>218</v>
      </c>
      <c r="EA189" s="90">
        <v>0</v>
      </c>
      <c r="EB189" s="90">
        <v>0</v>
      </c>
      <c r="EC189" s="90">
        <f t="shared" si="2857"/>
        <v>0</v>
      </c>
      <c r="ED189" s="87">
        <f t="shared" si="2858"/>
        <v>0</v>
      </c>
      <c r="EE189" s="87">
        <f t="shared" si="2859"/>
        <v>0</v>
      </c>
      <c r="EF189" s="88"/>
      <c r="EG189" s="81"/>
      <c r="EH189" s="81"/>
      <c r="EI189" s="81"/>
      <c r="EJ189" s="81"/>
      <c r="EK189" s="81"/>
      <c r="EL189" s="87">
        <f t="shared" si="2860"/>
        <v>0</v>
      </c>
      <c r="EM189" s="81"/>
      <c r="EN189" s="81"/>
      <c r="EO189" s="81"/>
      <c r="EP189" s="81">
        <f t="shared" si="2861"/>
        <v>0</v>
      </c>
      <c r="EQ189" s="81">
        <f t="shared" si="2862"/>
        <v>0</v>
      </c>
      <c r="ER189" s="45" t="s">
        <v>218</v>
      </c>
      <c r="ES189" s="45" t="s">
        <v>218</v>
      </c>
      <c r="ET189" s="90">
        <v>0</v>
      </c>
      <c r="EU189" s="90">
        <v>0</v>
      </c>
      <c r="EV189" s="90">
        <f t="shared" si="2865"/>
        <v>0</v>
      </c>
    </row>
    <row r="190" spans="1:15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94</v>
      </c>
      <c r="H190" s="40">
        <f t="shared" si="2784"/>
        <v>15000</v>
      </c>
      <c r="I190" s="40">
        <f t="shared" si="2785"/>
        <v>0</v>
      </c>
      <c r="J190" s="5"/>
      <c r="K190" s="9"/>
      <c r="L190" s="9"/>
      <c r="M190" s="9"/>
      <c r="N190" s="9"/>
      <c r="O190" s="9"/>
      <c r="P190" s="40">
        <f t="shared" si="2786"/>
        <v>15000</v>
      </c>
      <c r="Q190" s="9"/>
      <c r="R190" s="9">
        <v>15000</v>
      </c>
      <c r="S190" s="9"/>
      <c r="T190" s="64">
        <f t="shared" si="2787"/>
        <v>0</v>
      </c>
      <c r="U190" s="64">
        <f t="shared" si="2788"/>
        <v>-15000</v>
      </c>
      <c r="V190" s="9">
        <f t="shared" si="2789"/>
        <v>0</v>
      </c>
      <c r="W190" s="9">
        <f t="shared" si="2789"/>
        <v>-9750</v>
      </c>
      <c r="X190" s="45" t="s">
        <v>218</v>
      </c>
      <c r="Y190" s="9">
        <v>25931</v>
      </c>
      <c r="Z190" s="69">
        <f t="shared" si="2790"/>
        <v>0</v>
      </c>
      <c r="AA190" s="69">
        <f t="shared" si="2791"/>
        <v>-0.05</v>
      </c>
      <c r="AB190" s="69">
        <f t="shared" si="2792"/>
        <v>-0.05</v>
      </c>
      <c r="AC190" s="69">
        <f t="shared" si="2793"/>
        <v>0</v>
      </c>
      <c r="AD190" s="69">
        <f t="shared" si="2794"/>
        <v>-0.03</v>
      </c>
      <c r="AE190" s="46">
        <f t="shared" si="2795"/>
        <v>-0.03</v>
      </c>
      <c r="AF190" s="9">
        <f t="shared" si="2796"/>
        <v>0</v>
      </c>
      <c r="AG190" s="9">
        <f t="shared" si="2797"/>
        <v>-5250</v>
      </c>
      <c r="AH190" s="69">
        <f t="shared" si="2798"/>
        <v>0</v>
      </c>
      <c r="AI190" s="69">
        <f t="shared" si="2799"/>
        <v>-2.0000000000000004E-2</v>
      </c>
      <c r="AJ190" s="69">
        <f t="shared" si="2800"/>
        <v>-2.0000000000000004E-2</v>
      </c>
      <c r="AK190" s="40">
        <f t="shared" si="2801"/>
        <v>0</v>
      </c>
      <c r="AL190" s="40">
        <f t="shared" si="2802"/>
        <v>0</v>
      </c>
      <c r="AM190" s="5"/>
      <c r="AN190" s="9"/>
      <c r="AO190" s="9"/>
      <c r="AP190" s="9"/>
      <c r="AQ190" s="9"/>
      <c r="AR190" s="9"/>
      <c r="AS190" s="40">
        <f t="shared" si="2803"/>
        <v>0</v>
      </c>
      <c r="AT190" s="9"/>
      <c r="AU190" s="9"/>
      <c r="AV190" s="9"/>
      <c r="AW190" s="81"/>
      <c r="AX190" s="81"/>
      <c r="AY190" s="78"/>
      <c r="AZ190" s="45" t="s">
        <v>218</v>
      </c>
      <c r="BA190" s="9">
        <v>25931</v>
      </c>
      <c r="BB190" s="107" t="s">
        <v>218</v>
      </c>
      <c r="BC190" s="86">
        <f t="shared" ref="BC190:BC191" si="2866">ROUND(AX190/BA190/10,2)*-1</f>
        <v>0</v>
      </c>
      <c r="BD190" s="86">
        <f t="shared" ref="BD190:BD191" si="2867">BC190</f>
        <v>0</v>
      </c>
      <c r="BE190" s="87">
        <f t="shared" si="2807"/>
        <v>15000</v>
      </c>
      <c r="BF190" s="87">
        <f t="shared" si="2808"/>
        <v>0</v>
      </c>
      <c r="BG190" s="88">
        <f t="shared" si="2809"/>
        <v>0</v>
      </c>
      <c r="BH190" s="88">
        <f t="shared" si="2810"/>
        <v>0</v>
      </c>
      <c r="BI190" s="88">
        <f t="shared" si="2811"/>
        <v>0</v>
      </c>
      <c r="BJ190" s="88">
        <f t="shared" si="2812"/>
        <v>0</v>
      </c>
      <c r="BK190" s="88">
        <f t="shared" si="2813"/>
        <v>0</v>
      </c>
      <c r="BL190" s="88">
        <f t="shared" si="2814"/>
        <v>0</v>
      </c>
      <c r="BM190" s="87">
        <f t="shared" si="2815"/>
        <v>15000</v>
      </c>
      <c r="BN190" s="81">
        <f t="shared" si="2816"/>
        <v>0</v>
      </c>
      <c r="BO190" s="81">
        <f t="shared" si="2817"/>
        <v>15000</v>
      </c>
      <c r="BP190" s="81">
        <f t="shared" si="2818"/>
        <v>0</v>
      </c>
      <c r="BQ190" s="81">
        <f t="shared" si="2819"/>
        <v>0</v>
      </c>
      <c r="BR190" s="81">
        <f t="shared" si="2820"/>
        <v>0</v>
      </c>
      <c r="BS190" s="81">
        <f t="shared" si="2821"/>
        <v>0</v>
      </c>
      <c r="BT190" s="45" t="s">
        <v>218</v>
      </c>
      <c r="BU190" s="9">
        <v>25931</v>
      </c>
      <c r="BV190" s="86">
        <v>0</v>
      </c>
      <c r="BW190" s="86">
        <f t="shared" si="2823"/>
        <v>0</v>
      </c>
      <c r="BX190" s="86">
        <f t="shared" si="2824"/>
        <v>0</v>
      </c>
      <c r="BY190" s="87">
        <f t="shared" si="2825"/>
        <v>15000</v>
      </c>
      <c r="BZ190" s="87">
        <f t="shared" si="2826"/>
        <v>0</v>
      </c>
      <c r="CA190" s="81">
        <f t="shared" si="2827"/>
        <v>0</v>
      </c>
      <c r="CB190" s="81">
        <f t="shared" si="2828"/>
        <v>0</v>
      </c>
      <c r="CC190" s="81">
        <f t="shared" si="2829"/>
        <v>0</v>
      </c>
      <c r="CD190" s="81">
        <f t="shared" si="2830"/>
        <v>0</v>
      </c>
      <c r="CE190" s="81">
        <f t="shared" si="2831"/>
        <v>0</v>
      </c>
      <c r="CF190" s="81">
        <f t="shared" si="2832"/>
        <v>0</v>
      </c>
      <c r="CG190" s="87">
        <f t="shared" si="2833"/>
        <v>15000</v>
      </c>
      <c r="CH190" s="81">
        <f t="shared" si="2834"/>
        <v>0</v>
      </c>
      <c r="CI190" s="81">
        <f t="shared" si="2835"/>
        <v>15000</v>
      </c>
      <c r="CJ190" s="81">
        <f t="shared" si="2836"/>
        <v>0</v>
      </c>
      <c r="CK190" s="81">
        <f t="shared" si="2837"/>
        <v>0</v>
      </c>
      <c r="CL190" s="81">
        <f t="shared" si="2838"/>
        <v>0</v>
      </c>
      <c r="CM190" s="45">
        <v>0</v>
      </c>
      <c r="CN190" s="9">
        <v>25931</v>
      </c>
      <c r="CO190" s="90"/>
      <c r="CP190" s="90">
        <f t="shared" ref="CP190:CP191" si="2868">ROUND((CI190-BO190)/CN190/10,2)*-1</f>
        <v>0</v>
      </c>
      <c r="CQ190" s="90">
        <f t="shared" si="2841"/>
        <v>0</v>
      </c>
      <c r="CR190" s="87">
        <f t="shared" si="2842"/>
        <v>0</v>
      </c>
      <c r="CS190" s="87">
        <f t="shared" si="2843"/>
        <v>0</v>
      </c>
      <c r="CT190" s="88"/>
      <c r="CU190" s="81"/>
      <c r="CV190" s="81"/>
      <c r="CW190" s="81"/>
      <c r="CX190" s="81"/>
      <c r="CY190" s="81"/>
      <c r="CZ190" s="87">
        <f t="shared" si="2844"/>
        <v>0</v>
      </c>
      <c r="DA190" s="81"/>
      <c r="DB190" s="81"/>
      <c r="DC190" s="81"/>
      <c r="DD190" s="81">
        <f t="shared" si="2845"/>
        <v>0</v>
      </c>
      <c r="DE190" s="81">
        <f t="shared" si="2846"/>
        <v>-15000</v>
      </c>
      <c r="DF190" s="45" t="s">
        <v>218</v>
      </c>
      <c r="DG190" s="9">
        <v>26460</v>
      </c>
      <c r="DH190" s="90">
        <v>0</v>
      </c>
      <c r="DI190" s="90">
        <f t="shared" ref="DI190:DI191" si="2869">ROUND(((DB190-CI190)/DG190/10),2)*-1</f>
        <v>0.06</v>
      </c>
      <c r="DJ190" s="90">
        <f t="shared" si="2849"/>
        <v>0.06</v>
      </c>
      <c r="DK190" s="87">
        <f t="shared" si="2850"/>
        <v>0</v>
      </c>
      <c r="DL190" s="87">
        <f t="shared" si="2851"/>
        <v>0</v>
      </c>
      <c r="DM190" s="88"/>
      <c r="DN190" s="81"/>
      <c r="DO190" s="81"/>
      <c r="DP190" s="81"/>
      <c r="DQ190" s="81"/>
      <c r="DR190" s="81"/>
      <c r="DS190" s="87">
        <f t="shared" si="2852"/>
        <v>0</v>
      </c>
      <c r="DT190" s="81"/>
      <c r="DU190" s="81"/>
      <c r="DV190" s="81"/>
      <c r="DW190" s="81">
        <f t="shared" si="2853"/>
        <v>0</v>
      </c>
      <c r="DX190" s="81">
        <f t="shared" si="2854"/>
        <v>0</v>
      </c>
      <c r="DY190" s="45" t="s">
        <v>218</v>
      </c>
      <c r="DZ190" s="9"/>
      <c r="EA190" s="90">
        <v>0</v>
      </c>
      <c r="EB190" s="90" t="e">
        <f t="shared" ref="EB190:EB191" si="2870">ROUND(((DU190-DB190)/DZ190/10),2)*-1</f>
        <v>#DIV/0!</v>
      </c>
      <c r="EC190" s="90" t="e">
        <f t="shared" si="2857"/>
        <v>#DIV/0!</v>
      </c>
      <c r="ED190" s="87">
        <f t="shared" si="2858"/>
        <v>0</v>
      </c>
      <c r="EE190" s="87">
        <f t="shared" si="2859"/>
        <v>0</v>
      </c>
      <c r="EF190" s="88"/>
      <c r="EG190" s="81"/>
      <c r="EH190" s="81"/>
      <c r="EI190" s="81"/>
      <c r="EJ190" s="81"/>
      <c r="EK190" s="81"/>
      <c r="EL190" s="87">
        <f t="shared" si="2860"/>
        <v>0</v>
      </c>
      <c r="EM190" s="81"/>
      <c r="EN190" s="81"/>
      <c r="EO190" s="81"/>
      <c r="EP190" s="81">
        <f t="shared" si="2861"/>
        <v>0</v>
      </c>
      <c r="EQ190" s="81">
        <f t="shared" si="2862"/>
        <v>0</v>
      </c>
      <c r="ER190" s="45" t="s">
        <v>218</v>
      </c>
      <c r="ES190" s="9"/>
      <c r="ET190" s="90">
        <v>0</v>
      </c>
      <c r="EU190" s="90" t="e">
        <f t="shared" ref="EU190:EU191" si="2871">ROUND(((EN190-DU190)/ES190/10),2)*-1</f>
        <v>#DIV/0!</v>
      </c>
      <c r="EV190" s="90" t="e">
        <f t="shared" si="2865"/>
        <v>#DIV/0!</v>
      </c>
    </row>
    <row r="191" spans="1:15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7" t="s">
        <v>94</v>
      </c>
      <c r="H191" s="40">
        <f t="shared" si="2784"/>
        <v>0</v>
      </c>
      <c r="I191" s="40">
        <f t="shared" si="2785"/>
        <v>0</v>
      </c>
      <c r="J191" s="5"/>
      <c r="K191" s="9"/>
      <c r="L191" s="9"/>
      <c r="M191" s="9"/>
      <c r="N191" s="9"/>
      <c r="O191" s="9"/>
      <c r="P191" s="40">
        <f t="shared" si="2786"/>
        <v>0</v>
      </c>
      <c r="Q191" s="9"/>
      <c r="R191" s="9"/>
      <c r="S191" s="9"/>
      <c r="T191" s="64">
        <f t="shared" si="2787"/>
        <v>0</v>
      </c>
      <c r="U191" s="64">
        <f t="shared" si="2788"/>
        <v>0</v>
      </c>
      <c r="V191" s="9">
        <f t="shared" si="2789"/>
        <v>0</v>
      </c>
      <c r="W191" s="9">
        <f t="shared" si="2789"/>
        <v>0</v>
      </c>
      <c r="X191" s="45" t="s">
        <v>218</v>
      </c>
      <c r="Y191" s="9">
        <v>25931</v>
      </c>
      <c r="Z191" s="69">
        <f t="shared" si="2790"/>
        <v>0</v>
      </c>
      <c r="AA191" s="69">
        <f t="shared" si="2791"/>
        <v>0</v>
      </c>
      <c r="AB191" s="69">
        <f t="shared" si="2792"/>
        <v>0</v>
      </c>
      <c r="AC191" s="69">
        <f t="shared" si="2793"/>
        <v>0</v>
      </c>
      <c r="AD191" s="69">
        <f t="shared" si="2794"/>
        <v>0</v>
      </c>
      <c r="AE191" s="46">
        <f t="shared" si="2795"/>
        <v>0</v>
      </c>
      <c r="AF191" s="9">
        <f t="shared" si="2796"/>
        <v>0</v>
      </c>
      <c r="AG191" s="9">
        <f t="shared" si="2797"/>
        <v>0</v>
      </c>
      <c r="AH191" s="69">
        <f t="shared" si="2798"/>
        <v>0</v>
      </c>
      <c r="AI191" s="69">
        <f t="shared" si="2799"/>
        <v>0</v>
      </c>
      <c r="AJ191" s="69">
        <f t="shared" si="2800"/>
        <v>0</v>
      </c>
      <c r="AK191" s="40">
        <f t="shared" si="2801"/>
        <v>0</v>
      </c>
      <c r="AL191" s="40">
        <f t="shared" si="2802"/>
        <v>0</v>
      </c>
      <c r="AM191" s="5"/>
      <c r="AN191" s="9"/>
      <c r="AO191" s="9"/>
      <c r="AP191" s="9"/>
      <c r="AQ191" s="9"/>
      <c r="AR191" s="9"/>
      <c r="AS191" s="40">
        <f t="shared" si="2803"/>
        <v>0</v>
      </c>
      <c r="AT191" s="9"/>
      <c r="AU191" s="9"/>
      <c r="AV191" s="9"/>
      <c r="AW191" s="81"/>
      <c r="AX191" s="81"/>
      <c r="AY191" s="78"/>
      <c r="AZ191" s="45" t="s">
        <v>218</v>
      </c>
      <c r="BA191" s="9">
        <v>25931</v>
      </c>
      <c r="BB191" s="107" t="s">
        <v>218</v>
      </c>
      <c r="BC191" s="86">
        <f t="shared" si="2866"/>
        <v>0</v>
      </c>
      <c r="BD191" s="86">
        <f t="shared" si="2867"/>
        <v>0</v>
      </c>
      <c r="BE191" s="87">
        <f t="shared" si="2807"/>
        <v>0</v>
      </c>
      <c r="BF191" s="87">
        <f t="shared" si="2808"/>
        <v>0</v>
      </c>
      <c r="BG191" s="88">
        <f t="shared" si="2809"/>
        <v>0</v>
      </c>
      <c r="BH191" s="88">
        <f t="shared" si="2810"/>
        <v>0</v>
      </c>
      <c r="BI191" s="88">
        <f t="shared" si="2811"/>
        <v>0</v>
      </c>
      <c r="BJ191" s="88">
        <f t="shared" si="2812"/>
        <v>0</v>
      </c>
      <c r="BK191" s="88">
        <f t="shared" si="2813"/>
        <v>0</v>
      </c>
      <c r="BL191" s="88">
        <f t="shared" si="2814"/>
        <v>0</v>
      </c>
      <c r="BM191" s="87">
        <f t="shared" si="2815"/>
        <v>0</v>
      </c>
      <c r="BN191" s="81">
        <f t="shared" si="2816"/>
        <v>0</v>
      </c>
      <c r="BO191" s="81">
        <f t="shared" si="2817"/>
        <v>0</v>
      </c>
      <c r="BP191" s="81">
        <f t="shared" si="2818"/>
        <v>0</v>
      </c>
      <c r="BQ191" s="81">
        <f t="shared" si="2819"/>
        <v>0</v>
      </c>
      <c r="BR191" s="81">
        <f t="shared" si="2820"/>
        <v>0</v>
      </c>
      <c r="BS191" s="81">
        <f t="shared" si="2821"/>
        <v>0</v>
      </c>
      <c r="BT191" s="45" t="s">
        <v>218</v>
      </c>
      <c r="BU191" s="9">
        <v>25931</v>
      </c>
      <c r="BV191" s="86">
        <v>0</v>
      </c>
      <c r="BW191" s="86">
        <f t="shared" si="2823"/>
        <v>0</v>
      </c>
      <c r="BX191" s="86">
        <f t="shared" si="2824"/>
        <v>0</v>
      </c>
      <c r="BY191" s="87">
        <f t="shared" si="2825"/>
        <v>0</v>
      </c>
      <c r="BZ191" s="87">
        <f t="shared" si="2826"/>
        <v>0</v>
      </c>
      <c r="CA191" s="81">
        <f t="shared" si="2827"/>
        <v>0</v>
      </c>
      <c r="CB191" s="81">
        <f t="shared" si="2828"/>
        <v>0</v>
      </c>
      <c r="CC191" s="81">
        <f t="shared" si="2829"/>
        <v>0</v>
      </c>
      <c r="CD191" s="81">
        <f t="shared" si="2830"/>
        <v>0</v>
      </c>
      <c r="CE191" s="81">
        <f t="shared" si="2831"/>
        <v>0</v>
      </c>
      <c r="CF191" s="81">
        <f t="shared" si="2832"/>
        <v>0</v>
      </c>
      <c r="CG191" s="87">
        <f t="shared" si="2833"/>
        <v>0</v>
      </c>
      <c r="CH191" s="81">
        <f t="shared" si="2834"/>
        <v>0</v>
      </c>
      <c r="CI191" s="81">
        <f t="shared" si="2835"/>
        <v>0</v>
      </c>
      <c r="CJ191" s="81">
        <f t="shared" si="2836"/>
        <v>0</v>
      </c>
      <c r="CK191" s="81">
        <f t="shared" si="2837"/>
        <v>0</v>
      </c>
      <c r="CL191" s="81">
        <f t="shared" si="2838"/>
        <v>0</v>
      </c>
      <c r="CM191" s="45">
        <v>0</v>
      </c>
      <c r="CN191" s="9">
        <v>25931</v>
      </c>
      <c r="CO191" s="90"/>
      <c r="CP191" s="90">
        <f t="shared" si="2868"/>
        <v>0</v>
      </c>
      <c r="CQ191" s="90">
        <f t="shared" si="2841"/>
        <v>0</v>
      </c>
      <c r="CR191" s="87">
        <f t="shared" si="2842"/>
        <v>0</v>
      </c>
      <c r="CS191" s="87">
        <f t="shared" si="2843"/>
        <v>0</v>
      </c>
      <c r="CT191" s="88"/>
      <c r="CU191" s="81"/>
      <c r="CV191" s="81"/>
      <c r="CW191" s="81"/>
      <c r="CX191" s="81"/>
      <c r="CY191" s="81"/>
      <c r="CZ191" s="87">
        <f t="shared" si="2844"/>
        <v>0</v>
      </c>
      <c r="DA191" s="81"/>
      <c r="DB191" s="81"/>
      <c r="DC191" s="81"/>
      <c r="DD191" s="81">
        <f t="shared" si="2845"/>
        <v>0</v>
      </c>
      <c r="DE191" s="81">
        <f t="shared" si="2846"/>
        <v>0</v>
      </c>
      <c r="DF191" s="45" t="s">
        <v>218</v>
      </c>
      <c r="DG191" s="9">
        <v>26460</v>
      </c>
      <c r="DH191" s="90">
        <v>0</v>
      </c>
      <c r="DI191" s="90">
        <f t="shared" si="2869"/>
        <v>0</v>
      </c>
      <c r="DJ191" s="90">
        <f t="shared" si="2849"/>
        <v>0</v>
      </c>
      <c r="DK191" s="87">
        <f t="shared" si="2850"/>
        <v>0</v>
      </c>
      <c r="DL191" s="87">
        <f t="shared" si="2851"/>
        <v>0</v>
      </c>
      <c r="DM191" s="88"/>
      <c r="DN191" s="81"/>
      <c r="DO191" s="81"/>
      <c r="DP191" s="81"/>
      <c r="DQ191" s="81"/>
      <c r="DR191" s="81"/>
      <c r="DS191" s="87">
        <f t="shared" si="2852"/>
        <v>0</v>
      </c>
      <c r="DT191" s="81"/>
      <c r="DU191" s="81"/>
      <c r="DV191" s="81"/>
      <c r="DW191" s="81">
        <f t="shared" si="2853"/>
        <v>0</v>
      </c>
      <c r="DX191" s="81">
        <f t="shared" si="2854"/>
        <v>0</v>
      </c>
      <c r="DY191" s="45" t="s">
        <v>218</v>
      </c>
      <c r="DZ191" s="9"/>
      <c r="EA191" s="90">
        <v>0</v>
      </c>
      <c r="EB191" s="90" t="e">
        <f t="shared" si="2870"/>
        <v>#DIV/0!</v>
      </c>
      <c r="EC191" s="90" t="e">
        <f t="shared" si="2857"/>
        <v>#DIV/0!</v>
      </c>
      <c r="ED191" s="87">
        <f t="shared" si="2858"/>
        <v>0</v>
      </c>
      <c r="EE191" s="87">
        <f t="shared" si="2859"/>
        <v>0</v>
      </c>
      <c r="EF191" s="88"/>
      <c r="EG191" s="81"/>
      <c r="EH191" s="81"/>
      <c r="EI191" s="81"/>
      <c r="EJ191" s="81"/>
      <c r="EK191" s="81"/>
      <c r="EL191" s="87">
        <f t="shared" si="2860"/>
        <v>0</v>
      </c>
      <c r="EM191" s="81"/>
      <c r="EN191" s="81"/>
      <c r="EO191" s="81"/>
      <c r="EP191" s="81">
        <f t="shared" si="2861"/>
        <v>0</v>
      </c>
      <c r="EQ191" s="81">
        <f t="shared" si="2862"/>
        <v>0</v>
      </c>
      <c r="ER191" s="45" t="s">
        <v>218</v>
      </c>
      <c r="ES191" s="9"/>
      <c r="ET191" s="90">
        <v>0</v>
      </c>
      <c r="EU191" s="90" t="e">
        <f t="shared" si="2871"/>
        <v>#DIV/0!</v>
      </c>
      <c r="EV191" s="90" t="e">
        <f t="shared" si="2865"/>
        <v>#DIV/0!</v>
      </c>
    </row>
    <row r="192" spans="1:15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2" t="s">
        <v>19</v>
      </c>
      <c r="H192" s="40">
        <f t="shared" si="2784"/>
        <v>0</v>
      </c>
      <c r="I192" s="40">
        <f t="shared" si="2785"/>
        <v>0</v>
      </c>
      <c r="J192" s="5"/>
      <c r="K192" s="9"/>
      <c r="L192" s="9"/>
      <c r="M192" s="9"/>
      <c r="N192" s="9"/>
      <c r="O192" s="9"/>
      <c r="P192" s="40">
        <f t="shared" si="2786"/>
        <v>0</v>
      </c>
      <c r="Q192" s="9"/>
      <c r="R192" s="9"/>
      <c r="S192" s="9"/>
      <c r="T192" s="64">
        <f t="shared" si="2787"/>
        <v>0</v>
      </c>
      <c r="U192" s="64">
        <f t="shared" si="2788"/>
        <v>0</v>
      </c>
      <c r="V192" s="9">
        <f t="shared" si="2789"/>
        <v>0</v>
      </c>
      <c r="W192" s="9">
        <f t="shared" si="2789"/>
        <v>0</v>
      </c>
      <c r="X192" s="9">
        <v>39730</v>
      </c>
      <c r="Y192" s="45" t="s">
        <v>218</v>
      </c>
      <c r="Z192" s="69">
        <f t="shared" si="2790"/>
        <v>0</v>
      </c>
      <c r="AA192" s="69">
        <f t="shared" si="2791"/>
        <v>0</v>
      </c>
      <c r="AB192" s="69">
        <f t="shared" si="2792"/>
        <v>0</v>
      </c>
      <c r="AC192" s="69">
        <f t="shared" si="2793"/>
        <v>0</v>
      </c>
      <c r="AD192" s="69">
        <f t="shared" si="2794"/>
        <v>0</v>
      </c>
      <c r="AE192" s="46">
        <f t="shared" si="2795"/>
        <v>0</v>
      </c>
      <c r="AF192" s="9">
        <f t="shared" si="2796"/>
        <v>0</v>
      </c>
      <c r="AG192" s="9">
        <f t="shared" si="2797"/>
        <v>0</v>
      </c>
      <c r="AH192" s="69">
        <f t="shared" si="2798"/>
        <v>0</v>
      </c>
      <c r="AI192" s="69">
        <f t="shared" si="2799"/>
        <v>0</v>
      </c>
      <c r="AJ192" s="69">
        <f t="shared" si="2800"/>
        <v>0</v>
      </c>
      <c r="AK192" s="40">
        <f t="shared" si="2801"/>
        <v>0</v>
      </c>
      <c r="AL192" s="40">
        <f t="shared" si="2802"/>
        <v>0</v>
      </c>
      <c r="AM192" s="5"/>
      <c r="AN192" s="9"/>
      <c r="AO192" s="9"/>
      <c r="AP192" s="9"/>
      <c r="AQ192" s="9"/>
      <c r="AR192" s="9"/>
      <c r="AS192" s="40">
        <f t="shared" si="2803"/>
        <v>0</v>
      </c>
      <c r="AT192" s="9"/>
      <c r="AU192" s="9"/>
      <c r="AV192" s="9"/>
      <c r="AW192" s="81"/>
      <c r="AX192" s="81"/>
      <c r="AY192" s="78"/>
      <c r="AZ192" s="9">
        <v>39730</v>
      </c>
      <c r="BA192" s="45" t="s">
        <v>218</v>
      </c>
      <c r="BB192" s="86">
        <f>ROUND(AW192/AZ192/10,2)*-1</f>
        <v>0</v>
      </c>
      <c r="BC192" s="107" t="s">
        <v>218</v>
      </c>
      <c r="BD192" s="107">
        <f>BB192</f>
        <v>0</v>
      </c>
      <c r="BE192" s="87">
        <f t="shared" si="2807"/>
        <v>0</v>
      </c>
      <c r="BF192" s="87">
        <f t="shared" si="2808"/>
        <v>0</v>
      </c>
      <c r="BG192" s="88">
        <f t="shared" si="2809"/>
        <v>0</v>
      </c>
      <c r="BH192" s="88">
        <f t="shared" si="2810"/>
        <v>0</v>
      </c>
      <c r="BI192" s="88">
        <f t="shared" si="2811"/>
        <v>0</v>
      </c>
      <c r="BJ192" s="88">
        <f t="shared" si="2812"/>
        <v>0</v>
      </c>
      <c r="BK192" s="88">
        <f t="shared" si="2813"/>
        <v>0</v>
      </c>
      <c r="BL192" s="88">
        <f t="shared" si="2814"/>
        <v>0</v>
      </c>
      <c r="BM192" s="87">
        <f t="shared" si="2815"/>
        <v>0</v>
      </c>
      <c r="BN192" s="81">
        <f t="shared" si="2816"/>
        <v>0</v>
      </c>
      <c r="BO192" s="81">
        <f t="shared" si="2817"/>
        <v>0</v>
      </c>
      <c r="BP192" s="81">
        <f t="shared" si="2818"/>
        <v>0</v>
      </c>
      <c r="BQ192" s="81">
        <f t="shared" si="2819"/>
        <v>0</v>
      </c>
      <c r="BR192" s="81">
        <f t="shared" si="2820"/>
        <v>0</v>
      </c>
      <c r="BS192" s="81">
        <f t="shared" si="2821"/>
        <v>0</v>
      </c>
      <c r="BT192" s="9">
        <v>39730</v>
      </c>
      <c r="BU192" s="45" t="s">
        <v>218</v>
      </c>
      <c r="BV192" s="86">
        <f t="shared" si="2822"/>
        <v>0</v>
      </c>
      <c r="BW192" s="86">
        <v>0</v>
      </c>
      <c r="BX192" s="86">
        <f t="shared" si="2824"/>
        <v>0</v>
      </c>
      <c r="BY192" s="87">
        <f t="shared" si="2825"/>
        <v>0</v>
      </c>
      <c r="BZ192" s="87">
        <f t="shared" si="2826"/>
        <v>0</v>
      </c>
      <c r="CA192" s="81">
        <f t="shared" si="2827"/>
        <v>0</v>
      </c>
      <c r="CB192" s="81">
        <f t="shared" si="2828"/>
        <v>0</v>
      </c>
      <c r="CC192" s="81">
        <f t="shared" si="2829"/>
        <v>0</v>
      </c>
      <c r="CD192" s="81">
        <f t="shared" si="2830"/>
        <v>0</v>
      </c>
      <c r="CE192" s="81">
        <f t="shared" si="2831"/>
        <v>0</v>
      </c>
      <c r="CF192" s="81">
        <f t="shared" si="2832"/>
        <v>0</v>
      </c>
      <c r="CG192" s="87">
        <f t="shared" si="2833"/>
        <v>0</v>
      </c>
      <c r="CH192" s="81">
        <f t="shared" si="2834"/>
        <v>0</v>
      </c>
      <c r="CI192" s="81">
        <f t="shared" si="2835"/>
        <v>0</v>
      </c>
      <c r="CJ192" s="81">
        <f t="shared" si="2836"/>
        <v>0</v>
      </c>
      <c r="CK192" s="81">
        <f t="shared" si="2837"/>
        <v>0</v>
      </c>
      <c r="CL192" s="81">
        <f t="shared" si="2838"/>
        <v>0</v>
      </c>
      <c r="CM192" s="9">
        <v>39730</v>
      </c>
      <c r="CN192" s="45">
        <v>0</v>
      </c>
      <c r="CO192" s="90">
        <f>ROUND(((CD192+CE192)-(BJ192+BK192))/CM192/10,2)*-1</f>
        <v>0</v>
      </c>
      <c r="CP192" s="90"/>
      <c r="CQ192" s="90">
        <f t="shared" si="2841"/>
        <v>0</v>
      </c>
      <c r="CR192" s="87">
        <f t="shared" si="2842"/>
        <v>0</v>
      </c>
      <c r="CS192" s="87">
        <f t="shared" si="2843"/>
        <v>0</v>
      </c>
      <c r="CT192" s="88"/>
      <c r="CU192" s="81"/>
      <c r="CV192" s="81"/>
      <c r="CW192" s="81"/>
      <c r="CX192" s="81"/>
      <c r="CY192" s="81"/>
      <c r="CZ192" s="87">
        <f t="shared" si="2844"/>
        <v>0</v>
      </c>
      <c r="DA192" s="81"/>
      <c r="DB192" s="81"/>
      <c r="DC192" s="81"/>
      <c r="DD192" s="81">
        <f t="shared" si="2845"/>
        <v>0</v>
      </c>
      <c r="DE192" s="81">
        <f t="shared" si="2846"/>
        <v>0</v>
      </c>
      <c r="DF192" s="9">
        <v>40555</v>
      </c>
      <c r="DG192" s="45" t="s">
        <v>218</v>
      </c>
      <c r="DH192" s="90">
        <f t="shared" ref="DH192" si="2872">ROUND(((CW192+CX192)-(CD192+CE192))/DF192/10,2)*-1</f>
        <v>0</v>
      </c>
      <c r="DI192" s="90">
        <v>0</v>
      </c>
      <c r="DJ192" s="90">
        <f t="shared" si="2849"/>
        <v>0</v>
      </c>
      <c r="DK192" s="87">
        <f t="shared" si="2850"/>
        <v>0</v>
      </c>
      <c r="DL192" s="87">
        <f t="shared" si="2851"/>
        <v>0</v>
      </c>
      <c r="DM192" s="88"/>
      <c r="DN192" s="81"/>
      <c r="DO192" s="81"/>
      <c r="DP192" s="81"/>
      <c r="DQ192" s="81"/>
      <c r="DR192" s="81"/>
      <c r="DS192" s="87">
        <f t="shared" si="2852"/>
        <v>0</v>
      </c>
      <c r="DT192" s="81"/>
      <c r="DU192" s="81"/>
      <c r="DV192" s="81"/>
      <c r="DW192" s="81">
        <f t="shared" si="2853"/>
        <v>0</v>
      </c>
      <c r="DX192" s="81">
        <f t="shared" si="2854"/>
        <v>0</v>
      </c>
      <c r="DY192" s="9"/>
      <c r="DZ192" s="45" t="s">
        <v>218</v>
      </c>
      <c r="EA192" s="90" t="e">
        <f t="shared" ref="EA192" si="2873">ROUND(((DP192+DQ192)-(CW192+CX192))/DY192/10,2)*-1</f>
        <v>#DIV/0!</v>
      </c>
      <c r="EB192" s="90">
        <v>0</v>
      </c>
      <c r="EC192" s="90" t="e">
        <f t="shared" si="2857"/>
        <v>#DIV/0!</v>
      </c>
      <c r="ED192" s="87">
        <f t="shared" si="2858"/>
        <v>0</v>
      </c>
      <c r="EE192" s="87">
        <f t="shared" si="2859"/>
        <v>0</v>
      </c>
      <c r="EF192" s="88"/>
      <c r="EG192" s="81"/>
      <c r="EH192" s="81"/>
      <c r="EI192" s="81"/>
      <c r="EJ192" s="81"/>
      <c r="EK192" s="81"/>
      <c r="EL192" s="87">
        <f t="shared" si="2860"/>
        <v>0</v>
      </c>
      <c r="EM192" s="81"/>
      <c r="EN192" s="81"/>
      <c r="EO192" s="81"/>
      <c r="EP192" s="81">
        <f t="shared" si="2861"/>
        <v>0</v>
      </c>
      <c r="EQ192" s="81">
        <f t="shared" si="2862"/>
        <v>0</v>
      </c>
      <c r="ER192" s="9"/>
      <c r="ES192" s="45" t="s">
        <v>218</v>
      </c>
      <c r="ET192" s="90" t="e">
        <f t="shared" ref="ET192" si="2874">ROUND(((EI192+EJ192)-(DP192+DQ192))/ER192/10,2)*-1</f>
        <v>#DIV/0!</v>
      </c>
      <c r="EU192" s="90">
        <v>0</v>
      </c>
      <c r="EV192" s="90" t="e">
        <f t="shared" si="2865"/>
        <v>#DIV/0!</v>
      </c>
    </row>
    <row r="193" spans="1:15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93</v>
      </c>
      <c r="G193" s="7" t="s">
        <v>94</v>
      </c>
      <c r="H193" s="40">
        <f t="shared" si="2784"/>
        <v>0</v>
      </c>
      <c r="I193" s="40">
        <f t="shared" si="2785"/>
        <v>0</v>
      </c>
      <c r="J193" s="5"/>
      <c r="K193" s="9"/>
      <c r="L193" s="9"/>
      <c r="M193" s="9"/>
      <c r="N193" s="9"/>
      <c r="O193" s="9"/>
      <c r="P193" s="40">
        <f t="shared" si="2786"/>
        <v>0</v>
      </c>
      <c r="Q193" s="9"/>
      <c r="R193" s="9"/>
      <c r="S193" s="9"/>
      <c r="T193" s="64">
        <f t="shared" si="2787"/>
        <v>0</v>
      </c>
      <c r="U193" s="64">
        <f t="shared" si="2788"/>
        <v>0</v>
      </c>
      <c r="V193" s="9">
        <f t="shared" si="2789"/>
        <v>0</v>
      </c>
      <c r="W193" s="9">
        <f t="shared" si="2789"/>
        <v>0</v>
      </c>
      <c r="X193" s="45" t="s">
        <v>218</v>
      </c>
      <c r="Y193" s="9">
        <v>20956</v>
      </c>
      <c r="Z193" s="69">
        <f t="shared" si="2790"/>
        <v>0</v>
      </c>
      <c r="AA193" s="69">
        <f t="shared" si="2791"/>
        <v>0</v>
      </c>
      <c r="AB193" s="69">
        <f t="shared" si="2792"/>
        <v>0</v>
      </c>
      <c r="AC193" s="69">
        <f t="shared" si="2793"/>
        <v>0</v>
      </c>
      <c r="AD193" s="69">
        <f t="shared" si="2794"/>
        <v>0</v>
      </c>
      <c r="AE193" s="46">
        <f t="shared" si="2795"/>
        <v>0</v>
      </c>
      <c r="AF193" s="9">
        <f t="shared" si="2796"/>
        <v>0</v>
      </c>
      <c r="AG193" s="9">
        <f t="shared" si="2797"/>
        <v>0</v>
      </c>
      <c r="AH193" s="69">
        <f t="shared" si="2798"/>
        <v>0</v>
      </c>
      <c r="AI193" s="69">
        <f t="shared" si="2799"/>
        <v>0</v>
      </c>
      <c r="AJ193" s="69">
        <f t="shared" si="2800"/>
        <v>0</v>
      </c>
      <c r="AK193" s="40">
        <f t="shared" si="2801"/>
        <v>0</v>
      </c>
      <c r="AL193" s="40">
        <f t="shared" si="2802"/>
        <v>0</v>
      </c>
      <c r="AM193" s="5"/>
      <c r="AN193" s="9"/>
      <c r="AO193" s="9"/>
      <c r="AP193" s="9"/>
      <c r="AQ193" s="9"/>
      <c r="AR193" s="9"/>
      <c r="AS193" s="40">
        <f t="shared" si="2803"/>
        <v>0</v>
      </c>
      <c r="AT193" s="9"/>
      <c r="AU193" s="9"/>
      <c r="AV193" s="9"/>
      <c r="AW193" s="81"/>
      <c r="AX193" s="81"/>
      <c r="AY193" s="78"/>
      <c r="AZ193" s="45" t="s">
        <v>218</v>
      </c>
      <c r="BA193" s="9">
        <v>20956</v>
      </c>
      <c r="BB193" s="107" t="s">
        <v>218</v>
      </c>
      <c r="BC193" s="86">
        <f t="shared" ref="BC193:BC194" si="2875">ROUND(AX193/BA193/10,2)*-1</f>
        <v>0</v>
      </c>
      <c r="BD193" s="86">
        <f>BC193</f>
        <v>0</v>
      </c>
      <c r="BE193" s="87">
        <f t="shared" si="2807"/>
        <v>0</v>
      </c>
      <c r="BF193" s="87">
        <f t="shared" si="2808"/>
        <v>0</v>
      </c>
      <c r="BG193" s="88">
        <f t="shared" si="2809"/>
        <v>0</v>
      </c>
      <c r="BH193" s="88">
        <f t="shared" si="2810"/>
        <v>0</v>
      </c>
      <c r="BI193" s="88">
        <f t="shared" si="2811"/>
        <v>0</v>
      </c>
      <c r="BJ193" s="88">
        <f t="shared" si="2812"/>
        <v>0</v>
      </c>
      <c r="BK193" s="88">
        <f t="shared" si="2813"/>
        <v>0</v>
      </c>
      <c r="BL193" s="88">
        <f t="shared" si="2814"/>
        <v>0</v>
      </c>
      <c r="BM193" s="87">
        <f t="shared" si="2815"/>
        <v>0</v>
      </c>
      <c r="BN193" s="81">
        <f t="shared" si="2816"/>
        <v>0</v>
      </c>
      <c r="BO193" s="81">
        <f t="shared" si="2817"/>
        <v>0</v>
      </c>
      <c r="BP193" s="81">
        <f t="shared" si="2818"/>
        <v>0</v>
      </c>
      <c r="BQ193" s="81">
        <f t="shared" si="2819"/>
        <v>0</v>
      </c>
      <c r="BR193" s="81">
        <f t="shared" si="2820"/>
        <v>0</v>
      </c>
      <c r="BS193" s="81">
        <f t="shared" si="2821"/>
        <v>0</v>
      </c>
      <c r="BT193" s="45" t="s">
        <v>218</v>
      </c>
      <c r="BU193" s="9">
        <v>20956</v>
      </c>
      <c r="BV193" s="86">
        <v>0</v>
      </c>
      <c r="BW193" s="86">
        <f t="shared" si="2823"/>
        <v>0</v>
      </c>
      <c r="BX193" s="86">
        <f t="shared" si="2824"/>
        <v>0</v>
      </c>
      <c r="BY193" s="87">
        <f t="shared" si="2825"/>
        <v>0</v>
      </c>
      <c r="BZ193" s="87">
        <f t="shared" si="2826"/>
        <v>0</v>
      </c>
      <c r="CA193" s="81">
        <f t="shared" si="2827"/>
        <v>0</v>
      </c>
      <c r="CB193" s="81">
        <f t="shared" si="2828"/>
        <v>0</v>
      </c>
      <c r="CC193" s="81">
        <f t="shared" si="2829"/>
        <v>0</v>
      </c>
      <c r="CD193" s="81">
        <f t="shared" si="2830"/>
        <v>0</v>
      </c>
      <c r="CE193" s="81">
        <f t="shared" si="2831"/>
        <v>0</v>
      </c>
      <c r="CF193" s="81">
        <f t="shared" si="2832"/>
        <v>0</v>
      </c>
      <c r="CG193" s="87">
        <f t="shared" si="2833"/>
        <v>0</v>
      </c>
      <c r="CH193" s="81">
        <f t="shared" si="2834"/>
        <v>0</v>
      </c>
      <c r="CI193" s="81">
        <f t="shared" si="2835"/>
        <v>0</v>
      </c>
      <c r="CJ193" s="81">
        <f t="shared" si="2836"/>
        <v>0</v>
      </c>
      <c r="CK193" s="81">
        <f t="shared" si="2837"/>
        <v>0</v>
      </c>
      <c r="CL193" s="81">
        <f t="shared" si="2838"/>
        <v>0</v>
      </c>
      <c r="CM193" s="45">
        <v>0</v>
      </c>
      <c r="CN193" s="9">
        <v>20956</v>
      </c>
      <c r="CO193" s="90"/>
      <c r="CP193" s="90">
        <f t="shared" ref="CP193:CP194" si="2876">ROUND((CI193-BO193)/CN193/10,2)*-1</f>
        <v>0</v>
      </c>
      <c r="CQ193" s="90">
        <f t="shared" si="2841"/>
        <v>0</v>
      </c>
      <c r="CR193" s="87">
        <f t="shared" si="2842"/>
        <v>0</v>
      </c>
      <c r="CS193" s="87">
        <f t="shared" si="2843"/>
        <v>0</v>
      </c>
      <c r="CT193" s="88"/>
      <c r="CU193" s="81"/>
      <c r="CV193" s="81"/>
      <c r="CW193" s="81"/>
      <c r="CX193" s="81"/>
      <c r="CY193" s="81"/>
      <c r="CZ193" s="87">
        <f t="shared" si="2844"/>
        <v>0</v>
      </c>
      <c r="DA193" s="81"/>
      <c r="DB193" s="81"/>
      <c r="DC193" s="81"/>
      <c r="DD193" s="81">
        <f t="shared" si="2845"/>
        <v>0</v>
      </c>
      <c r="DE193" s="81">
        <f t="shared" si="2846"/>
        <v>0</v>
      </c>
      <c r="DF193" s="45" t="s">
        <v>218</v>
      </c>
      <c r="DG193" s="9">
        <v>21384</v>
      </c>
      <c r="DH193" s="90">
        <v>0</v>
      </c>
      <c r="DI193" s="90">
        <f t="shared" ref="DI193:DI194" si="2877">ROUND(((DB193-CI193)/DG193/10),2)*-1</f>
        <v>0</v>
      </c>
      <c r="DJ193" s="90">
        <f t="shared" si="2849"/>
        <v>0</v>
      </c>
      <c r="DK193" s="87">
        <f t="shared" si="2850"/>
        <v>0</v>
      </c>
      <c r="DL193" s="87">
        <f t="shared" si="2851"/>
        <v>0</v>
      </c>
      <c r="DM193" s="88"/>
      <c r="DN193" s="81"/>
      <c r="DO193" s="81"/>
      <c r="DP193" s="81"/>
      <c r="DQ193" s="81"/>
      <c r="DR193" s="81"/>
      <c r="DS193" s="87">
        <f t="shared" si="2852"/>
        <v>0</v>
      </c>
      <c r="DT193" s="81"/>
      <c r="DU193" s="81"/>
      <c r="DV193" s="81"/>
      <c r="DW193" s="81">
        <f t="shared" si="2853"/>
        <v>0</v>
      </c>
      <c r="DX193" s="81">
        <f t="shared" si="2854"/>
        <v>0</v>
      </c>
      <c r="DY193" s="45" t="s">
        <v>218</v>
      </c>
      <c r="DZ193" s="9"/>
      <c r="EA193" s="90">
        <v>0</v>
      </c>
      <c r="EB193" s="90" t="e">
        <f t="shared" ref="EB193:EB194" si="2878">ROUND(((DU193-DB193)/DZ193/10),2)*-1</f>
        <v>#DIV/0!</v>
      </c>
      <c r="EC193" s="90" t="e">
        <f t="shared" si="2857"/>
        <v>#DIV/0!</v>
      </c>
      <c r="ED193" s="87">
        <f t="shared" si="2858"/>
        <v>0</v>
      </c>
      <c r="EE193" s="87">
        <f t="shared" si="2859"/>
        <v>0</v>
      </c>
      <c r="EF193" s="88"/>
      <c r="EG193" s="81"/>
      <c r="EH193" s="81"/>
      <c r="EI193" s="81"/>
      <c r="EJ193" s="81"/>
      <c r="EK193" s="81"/>
      <c r="EL193" s="87">
        <f t="shared" si="2860"/>
        <v>0</v>
      </c>
      <c r="EM193" s="81"/>
      <c r="EN193" s="81"/>
      <c r="EO193" s="81"/>
      <c r="EP193" s="81">
        <f t="shared" si="2861"/>
        <v>0</v>
      </c>
      <c r="EQ193" s="81">
        <f t="shared" si="2862"/>
        <v>0</v>
      </c>
      <c r="ER193" s="45" t="s">
        <v>218</v>
      </c>
      <c r="ES193" s="9"/>
      <c r="ET193" s="90">
        <v>0</v>
      </c>
      <c r="EU193" s="90" t="e">
        <f t="shared" ref="EU193:EU194" si="2879">ROUND(((EN193-DU193)/ES193/10),2)*-1</f>
        <v>#DIV/0!</v>
      </c>
      <c r="EV193" s="90" t="e">
        <f t="shared" si="2865"/>
        <v>#DIV/0!</v>
      </c>
    </row>
    <row r="194" spans="1:15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2">
        <v>3146</v>
      </c>
      <c r="F194" s="2" t="s">
        <v>56</v>
      </c>
      <c r="G194" s="7" t="s">
        <v>94</v>
      </c>
      <c r="H194" s="40">
        <f t="shared" si="2784"/>
        <v>15000</v>
      </c>
      <c r="I194" s="40">
        <f t="shared" si="2785"/>
        <v>0</v>
      </c>
      <c r="J194" s="5"/>
      <c r="K194" s="9"/>
      <c r="L194" s="9"/>
      <c r="M194" s="9"/>
      <c r="N194" s="9"/>
      <c r="O194" s="9"/>
      <c r="P194" s="40">
        <f t="shared" si="2786"/>
        <v>15000</v>
      </c>
      <c r="Q194" s="9"/>
      <c r="R194" s="9">
        <v>15000</v>
      </c>
      <c r="S194" s="9"/>
      <c r="T194" s="64">
        <f t="shared" si="2787"/>
        <v>0</v>
      </c>
      <c r="U194" s="64">
        <f t="shared" si="2788"/>
        <v>-15000</v>
      </c>
      <c r="V194" s="9">
        <f t="shared" si="2789"/>
        <v>0</v>
      </c>
      <c r="W194" s="9">
        <f t="shared" si="2789"/>
        <v>-9750</v>
      </c>
      <c r="X194" s="9">
        <v>50756</v>
      </c>
      <c r="Y194" s="9">
        <v>30694</v>
      </c>
      <c r="Z194" s="69">
        <f t="shared" si="2790"/>
        <v>0</v>
      </c>
      <c r="AA194" s="69">
        <f t="shared" si="2791"/>
        <v>-0.04</v>
      </c>
      <c r="AB194" s="69">
        <f t="shared" si="2792"/>
        <v>-0.04</v>
      </c>
      <c r="AC194" s="69">
        <f t="shared" si="2793"/>
        <v>0</v>
      </c>
      <c r="AD194" s="69">
        <f t="shared" si="2794"/>
        <v>-0.03</v>
      </c>
      <c r="AE194" s="46">
        <f t="shared" si="2795"/>
        <v>-0.03</v>
      </c>
      <c r="AF194" s="9">
        <f t="shared" si="2796"/>
        <v>0</v>
      </c>
      <c r="AG194" s="9">
        <f t="shared" si="2797"/>
        <v>-5250</v>
      </c>
      <c r="AH194" s="69">
        <f t="shared" si="2798"/>
        <v>0</v>
      </c>
      <c r="AI194" s="69">
        <f t="shared" si="2799"/>
        <v>-1.0000000000000002E-2</v>
      </c>
      <c r="AJ194" s="69">
        <f t="shared" si="2800"/>
        <v>-1.0000000000000002E-2</v>
      </c>
      <c r="AK194" s="40">
        <f t="shared" si="2801"/>
        <v>0</v>
      </c>
      <c r="AL194" s="40">
        <f t="shared" si="2802"/>
        <v>0</v>
      </c>
      <c r="AM194" s="5"/>
      <c r="AN194" s="9"/>
      <c r="AO194" s="9"/>
      <c r="AP194" s="9"/>
      <c r="AQ194" s="9"/>
      <c r="AR194" s="9"/>
      <c r="AS194" s="40">
        <f t="shared" si="2803"/>
        <v>0</v>
      </c>
      <c r="AT194" s="9"/>
      <c r="AU194" s="9"/>
      <c r="AV194" s="9"/>
      <c r="AW194" s="81"/>
      <c r="AX194" s="81"/>
      <c r="AY194" s="78"/>
      <c r="AZ194" s="9">
        <v>50756</v>
      </c>
      <c r="BA194" s="9">
        <v>30694</v>
      </c>
      <c r="BB194" s="86">
        <f>ROUND(AW194/AZ194/10,2)*-1</f>
        <v>0</v>
      </c>
      <c r="BC194" s="86">
        <f t="shared" si="2875"/>
        <v>0</v>
      </c>
      <c r="BD194" s="86">
        <f t="shared" si="2806"/>
        <v>0</v>
      </c>
      <c r="BE194" s="87">
        <f t="shared" si="2807"/>
        <v>15000</v>
      </c>
      <c r="BF194" s="87">
        <f t="shared" si="2808"/>
        <v>0</v>
      </c>
      <c r="BG194" s="88">
        <f t="shared" si="2809"/>
        <v>0</v>
      </c>
      <c r="BH194" s="88">
        <f t="shared" si="2810"/>
        <v>0</v>
      </c>
      <c r="BI194" s="88">
        <f t="shared" si="2811"/>
        <v>0</v>
      </c>
      <c r="BJ194" s="88">
        <f t="shared" si="2812"/>
        <v>0</v>
      </c>
      <c r="BK194" s="88">
        <f t="shared" si="2813"/>
        <v>0</v>
      </c>
      <c r="BL194" s="88">
        <f t="shared" si="2814"/>
        <v>0</v>
      </c>
      <c r="BM194" s="87">
        <f t="shared" si="2815"/>
        <v>15000</v>
      </c>
      <c r="BN194" s="81">
        <f t="shared" si="2816"/>
        <v>0</v>
      </c>
      <c r="BO194" s="81">
        <f t="shared" si="2817"/>
        <v>15000</v>
      </c>
      <c r="BP194" s="81">
        <f t="shared" si="2818"/>
        <v>0</v>
      </c>
      <c r="BQ194" s="81">
        <f t="shared" si="2819"/>
        <v>0</v>
      </c>
      <c r="BR194" s="81">
        <f t="shared" si="2820"/>
        <v>0</v>
      </c>
      <c r="BS194" s="81">
        <f t="shared" si="2821"/>
        <v>0</v>
      </c>
      <c r="BT194" s="9">
        <v>50756</v>
      </c>
      <c r="BU194" s="9">
        <v>30694</v>
      </c>
      <c r="BV194" s="86">
        <f t="shared" si="2822"/>
        <v>0</v>
      </c>
      <c r="BW194" s="86">
        <f t="shared" si="2823"/>
        <v>0</v>
      </c>
      <c r="BX194" s="86">
        <f t="shared" si="2824"/>
        <v>0</v>
      </c>
      <c r="BY194" s="87">
        <f t="shared" si="2825"/>
        <v>15000</v>
      </c>
      <c r="BZ194" s="87">
        <f t="shared" si="2826"/>
        <v>0</v>
      </c>
      <c r="CA194" s="81">
        <f t="shared" si="2827"/>
        <v>0</v>
      </c>
      <c r="CB194" s="81">
        <f t="shared" si="2828"/>
        <v>0</v>
      </c>
      <c r="CC194" s="81">
        <f t="shared" si="2829"/>
        <v>0</v>
      </c>
      <c r="CD194" s="81">
        <f t="shared" si="2830"/>
        <v>0</v>
      </c>
      <c r="CE194" s="81">
        <f t="shared" si="2831"/>
        <v>0</v>
      </c>
      <c r="CF194" s="81">
        <f t="shared" si="2832"/>
        <v>0</v>
      </c>
      <c r="CG194" s="87">
        <f t="shared" si="2833"/>
        <v>15000</v>
      </c>
      <c r="CH194" s="81">
        <f t="shared" si="2834"/>
        <v>0</v>
      </c>
      <c r="CI194" s="81">
        <f t="shared" si="2835"/>
        <v>15000</v>
      </c>
      <c r="CJ194" s="81">
        <f t="shared" si="2836"/>
        <v>0</v>
      </c>
      <c r="CK194" s="81">
        <f t="shared" si="2837"/>
        <v>0</v>
      </c>
      <c r="CL194" s="81">
        <f t="shared" si="2838"/>
        <v>0</v>
      </c>
      <c r="CM194" s="9">
        <v>50756</v>
      </c>
      <c r="CN194" s="9">
        <v>30694</v>
      </c>
      <c r="CO194" s="90">
        <f>ROUND(((CD194+CE194)-(BJ194+BK194))/CM194/10,2)*-1</f>
        <v>0</v>
      </c>
      <c r="CP194" s="90">
        <f t="shared" si="2876"/>
        <v>0</v>
      </c>
      <c r="CQ194" s="90">
        <f t="shared" si="2841"/>
        <v>0</v>
      </c>
      <c r="CR194" s="87">
        <f t="shared" si="2842"/>
        <v>0</v>
      </c>
      <c r="CS194" s="87">
        <f t="shared" si="2843"/>
        <v>0</v>
      </c>
      <c r="CT194" s="88"/>
      <c r="CU194" s="81"/>
      <c r="CV194" s="81"/>
      <c r="CW194" s="81"/>
      <c r="CX194" s="81"/>
      <c r="CY194" s="81"/>
      <c r="CZ194" s="87">
        <f t="shared" si="2844"/>
        <v>0</v>
      </c>
      <c r="DA194" s="81"/>
      <c r="DB194" s="81"/>
      <c r="DC194" s="81"/>
      <c r="DD194" s="81">
        <f t="shared" si="2845"/>
        <v>0</v>
      </c>
      <c r="DE194" s="81">
        <f t="shared" si="2846"/>
        <v>-15000</v>
      </c>
      <c r="DF194" s="9">
        <v>51792</v>
      </c>
      <c r="DG194" s="9">
        <v>31320</v>
      </c>
      <c r="DH194" s="90">
        <f t="shared" ref="DH194" si="2880">ROUND(((CW194+CX194)-(CD194+CE194))/DF194/10,2)*-1</f>
        <v>0</v>
      </c>
      <c r="DI194" s="90">
        <f t="shared" si="2877"/>
        <v>0.05</v>
      </c>
      <c r="DJ194" s="90">
        <f t="shared" si="2849"/>
        <v>0.05</v>
      </c>
      <c r="DK194" s="87">
        <f t="shared" si="2850"/>
        <v>0</v>
      </c>
      <c r="DL194" s="87">
        <f t="shared" si="2851"/>
        <v>0</v>
      </c>
      <c r="DM194" s="88"/>
      <c r="DN194" s="81"/>
      <c r="DO194" s="81"/>
      <c r="DP194" s="81"/>
      <c r="DQ194" s="81"/>
      <c r="DR194" s="81"/>
      <c r="DS194" s="87">
        <f t="shared" si="2852"/>
        <v>0</v>
      </c>
      <c r="DT194" s="81"/>
      <c r="DU194" s="81"/>
      <c r="DV194" s="81"/>
      <c r="DW194" s="81">
        <f t="shared" si="2853"/>
        <v>0</v>
      </c>
      <c r="DX194" s="81">
        <f t="shared" si="2854"/>
        <v>0</v>
      </c>
      <c r="DY194" s="9"/>
      <c r="DZ194" s="9"/>
      <c r="EA194" s="90" t="e">
        <f t="shared" ref="EA194" si="2881">ROUND(((DP194+DQ194)-(CW194+CX194))/DY194/10,2)*-1</f>
        <v>#DIV/0!</v>
      </c>
      <c r="EB194" s="90" t="e">
        <f t="shared" si="2878"/>
        <v>#DIV/0!</v>
      </c>
      <c r="EC194" s="90" t="e">
        <f t="shared" si="2857"/>
        <v>#DIV/0!</v>
      </c>
      <c r="ED194" s="87">
        <f t="shared" si="2858"/>
        <v>0</v>
      </c>
      <c r="EE194" s="87">
        <f t="shared" si="2859"/>
        <v>0</v>
      </c>
      <c r="EF194" s="88"/>
      <c r="EG194" s="81"/>
      <c r="EH194" s="81"/>
      <c r="EI194" s="81"/>
      <c r="EJ194" s="81"/>
      <c r="EK194" s="81"/>
      <c r="EL194" s="87">
        <f t="shared" si="2860"/>
        <v>0</v>
      </c>
      <c r="EM194" s="81"/>
      <c r="EN194" s="81"/>
      <c r="EO194" s="81"/>
      <c r="EP194" s="81">
        <f t="shared" si="2861"/>
        <v>0</v>
      </c>
      <c r="EQ194" s="81">
        <f t="shared" si="2862"/>
        <v>0</v>
      </c>
      <c r="ER194" s="9"/>
      <c r="ES194" s="9"/>
      <c r="ET194" s="90" t="e">
        <f t="shared" ref="ET194" si="2882">ROUND(((EI194+EJ194)-(DP194+DQ194))/ER194/10,2)*-1</f>
        <v>#DIV/0!</v>
      </c>
      <c r="EU194" s="90" t="e">
        <f t="shared" si="2879"/>
        <v>#DIV/0!</v>
      </c>
      <c r="EV194" s="90" t="e">
        <f t="shared" si="2865"/>
        <v>#DIV/0!</v>
      </c>
    </row>
    <row r="195" spans="1:152" x14ac:dyDescent="0.25">
      <c r="A195" s="29"/>
      <c r="B195" s="30"/>
      <c r="C195" s="31"/>
      <c r="D195" s="32" t="s">
        <v>179</v>
      </c>
      <c r="E195" s="30"/>
      <c r="F195" s="30"/>
      <c r="G195" s="31"/>
      <c r="H195" s="33">
        <f t="shared" ref="H195:AE195" si="2883">SUBTOTAL(9,H187:H194)</f>
        <v>70000</v>
      </c>
      <c r="I195" s="33">
        <f t="shared" si="2883"/>
        <v>20000</v>
      </c>
      <c r="J195" s="33">
        <f t="shared" si="2883"/>
        <v>0</v>
      </c>
      <c r="K195" s="33">
        <f t="shared" si="2883"/>
        <v>0</v>
      </c>
      <c r="L195" s="33">
        <f t="shared" si="2883"/>
        <v>0</v>
      </c>
      <c r="M195" s="33">
        <f t="shared" si="2883"/>
        <v>20000</v>
      </c>
      <c r="N195" s="33">
        <f t="shared" si="2883"/>
        <v>0</v>
      </c>
      <c r="O195" s="33">
        <f t="shared" si="2883"/>
        <v>0</v>
      </c>
      <c r="P195" s="33">
        <f t="shared" si="2883"/>
        <v>50000</v>
      </c>
      <c r="Q195" s="33">
        <f t="shared" si="2883"/>
        <v>0</v>
      </c>
      <c r="R195" s="33">
        <f t="shared" si="2883"/>
        <v>50000</v>
      </c>
      <c r="S195" s="33">
        <f t="shared" si="2883"/>
        <v>0</v>
      </c>
      <c r="T195" s="33">
        <f t="shared" si="2883"/>
        <v>-20000</v>
      </c>
      <c r="U195" s="33">
        <f t="shared" si="2883"/>
        <v>-50000</v>
      </c>
      <c r="V195" s="33">
        <f t="shared" si="2883"/>
        <v>-13000</v>
      </c>
      <c r="W195" s="33">
        <f t="shared" si="2883"/>
        <v>-32500</v>
      </c>
      <c r="X195" s="33">
        <f t="shared" si="2883"/>
        <v>176792</v>
      </c>
      <c r="Y195" s="33">
        <f t="shared" si="2883"/>
        <v>156292</v>
      </c>
      <c r="Z195" s="47">
        <f t="shared" si="2883"/>
        <v>-0.03</v>
      </c>
      <c r="AA195" s="47">
        <f t="shared" si="2883"/>
        <v>-0.15</v>
      </c>
      <c r="AB195" s="47">
        <f t="shared" si="2883"/>
        <v>-0.18000000000000002</v>
      </c>
      <c r="AC195" s="47">
        <f t="shared" si="2883"/>
        <v>-0.02</v>
      </c>
      <c r="AD195" s="47">
        <f t="shared" si="2883"/>
        <v>-0.1</v>
      </c>
      <c r="AE195" s="47">
        <f t="shared" si="2883"/>
        <v>-0.12</v>
      </c>
      <c r="AF195" s="33">
        <f t="shared" ref="AF195:AJ195" si="2884">SUBTOTAL(9,AF187:AF194)</f>
        <v>-7000</v>
      </c>
      <c r="AG195" s="33">
        <f t="shared" si="2884"/>
        <v>-17500</v>
      </c>
      <c r="AH195" s="47">
        <f t="shared" si="2884"/>
        <v>-9.9999999999999985E-3</v>
      </c>
      <c r="AI195" s="47">
        <f t="shared" si="2884"/>
        <v>-0.05</v>
      </c>
      <c r="AJ195" s="47">
        <f t="shared" si="2884"/>
        <v>-6.0000000000000005E-2</v>
      </c>
      <c r="AK195" s="33">
        <f t="shared" ref="AK195:BD195" si="2885">SUBTOTAL(9,AK187:AK194)</f>
        <v>0</v>
      </c>
      <c r="AL195" s="33">
        <f t="shared" si="2885"/>
        <v>0</v>
      </c>
      <c r="AM195" s="33">
        <f t="shared" si="2885"/>
        <v>0</v>
      </c>
      <c r="AN195" s="33">
        <f t="shared" si="2885"/>
        <v>0</v>
      </c>
      <c r="AO195" s="33">
        <f t="shared" si="2885"/>
        <v>0</v>
      </c>
      <c r="AP195" s="33">
        <f t="shared" si="2885"/>
        <v>0</v>
      </c>
      <c r="AQ195" s="33">
        <f t="shared" si="2885"/>
        <v>0</v>
      </c>
      <c r="AR195" s="33">
        <f t="shared" si="2885"/>
        <v>0</v>
      </c>
      <c r="AS195" s="33">
        <f t="shared" si="2885"/>
        <v>0</v>
      </c>
      <c r="AT195" s="33">
        <f t="shared" si="2885"/>
        <v>0</v>
      </c>
      <c r="AU195" s="33">
        <f t="shared" si="2885"/>
        <v>0</v>
      </c>
      <c r="AV195" s="33">
        <f t="shared" si="2885"/>
        <v>0</v>
      </c>
      <c r="AW195" s="33">
        <f t="shared" si="2885"/>
        <v>0</v>
      </c>
      <c r="AX195" s="33">
        <f t="shared" si="2885"/>
        <v>0</v>
      </c>
      <c r="AY195" s="33">
        <f t="shared" si="2885"/>
        <v>0</v>
      </c>
      <c r="AZ195" s="33">
        <f t="shared" ref="AZ195:BA195" si="2886">SUBTOTAL(9,AZ187:AZ194)</f>
        <v>176792</v>
      </c>
      <c r="BA195" s="33">
        <f t="shared" si="2886"/>
        <v>156292</v>
      </c>
      <c r="BB195" s="47">
        <f t="shared" si="2885"/>
        <v>0</v>
      </c>
      <c r="BC195" s="47">
        <f t="shared" si="2885"/>
        <v>0</v>
      </c>
      <c r="BD195" s="47">
        <f t="shared" si="2885"/>
        <v>0</v>
      </c>
      <c r="BE195" s="33">
        <f t="shared" ref="BE195:BX195" si="2887">SUBTOTAL(9,BE187:BE194)</f>
        <v>70000</v>
      </c>
      <c r="BF195" s="33">
        <f t="shared" si="2887"/>
        <v>20000</v>
      </c>
      <c r="BG195" s="33">
        <f t="shared" si="2887"/>
        <v>0</v>
      </c>
      <c r="BH195" s="33">
        <f t="shared" si="2887"/>
        <v>0</v>
      </c>
      <c r="BI195" s="33">
        <f t="shared" si="2887"/>
        <v>0</v>
      </c>
      <c r="BJ195" s="33">
        <f t="shared" si="2887"/>
        <v>20000</v>
      </c>
      <c r="BK195" s="33">
        <f t="shared" si="2887"/>
        <v>0</v>
      </c>
      <c r="BL195" s="33">
        <f t="shared" si="2887"/>
        <v>0</v>
      </c>
      <c r="BM195" s="33">
        <f t="shared" si="2887"/>
        <v>50000</v>
      </c>
      <c r="BN195" s="33">
        <f t="shared" si="2887"/>
        <v>0</v>
      </c>
      <c r="BO195" s="33">
        <f t="shared" si="2887"/>
        <v>50000</v>
      </c>
      <c r="BP195" s="33">
        <f t="shared" si="2887"/>
        <v>0</v>
      </c>
      <c r="BQ195" s="33">
        <f t="shared" si="2887"/>
        <v>0</v>
      </c>
      <c r="BR195" s="33">
        <f t="shared" si="2887"/>
        <v>0</v>
      </c>
      <c r="BS195" s="33">
        <f t="shared" si="2887"/>
        <v>0</v>
      </c>
      <c r="BT195" s="33">
        <f t="shared" si="2887"/>
        <v>176792</v>
      </c>
      <c r="BU195" s="33">
        <f t="shared" si="2887"/>
        <v>156292</v>
      </c>
      <c r="BV195" s="47">
        <f t="shared" si="2887"/>
        <v>0</v>
      </c>
      <c r="BW195" s="47">
        <f t="shared" si="2887"/>
        <v>0</v>
      </c>
      <c r="BX195" s="47">
        <f t="shared" si="2887"/>
        <v>0</v>
      </c>
      <c r="BY195" s="33">
        <f t="shared" ref="BY195:CQ195" si="2888">SUBTOTAL(9,BY187:BY194)</f>
        <v>70000</v>
      </c>
      <c r="BZ195" s="33">
        <f t="shared" si="2888"/>
        <v>20000</v>
      </c>
      <c r="CA195" s="33">
        <f t="shared" si="2888"/>
        <v>0</v>
      </c>
      <c r="CB195" s="33">
        <f t="shared" si="2888"/>
        <v>0</v>
      </c>
      <c r="CC195" s="33">
        <f t="shared" si="2888"/>
        <v>0</v>
      </c>
      <c r="CD195" s="33">
        <f t="shared" si="2888"/>
        <v>20000</v>
      </c>
      <c r="CE195" s="33">
        <f t="shared" si="2888"/>
        <v>0</v>
      </c>
      <c r="CF195" s="33">
        <f t="shared" si="2888"/>
        <v>0</v>
      </c>
      <c r="CG195" s="33">
        <f t="shared" si="2888"/>
        <v>50000</v>
      </c>
      <c r="CH195" s="33">
        <f t="shared" si="2888"/>
        <v>0</v>
      </c>
      <c r="CI195" s="33">
        <f t="shared" si="2888"/>
        <v>50000</v>
      </c>
      <c r="CJ195" s="33">
        <f t="shared" si="2888"/>
        <v>0</v>
      </c>
      <c r="CK195" s="33">
        <f t="shared" si="2888"/>
        <v>0</v>
      </c>
      <c r="CL195" s="33">
        <f t="shared" si="2888"/>
        <v>0</v>
      </c>
      <c r="CM195" s="33">
        <f t="shared" si="2888"/>
        <v>176792</v>
      </c>
      <c r="CN195" s="33">
        <f t="shared" si="2888"/>
        <v>156292</v>
      </c>
      <c r="CO195" s="56">
        <f t="shared" si="2888"/>
        <v>0</v>
      </c>
      <c r="CP195" s="56">
        <f t="shared" si="2888"/>
        <v>0</v>
      </c>
      <c r="CQ195" s="56">
        <f t="shared" si="2888"/>
        <v>0</v>
      </c>
      <c r="CR195" s="33">
        <f t="shared" ref="CR195:DJ195" si="2889">SUBTOTAL(9,CR187:CR194)</f>
        <v>0</v>
      </c>
      <c r="CS195" s="33">
        <f t="shared" si="2889"/>
        <v>0</v>
      </c>
      <c r="CT195" s="33">
        <f t="shared" si="2889"/>
        <v>0</v>
      </c>
      <c r="CU195" s="33">
        <f t="shared" si="2889"/>
        <v>0</v>
      </c>
      <c r="CV195" s="33">
        <f t="shared" si="2889"/>
        <v>0</v>
      </c>
      <c r="CW195" s="33">
        <f t="shared" si="2889"/>
        <v>0</v>
      </c>
      <c r="CX195" s="33">
        <f t="shared" si="2889"/>
        <v>0</v>
      </c>
      <c r="CY195" s="33">
        <f t="shared" si="2889"/>
        <v>0</v>
      </c>
      <c r="CZ195" s="33">
        <f t="shared" si="2889"/>
        <v>0</v>
      </c>
      <c r="DA195" s="33">
        <f t="shared" si="2889"/>
        <v>0</v>
      </c>
      <c r="DB195" s="33">
        <f t="shared" si="2889"/>
        <v>0</v>
      </c>
      <c r="DC195" s="33">
        <f t="shared" si="2889"/>
        <v>0</v>
      </c>
      <c r="DD195" s="33">
        <f t="shared" si="2889"/>
        <v>-20000</v>
      </c>
      <c r="DE195" s="33">
        <f t="shared" si="2889"/>
        <v>-50000</v>
      </c>
      <c r="DF195" s="33">
        <f t="shared" si="2889"/>
        <v>196865</v>
      </c>
      <c r="DG195" s="33">
        <f t="shared" si="2889"/>
        <v>148324</v>
      </c>
      <c r="DH195" s="56">
        <f t="shared" si="2889"/>
        <v>0.04</v>
      </c>
      <c r="DI195" s="56">
        <f t="shared" si="2889"/>
        <v>0.2</v>
      </c>
      <c r="DJ195" s="56">
        <f t="shared" si="2889"/>
        <v>0.24</v>
      </c>
      <c r="DK195" s="33">
        <f t="shared" ref="DK195:EC195" si="2890">SUBTOTAL(9,DK187:DK194)</f>
        <v>0</v>
      </c>
      <c r="DL195" s="33">
        <f t="shared" si="2890"/>
        <v>0</v>
      </c>
      <c r="DM195" s="33">
        <f t="shared" si="2890"/>
        <v>0</v>
      </c>
      <c r="DN195" s="33">
        <f t="shared" si="2890"/>
        <v>0</v>
      </c>
      <c r="DO195" s="33">
        <f t="shared" si="2890"/>
        <v>0</v>
      </c>
      <c r="DP195" s="33">
        <f t="shared" si="2890"/>
        <v>0</v>
      </c>
      <c r="DQ195" s="33">
        <f t="shared" si="2890"/>
        <v>0</v>
      </c>
      <c r="DR195" s="33">
        <f t="shared" si="2890"/>
        <v>0</v>
      </c>
      <c r="DS195" s="33">
        <f t="shared" si="2890"/>
        <v>0</v>
      </c>
      <c r="DT195" s="33">
        <f t="shared" si="2890"/>
        <v>0</v>
      </c>
      <c r="DU195" s="33">
        <f t="shared" si="2890"/>
        <v>0</v>
      </c>
      <c r="DV195" s="33">
        <f t="shared" si="2890"/>
        <v>0</v>
      </c>
      <c r="DW195" s="33">
        <f t="shared" si="2890"/>
        <v>0</v>
      </c>
      <c r="DX195" s="33">
        <f t="shared" si="2890"/>
        <v>0</v>
      </c>
      <c r="DY195" s="33">
        <f t="shared" si="2890"/>
        <v>0</v>
      </c>
      <c r="DZ195" s="33">
        <f t="shared" si="2890"/>
        <v>0</v>
      </c>
      <c r="EA195" s="56" t="e">
        <f t="shared" si="2890"/>
        <v>#DIV/0!</v>
      </c>
      <c r="EB195" s="56" t="e">
        <f t="shared" si="2890"/>
        <v>#DIV/0!</v>
      </c>
      <c r="EC195" s="56" t="e">
        <f t="shared" si="2890"/>
        <v>#DIV/0!</v>
      </c>
      <c r="ED195" s="33">
        <f t="shared" ref="ED195:EV195" si="2891">SUBTOTAL(9,ED187:ED194)</f>
        <v>0</v>
      </c>
      <c r="EE195" s="33">
        <f t="shared" si="2891"/>
        <v>0</v>
      </c>
      <c r="EF195" s="33">
        <f t="shared" si="2891"/>
        <v>0</v>
      </c>
      <c r="EG195" s="33">
        <f t="shared" si="2891"/>
        <v>0</v>
      </c>
      <c r="EH195" s="33">
        <f t="shared" si="2891"/>
        <v>0</v>
      </c>
      <c r="EI195" s="33">
        <f t="shared" si="2891"/>
        <v>0</v>
      </c>
      <c r="EJ195" s="33">
        <f t="shared" si="2891"/>
        <v>0</v>
      </c>
      <c r="EK195" s="33">
        <f t="shared" si="2891"/>
        <v>0</v>
      </c>
      <c r="EL195" s="33">
        <f t="shared" si="2891"/>
        <v>0</v>
      </c>
      <c r="EM195" s="33">
        <f t="shared" si="2891"/>
        <v>0</v>
      </c>
      <c r="EN195" s="33">
        <f t="shared" si="2891"/>
        <v>0</v>
      </c>
      <c r="EO195" s="33">
        <f t="shared" si="2891"/>
        <v>0</v>
      </c>
      <c r="EP195" s="33">
        <f t="shared" si="2891"/>
        <v>0</v>
      </c>
      <c r="EQ195" s="33">
        <f t="shared" si="2891"/>
        <v>0</v>
      </c>
      <c r="ER195" s="33">
        <f t="shared" si="2891"/>
        <v>0</v>
      </c>
      <c r="ES195" s="33">
        <f t="shared" si="2891"/>
        <v>0</v>
      </c>
      <c r="ET195" s="56" t="e">
        <f t="shared" si="2891"/>
        <v>#DIV/0!</v>
      </c>
      <c r="EU195" s="56" t="e">
        <f t="shared" si="2891"/>
        <v>#DIV/0!</v>
      </c>
      <c r="EV195" s="56" t="e">
        <f t="shared" si="2891"/>
        <v>#DIV/0!</v>
      </c>
    </row>
    <row r="196" spans="1:15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40">
        <f>I196+P196</f>
        <v>0</v>
      </c>
      <c r="I196" s="40">
        <f>K196+L196+M196+N196+O196</f>
        <v>0</v>
      </c>
      <c r="J196" s="5"/>
      <c r="K196" s="9"/>
      <c r="L196" s="9"/>
      <c r="M196" s="9"/>
      <c r="N196" s="9"/>
      <c r="O196" s="9"/>
      <c r="P196" s="40">
        <f>Q196+R196+S196</f>
        <v>0</v>
      </c>
      <c r="Q196" s="9"/>
      <c r="R196" s="9"/>
      <c r="S196" s="9"/>
      <c r="T196" s="64">
        <f>(L196+M196+N196)*-1</f>
        <v>0</v>
      </c>
      <c r="U196" s="64">
        <f>(Q196+R196)*-1</f>
        <v>0</v>
      </c>
      <c r="V196" s="9">
        <f t="shared" ref="V196:W198" si="2892">ROUND(T196*0.65,0)</f>
        <v>0</v>
      </c>
      <c r="W196" s="9">
        <f t="shared" si="2892"/>
        <v>0</v>
      </c>
      <c r="X196" s="9">
        <v>45369</v>
      </c>
      <c r="Y196" s="9">
        <v>23310</v>
      </c>
      <c r="Z196" s="69">
        <f t="shared" ref="Z196:Z198" si="2893">IF(T196=0,0,ROUND((T196+L196)/X196/12,2))</f>
        <v>0</v>
      </c>
      <c r="AA196" s="69">
        <f t="shared" ref="AA196:AA198" si="2894">IF(U196=0,0,ROUND((U196+Q196)/Y196/12,2))</f>
        <v>0</v>
      </c>
      <c r="AB196" s="69">
        <f>Z196+AA196</f>
        <v>0</v>
      </c>
      <c r="AC196" s="69">
        <f t="shared" ref="AC196:AC198" si="2895">ROUND(Z196*0.65,2)</f>
        <v>0</v>
      </c>
      <c r="AD196" s="69">
        <f t="shared" ref="AD196:AD198" si="2896">ROUND(AA196*0.65,2)</f>
        <v>0</v>
      </c>
      <c r="AE196" s="46">
        <f>AC196+AD196</f>
        <v>0</v>
      </c>
      <c r="AF196" s="9">
        <f t="shared" ref="AF196:AF198" si="2897">T196-V196</f>
        <v>0</v>
      </c>
      <c r="AG196" s="9">
        <f t="shared" ref="AG196:AG198" si="2898">U196-W196</f>
        <v>0</v>
      </c>
      <c r="AH196" s="69">
        <f t="shared" ref="AH196:AH198" si="2899">Z196-AC196</f>
        <v>0</v>
      </c>
      <c r="AI196" s="69">
        <f t="shared" ref="AI196:AI198" si="2900">AA196-AD196</f>
        <v>0</v>
      </c>
      <c r="AJ196" s="69">
        <f>AH196+AI196</f>
        <v>0</v>
      </c>
      <c r="AK196" s="40">
        <f>AL196+AS196</f>
        <v>0</v>
      </c>
      <c r="AL196" s="40">
        <f>AN196+AO196+AP196+AQ196+AR196</f>
        <v>0</v>
      </c>
      <c r="AM196" s="5"/>
      <c r="AN196" s="9"/>
      <c r="AO196" s="9"/>
      <c r="AP196" s="9"/>
      <c r="AQ196" s="9"/>
      <c r="AR196" s="9"/>
      <c r="AS196" s="40">
        <f>AT196+AU196+AV196</f>
        <v>0</v>
      </c>
      <c r="AT196" s="9"/>
      <c r="AU196" s="9"/>
      <c r="AV196" s="9"/>
      <c r="AW196" s="81"/>
      <c r="AX196" s="81"/>
      <c r="AY196" s="78"/>
      <c r="AZ196" s="9">
        <v>45369</v>
      </c>
      <c r="BA196" s="9">
        <v>23310</v>
      </c>
      <c r="BB196" s="86">
        <f t="shared" ref="BB196:BB197" si="2901">ROUND(AW196/AZ196/10,2)*-1</f>
        <v>0</v>
      </c>
      <c r="BC196" s="86">
        <f t="shared" ref="BC196:BC197" si="2902">ROUND(AX196/BA196/10,2)*-1</f>
        <v>0</v>
      </c>
      <c r="BD196" s="86">
        <f>BB196+BC196</f>
        <v>0</v>
      </c>
      <c r="BE196" s="87">
        <f>BF196+BM196</f>
        <v>0</v>
      </c>
      <c r="BF196" s="87">
        <f>BH196+BI196+BJ196+BK196+BL196</f>
        <v>0</v>
      </c>
      <c r="BG196" s="88">
        <f t="shared" ref="BG196:BG198" si="2903">J196</f>
        <v>0</v>
      </c>
      <c r="BH196" s="88">
        <f t="shared" ref="BH196:BH198" si="2904">K196</f>
        <v>0</v>
      </c>
      <c r="BI196" s="88">
        <f t="shared" ref="BI196:BI198" si="2905">L196</f>
        <v>0</v>
      </c>
      <c r="BJ196" s="88">
        <f t="shared" ref="BJ196:BJ198" si="2906">M196</f>
        <v>0</v>
      </c>
      <c r="BK196" s="88">
        <f t="shared" ref="BK196:BK198" si="2907">N196</f>
        <v>0</v>
      </c>
      <c r="BL196" s="88">
        <f t="shared" ref="BL196:BL198" si="2908">O196</f>
        <v>0</v>
      </c>
      <c r="BM196" s="87">
        <f>BN196+BO196+BP196</f>
        <v>0</v>
      </c>
      <c r="BN196" s="81">
        <f t="shared" ref="BN196:BN198" si="2909">Q196</f>
        <v>0</v>
      </c>
      <c r="BO196" s="81">
        <f t="shared" ref="BO196:BO198" si="2910">R196</f>
        <v>0</v>
      </c>
      <c r="BP196" s="81">
        <f t="shared" ref="BP196:BP198" si="2911">S196</f>
        <v>0</v>
      </c>
      <c r="BQ196" s="81">
        <f t="shared" ref="BQ196:BQ198" si="2912">(BH196+BI196+BJ196+BK196)-(K196+L196+M196+N196)</f>
        <v>0</v>
      </c>
      <c r="BR196" s="81">
        <f t="shared" ref="BR196:BR198" si="2913">(BN196+BO196)-(Q196+R196)</f>
        <v>0</v>
      </c>
      <c r="BS196" s="81">
        <f t="shared" ref="BS196:BS198" si="2914">(BP196+BL196)-(S196+O196)</f>
        <v>0</v>
      </c>
      <c r="BT196" s="9">
        <v>45369</v>
      </c>
      <c r="BU196" s="9">
        <v>23310</v>
      </c>
      <c r="BV196" s="86">
        <f t="shared" ref="BV196:BV197" si="2915">ROUND(((BH196+BJ196+BK196)-(K196+M196+N196))/10/BT196,2)*-1</f>
        <v>0</v>
      </c>
      <c r="BW196" s="86">
        <f t="shared" ref="BW196:BW197" si="2916">ROUND((BO196-R196)/10/BU196,2)*-1</f>
        <v>0</v>
      </c>
      <c r="BX196" s="86">
        <f>BV196+BW196</f>
        <v>0</v>
      </c>
      <c r="BY196" s="87">
        <f t="shared" ref="BY196:BY198" si="2917">BZ196+CG196</f>
        <v>0</v>
      </c>
      <c r="BZ196" s="87">
        <f t="shared" ref="BZ196:BZ198" si="2918">CB196+CC196+CD196+CE196+CF196</f>
        <v>0</v>
      </c>
      <c r="CA196" s="81">
        <f t="shared" ref="CA196:CA198" si="2919">BG196</f>
        <v>0</v>
      </c>
      <c r="CB196" s="81">
        <f t="shared" ref="CB196:CB198" si="2920">BH196</f>
        <v>0</v>
      </c>
      <c r="CC196" s="81">
        <f t="shared" ref="CC196:CC198" si="2921">BI196</f>
        <v>0</v>
      </c>
      <c r="CD196" s="81">
        <f t="shared" ref="CD196:CD198" si="2922">BJ196</f>
        <v>0</v>
      </c>
      <c r="CE196" s="81">
        <f t="shared" ref="CE196:CE198" si="2923">BK196</f>
        <v>0</v>
      </c>
      <c r="CF196" s="81">
        <f t="shared" ref="CF196:CF198" si="2924">BL196</f>
        <v>0</v>
      </c>
      <c r="CG196" s="87">
        <f t="shared" ref="CG196:CG198" si="2925">CH196+CI196+CJ196</f>
        <v>0</v>
      </c>
      <c r="CH196" s="81">
        <f t="shared" ref="CH196:CH198" si="2926">BN196</f>
        <v>0</v>
      </c>
      <c r="CI196" s="81">
        <f t="shared" ref="CI196:CI198" si="2927">BO196</f>
        <v>0</v>
      </c>
      <c r="CJ196" s="81">
        <f t="shared" ref="CJ196:CJ198" si="2928">BP196</f>
        <v>0</v>
      </c>
      <c r="CK196" s="81">
        <f>(CC196+CD196+CE196)-(BI196+BJ196+BK196)</f>
        <v>0</v>
      </c>
      <c r="CL196" s="81">
        <f>(CH196+CI196)-(BN196+BO196)</f>
        <v>0</v>
      </c>
      <c r="CM196" s="9">
        <v>45369</v>
      </c>
      <c r="CN196" s="9">
        <v>23310</v>
      </c>
      <c r="CO196" s="90">
        <f t="shared" ref="CO196:CO197" si="2929">ROUND(((CD196+CE196)-(BJ196+BK196))/CM196/10,2)*-1</f>
        <v>0</v>
      </c>
      <c r="CP196" s="90">
        <f t="shared" ref="CP196:CP197" si="2930">ROUND((CI196-BO196)/CN196/10,2)*-1</f>
        <v>0</v>
      </c>
      <c r="CQ196" s="90">
        <f t="shared" ref="CQ196:CQ198" si="2931">SUM(CO196:CP196)</f>
        <v>0</v>
      </c>
      <c r="CR196" s="87">
        <f>CS196+CZ196</f>
        <v>0</v>
      </c>
      <c r="CS196" s="87">
        <f>CU196+CV196+CW196+CX196+CY196</f>
        <v>0</v>
      </c>
      <c r="CT196" s="88"/>
      <c r="CU196" s="81"/>
      <c r="CV196" s="81"/>
      <c r="CW196" s="81"/>
      <c r="CX196" s="81"/>
      <c r="CY196" s="81"/>
      <c r="CZ196" s="87">
        <f>DA196+DB196+DC196</f>
        <v>0</v>
      </c>
      <c r="DA196" s="81"/>
      <c r="DB196" s="81"/>
      <c r="DC196" s="81"/>
      <c r="DD196" s="81">
        <f t="shared" ref="DD196:DD198" si="2932">(CV196+CW196+CX196)-(CC196+CD196+CE196)</f>
        <v>0</v>
      </c>
      <c r="DE196" s="81">
        <f t="shared" ref="DE196:DE198" si="2933">(DA196+DB196)-(CH196+CI196)</f>
        <v>0</v>
      </c>
      <c r="DF196" s="9">
        <v>42546.490466608309</v>
      </c>
      <c r="DG196" s="9">
        <v>20190</v>
      </c>
      <c r="DH196" s="90">
        <f t="shared" ref="DH196:DH197" si="2934">ROUND(((CW196+CX196)-(CD196+CE196))/DF196/10,2)*-1</f>
        <v>0</v>
      </c>
      <c r="DI196" s="90">
        <f t="shared" ref="DI196:DI197" si="2935">ROUND(((DB196-CI196)/DG196/10),2)*-1</f>
        <v>0</v>
      </c>
      <c r="DJ196" s="90">
        <f>DH196+DI196</f>
        <v>0</v>
      </c>
      <c r="DK196" s="87">
        <f>DL196+DS196</f>
        <v>0</v>
      </c>
      <c r="DL196" s="87">
        <f>DN196+DO196+DP196+DQ196+DR196</f>
        <v>0</v>
      </c>
      <c r="DM196" s="88"/>
      <c r="DN196" s="81"/>
      <c r="DO196" s="81"/>
      <c r="DP196" s="81"/>
      <c r="DQ196" s="81"/>
      <c r="DR196" s="81"/>
      <c r="DS196" s="87">
        <f>DT196+DU196+DV196</f>
        <v>0</v>
      </c>
      <c r="DT196" s="81"/>
      <c r="DU196" s="81"/>
      <c r="DV196" s="81"/>
      <c r="DW196" s="81">
        <f t="shared" ref="DW196:DW198" si="2936">(DO196+DP196+DQ196)-(CV196+CW196+CX196)</f>
        <v>0</v>
      </c>
      <c r="DX196" s="81">
        <f t="shared" ref="DX196:DX198" si="2937">(DT196+DU196)-(DA196+DB196)</f>
        <v>0</v>
      </c>
      <c r="DY196" s="9"/>
      <c r="DZ196" s="9"/>
      <c r="EA196" s="90" t="e">
        <f t="shared" ref="EA196:EA197" si="2938">ROUND(((DP196+DQ196)-(CW196+CX196))/DY196/10,2)*-1</f>
        <v>#DIV/0!</v>
      </c>
      <c r="EB196" s="90" t="e">
        <f t="shared" ref="EB196:EB197" si="2939">ROUND(((DU196-DB196)/DZ196/10),2)*-1</f>
        <v>#DIV/0!</v>
      </c>
      <c r="EC196" s="90" t="e">
        <f>EA196+EB196</f>
        <v>#DIV/0!</v>
      </c>
      <c r="ED196" s="87">
        <f>EE196+EL196</f>
        <v>0</v>
      </c>
      <c r="EE196" s="87">
        <f>EG196+EH196+EI196+EJ196+EK196</f>
        <v>0</v>
      </c>
      <c r="EF196" s="88"/>
      <c r="EG196" s="81"/>
      <c r="EH196" s="81"/>
      <c r="EI196" s="81"/>
      <c r="EJ196" s="81"/>
      <c r="EK196" s="81"/>
      <c r="EL196" s="87">
        <f>EM196+EN196+EO196</f>
        <v>0</v>
      </c>
      <c r="EM196" s="81"/>
      <c r="EN196" s="81"/>
      <c r="EO196" s="81"/>
      <c r="EP196" s="81">
        <f t="shared" ref="EP196:EP198" si="2940">(EH196+EI196+EJ196)-(DO196+DP196+DQ196)</f>
        <v>0</v>
      </c>
      <c r="EQ196" s="81">
        <f t="shared" ref="EQ196:EQ198" si="2941">(EM196+EN196)-(DT196+DU196)</f>
        <v>0</v>
      </c>
      <c r="ER196" s="9"/>
      <c r="ES196" s="9"/>
      <c r="ET196" s="90" t="e">
        <f t="shared" ref="ET196:ET197" si="2942">ROUND(((EI196+EJ196)-(DP196+DQ196))/ER196/10,2)*-1</f>
        <v>#DIV/0!</v>
      </c>
      <c r="EU196" s="90" t="e">
        <f t="shared" ref="EU196:EU197" si="2943">ROUND(((EN196-DU196)/ES196/10),2)*-1</f>
        <v>#DIV/0!</v>
      </c>
      <c r="EV196" s="90" t="e">
        <f>ET196+EU196</f>
        <v>#DIV/0!</v>
      </c>
    </row>
    <row r="197" spans="1:15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2">
        <v>3114</v>
      </c>
      <c r="F197" s="2" t="s">
        <v>73</v>
      </c>
      <c r="G197" s="2" t="s">
        <v>19</v>
      </c>
      <c r="H197" s="40">
        <f>I197+P197</f>
        <v>0</v>
      </c>
      <c r="I197" s="40">
        <f>K197+L197+M197+N197+O197</f>
        <v>0</v>
      </c>
      <c r="J197" s="5"/>
      <c r="K197" s="9"/>
      <c r="L197" s="9"/>
      <c r="M197" s="9"/>
      <c r="N197" s="9"/>
      <c r="O197" s="9"/>
      <c r="P197" s="40">
        <f>Q197+R197+S197</f>
        <v>0</v>
      </c>
      <c r="Q197" s="9"/>
      <c r="R197" s="9"/>
      <c r="S197" s="9"/>
      <c r="T197" s="64">
        <f>(L197+M197+N197)*-1</f>
        <v>0</v>
      </c>
      <c r="U197" s="64">
        <f>(Q197+R197)*-1</f>
        <v>0</v>
      </c>
      <c r="V197" s="9">
        <f t="shared" si="2892"/>
        <v>0</v>
      </c>
      <c r="W197" s="9">
        <f t="shared" si="2892"/>
        <v>0</v>
      </c>
      <c r="X197" s="9">
        <v>54488</v>
      </c>
      <c r="Y197" s="9">
        <v>26390</v>
      </c>
      <c r="Z197" s="69">
        <f t="shared" si="2893"/>
        <v>0</v>
      </c>
      <c r="AA197" s="69">
        <f t="shared" si="2894"/>
        <v>0</v>
      </c>
      <c r="AB197" s="69">
        <f>Z197+AA197</f>
        <v>0</v>
      </c>
      <c r="AC197" s="69">
        <f t="shared" si="2895"/>
        <v>0</v>
      </c>
      <c r="AD197" s="69">
        <f t="shared" si="2896"/>
        <v>0</v>
      </c>
      <c r="AE197" s="46">
        <f>AC197+AD197</f>
        <v>0</v>
      </c>
      <c r="AF197" s="9">
        <f t="shared" si="2897"/>
        <v>0</v>
      </c>
      <c r="AG197" s="9">
        <f t="shared" si="2898"/>
        <v>0</v>
      </c>
      <c r="AH197" s="69">
        <f t="shared" si="2899"/>
        <v>0</v>
      </c>
      <c r="AI197" s="69">
        <f t="shared" si="2900"/>
        <v>0</v>
      </c>
      <c r="AJ197" s="69">
        <f>AH197+AI197</f>
        <v>0</v>
      </c>
      <c r="AK197" s="40">
        <f>AL197+AS197</f>
        <v>0</v>
      </c>
      <c r="AL197" s="40">
        <f>AN197+AO197+AP197+AQ197+AR197</f>
        <v>0</v>
      </c>
      <c r="AM197" s="5"/>
      <c r="AN197" s="9"/>
      <c r="AO197" s="9"/>
      <c r="AP197" s="9"/>
      <c r="AQ197" s="9"/>
      <c r="AR197" s="9"/>
      <c r="AS197" s="40">
        <f>AT197+AU197+AV197</f>
        <v>0</v>
      </c>
      <c r="AT197" s="9"/>
      <c r="AU197" s="9"/>
      <c r="AV197" s="9"/>
      <c r="AW197" s="81"/>
      <c r="AX197" s="81"/>
      <c r="AY197" s="78"/>
      <c r="AZ197" s="9">
        <v>54488</v>
      </c>
      <c r="BA197" s="9">
        <v>26390</v>
      </c>
      <c r="BB197" s="86">
        <f t="shared" si="2901"/>
        <v>0</v>
      </c>
      <c r="BC197" s="86">
        <f t="shared" si="2902"/>
        <v>0</v>
      </c>
      <c r="BD197" s="86">
        <f>BB197+BC197</f>
        <v>0</v>
      </c>
      <c r="BE197" s="87">
        <f>BF197+BM197</f>
        <v>0</v>
      </c>
      <c r="BF197" s="87">
        <f>BH197+BI197+BJ197+BK197+BL197</f>
        <v>0</v>
      </c>
      <c r="BG197" s="88">
        <f t="shared" si="2903"/>
        <v>0</v>
      </c>
      <c r="BH197" s="88">
        <f t="shared" si="2904"/>
        <v>0</v>
      </c>
      <c r="BI197" s="88">
        <f t="shared" si="2905"/>
        <v>0</v>
      </c>
      <c r="BJ197" s="88">
        <f t="shared" si="2906"/>
        <v>0</v>
      </c>
      <c r="BK197" s="88">
        <f t="shared" si="2907"/>
        <v>0</v>
      </c>
      <c r="BL197" s="88">
        <f t="shared" si="2908"/>
        <v>0</v>
      </c>
      <c r="BM197" s="87">
        <f>BN197+BO197+BP197</f>
        <v>0</v>
      </c>
      <c r="BN197" s="81">
        <f t="shared" si="2909"/>
        <v>0</v>
      </c>
      <c r="BO197" s="81">
        <f t="shared" si="2910"/>
        <v>0</v>
      </c>
      <c r="BP197" s="81">
        <f t="shared" si="2911"/>
        <v>0</v>
      </c>
      <c r="BQ197" s="81">
        <f t="shared" si="2912"/>
        <v>0</v>
      </c>
      <c r="BR197" s="81">
        <f t="shared" si="2913"/>
        <v>0</v>
      </c>
      <c r="BS197" s="81">
        <f t="shared" si="2914"/>
        <v>0</v>
      </c>
      <c r="BT197" s="9">
        <v>54488</v>
      </c>
      <c r="BU197" s="9">
        <v>26390</v>
      </c>
      <c r="BV197" s="86">
        <f t="shared" si="2915"/>
        <v>0</v>
      </c>
      <c r="BW197" s="86">
        <f t="shared" si="2916"/>
        <v>0</v>
      </c>
      <c r="BX197" s="86">
        <f>BV197+BW197</f>
        <v>0</v>
      </c>
      <c r="BY197" s="87">
        <f t="shared" si="2917"/>
        <v>0</v>
      </c>
      <c r="BZ197" s="87">
        <f t="shared" si="2918"/>
        <v>0</v>
      </c>
      <c r="CA197" s="81">
        <f t="shared" si="2919"/>
        <v>0</v>
      </c>
      <c r="CB197" s="81">
        <f t="shared" si="2920"/>
        <v>0</v>
      </c>
      <c r="CC197" s="81">
        <f t="shared" si="2921"/>
        <v>0</v>
      </c>
      <c r="CD197" s="81">
        <f t="shared" si="2922"/>
        <v>0</v>
      </c>
      <c r="CE197" s="81">
        <f t="shared" si="2923"/>
        <v>0</v>
      </c>
      <c r="CF197" s="81">
        <f t="shared" si="2924"/>
        <v>0</v>
      </c>
      <c r="CG197" s="87">
        <f t="shared" si="2925"/>
        <v>0</v>
      </c>
      <c r="CH197" s="81">
        <f t="shared" si="2926"/>
        <v>0</v>
      </c>
      <c r="CI197" s="81">
        <f t="shared" si="2927"/>
        <v>0</v>
      </c>
      <c r="CJ197" s="81">
        <f t="shared" si="2928"/>
        <v>0</v>
      </c>
      <c r="CK197" s="81">
        <f>(CC197+CD197+CE197)-(BI197+BJ197+BK197)</f>
        <v>0</v>
      </c>
      <c r="CL197" s="81">
        <f>(CH197+CI197)-(BN197+BO197)</f>
        <v>0</v>
      </c>
      <c r="CM197" s="9">
        <v>54488</v>
      </c>
      <c r="CN197" s="9">
        <v>26390</v>
      </c>
      <c r="CO197" s="90">
        <f t="shared" si="2929"/>
        <v>0</v>
      </c>
      <c r="CP197" s="90">
        <f t="shared" si="2930"/>
        <v>0</v>
      </c>
      <c r="CQ197" s="90">
        <f t="shared" si="2931"/>
        <v>0</v>
      </c>
      <c r="CR197" s="87">
        <f>CS197+CZ197</f>
        <v>0</v>
      </c>
      <c r="CS197" s="87">
        <f>CU197+CV197+CW197+CX197+CY197</f>
        <v>0</v>
      </c>
      <c r="CT197" s="88"/>
      <c r="CU197" s="81"/>
      <c r="CV197" s="81"/>
      <c r="CW197" s="81"/>
      <c r="CX197" s="81"/>
      <c r="CY197" s="81"/>
      <c r="CZ197" s="87">
        <f>DA197+DB197+DC197</f>
        <v>0</v>
      </c>
      <c r="DA197" s="81"/>
      <c r="DB197" s="81"/>
      <c r="DC197" s="81"/>
      <c r="DD197" s="81">
        <f t="shared" si="2932"/>
        <v>0</v>
      </c>
      <c r="DE197" s="81">
        <f t="shared" si="2933"/>
        <v>0</v>
      </c>
      <c r="DF197" s="9">
        <v>52259</v>
      </c>
      <c r="DG197" s="9">
        <v>21350</v>
      </c>
      <c r="DH197" s="90">
        <f t="shared" si="2934"/>
        <v>0</v>
      </c>
      <c r="DI197" s="90">
        <f t="shared" si="2935"/>
        <v>0</v>
      </c>
      <c r="DJ197" s="90">
        <f>DH197+DI197</f>
        <v>0</v>
      </c>
      <c r="DK197" s="87">
        <f>DL197+DS197</f>
        <v>0</v>
      </c>
      <c r="DL197" s="87">
        <f>DN197+DO197+DP197+DQ197+DR197</f>
        <v>0</v>
      </c>
      <c r="DM197" s="88"/>
      <c r="DN197" s="81"/>
      <c r="DO197" s="81"/>
      <c r="DP197" s="81"/>
      <c r="DQ197" s="81"/>
      <c r="DR197" s="81"/>
      <c r="DS197" s="87">
        <f>DT197+DU197+DV197</f>
        <v>0</v>
      </c>
      <c r="DT197" s="81"/>
      <c r="DU197" s="81"/>
      <c r="DV197" s="81"/>
      <c r="DW197" s="81">
        <f t="shared" si="2936"/>
        <v>0</v>
      </c>
      <c r="DX197" s="81">
        <f t="shared" si="2937"/>
        <v>0</v>
      </c>
      <c r="DY197" s="9"/>
      <c r="DZ197" s="9"/>
      <c r="EA197" s="90" t="e">
        <f t="shared" si="2938"/>
        <v>#DIV/0!</v>
      </c>
      <c r="EB197" s="90" t="e">
        <f t="shared" si="2939"/>
        <v>#DIV/0!</v>
      </c>
      <c r="EC197" s="90" t="e">
        <f>EA197+EB197</f>
        <v>#DIV/0!</v>
      </c>
      <c r="ED197" s="87">
        <f>EE197+EL197</f>
        <v>0</v>
      </c>
      <c r="EE197" s="87">
        <f>EG197+EH197+EI197+EJ197+EK197</f>
        <v>0</v>
      </c>
      <c r="EF197" s="88"/>
      <c r="EG197" s="81"/>
      <c r="EH197" s="81"/>
      <c r="EI197" s="81"/>
      <c r="EJ197" s="81"/>
      <c r="EK197" s="81"/>
      <c r="EL197" s="87">
        <f>EM197+EN197+EO197</f>
        <v>0</v>
      </c>
      <c r="EM197" s="81"/>
      <c r="EN197" s="81"/>
      <c r="EO197" s="81"/>
      <c r="EP197" s="81">
        <f t="shared" si="2940"/>
        <v>0</v>
      </c>
      <c r="EQ197" s="81">
        <f t="shared" si="2941"/>
        <v>0</v>
      </c>
      <c r="ER197" s="9"/>
      <c r="ES197" s="9"/>
      <c r="ET197" s="90" t="e">
        <f t="shared" si="2942"/>
        <v>#DIV/0!</v>
      </c>
      <c r="EU197" s="90" t="e">
        <f t="shared" si="2943"/>
        <v>#DIV/0!</v>
      </c>
      <c r="EV197" s="90" t="e">
        <f>ET197+EU197</f>
        <v>#DIV/0!</v>
      </c>
    </row>
    <row r="198" spans="1:15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19">
        <v>3114</v>
      </c>
      <c r="F198" s="19" t="s">
        <v>108</v>
      </c>
      <c r="G198" s="19" t="s">
        <v>94</v>
      </c>
      <c r="H198" s="40">
        <f>I198+P198</f>
        <v>0</v>
      </c>
      <c r="I198" s="40">
        <f>K198+L198+M198+N198+O198</f>
        <v>0</v>
      </c>
      <c r="J198" s="5"/>
      <c r="K198" s="9"/>
      <c r="L198" s="9"/>
      <c r="M198" s="9"/>
      <c r="N198" s="9"/>
      <c r="O198" s="9"/>
      <c r="P198" s="40">
        <f>Q198+R198+S198</f>
        <v>0</v>
      </c>
      <c r="Q198" s="9"/>
      <c r="R198" s="9"/>
      <c r="S198" s="9"/>
      <c r="T198" s="64">
        <f>(L198+M198+N198)*-1</f>
        <v>0</v>
      </c>
      <c r="U198" s="64">
        <f>(Q198+R198)*-1</f>
        <v>0</v>
      </c>
      <c r="V198" s="9">
        <f t="shared" si="2892"/>
        <v>0</v>
      </c>
      <c r="W198" s="9">
        <f t="shared" si="2892"/>
        <v>0</v>
      </c>
      <c r="X198" s="45" t="s">
        <v>218</v>
      </c>
      <c r="Y198" s="45" t="s">
        <v>218</v>
      </c>
      <c r="Z198" s="69">
        <f t="shared" si="2893"/>
        <v>0</v>
      </c>
      <c r="AA198" s="69">
        <f t="shared" si="2894"/>
        <v>0</v>
      </c>
      <c r="AB198" s="69">
        <f>Z198+AA198</f>
        <v>0</v>
      </c>
      <c r="AC198" s="69">
        <f t="shared" si="2895"/>
        <v>0</v>
      </c>
      <c r="AD198" s="69">
        <f t="shared" si="2896"/>
        <v>0</v>
      </c>
      <c r="AE198" s="46">
        <f>AC198+AD198</f>
        <v>0</v>
      </c>
      <c r="AF198" s="9">
        <f t="shared" si="2897"/>
        <v>0</v>
      </c>
      <c r="AG198" s="9">
        <f t="shared" si="2898"/>
        <v>0</v>
      </c>
      <c r="AH198" s="69">
        <f t="shared" si="2899"/>
        <v>0</v>
      </c>
      <c r="AI198" s="69">
        <f t="shared" si="2900"/>
        <v>0</v>
      </c>
      <c r="AJ198" s="69">
        <f>AH198+AI198</f>
        <v>0</v>
      </c>
      <c r="AK198" s="40">
        <f>AL198+AS198</f>
        <v>0</v>
      </c>
      <c r="AL198" s="40">
        <f>AN198+AO198+AP198+AQ198+AR198</f>
        <v>0</v>
      </c>
      <c r="AM198" s="5"/>
      <c r="AN198" s="9"/>
      <c r="AO198" s="9"/>
      <c r="AP198" s="9"/>
      <c r="AQ198" s="9"/>
      <c r="AR198" s="9"/>
      <c r="AS198" s="40">
        <f>AT198+AU198+AV198</f>
        <v>0</v>
      </c>
      <c r="AT198" s="9"/>
      <c r="AU198" s="9"/>
      <c r="AV198" s="9"/>
      <c r="AW198" s="81"/>
      <c r="AX198" s="81"/>
      <c r="AY198" s="78"/>
      <c r="AZ198" s="45" t="s">
        <v>218</v>
      </c>
      <c r="BA198" s="45" t="s">
        <v>218</v>
      </c>
      <c r="BB198" s="107" t="s">
        <v>218</v>
      </c>
      <c r="BC198" s="107" t="s">
        <v>218</v>
      </c>
      <c r="BD198" s="107" t="s">
        <v>218</v>
      </c>
      <c r="BE198" s="87">
        <f>BF198+BM198</f>
        <v>0</v>
      </c>
      <c r="BF198" s="87">
        <f>BH198+BI198+BJ198+BK198+BL198</f>
        <v>0</v>
      </c>
      <c r="BG198" s="88">
        <f t="shared" si="2903"/>
        <v>0</v>
      </c>
      <c r="BH198" s="88">
        <f t="shared" si="2904"/>
        <v>0</v>
      </c>
      <c r="BI198" s="88">
        <f t="shared" si="2905"/>
        <v>0</v>
      </c>
      <c r="BJ198" s="88">
        <f t="shared" si="2906"/>
        <v>0</v>
      </c>
      <c r="BK198" s="88">
        <f t="shared" si="2907"/>
        <v>0</v>
      </c>
      <c r="BL198" s="88">
        <f t="shared" si="2908"/>
        <v>0</v>
      </c>
      <c r="BM198" s="87">
        <f>BN198+BO198+BP198</f>
        <v>0</v>
      </c>
      <c r="BN198" s="81">
        <f t="shared" si="2909"/>
        <v>0</v>
      </c>
      <c r="BO198" s="81">
        <f t="shared" si="2910"/>
        <v>0</v>
      </c>
      <c r="BP198" s="81">
        <f t="shared" si="2911"/>
        <v>0</v>
      </c>
      <c r="BQ198" s="81">
        <f t="shared" si="2912"/>
        <v>0</v>
      </c>
      <c r="BR198" s="81">
        <f t="shared" si="2913"/>
        <v>0</v>
      </c>
      <c r="BS198" s="81">
        <f t="shared" si="2914"/>
        <v>0</v>
      </c>
      <c r="BT198" s="45" t="s">
        <v>218</v>
      </c>
      <c r="BU198" s="45" t="s">
        <v>218</v>
      </c>
      <c r="BV198" s="86">
        <v>0</v>
      </c>
      <c r="BW198" s="86">
        <v>0</v>
      </c>
      <c r="BX198" s="86">
        <f>BV198+BW198</f>
        <v>0</v>
      </c>
      <c r="BY198" s="87">
        <f t="shared" si="2917"/>
        <v>0</v>
      </c>
      <c r="BZ198" s="87">
        <f t="shared" si="2918"/>
        <v>0</v>
      </c>
      <c r="CA198" s="81">
        <f t="shared" si="2919"/>
        <v>0</v>
      </c>
      <c r="CB198" s="81">
        <f t="shared" si="2920"/>
        <v>0</v>
      </c>
      <c r="CC198" s="81">
        <f t="shared" si="2921"/>
        <v>0</v>
      </c>
      <c r="CD198" s="81">
        <f t="shared" si="2922"/>
        <v>0</v>
      </c>
      <c r="CE198" s="81">
        <f t="shared" si="2923"/>
        <v>0</v>
      </c>
      <c r="CF198" s="81">
        <f t="shared" si="2924"/>
        <v>0</v>
      </c>
      <c r="CG198" s="87">
        <f t="shared" si="2925"/>
        <v>0</v>
      </c>
      <c r="CH198" s="81">
        <f t="shared" si="2926"/>
        <v>0</v>
      </c>
      <c r="CI198" s="81">
        <f t="shared" si="2927"/>
        <v>0</v>
      </c>
      <c r="CJ198" s="81">
        <f t="shared" si="2928"/>
        <v>0</v>
      </c>
      <c r="CK198" s="81">
        <f>(CC198+CD198+CE198)-(BI198+BJ198+BK198)</f>
        <v>0</v>
      </c>
      <c r="CL198" s="81">
        <f>(CH198+CI198)-(BN198+BO198)</f>
        <v>0</v>
      </c>
      <c r="CM198" s="45">
        <v>0</v>
      </c>
      <c r="CN198" s="45">
        <v>0</v>
      </c>
      <c r="CO198" s="90"/>
      <c r="CP198" s="90"/>
      <c r="CQ198" s="90">
        <f t="shared" si="2931"/>
        <v>0</v>
      </c>
      <c r="CR198" s="87">
        <f>CS198+CZ198</f>
        <v>0</v>
      </c>
      <c r="CS198" s="87">
        <f>CU198+CV198+CW198+CX198+CY198</f>
        <v>0</v>
      </c>
      <c r="CT198" s="88"/>
      <c r="CU198" s="81"/>
      <c r="CV198" s="81"/>
      <c r="CW198" s="81"/>
      <c r="CX198" s="81"/>
      <c r="CY198" s="81"/>
      <c r="CZ198" s="87">
        <f>DA198+DB198+DC198</f>
        <v>0</v>
      </c>
      <c r="DA198" s="81"/>
      <c r="DB198" s="81"/>
      <c r="DC198" s="81"/>
      <c r="DD198" s="81">
        <f t="shared" si="2932"/>
        <v>0</v>
      </c>
      <c r="DE198" s="81">
        <f t="shared" si="2933"/>
        <v>0</v>
      </c>
      <c r="DF198" s="45" t="s">
        <v>218</v>
      </c>
      <c r="DG198" s="45" t="s">
        <v>218</v>
      </c>
      <c r="DH198" s="90">
        <v>0</v>
      </c>
      <c r="DI198" s="90">
        <v>0</v>
      </c>
      <c r="DJ198" s="90">
        <f>DH198+DI198</f>
        <v>0</v>
      </c>
      <c r="DK198" s="87">
        <f>DL198+DS198</f>
        <v>0</v>
      </c>
      <c r="DL198" s="87">
        <f>DN198+DO198+DP198+DQ198+DR198</f>
        <v>0</v>
      </c>
      <c r="DM198" s="88"/>
      <c r="DN198" s="81"/>
      <c r="DO198" s="81"/>
      <c r="DP198" s="81"/>
      <c r="DQ198" s="81"/>
      <c r="DR198" s="81"/>
      <c r="DS198" s="87">
        <f>DT198+DU198+DV198</f>
        <v>0</v>
      </c>
      <c r="DT198" s="81"/>
      <c r="DU198" s="81"/>
      <c r="DV198" s="81"/>
      <c r="DW198" s="81">
        <f t="shared" si="2936"/>
        <v>0</v>
      </c>
      <c r="DX198" s="81">
        <f t="shared" si="2937"/>
        <v>0</v>
      </c>
      <c r="DY198" s="45" t="s">
        <v>218</v>
      </c>
      <c r="DZ198" s="45" t="s">
        <v>218</v>
      </c>
      <c r="EA198" s="90">
        <v>0</v>
      </c>
      <c r="EB198" s="90">
        <v>0</v>
      </c>
      <c r="EC198" s="90">
        <f>EA198+EB198</f>
        <v>0</v>
      </c>
      <c r="ED198" s="87">
        <f>EE198+EL198</f>
        <v>0</v>
      </c>
      <c r="EE198" s="87">
        <f>EG198+EH198+EI198+EJ198+EK198</f>
        <v>0</v>
      </c>
      <c r="EF198" s="88"/>
      <c r="EG198" s="81"/>
      <c r="EH198" s="81"/>
      <c r="EI198" s="81"/>
      <c r="EJ198" s="81"/>
      <c r="EK198" s="81"/>
      <c r="EL198" s="87">
        <f>EM198+EN198+EO198</f>
        <v>0</v>
      </c>
      <c r="EM198" s="81"/>
      <c r="EN198" s="81"/>
      <c r="EO198" s="81"/>
      <c r="EP198" s="81">
        <f t="shared" si="2940"/>
        <v>0</v>
      </c>
      <c r="EQ198" s="81">
        <f t="shared" si="2941"/>
        <v>0</v>
      </c>
      <c r="ER198" s="45" t="s">
        <v>218</v>
      </c>
      <c r="ES198" s="45" t="s">
        <v>218</v>
      </c>
      <c r="ET198" s="90">
        <v>0</v>
      </c>
      <c r="EU198" s="90">
        <v>0</v>
      </c>
      <c r="EV198" s="90">
        <f>ET198+EU198</f>
        <v>0</v>
      </c>
    </row>
    <row r="199" spans="1:152" x14ac:dyDescent="0.25">
      <c r="A199" s="29"/>
      <c r="B199" s="30"/>
      <c r="C199" s="31"/>
      <c r="D199" s="32" t="s">
        <v>180</v>
      </c>
      <c r="E199" s="34"/>
      <c r="F199" s="34"/>
      <c r="G199" s="34"/>
      <c r="H199" s="33">
        <f t="shared" ref="H199:AE199" si="2944">SUBTOTAL(9,H196:H198)</f>
        <v>0</v>
      </c>
      <c r="I199" s="33">
        <f t="shared" si="2944"/>
        <v>0</v>
      </c>
      <c r="J199" s="33">
        <f t="shared" si="2944"/>
        <v>0</v>
      </c>
      <c r="K199" s="33">
        <f t="shared" si="2944"/>
        <v>0</v>
      </c>
      <c r="L199" s="33">
        <f t="shared" si="2944"/>
        <v>0</v>
      </c>
      <c r="M199" s="33">
        <f t="shared" si="2944"/>
        <v>0</v>
      </c>
      <c r="N199" s="33">
        <f t="shared" si="2944"/>
        <v>0</v>
      </c>
      <c r="O199" s="33">
        <f t="shared" si="2944"/>
        <v>0</v>
      </c>
      <c r="P199" s="33">
        <f t="shared" si="2944"/>
        <v>0</v>
      </c>
      <c r="Q199" s="33">
        <f t="shared" si="2944"/>
        <v>0</v>
      </c>
      <c r="R199" s="33">
        <f t="shared" si="2944"/>
        <v>0</v>
      </c>
      <c r="S199" s="33">
        <f t="shared" si="2944"/>
        <v>0</v>
      </c>
      <c r="T199" s="33">
        <f t="shared" si="2944"/>
        <v>0</v>
      </c>
      <c r="U199" s="33">
        <f t="shared" si="2944"/>
        <v>0</v>
      </c>
      <c r="V199" s="33">
        <f t="shared" si="2944"/>
        <v>0</v>
      </c>
      <c r="W199" s="33">
        <f t="shared" si="2944"/>
        <v>0</v>
      </c>
      <c r="X199" s="33">
        <f t="shared" si="2944"/>
        <v>99857</v>
      </c>
      <c r="Y199" s="33">
        <f t="shared" si="2944"/>
        <v>49700</v>
      </c>
      <c r="Z199" s="47">
        <f t="shared" si="2944"/>
        <v>0</v>
      </c>
      <c r="AA199" s="47">
        <f t="shared" si="2944"/>
        <v>0</v>
      </c>
      <c r="AB199" s="47">
        <f t="shared" si="2944"/>
        <v>0</v>
      </c>
      <c r="AC199" s="47">
        <f t="shared" si="2944"/>
        <v>0</v>
      </c>
      <c r="AD199" s="47">
        <f t="shared" si="2944"/>
        <v>0</v>
      </c>
      <c r="AE199" s="47">
        <f t="shared" si="2944"/>
        <v>0</v>
      </c>
      <c r="AF199" s="33">
        <f t="shared" ref="AF199:AJ199" si="2945">SUBTOTAL(9,AF196:AF198)</f>
        <v>0</v>
      </c>
      <c r="AG199" s="33">
        <f t="shared" si="2945"/>
        <v>0</v>
      </c>
      <c r="AH199" s="47">
        <f t="shared" si="2945"/>
        <v>0</v>
      </c>
      <c r="AI199" s="47">
        <f t="shared" si="2945"/>
        <v>0</v>
      </c>
      <c r="AJ199" s="47">
        <f t="shared" si="2945"/>
        <v>0</v>
      </c>
      <c r="AK199" s="33">
        <f t="shared" ref="AK199:BD199" si="2946">SUBTOTAL(9,AK196:AK198)</f>
        <v>0</v>
      </c>
      <c r="AL199" s="33">
        <f t="shared" si="2946"/>
        <v>0</v>
      </c>
      <c r="AM199" s="33">
        <f t="shared" si="2946"/>
        <v>0</v>
      </c>
      <c r="AN199" s="33">
        <f t="shared" si="2946"/>
        <v>0</v>
      </c>
      <c r="AO199" s="33">
        <f t="shared" si="2946"/>
        <v>0</v>
      </c>
      <c r="AP199" s="33">
        <f t="shared" si="2946"/>
        <v>0</v>
      </c>
      <c r="AQ199" s="33">
        <f t="shared" si="2946"/>
        <v>0</v>
      </c>
      <c r="AR199" s="33">
        <f t="shared" si="2946"/>
        <v>0</v>
      </c>
      <c r="AS199" s="33">
        <f t="shared" si="2946"/>
        <v>0</v>
      </c>
      <c r="AT199" s="33">
        <f t="shared" si="2946"/>
        <v>0</v>
      </c>
      <c r="AU199" s="33">
        <f t="shared" si="2946"/>
        <v>0</v>
      </c>
      <c r="AV199" s="33">
        <f t="shared" si="2946"/>
        <v>0</v>
      </c>
      <c r="AW199" s="33">
        <f t="shared" si="2946"/>
        <v>0</v>
      </c>
      <c r="AX199" s="33">
        <f t="shared" si="2946"/>
        <v>0</v>
      </c>
      <c r="AY199" s="33">
        <f t="shared" si="2946"/>
        <v>0</v>
      </c>
      <c r="AZ199" s="33">
        <f t="shared" ref="AZ199:BA199" si="2947">SUBTOTAL(9,AZ196:AZ198)</f>
        <v>99857</v>
      </c>
      <c r="BA199" s="33">
        <f t="shared" si="2947"/>
        <v>49700</v>
      </c>
      <c r="BB199" s="47">
        <f t="shared" si="2946"/>
        <v>0</v>
      </c>
      <c r="BC199" s="47">
        <f t="shared" si="2946"/>
        <v>0</v>
      </c>
      <c r="BD199" s="47">
        <f t="shared" si="2946"/>
        <v>0</v>
      </c>
      <c r="BE199" s="33">
        <f t="shared" ref="BE199:BX199" si="2948">SUBTOTAL(9,BE196:BE198)</f>
        <v>0</v>
      </c>
      <c r="BF199" s="33">
        <f t="shared" si="2948"/>
        <v>0</v>
      </c>
      <c r="BG199" s="33">
        <f t="shared" si="2948"/>
        <v>0</v>
      </c>
      <c r="BH199" s="33">
        <f t="shared" si="2948"/>
        <v>0</v>
      </c>
      <c r="BI199" s="33">
        <f t="shared" si="2948"/>
        <v>0</v>
      </c>
      <c r="BJ199" s="33">
        <f t="shared" si="2948"/>
        <v>0</v>
      </c>
      <c r="BK199" s="33">
        <f t="shared" si="2948"/>
        <v>0</v>
      </c>
      <c r="BL199" s="33">
        <f t="shared" si="2948"/>
        <v>0</v>
      </c>
      <c r="BM199" s="33">
        <f t="shared" si="2948"/>
        <v>0</v>
      </c>
      <c r="BN199" s="33">
        <f t="shared" si="2948"/>
        <v>0</v>
      </c>
      <c r="BO199" s="33">
        <f t="shared" si="2948"/>
        <v>0</v>
      </c>
      <c r="BP199" s="33">
        <f t="shared" si="2948"/>
        <v>0</v>
      </c>
      <c r="BQ199" s="33">
        <f t="shared" si="2948"/>
        <v>0</v>
      </c>
      <c r="BR199" s="33">
        <f t="shared" si="2948"/>
        <v>0</v>
      </c>
      <c r="BS199" s="33">
        <f t="shared" si="2948"/>
        <v>0</v>
      </c>
      <c r="BT199" s="33">
        <f t="shared" si="2948"/>
        <v>99857</v>
      </c>
      <c r="BU199" s="33">
        <f t="shared" si="2948"/>
        <v>49700</v>
      </c>
      <c r="BV199" s="47">
        <f t="shared" si="2948"/>
        <v>0</v>
      </c>
      <c r="BW199" s="47">
        <f t="shared" si="2948"/>
        <v>0</v>
      </c>
      <c r="BX199" s="47">
        <f t="shared" si="2948"/>
        <v>0</v>
      </c>
      <c r="BY199" s="33">
        <f t="shared" ref="BY199:CQ199" si="2949">SUBTOTAL(9,BY196:BY198)</f>
        <v>0</v>
      </c>
      <c r="BZ199" s="33">
        <f t="shared" si="2949"/>
        <v>0</v>
      </c>
      <c r="CA199" s="33">
        <f t="shared" si="2949"/>
        <v>0</v>
      </c>
      <c r="CB199" s="33">
        <f t="shared" si="2949"/>
        <v>0</v>
      </c>
      <c r="CC199" s="33">
        <f t="shared" si="2949"/>
        <v>0</v>
      </c>
      <c r="CD199" s="33">
        <f t="shared" si="2949"/>
        <v>0</v>
      </c>
      <c r="CE199" s="33">
        <f t="shared" si="2949"/>
        <v>0</v>
      </c>
      <c r="CF199" s="33">
        <f t="shared" si="2949"/>
        <v>0</v>
      </c>
      <c r="CG199" s="33">
        <f t="shared" si="2949"/>
        <v>0</v>
      </c>
      <c r="CH199" s="33">
        <f t="shared" si="2949"/>
        <v>0</v>
      </c>
      <c r="CI199" s="33">
        <f t="shared" si="2949"/>
        <v>0</v>
      </c>
      <c r="CJ199" s="33">
        <f t="shared" si="2949"/>
        <v>0</v>
      </c>
      <c r="CK199" s="33">
        <f t="shared" si="2949"/>
        <v>0</v>
      </c>
      <c r="CL199" s="33">
        <f t="shared" si="2949"/>
        <v>0</v>
      </c>
      <c r="CM199" s="33">
        <f t="shared" si="2949"/>
        <v>99857</v>
      </c>
      <c r="CN199" s="33">
        <f t="shared" si="2949"/>
        <v>49700</v>
      </c>
      <c r="CO199" s="56">
        <f t="shared" si="2949"/>
        <v>0</v>
      </c>
      <c r="CP199" s="56">
        <f t="shared" si="2949"/>
        <v>0</v>
      </c>
      <c r="CQ199" s="56">
        <f t="shared" si="2949"/>
        <v>0</v>
      </c>
      <c r="CR199" s="33">
        <f t="shared" ref="CR199:DJ199" si="2950">SUBTOTAL(9,CR196:CR198)</f>
        <v>0</v>
      </c>
      <c r="CS199" s="33">
        <f t="shared" si="2950"/>
        <v>0</v>
      </c>
      <c r="CT199" s="33">
        <f t="shared" si="2950"/>
        <v>0</v>
      </c>
      <c r="CU199" s="33">
        <f t="shared" si="2950"/>
        <v>0</v>
      </c>
      <c r="CV199" s="33">
        <f t="shared" si="2950"/>
        <v>0</v>
      </c>
      <c r="CW199" s="33">
        <f t="shared" si="2950"/>
        <v>0</v>
      </c>
      <c r="CX199" s="33">
        <f t="shared" si="2950"/>
        <v>0</v>
      </c>
      <c r="CY199" s="33">
        <f t="shared" si="2950"/>
        <v>0</v>
      </c>
      <c r="CZ199" s="33">
        <f t="shared" si="2950"/>
        <v>0</v>
      </c>
      <c r="DA199" s="33">
        <f t="shared" si="2950"/>
        <v>0</v>
      </c>
      <c r="DB199" s="33">
        <f t="shared" si="2950"/>
        <v>0</v>
      </c>
      <c r="DC199" s="33">
        <f t="shared" si="2950"/>
        <v>0</v>
      </c>
      <c r="DD199" s="33">
        <f t="shared" si="2950"/>
        <v>0</v>
      </c>
      <c r="DE199" s="33">
        <f t="shared" si="2950"/>
        <v>0</v>
      </c>
      <c r="DF199" s="33">
        <f t="shared" si="2950"/>
        <v>94805.490466608317</v>
      </c>
      <c r="DG199" s="33">
        <f t="shared" si="2950"/>
        <v>41540</v>
      </c>
      <c r="DH199" s="56">
        <f t="shared" si="2950"/>
        <v>0</v>
      </c>
      <c r="DI199" s="56">
        <f t="shared" si="2950"/>
        <v>0</v>
      </c>
      <c r="DJ199" s="56">
        <f t="shared" si="2950"/>
        <v>0</v>
      </c>
      <c r="DK199" s="33">
        <f t="shared" ref="DK199:EC199" si="2951">SUBTOTAL(9,DK196:DK198)</f>
        <v>0</v>
      </c>
      <c r="DL199" s="33">
        <f t="shared" si="2951"/>
        <v>0</v>
      </c>
      <c r="DM199" s="33">
        <f t="shared" si="2951"/>
        <v>0</v>
      </c>
      <c r="DN199" s="33">
        <f t="shared" si="2951"/>
        <v>0</v>
      </c>
      <c r="DO199" s="33">
        <f t="shared" si="2951"/>
        <v>0</v>
      </c>
      <c r="DP199" s="33">
        <f t="shared" si="2951"/>
        <v>0</v>
      </c>
      <c r="DQ199" s="33">
        <f t="shared" si="2951"/>
        <v>0</v>
      </c>
      <c r="DR199" s="33">
        <f t="shared" si="2951"/>
        <v>0</v>
      </c>
      <c r="DS199" s="33">
        <f t="shared" si="2951"/>
        <v>0</v>
      </c>
      <c r="DT199" s="33">
        <f t="shared" si="2951"/>
        <v>0</v>
      </c>
      <c r="DU199" s="33">
        <f t="shared" si="2951"/>
        <v>0</v>
      </c>
      <c r="DV199" s="33">
        <f t="shared" si="2951"/>
        <v>0</v>
      </c>
      <c r="DW199" s="33">
        <f t="shared" si="2951"/>
        <v>0</v>
      </c>
      <c r="DX199" s="33">
        <f t="shared" si="2951"/>
        <v>0</v>
      </c>
      <c r="DY199" s="33">
        <f t="shared" si="2951"/>
        <v>0</v>
      </c>
      <c r="DZ199" s="33">
        <f t="shared" si="2951"/>
        <v>0</v>
      </c>
      <c r="EA199" s="56" t="e">
        <f t="shared" si="2951"/>
        <v>#DIV/0!</v>
      </c>
      <c r="EB199" s="56" t="e">
        <f t="shared" si="2951"/>
        <v>#DIV/0!</v>
      </c>
      <c r="EC199" s="56" t="e">
        <f t="shared" si="2951"/>
        <v>#DIV/0!</v>
      </c>
      <c r="ED199" s="33">
        <f t="shared" ref="ED199:EV199" si="2952">SUBTOTAL(9,ED196:ED198)</f>
        <v>0</v>
      </c>
      <c r="EE199" s="33">
        <f t="shared" si="2952"/>
        <v>0</v>
      </c>
      <c r="EF199" s="33">
        <f t="shared" si="2952"/>
        <v>0</v>
      </c>
      <c r="EG199" s="33">
        <f t="shared" si="2952"/>
        <v>0</v>
      </c>
      <c r="EH199" s="33">
        <f t="shared" si="2952"/>
        <v>0</v>
      </c>
      <c r="EI199" s="33">
        <f t="shared" si="2952"/>
        <v>0</v>
      </c>
      <c r="EJ199" s="33">
        <f t="shared" si="2952"/>
        <v>0</v>
      </c>
      <c r="EK199" s="33">
        <f t="shared" si="2952"/>
        <v>0</v>
      </c>
      <c r="EL199" s="33">
        <f t="shared" si="2952"/>
        <v>0</v>
      </c>
      <c r="EM199" s="33">
        <f t="shared" si="2952"/>
        <v>0</v>
      </c>
      <c r="EN199" s="33">
        <f t="shared" si="2952"/>
        <v>0</v>
      </c>
      <c r="EO199" s="33">
        <f t="shared" si="2952"/>
        <v>0</v>
      </c>
      <c r="EP199" s="33">
        <f t="shared" si="2952"/>
        <v>0</v>
      </c>
      <c r="EQ199" s="33">
        <f t="shared" si="2952"/>
        <v>0</v>
      </c>
      <c r="ER199" s="33">
        <f t="shared" si="2952"/>
        <v>0</v>
      </c>
      <c r="ES199" s="33">
        <f t="shared" si="2952"/>
        <v>0</v>
      </c>
      <c r="ET199" s="56" t="e">
        <f t="shared" si="2952"/>
        <v>#DIV/0!</v>
      </c>
      <c r="EU199" s="56" t="e">
        <f t="shared" si="2952"/>
        <v>#DIV/0!</v>
      </c>
      <c r="EV199" s="56" t="e">
        <f t="shared" si="2952"/>
        <v>#DIV/0!</v>
      </c>
    </row>
    <row r="200" spans="1:15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6" t="s">
        <v>19</v>
      </c>
      <c r="H200" s="40">
        <f>I200+P200</f>
        <v>10000</v>
      </c>
      <c r="I200" s="40">
        <f>K200+L200+M200+N200+O200</f>
        <v>10000</v>
      </c>
      <c r="J200" s="5"/>
      <c r="K200" s="9"/>
      <c r="L200" s="9">
        <v>10000</v>
      </c>
      <c r="M200" s="9"/>
      <c r="N200" s="9"/>
      <c r="O200" s="9"/>
      <c r="P200" s="40">
        <f>Q200+R200+S200</f>
        <v>0</v>
      </c>
      <c r="Q200" s="9"/>
      <c r="R200" s="9"/>
      <c r="S200" s="9"/>
      <c r="T200" s="64">
        <f>(L200+M200+N200)*-1</f>
        <v>-10000</v>
      </c>
      <c r="U200" s="64">
        <f>(Q200+R200)*-1</f>
        <v>0</v>
      </c>
      <c r="V200" s="9">
        <f t="shared" ref="V200:W203" si="2953">ROUND(T200*0.65,0)</f>
        <v>-6500</v>
      </c>
      <c r="W200" s="9">
        <f t="shared" si="2953"/>
        <v>0</v>
      </c>
      <c r="X200" s="9">
        <v>45369</v>
      </c>
      <c r="Y200" s="9">
        <v>23310</v>
      </c>
      <c r="Z200" s="69">
        <f t="shared" ref="Z200:Z203" si="2954">IF(T200=0,0,ROUND((T200+L200)/X200/12,2))</f>
        <v>0</v>
      </c>
      <c r="AA200" s="69">
        <f t="shared" ref="AA200:AA203" si="2955">IF(U200=0,0,ROUND((U200+Q200)/Y200/12,2))</f>
        <v>0</v>
      </c>
      <c r="AB200" s="69">
        <f>Z200+AA200</f>
        <v>0</v>
      </c>
      <c r="AC200" s="69">
        <f t="shared" ref="AC200:AC203" si="2956">ROUND(Z200*0.65,2)</f>
        <v>0</v>
      </c>
      <c r="AD200" s="69">
        <f t="shared" ref="AD200:AD203" si="2957">ROUND(AA200*0.65,2)</f>
        <v>0</v>
      </c>
      <c r="AE200" s="46">
        <f>AC200+AD200</f>
        <v>0</v>
      </c>
      <c r="AF200" s="9">
        <f t="shared" ref="AF200:AF203" si="2958">T200-V200</f>
        <v>-3500</v>
      </c>
      <c r="AG200" s="9">
        <f t="shared" ref="AG200:AG203" si="2959">U200-W200</f>
        <v>0</v>
      </c>
      <c r="AH200" s="69">
        <f t="shared" ref="AH200:AH203" si="2960">Z200-AC200</f>
        <v>0</v>
      </c>
      <c r="AI200" s="69">
        <f t="shared" ref="AI200:AI203" si="2961">AA200-AD200</f>
        <v>0</v>
      </c>
      <c r="AJ200" s="69">
        <f>AH200+AI200</f>
        <v>0</v>
      </c>
      <c r="AK200" s="40">
        <f>AL200+AS200</f>
        <v>0</v>
      </c>
      <c r="AL200" s="40">
        <f>AN200+AO200+AP200+AQ200+AR200</f>
        <v>0</v>
      </c>
      <c r="AM200" s="77"/>
      <c r="AN200" s="78"/>
      <c r="AO200" s="78"/>
      <c r="AP200" s="78"/>
      <c r="AQ200" s="78"/>
      <c r="AR200" s="78"/>
      <c r="AS200" s="76">
        <f>AT200+AU200+AV200</f>
        <v>0</v>
      </c>
      <c r="AT200" s="78"/>
      <c r="AU200" s="78"/>
      <c r="AV200" s="9"/>
      <c r="AW200" s="78">
        <f t="shared" ref="AW200:AW203" si="2962">(AN200+AO200+AP200+AQ200)-(K200+L200+M200+N200)</f>
        <v>-10000</v>
      </c>
      <c r="AX200" s="78">
        <f t="shared" ref="AX200:AX203" si="2963">(AT200+AU200)-(Q200+R200)</f>
        <v>0</v>
      </c>
      <c r="AY200" s="78">
        <f t="shared" ref="AY200:AY203" si="2964">AV200+AR200-S200-O200</f>
        <v>0</v>
      </c>
      <c r="AZ200" s="9">
        <v>45369</v>
      </c>
      <c r="BA200" s="9">
        <v>23310</v>
      </c>
      <c r="BB200" s="86">
        <f>ROUND(((AN200+AP200+AQ200)-(K200+M200+N200))/AZ200/10,2)*-1</f>
        <v>0</v>
      </c>
      <c r="BC200" s="86">
        <f t="shared" ref="BC200:BC201" si="2965">ROUND(AX200/BA200/10,2)*-1</f>
        <v>0</v>
      </c>
      <c r="BD200" s="86">
        <f>BB200+BC200</f>
        <v>0</v>
      </c>
      <c r="BE200" s="87">
        <f>BF200+BM200</f>
        <v>0</v>
      </c>
      <c r="BF200" s="87">
        <f>BH200+BI200+BJ200+BK200+BL200</f>
        <v>0</v>
      </c>
      <c r="BG200" s="88">
        <f t="shared" ref="BG200:BG202" si="2966">J200</f>
        <v>0</v>
      </c>
      <c r="BH200" s="76">
        <f t="shared" ref="BH200" si="2967">AN200</f>
        <v>0</v>
      </c>
      <c r="BI200" s="76">
        <f t="shared" ref="BI200" si="2968">AO200</f>
        <v>0</v>
      </c>
      <c r="BJ200" s="76">
        <f t="shared" ref="BJ200" si="2969">AP200</f>
        <v>0</v>
      </c>
      <c r="BK200" s="76">
        <f t="shared" ref="BK200" si="2970">AQ200</f>
        <v>0</v>
      </c>
      <c r="BL200" s="76">
        <f t="shared" ref="BL200" si="2971">AR200</f>
        <v>0</v>
      </c>
      <c r="BM200" s="87">
        <f>BN200+BO200+BP200</f>
        <v>0</v>
      </c>
      <c r="BN200" s="76">
        <f>AT200</f>
        <v>0</v>
      </c>
      <c r="BO200" s="76">
        <f t="shared" ref="BO200" si="2972">AU200</f>
        <v>0</v>
      </c>
      <c r="BP200" s="76">
        <f t="shared" ref="BP200" si="2973">AV200</f>
        <v>0</v>
      </c>
      <c r="BQ200" s="81">
        <f t="shared" ref="BQ200" si="2974">(BH200+BI200+BJ200+BK200)-(K200+L200+M200+N200)</f>
        <v>-10000</v>
      </c>
      <c r="BR200" s="81">
        <f t="shared" ref="BR200" si="2975">(BN200+BO200)-(Q200+R200)</f>
        <v>0</v>
      </c>
      <c r="BS200" s="81">
        <f t="shared" ref="BS200:BS203" si="2976">(BP200+BL200)-(S200+O200)</f>
        <v>0</v>
      </c>
      <c r="BT200" s="9">
        <v>45369</v>
      </c>
      <c r="BU200" s="9">
        <v>23310</v>
      </c>
      <c r="BV200" s="86">
        <f t="shared" ref="BV200:BV203" si="2977">ROUND(((BH200+BJ200+BK200)-(K200+M200+N200))/10/BT200,2)*-1</f>
        <v>0</v>
      </c>
      <c r="BW200" s="86">
        <f t="shared" ref="BW200:BW203" si="2978">ROUND((BO200-R200)/10/BU200,2)*-1</f>
        <v>0</v>
      </c>
      <c r="BX200" s="86">
        <f>BV200+BW200</f>
        <v>0</v>
      </c>
      <c r="BY200" s="87">
        <f t="shared" ref="BY200:BY203" si="2979">BZ200+CG200</f>
        <v>0</v>
      </c>
      <c r="BZ200" s="87">
        <f t="shared" ref="BZ200:BZ203" si="2980">CB200+CC200+CD200+CE200+CF200</f>
        <v>0</v>
      </c>
      <c r="CA200" s="81">
        <f t="shared" ref="CA200:CA203" si="2981">BG200</f>
        <v>0</v>
      </c>
      <c r="CB200" s="81">
        <f t="shared" ref="CB200:CB203" si="2982">BH200</f>
        <v>0</v>
      </c>
      <c r="CC200" s="81">
        <f t="shared" ref="CC200:CC203" si="2983">BI200</f>
        <v>0</v>
      </c>
      <c r="CD200" s="81">
        <f t="shared" ref="CD200:CD203" si="2984">BJ200</f>
        <v>0</v>
      </c>
      <c r="CE200" s="81">
        <f t="shared" ref="CE200:CE203" si="2985">BK200</f>
        <v>0</v>
      </c>
      <c r="CF200" s="81">
        <f t="shared" ref="CF200:CF203" si="2986">BL200</f>
        <v>0</v>
      </c>
      <c r="CG200" s="87">
        <f t="shared" ref="CG200:CG203" si="2987">CH200+CI200+CJ200</f>
        <v>0</v>
      </c>
      <c r="CH200" s="81">
        <f t="shared" ref="CH200:CH203" si="2988">BN200</f>
        <v>0</v>
      </c>
      <c r="CI200" s="81">
        <f t="shared" ref="CI200:CI203" si="2989">BO200</f>
        <v>0</v>
      </c>
      <c r="CJ200" s="81">
        <f t="shared" ref="CJ200:CJ203" si="2990">BP200</f>
        <v>0</v>
      </c>
      <c r="CK200" s="81">
        <f>(CC200+CD200+CE200)-(BI200+BJ200+BK200)</f>
        <v>0</v>
      </c>
      <c r="CL200" s="81">
        <f>(CH200+CI200)-(BN200+BO200)</f>
        <v>0</v>
      </c>
      <c r="CM200" s="9">
        <v>45369</v>
      </c>
      <c r="CN200" s="9">
        <v>23310</v>
      </c>
      <c r="CO200" s="90">
        <f t="shared" ref="CO200:CO201" si="2991">ROUND(((CD200+CE200)-(BJ200+BK200))/CM200/10,2)*-1</f>
        <v>0</v>
      </c>
      <c r="CP200" s="90">
        <f t="shared" ref="CP200:CP201" si="2992">ROUND((CI200-BO200)/CN200/10,2)*-1</f>
        <v>0</v>
      </c>
      <c r="CQ200" s="90">
        <f t="shared" ref="CQ200:CQ203" si="2993">SUM(CO200:CP200)</f>
        <v>0</v>
      </c>
      <c r="CR200" s="87">
        <f>CS200+CZ200</f>
        <v>0</v>
      </c>
      <c r="CS200" s="87">
        <f>CU200+CV200+CW200+CX200+CY200</f>
        <v>0</v>
      </c>
      <c r="CT200" s="88"/>
      <c r="CU200" s="81"/>
      <c r="CV200" s="81"/>
      <c r="CW200" s="81"/>
      <c r="CX200" s="81"/>
      <c r="CY200" s="81"/>
      <c r="CZ200" s="87">
        <f>DA200+DB200+DC200</f>
        <v>0</v>
      </c>
      <c r="DA200" s="81"/>
      <c r="DB200" s="81"/>
      <c r="DC200" s="81"/>
      <c r="DD200" s="81">
        <f t="shared" ref="DD200:DD203" si="2994">(CV200+CW200+CX200)-(CC200+CD200+CE200)</f>
        <v>0</v>
      </c>
      <c r="DE200" s="81">
        <f t="shared" ref="DE200:DE203" si="2995">(DA200+DB200)-(CH200+CI200)</f>
        <v>0</v>
      </c>
      <c r="DF200" s="9">
        <v>42546.490466608309</v>
      </c>
      <c r="DG200" s="9">
        <v>20190</v>
      </c>
      <c r="DH200" s="90">
        <f t="shared" ref="DH200:DH201" si="2996">ROUND(((CW200+CX200)-(CD200+CE200))/DF200/10,2)*-1</f>
        <v>0</v>
      </c>
      <c r="DI200" s="90">
        <f t="shared" ref="DI200:DI201" si="2997">ROUND(((DB200-CI200)/DG200/10),2)*-1</f>
        <v>0</v>
      </c>
      <c r="DJ200" s="90">
        <f>DH200+DI200</f>
        <v>0</v>
      </c>
      <c r="DK200" s="87">
        <f>DL200+DS200</f>
        <v>0</v>
      </c>
      <c r="DL200" s="87">
        <f>DN200+DO200+DP200+DQ200+DR200</f>
        <v>0</v>
      </c>
      <c r="DM200" s="88"/>
      <c r="DN200" s="81"/>
      <c r="DO200" s="81"/>
      <c r="DP200" s="81"/>
      <c r="DQ200" s="81"/>
      <c r="DR200" s="81"/>
      <c r="DS200" s="87">
        <f>DT200+DU200+DV200</f>
        <v>0</v>
      </c>
      <c r="DT200" s="81"/>
      <c r="DU200" s="81"/>
      <c r="DV200" s="81"/>
      <c r="DW200" s="81">
        <f t="shared" ref="DW200:DW203" si="2998">(DO200+DP200+DQ200)-(CV200+CW200+CX200)</f>
        <v>0</v>
      </c>
      <c r="DX200" s="81">
        <f t="shared" ref="DX200:DX203" si="2999">(DT200+DU200)-(DA200+DB200)</f>
        <v>0</v>
      </c>
      <c r="DY200" s="9"/>
      <c r="DZ200" s="9"/>
      <c r="EA200" s="90" t="e">
        <f t="shared" ref="EA200:EA201" si="3000">ROUND(((DP200+DQ200)-(CW200+CX200))/DY200/10,2)*-1</f>
        <v>#DIV/0!</v>
      </c>
      <c r="EB200" s="90" t="e">
        <f t="shared" ref="EB200:EB201" si="3001">ROUND(((DU200-DB200)/DZ200/10),2)*-1</f>
        <v>#DIV/0!</v>
      </c>
      <c r="EC200" s="90" t="e">
        <f>EA200+EB200</f>
        <v>#DIV/0!</v>
      </c>
      <c r="ED200" s="87">
        <f>EE200+EL200</f>
        <v>0</v>
      </c>
      <c r="EE200" s="87">
        <f>EG200+EH200+EI200+EJ200+EK200</f>
        <v>0</v>
      </c>
      <c r="EF200" s="88"/>
      <c r="EG200" s="81"/>
      <c r="EH200" s="81"/>
      <c r="EI200" s="81"/>
      <c r="EJ200" s="81"/>
      <c r="EK200" s="81"/>
      <c r="EL200" s="87">
        <f>EM200+EN200+EO200</f>
        <v>0</v>
      </c>
      <c r="EM200" s="81"/>
      <c r="EN200" s="81"/>
      <c r="EO200" s="81"/>
      <c r="EP200" s="81">
        <f t="shared" ref="EP200:EP203" si="3002">(EH200+EI200+EJ200)-(DO200+DP200+DQ200)</f>
        <v>0</v>
      </c>
      <c r="EQ200" s="81">
        <f t="shared" ref="EQ200:EQ203" si="3003">(EM200+EN200)-(DT200+DU200)</f>
        <v>0</v>
      </c>
      <c r="ER200" s="9"/>
      <c r="ES200" s="9"/>
      <c r="ET200" s="90" t="e">
        <f t="shared" ref="ET200:ET201" si="3004">ROUND(((EI200+EJ200)-(DP200+DQ200))/ER200/10,2)*-1</f>
        <v>#DIV/0!</v>
      </c>
      <c r="EU200" s="90" t="e">
        <f t="shared" ref="EU200:EU201" si="3005">ROUND(((EN200-DU200)/ES200/10),2)*-1</f>
        <v>#DIV/0!</v>
      </c>
      <c r="EV200" s="90" t="e">
        <f>ET200+EU200</f>
        <v>#DIV/0!</v>
      </c>
    </row>
    <row r="201" spans="1:15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40">
        <f>I201+P201</f>
        <v>10000</v>
      </c>
      <c r="I201" s="40">
        <f>K201+L201+M201+N201+O201</f>
        <v>10000</v>
      </c>
      <c r="J201" s="5"/>
      <c r="K201" s="9"/>
      <c r="L201" s="9">
        <v>10000</v>
      </c>
      <c r="M201" s="9"/>
      <c r="N201" s="9"/>
      <c r="O201" s="9"/>
      <c r="P201" s="40">
        <f>Q201+R201+S201</f>
        <v>0</v>
      </c>
      <c r="Q201" s="9"/>
      <c r="R201" s="9"/>
      <c r="S201" s="9"/>
      <c r="T201" s="64">
        <f>(L201+M201+N201)*-1</f>
        <v>-10000</v>
      </c>
      <c r="U201" s="64">
        <f>(Q201+R201)*-1</f>
        <v>0</v>
      </c>
      <c r="V201" s="9">
        <f t="shared" si="2953"/>
        <v>-6500</v>
      </c>
      <c r="W201" s="9">
        <f t="shared" si="2953"/>
        <v>0</v>
      </c>
      <c r="X201" s="9">
        <v>54488</v>
      </c>
      <c r="Y201" s="9">
        <v>26390</v>
      </c>
      <c r="Z201" s="69">
        <f t="shared" si="2954"/>
        <v>0</v>
      </c>
      <c r="AA201" s="69">
        <f t="shared" si="2955"/>
        <v>0</v>
      </c>
      <c r="AB201" s="69">
        <f>Z201+AA201</f>
        <v>0</v>
      </c>
      <c r="AC201" s="69">
        <f t="shared" si="2956"/>
        <v>0</v>
      </c>
      <c r="AD201" s="69">
        <f t="shared" si="2957"/>
        <v>0</v>
      </c>
      <c r="AE201" s="46">
        <f>AC201+AD201</f>
        <v>0</v>
      </c>
      <c r="AF201" s="9">
        <f t="shared" si="2958"/>
        <v>-3500</v>
      </c>
      <c r="AG201" s="9">
        <f t="shared" si="2959"/>
        <v>0</v>
      </c>
      <c r="AH201" s="69">
        <f t="shared" si="2960"/>
        <v>0</v>
      </c>
      <c r="AI201" s="69">
        <f t="shared" si="2961"/>
        <v>0</v>
      </c>
      <c r="AJ201" s="69">
        <f>AH201+AI201</f>
        <v>0</v>
      </c>
      <c r="AK201" s="40">
        <f>AL201+AS201</f>
        <v>82433</v>
      </c>
      <c r="AL201" s="40">
        <f>AN201+AO201+AP201+AQ201+AR201</f>
        <v>82433</v>
      </c>
      <c r="AM201" s="77"/>
      <c r="AN201" s="78"/>
      <c r="AO201" s="78">
        <v>17000</v>
      </c>
      <c r="AP201" s="78"/>
      <c r="AQ201" s="78"/>
      <c r="AR201" s="78">
        <v>65433</v>
      </c>
      <c r="AS201" s="76">
        <f>AT201+AU201+AV201</f>
        <v>0</v>
      </c>
      <c r="AT201" s="78"/>
      <c r="AU201" s="78"/>
      <c r="AV201" s="9"/>
      <c r="AW201" s="78">
        <f t="shared" si="2962"/>
        <v>7000</v>
      </c>
      <c r="AX201" s="78">
        <f t="shared" si="2963"/>
        <v>0</v>
      </c>
      <c r="AY201" s="78">
        <f t="shared" si="2964"/>
        <v>65433</v>
      </c>
      <c r="AZ201" s="9">
        <v>54488</v>
      </c>
      <c r="BA201" s="9">
        <v>26390</v>
      </c>
      <c r="BB201" s="86">
        <f>ROUND(((AN201+AP201+AQ201)-(K201+M201+N201))/AZ201/10,2)*-1</f>
        <v>0</v>
      </c>
      <c r="BC201" s="86">
        <f t="shared" si="2965"/>
        <v>0</v>
      </c>
      <c r="BD201" s="86">
        <f>BB201+BC201</f>
        <v>0</v>
      </c>
      <c r="BE201" s="87">
        <f>BF201+BM201</f>
        <v>82433</v>
      </c>
      <c r="BF201" s="87">
        <f>BH201+BI201+BJ201+BK201+BL201</f>
        <v>82433</v>
      </c>
      <c r="BG201" s="76">
        <f>AM201</f>
        <v>0</v>
      </c>
      <c r="BH201" s="76">
        <f t="shared" ref="BH201:BH202" si="3006">AN201</f>
        <v>0</v>
      </c>
      <c r="BI201" s="76">
        <f t="shared" ref="BI201:BI202" si="3007">AO201</f>
        <v>17000</v>
      </c>
      <c r="BJ201" s="76">
        <f t="shared" ref="BJ201:BJ202" si="3008">AP201</f>
        <v>0</v>
      </c>
      <c r="BK201" s="76">
        <f t="shared" ref="BK201:BK202" si="3009">AQ201</f>
        <v>0</v>
      </c>
      <c r="BL201" s="76">
        <f t="shared" ref="BL201:BL202" si="3010">AR201</f>
        <v>65433</v>
      </c>
      <c r="BM201" s="87">
        <f>BN201+BO201+BP201</f>
        <v>0</v>
      </c>
      <c r="BN201" s="76">
        <f>AT201</f>
        <v>0</v>
      </c>
      <c r="BO201" s="76">
        <f t="shared" ref="BO201:BO202" si="3011">AU201</f>
        <v>0</v>
      </c>
      <c r="BP201" s="76">
        <f t="shared" ref="BP201:BP202" si="3012">AV201</f>
        <v>0</v>
      </c>
      <c r="BQ201" s="81">
        <f t="shared" ref="BQ201:BQ203" si="3013">(BH201+BI201+BJ201+BK201)-(K201+L201+M201+N201)</f>
        <v>7000</v>
      </c>
      <c r="BR201" s="81">
        <f t="shared" ref="BR201:BR203" si="3014">(BN201+BO201)-(Q201+R201)</f>
        <v>0</v>
      </c>
      <c r="BS201" s="81">
        <f t="shared" si="2976"/>
        <v>65433</v>
      </c>
      <c r="BT201" s="9">
        <v>54488</v>
      </c>
      <c r="BU201" s="9">
        <v>26390</v>
      </c>
      <c r="BV201" s="86">
        <f t="shared" si="2977"/>
        <v>0</v>
      </c>
      <c r="BW201" s="86">
        <f t="shared" si="2978"/>
        <v>0</v>
      </c>
      <c r="BX201" s="86">
        <f>BV201+BW201</f>
        <v>0</v>
      </c>
      <c r="BY201" s="87">
        <f t="shared" si="2979"/>
        <v>82433</v>
      </c>
      <c r="BZ201" s="87">
        <f t="shared" si="2980"/>
        <v>82433</v>
      </c>
      <c r="CA201" s="81">
        <f t="shared" si="2981"/>
        <v>0</v>
      </c>
      <c r="CB201" s="81">
        <f t="shared" si="2982"/>
        <v>0</v>
      </c>
      <c r="CC201" s="81">
        <f t="shared" si="2983"/>
        <v>17000</v>
      </c>
      <c r="CD201" s="81">
        <f t="shared" si="2984"/>
        <v>0</v>
      </c>
      <c r="CE201" s="81">
        <f t="shared" si="2985"/>
        <v>0</v>
      </c>
      <c r="CF201" s="81">
        <f t="shared" si="2986"/>
        <v>65433</v>
      </c>
      <c r="CG201" s="87">
        <f t="shared" si="2987"/>
        <v>0</v>
      </c>
      <c r="CH201" s="81">
        <f t="shared" si="2988"/>
        <v>0</v>
      </c>
      <c r="CI201" s="81">
        <f t="shared" si="2989"/>
        <v>0</v>
      </c>
      <c r="CJ201" s="81">
        <f t="shared" si="2990"/>
        <v>0</v>
      </c>
      <c r="CK201" s="81">
        <f>(CC201+CD201+CE201)-(BI201+BJ201+BK201)</f>
        <v>0</v>
      </c>
      <c r="CL201" s="81">
        <f>(CH201+CI201)-(BN201+BO201)</f>
        <v>0</v>
      </c>
      <c r="CM201" s="9">
        <v>54488</v>
      </c>
      <c r="CN201" s="9">
        <v>26390</v>
      </c>
      <c r="CO201" s="90">
        <f t="shared" si="2991"/>
        <v>0</v>
      </c>
      <c r="CP201" s="90">
        <f t="shared" si="2992"/>
        <v>0</v>
      </c>
      <c r="CQ201" s="90">
        <f t="shared" si="2993"/>
        <v>0</v>
      </c>
      <c r="CR201" s="87">
        <f>CS201+CZ201</f>
        <v>0</v>
      </c>
      <c r="CS201" s="87">
        <f>CU201+CV201+CW201+CX201+CY201</f>
        <v>0</v>
      </c>
      <c r="CT201" s="88"/>
      <c r="CU201" s="81"/>
      <c r="CV201" s="81"/>
      <c r="CW201" s="81"/>
      <c r="CX201" s="81"/>
      <c r="CY201" s="81"/>
      <c r="CZ201" s="87">
        <f>DA201+DB201+DC201</f>
        <v>0</v>
      </c>
      <c r="DA201" s="81"/>
      <c r="DB201" s="81"/>
      <c r="DC201" s="81"/>
      <c r="DD201" s="81">
        <f t="shared" si="2994"/>
        <v>-17000</v>
      </c>
      <c r="DE201" s="81">
        <f t="shared" si="2995"/>
        <v>0</v>
      </c>
      <c r="DF201" s="9">
        <v>52259</v>
      </c>
      <c r="DG201" s="9">
        <v>21350</v>
      </c>
      <c r="DH201" s="90">
        <f t="shared" si="2996"/>
        <v>0</v>
      </c>
      <c r="DI201" s="90">
        <f t="shared" si="2997"/>
        <v>0</v>
      </c>
      <c r="DJ201" s="90">
        <f>DH201+DI201</f>
        <v>0</v>
      </c>
      <c r="DK201" s="87">
        <f>DL201+DS201</f>
        <v>0</v>
      </c>
      <c r="DL201" s="87">
        <f>DN201+DO201+DP201+DQ201+DR201</f>
        <v>0</v>
      </c>
      <c r="DM201" s="88"/>
      <c r="DN201" s="81"/>
      <c r="DO201" s="81"/>
      <c r="DP201" s="81"/>
      <c r="DQ201" s="81"/>
      <c r="DR201" s="81"/>
      <c r="DS201" s="87">
        <f>DT201+DU201+DV201</f>
        <v>0</v>
      </c>
      <c r="DT201" s="81"/>
      <c r="DU201" s="81"/>
      <c r="DV201" s="81"/>
      <c r="DW201" s="81">
        <f t="shared" si="2998"/>
        <v>0</v>
      </c>
      <c r="DX201" s="81">
        <f t="shared" si="2999"/>
        <v>0</v>
      </c>
      <c r="DY201" s="9"/>
      <c r="DZ201" s="9"/>
      <c r="EA201" s="90" t="e">
        <f t="shared" si="3000"/>
        <v>#DIV/0!</v>
      </c>
      <c r="EB201" s="90" t="e">
        <f t="shared" si="3001"/>
        <v>#DIV/0!</v>
      </c>
      <c r="EC201" s="90" t="e">
        <f>EA201+EB201</f>
        <v>#DIV/0!</v>
      </c>
      <c r="ED201" s="87">
        <f>EE201+EL201</f>
        <v>0</v>
      </c>
      <c r="EE201" s="87">
        <f>EG201+EH201+EI201+EJ201+EK201</f>
        <v>0</v>
      </c>
      <c r="EF201" s="88"/>
      <c r="EG201" s="81"/>
      <c r="EH201" s="81"/>
      <c r="EI201" s="81"/>
      <c r="EJ201" s="81"/>
      <c r="EK201" s="81"/>
      <c r="EL201" s="87">
        <f>EM201+EN201+EO201</f>
        <v>0</v>
      </c>
      <c r="EM201" s="81"/>
      <c r="EN201" s="81"/>
      <c r="EO201" s="81"/>
      <c r="EP201" s="81">
        <f t="shared" si="3002"/>
        <v>0</v>
      </c>
      <c r="EQ201" s="81">
        <f t="shared" si="3003"/>
        <v>0</v>
      </c>
      <c r="ER201" s="9"/>
      <c r="ES201" s="9"/>
      <c r="ET201" s="90" t="e">
        <f t="shared" si="3004"/>
        <v>#DIV/0!</v>
      </c>
      <c r="EU201" s="90" t="e">
        <f t="shared" si="3005"/>
        <v>#DIV/0!</v>
      </c>
      <c r="EV201" s="90" t="e">
        <f>ET201+EU201</f>
        <v>#DIV/0!</v>
      </c>
    </row>
    <row r="202" spans="1:15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108</v>
      </c>
      <c r="G202" s="19" t="s">
        <v>94</v>
      </c>
      <c r="H202" s="40">
        <f>I202+P202</f>
        <v>0</v>
      </c>
      <c r="I202" s="40">
        <f>K202+L202+M202+N202+O202</f>
        <v>0</v>
      </c>
      <c r="J202" s="5"/>
      <c r="K202" s="9"/>
      <c r="L202" s="9"/>
      <c r="M202" s="9"/>
      <c r="N202" s="9"/>
      <c r="O202" s="9"/>
      <c r="P202" s="40">
        <f>Q202+R202+S202</f>
        <v>0</v>
      </c>
      <c r="Q202" s="9"/>
      <c r="R202" s="9"/>
      <c r="S202" s="9"/>
      <c r="T202" s="64">
        <f>(L202+M202+N202)*-1</f>
        <v>0</v>
      </c>
      <c r="U202" s="64">
        <f>(Q202+R202)*-1</f>
        <v>0</v>
      </c>
      <c r="V202" s="9">
        <f t="shared" si="2953"/>
        <v>0</v>
      </c>
      <c r="W202" s="9">
        <f t="shared" si="2953"/>
        <v>0</v>
      </c>
      <c r="X202" s="45" t="s">
        <v>218</v>
      </c>
      <c r="Y202" s="45" t="s">
        <v>218</v>
      </c>
      <c r="Z202" s="69">
        <f t="shared" si="2954"/>
        <v>0</v>
      </c>
      <c r="AA202" s="69">
        <f t="shared" si="2955"/>
        <v>0</v>
      </c>
      <c r="AB202" s="69">
        <f>Z202+AA202</f>
        <v>0</v>
      </c>
      <c r="AC202" s="69">
        <f t="shared" si="2956"/>
        <v>0</v>
      </c>
      <c r="AD202" s="69">
        <f t="shared" si="2957"/>
        <v>0</v>
      </c>
      <c r="AE202" s="46">
        <f>AC202+AD202</f>
        <v>0</v>
      </c>
      <c r="AF202" s="9">
        <f t="shared" si="2958"/>
        <v>0</v>
      </c>
      <c r="AG202" s="9">
        <f t="shared" si="2959"/>
        <v>0</v>
      </c>
      <c r="AH202" s="69">
        <f t="shared" si="2960"/>
        <v>0</v>
      </c>
      <c r="AI202" s="69">
        <f t="shared" si="2961"/>
        <v>0</v>
      </c>
      <c r="AJ202" s="69">
        <f>AH202+AI202</f>
        <v>0</v>
      </c>
      <c r="AK202" s="40">
        <f>AL202+AS202</f>
        <v>0</v>
      </c>
      <c r="AL202" s="40">
        <f>AN202+AO202+AP202+AQ202+AR202</f>
        <v>0</v>
      </c>
      <c r="AM202" s="77"/>
      <c r="AN202" s="78"/>
      <c r="AO202" s="78"/>
      <c r="AP202" s="78"/>
      <c r="AQ202" s="78"/>
      <c r="AR202" s="78"/>
      <c r="AS202" s="76">
        <f>AT202+AU202+AV202</f>
        <v>0</v>
      </c>
      <c r="AT202" s="78"/>
      <c r="AU202" s="78"/>
      <c r="AV202" s="9"/>
      <c r="AW202" s="78">
        <f t="shared" si="2962"/>
        <v>0</v>
      </c>
      <c r="AX202" s="78">
        <f t="shared" si="2963"/>
        <v>0</v>
      </c>
      <c r="AY202" s="78">
        <f t="shared" si="2964"/>
        <v>0</v>
      </c>
      <c r="AZ202" s="45" t="s">
        <v>218</v>
      </c>
      <c r="BA202" s="45" t="s">
        <v>218</v>
      </c>
      <c r="BB202" s="107" t="s">
        <v>218</v>
      </c>
      <c r="BC202" s="107" t="s">
        <v>218</v>
      </c>
      <c r="BD202" s="107" t="s">
        <v>218</v>
      </c>
      <c r="BE202" s="87">
        <f>BF202+BM202</f>
        <v>0</v>
      </c>
      <c r="BF202" s="87">
        <f>BH202+BI202+BJ202+BK202+BL202</f>
        <v>0</v>
      </c>
      <c r="BG202" s="88">
        <f t="shared" si="2966"/>
        <v>0</v>
      </c>
      <c r="BH202" s="76">
        <f t="shared" si="3006"/>
        <v>0</v>
      </c>
      <c r="BI202" s="76">
        <f t="shared" si="3007"/>
        <v>0</v>
      </c>
      <c r="BJ202" s="76">
        <f t="shared" si="3008"/>
        <v>0</v>
      </c>
      <c r="BK202" s="76">
        <f t="shared" si="3009"/>
        <v>0</v>
      </c>
      <c r="BL202" s="76">
        <f t="shared" si="3010"/>
        <v>0</v>
      </c>
      <c r="BM202" s="87">
        <f>BN202+BO202+BP202</f>
        <v>0</v>
      </c>
      <c r="BN202" s="76">
        <f>AT202</f>
        <v>0</v>
      </c>
      <c r="BO202" s="76">
        <f t="shared" si="3011"/>
        <v>0</v>
      </c>
      <c r="BP202" s="76">
        <f t="shared" si="3012"/>
        <v>0</v>
      </c>
      <c r="BQ202" s="81">
        <f t="shared" si="3013"/>
        <v>0</v>
      </c>
      <c r="BR202" s="81">
        <f t="shared" si="3014"/>
        <v>0</v>
      </c>
      <c r="BS202" s="81">
        <f t="shared" si="2976"/>
        <v>0</v>
      </c>
      <c r="BT202" s="45" t="s">
        <v>218</v>
      </c>
      <c r="BU202" s="45" t="s">
        <v>218</v>
      </c>
      <c r="BV202" s="86">
        <v>0</v>
      </c>
      <c r="BW202" s="86">
        <v>0</v>
      </c>
      <c r="BX202" s="86">
        <f>BV202+BW202</f>
        <v>0</v>
      </c>
      <c r="BY202" s="87">
        <f t="shared" si="2979"/>
        <v>0</v>
      </c>
      <c r="BZ202" s="87">
        <f t="shared" si="2980"/>
        <v>0</v>
      </c>
      <c r="CA202" s="81">
        <f t="shared" si="2981"/>
        <v>0</v>
      </c>
      <c r="CB202" s="81">
        <f t="shared" si="2982"/>
        <v>0</v>
      </c>
      <c r="CC202" s="81">
        <f t="shared" si="2983"/>
        <v>0</v>
      </c>
      <c r="CD202" s="81">
        <f t="shared" si="2984"/>
        <v>0</v>
      </c>
      <c r="CE202" s="81">
        <f t="shared" si="2985"/>
        <v>0</v>
      </c>
      <c r="CF202" s="81">
        <f t="shared" si="2986"/>
        <v>0</v>
      </c>
      <c r="CG202" s="87">
        <f t="shared" si="2987"/>
        <v>0</v>
      </c>
      <c r="CH202" s="81">
        <f t="shared" si="2988"/>
        <v>0</v>
      </c>
      <c r="CI202" s="81">
        <f t="shared" si="2989"/>
        <v>0</v>
      </c>
      <c r="CJ202" s="81">
        <f t="shared" si="2990"/>
        <v>0</v>
      </c>
      <c r="CK202" s="81">
        <f>(CC202+CD202+CE202)-(BI202+BJ202+BK202)</f>
        <v>0</v>
      </c>
      <c r="CL202" s="81">
        <f>(CH202+CI202)-(BN202+BO202)</f>
        <v>0</v>
      </c>
      <c r="CM202" s="45">
        <v>0</v>
      </c>
      <c r="CN202" s="45">
        <v>0</v>
      </c>
      <c r="CO202" s="90"/>
      <c r="CP202" s="90"/>
      <c r="CQ202" s="90">
        <f t="shared" si="2993"/>
        <v>0</v>
      </c>
      <c r="CR202" s="87">
        <f>CS202+CZ202</f>
        <v>0</v>
      </c>
      <c r="CS202" s="87">
        <f>CU202+CV202+CW202+CX202+CY202</f>
        <v>0</v>
      </c>
      <c r="CT202" s="88"/>
      <c r="CU202" s="81"/>
      <c r="CV202" s="81"/>
      <c r="CW202" s="81"/>
      <c r="CX202" s="81"/>
      <c r="CY202" s="81"/>
      <c r="CZ202" s="87">
        <f>DA202+DB202+DC202</f>
        <v>0</v>
      </c>
      <c r="DA202" s="81"/>
      <c r="DB202" s="81"/>
      <c r="DC202" s="81"/>
      <c r="DD202" s="81">
        <f t="shared" si="2994"/>
        <v>0</v>
      </c>
      <c r="DE202" s="81">
        <f t="shared" si="2995"/>
        <v>0</v>
      </c>
      <c r="DF202" s="45" t="s">
        <v>218</v>
      </c>
      <c r="DG202" s="45" t="s">
        <v>218</v>
      </c>
      <c r="DH202" s="90">
        <v>0</v>
      </c>
      <c r="DI202" s="90">
        <v>0</v>
      </c>
      <c r="DJ202" s="90">
        <f>DH202+DI202</f>
        <v>0</v>
      </c>
      <c r="DK202" s="87">
        <f>DL202+DS202</f>
        <v>0</v>
      </c>
      <c r="DL202" s="87">
        <f>DN202+DO202+DP202+DQ202+DR202</f>
        <v>0</v>
      </c>
      <c r="DM202" s="88"/>
      <c r="DN202" s="81"/>
      <c r="DO202" s="81"/>
      <c r="DP202" s="81"/>
      <c r="DQ202" s="81"/>
      <c r="DR202" s="81"/>
      <c r="DS202" s="87">
        <f>DT202+DU202+DV202</f>
        <v>0</v>
      </c>
      <c r="DT202" s="81"/>
      <c r="DU202" s="81"/>
      <c r="DV202" s="81"/>
      <c r="DW202" s="81">
        <f t="shared" si="2998"/>
        <v>0</v>
      </c>
      <c r="DX202" s="81">
        <f t="shared" si="2999"/>
        <v>0</v>
      </c>
      <c r="DY202" s="45" t="s">
        <v>218</v>
      </c>
      <c r="DZ202" s="45" t="s">
        <v>218</v>
      </c>
      <c r="EA202" s="90">
        <v>0</v>
      </c>
      <c r="EB202" s="90">
        <v>0</v>
      </c>
      <c r="EC202" s="90">
        <f>EA202+EB202</f>
        <v>0</v>
      </c>
      <c r="ED202" s="87">
        <f>EE202+EL202</f>
        <v>0</v>
      </c>
      <c r="EE202" s="87">
        <f>EG202+EH202+EI202+EJ202+EK202</f>
        <v>0</v>
      </c>
      <c r="EF202" s="88"/>
      <c r="EG202" s="81"/>
      <c r="EH202" s="81"/>
      <c r="EI202" s="81"/>
      <c r="EJ202" s="81"/>
      <c r="EK202" s="81"/>
      <c r="EL202" s="87">
        <f>EM202+EN202+EO202</f>
        <v>0</v>
      </c>
      <c r="EM202" s="81"/>
      <c r="EN202" s="81"/>
      <c r="EO202" s="81"/>
      <c r="EP202" s="81">
        <f t="shared" si="3002"/>
        <v>0</v>
      </c>
      <c r="EQ202" s="81">
        <f t="shared" si="3003"/>
        <v>0</v>
      </c>
      <c r="ER202" s="45" t="s">
        <v>218</v>
      </c>
      <c r="ES202" s="45" t="s">
        <v>218</v>
      </c>
      <c r="ET202" s="90">
        <v>0</v>
      </c>
      <c r="EU202" s="90">
        <v>0</v>
      </c>
      <c r="EV202" s="90">
        <f>ET202+EU202</f>
        <v>0</v>
      </c>
    </row>
    <row r="203" spans="1:15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7" t="s">
        <v>94</v>
      </c>
      <c r="H203" s="40">
        <f>I203+P203</f>
        <v>80000</v>
      </c>
      <c r="I203" s="40">
        <f>K203+L203+M203+N203+O203</f>
        <v>20000</v>
      </c>
      <c r="J203" s="5"/>
      <c r="K203" s="9"/>
      <c r="L203" s="9"/>
      <c r="M203" s="9">
        <v>20000</v>
      </c>
      <c r="N203" s="9"/>
      <c r="O203" s="9"/>
      <c r="P203" s="40">
        <f>Q203+R203+S203</f>
        <v>60000</v>
      </c>
      <c r="Q203" s="9"/>
      <c r="R203" s="9">
        <v>60000</v>
      </c>
      <c r="S203" s="9"/>
      <c r="T203" s="64">
        <f>(L203+M203+N203)*-1</f>
        <v>-20000</v>
      </c>
      <c r="U203" s="64">
        <f>(Q203+R203)*-1</f>
        <v>-60000</v>
      </c>
      <c r="V203" s="9">
        <f t="shared" si="2953"/>
        <v>-13000</v>
      </c>
      <c r="W203" s="9">
        <f t="shared" si="2953"/>
        <v>-39000</v>
      </c>
      <c r="X203" s="9">
        <v>50756</v>
      </c>
      <c r="Y203" s="9">
        <v>30694</v>
      </c>
      <c r="Z203" s="69">
        <f t="shared" si="2954"/>
        <v>-0.03</v>
      </c>
      <c r="AA203" s="69">
        <f t="shared" si="2955"/>
        <v>-0.16</v>
      </c>
      <c r="AB203" s="69">
        <f>Z203+AA203</f>
        <v>-0.19</v>
      </c>
      <c r="AC203" s="69">
        <f t="shared" si="2956"/>
        <v>-0.02</v>
      </c>
      <c r="AD203" s="69">
        <f t="shared" si="2957"/>
        <v>-0.1</v>
      </c>
      <c r="AE203" s="46">
        <f t="shared" ref="AE203" si="3015">AC203+AD203</f>
        <v>-0.12000000000000001</v>
      </c>
      <c r="AF203" s="9">
        <f t="shared" si="2958"/>
        <v>-7000</v>
      </c>
      <c r="AG203" s="9">
        <f t="shared" si="2959"/>
        <v>-21000</v>
      </c>
      <c r="AH203" s="69">
        <f t="shared" si="2960"/>
        <v>-9.9999999999999985E-3</v>
      </c>
      <c r="AI203" s="69">
        <f t="shared" si="2961"/>
        <v>-0.06</v>
      </c>
      <c r="AJ203" s="69">
        <f>AH203+AI203</f>
        <v>-6.9999999999999993E-2</v>
      </c>
      <c r="AK203" s="40">
        <f>AL203+AS203</f>
        <v>63000</v>
      </c>
      <c r="AL203" s="40">
        <f>AN203+AO203+AP203+AQ203+AR203</f>
        <v>13000</v>
      </c>
      <c r="AM203" s="77"/>
      <c r="AN203" s="78"/>
      <c r="AO203" s="78"/>
      <c r="AP203" s="78">
        <v>13000</v>
      </c>
      <c r="AQ203" s="78"/>
      <c r="AR203" s="78"/>
      <c r="AS203" s="76">
        <f>AT203+AU203+AV203</f>
        <v>50000</v>
      </c>
      <c r="AT203" s="78"/>
      <c r="AU203" s="78">
        <v>50000</v>
      </c>
      <c r="AV203" s="9"/>
      <c r="AW203" s="78">
        <f t="shared" si="2962"/>
        <v>-7000</v>
      </c>
      <c r="AX203" s="78">
        <f t="shared" si="2963"/>
        <v>-10000</v>
      </c>
      <c r="AY203" s="78">
        <f t="shared" si="2964"/>
        <v>0</v>
      </c>
      <c r="AZ203" s="9">
        <v>50756</v>
      </c>
      <c r="BA203" s="9">
        <v>30694</v>
      </c>
      <c r="BB203" s="86">
        <f>ROUND(((AN203+AP203+AQ203)-(K203+M203+N203))/AZ203/10,2)*-1</f>
        <v>0.01</v>
      </c>
      <c r="BC203" s="86">
        <f>ROUND(AX203/BA203/10,2)*-1</f>
        <v>0.03</v>
      </c>
      <c r="BD203" s="86">
        <f>BB203+BC203</f>
        <v>0.04</v>
      </c>
      <c r="BE203" s="87">
        <f>BF203+BM203</f>
        <v>63000</v>
      </c>
      <c r="BF203" s="87">
        <f>BH203+BI203+BJ203+BK203+BL203</f>
        <v>13000</v>
      </c>
      <c r="BG203" s="76">
        <f>AM203</f>
        <v>0</v>
      </c>
      <c r="BH203" s="76">
        <f t="shared" ref="BH203" si="3016">AN203</f>
        <v>0</v>
      </c>
      <c r="BI203" s="76">
        <f t="shared" ref="BI203" si="3017">AO203</f>
        <v>0</v>
      </c>
      <c r="BJ203" s="76">
        <f t="shared" ref="BJ203" si="3018">AP203</f>
        <v>13000</v>
      </c>
      <c r="BK203" s="76">
        <f t="shared" ref="BK203" si="3019">AQ203</f>
        <v>0</v>
      </c>
      <c r="BL203" s="76">
        <f t="shared" ref="BL203" si="3020">AR203</f>
        <v>0</v>
      </c>
      <c r="BM203" s="87">
        <f>BN203+BO203+BP203</f>
        <v>50000</v>
      </c>
      <c r="BN203" s="76">
        <f>AT203</f>
        <v>0</v>
      </c>
      <c r="BO203" s="76">
        <f t="shared" ref="BO203" si="3021">AU203</f>
        <v>50000</v>
      </c>
      <c r="BP203" s="76">
        <f t="shared" ref="BP203" si="3022">AV203</f>
        <v>0</v>
      </c>
      <c r="BQ203" s="81">
        <f t="shared" si="3013"/>
        <v>-7000</v>
      </c>
      <c r="BR203" s="81">
        <f t="shared" si="3014"/>
        <v>-10000</v>
      </c>
      <c r="BS203" s="81">
        <f t="shared" si="2976"/>
        <v>0</v>
      </c>
      <c r="BT203" s="9">
        <v>50756</v>
      </c>
      <c r="BU203" s="9">
        <v>30694</v>
      </c>
      <c r="BV203" s="86">
        <f t="shared" si="2977"/>
        <v>0.01</v>
      </c>
      <c r="BW203" s="86">
        <f t="shared" si="2978"/>
        <v>0.03</v>
      </c>
      <c r="BX203" s="86">
        <f>BV203+BW203</f>
        <v>0.04</v>
      </c>
      <c r="BY203" s="87">
        <f t="shared" si="2979"/>
        <v>63000</v>
      </c>
      <c r="BZ203" s="87">
        <f t="shared" si="2980"/>
        <v>13000</v>
      </c>
      <c r="CA203" s="81">
        <f t="shared" si="2981"/>
        <v>0</v>
      </c>
      <c r="CB203" s="81">
        <f t="shared" si="2982"/>
        <v>0</v>
      </c>
      <c r="CC203" s="81">
        <f t="shared" si="2983"/>
        <v>0</v>
      </c>
      <c r="CD203" s="81">
        <f t="shared" si="2984"/>
        <v>13000</v>
      </c>
      <c r="CE203" s="81">
        <f t="shared" si="2985"/>
        <v>0</v>
      </c>
      <c r="CF203" s="81">
        <f t="shared" si="2986"/>
        <v>0</v>
      </c>
      <c r="CG203" s="87">
        <f t="shared" si="2987"/>
        <v>50000</v>
      </c>
      <c r="CH203" s="81">
        <f t="shared" si="2988"/>
        <v>0</v>
      </c>
      <c r="CI203" s="81">
        <f t="shared" si="2989"/>
        <v>50000</v>
      </c>
      <c r="CJ203" s="81">
        <f t="shared" si="2990"/>
        <v>0</v>
      </c>
      <c r="CK203" s="81">
        <f>(CC203+CD203+CE203)-(BI203+BJ203+BK203)</f>
        <v>0</v>
      </c>
      <c r="CL203" s="81">
        <f>(CH203+CI203)-(BN203+BO203)</f>
        <v>0</v>
      </c>
      <c r="CM203" s="9">
        <v>50756</v>
      </c>
      <c r="CN203" s="9">
        <v>30694</v>
      </c>
      <c r="CO203" s="90">
        <f>ROUND(((CD203+CE203)-(BJ203+BK203))/CM203/10,2)*-1</f>
        <v>0</v>
      </c>
      <c r="CP203" s="90">
        <f>ROUND((CI203-BO203)/CN203/10,2)*-1</f>
        <v>0</v>
      </c>
      <c r="CQ203" s="90">
        <f t="shared" si="2993"/>
        <v>0</v>
      </c>
      <c r="CR203" s="87">
        <f>CS203+CZ203</f>
        <v>0</v>
      </c>
      <c r="CS203" s="87">
        <f>CU203+CV203+CW203+CX203+CY203</f>
        <v>0</v>
      </c>
      <c r="CT203" s="88"/>
      <c r="CU203" s="81"/>
      <c r="CV203" s="81"/>
      <c r="CW203" s="81"/>
      <c r="CX203" s="81"/>
      <c r="CY203" s="81"/>
      <c r="CZ203" s="87">
        <f>DA203+DB203+DC203</f>
        <v>0</v>
      </c>
      <c r="DA203" s="81"/>
      <c r="DB203" s="81"/>
      <c r="DC203" s="81"/>
      <c r="DD203" s="81">
        <f t="shared" si="2994"/>
        <v>-13000</v>
      </c>
      <c r="DE203" s="81">
        <f t="shared" si="2995"/>
        <v>-50000</v>
      </c>
      <c r="DF203" s="9">
        <v>51792</v>
      </c>
      <c r="DG203" s="9">
        <v>31320</v>
      </c>
      <c r="DH203" s="90">
        <f t="shared" ref="DH203" si="3023">ROUND(((CW203+CX203)-(CD203+CE203))/DF203/10,2)*-1</f>
        <v>0.03</v>
      </c>
      <c r="DI203" s="90">
        <f t="shared" ref="DI203" si="3024">ROUND(((DB203-CI203)/DG203/10),2)*-1</f>
        <v>0.16</v>
      </c>
      <c r="DJ203" s="90">
        <f>DH203+DI203</f>
        <v>0.19</v>
      </c>
      <c r="DK203" s="87">
        <f>DL203+DS203</f>
        <v>0</v>
      </c>
      <c r="DL203" s="87">
        <f>DN203+DO203+DP203+DQ203+DR203</f>
        <v>0</v>
      </c>
      <c r="DM203" s="88"/>
      <c r="DN203" s="81"/>
      <c r="DO203" s="81"/>
      <c r="DP203" s="81"/>
      <c r="DQ203" s="81"/>
      <c r="DR203" s="81"/>
      <c r="DS203" s="87">
        <f>DT203+DU203+DV203</f>
        <v>0</v>
      </c>
      <c r="DT203" s="81"/>
      <c r="DU203" s="81"/>
      <c r="DV203" s="81"/>
      <c r="DW203" s="81">
        <f t="shared" si="2998"/>
        <v>0</v>
      </c>
      <c r="DX203" s="81">
        <f t="shared" si="2999"/>
        <v>0</v>
      </c>
      <c r="DY203" s="9"/>
      <c r="DZ203" s="9"/>
      <c r="EA203" s="90" t="e">
        <f t="shared" ref="EA203" si="3025">ROUND(((DP203+DQ203)-(CW203+CX203))/DY203/10,2)*-1</f>
        <v>#DIV/0!</v>
      </c>
      <c r="EB203" s="90" t="e">
        <f t="shared" ref="EB203" si="3026">ROUND(((DU203-DB203)/DZ203/10),2)*-1</f>
        <v>#DIV/0!</v>
      </c>
      <c r="EC203" s="90" t="e">
        <f>EA203+EB203</f>
        <v>#DIV/0!</v>
      </c>
      <c r="ED203" s="87">
        <f>EE203+EL203</f>
        <v>0</v>
      </c>
      <c r="EE203" s="87">
        <f>EG203+EH203+EI203+EJ203+EK203</f>
        <v>0</v>
      </c>
      <c r="EF203" s="88"/>
      <c r="EG203" s="81"/>
      <c r="EH203" s="81"/>
      <c r="EI203" s="81"/>
      <c r="EJ203" s="81"/>
      <c r="EK203" s="81"/>
      <c r="EL203" s="87">
        <f>EM203+EN203+EO203</f>
        <v>0</v>
      </c>
      <c r="EM203" s="81"/>
      <c r="EN203" s="81"/>
      <c r="EO203" s="81"/>
      <c r="EP203" s="81">
        <f t="shared" si="3002"/>
        <v>0</v>
      </c>
      <c r="EQ203" s="81">
        <f t="shared" si="3003"/>
        <v>0</v>
      </c>
      <c r="ER203" s="9"/>
      <c r="ES203" s="9"/>
      <c r="ET203" s="90" t="e">
        <f t="shared" ref="ET203" si="3027">ROUND(((EI203+EJ203)-(DP203+DQ203))/ER203/10,2)*-1</f>
        <v>#DIV/0!</v>
      </c>
      <c r="EU203" s="90" t="e">
        <f t="shared" ref="EU203" si="3028">ROUND(((EN203-DU203)/ES203/10),2)*-1</f>
        <v>#DIV/0!</v>
      </c>
      <c r="EV203" s="90" t="e">
        <f>ET203+EU203</f>
        <v>#DIV/0!</v>
      </c>
    </row>
    <row r="204" spans="1:152" x14ac:dyDescent="0.25">
      <c r="A204" s="29"/>
      <c r="B204" s="30"/>
      <c r="C204" s="31"/>
      <c r="D204" s="32" t="s">
        <v>181</v>
      </c>
      <c r="E204" s="30"/>
      <c r="F204" s="30"/>
      <c r="G204" s="31"/>
      <c r="H204" s="33">
        <f t="shared" ref="H204:AE204" si="3029">SUBTOTAL(9,H200:H203)</f>
        <v>100000</v>
      </c>
      <c r="I204" s="33">
        <f t="shared" si="3029"/>
        <v>40000</v>
      </c>
      <c r="J204" s="33">
        <f t="shared" si="3029"/>
        <v>0</v>
      </c>
      <c r="K204" s="33">
        <f t="shared" si="3029"/>
        <v>0</v>
      </c>
      <c r="L204" s="33">
        <f t="shared" si="3029"/>
        <v>20000</v>
      </c>
      <c r="M204" s="33">
        <f t="shared" si="3029"/>
        <v>20000</v>
      </c>
      <c r="N204" s="33">
        <f t="shared" si="3029"/>
        <v>0</v>
      </c>
      <c r="O204" s="33">
        <f t="shared" si="3029"/>
        <v>0</v>
      </c>
      <c r="P204" s="33">
        <f t="shared" si="3029"/>
        <v>60000</v>
      </c>
      <c r="Q204" s="33">
        <f t="shared" si="3029"/>
        <v>0</v>
      </c>
      <c r="R204" s="33">
        <f t="shared" si="3029"/>
        <v>60000</v>
      </c>
      <c r="S204" s="33">
        <f t="shared" si="3029"/>
        <v>0</v>
      </c>
      <c r="T204" s="33">
        <f t="shared" si="3029"/>
        <v>-40000</v>
      </c>
      <c r="U204" s="33">
        <f t="shared" si="3029"/>
        <v>-60000</v>
      </c>
      <c r="V204" s="33">
        <f t="shared" si="3029"/>
        <v>-26000</v>
      </c>
      <c r="W204" s="33">
        <f t="shared" si="3029"/>
        <v>-39000</v>
      </c>
      <c r="X204" s="33">
        <f t="shared" si="3029"/>
        <v>150613</v>
      </c>
      <c r="Y204" s="33">
        <f t="shared" si="3029"/>
        <v>80394</v>
      </c>
      <c r="Z204" s="47">
        <f t="shared" si="3029"/>
        <v>-0.03</v>
      </c>
      <c r="AA204" s="47">
        <f t="shared" si="3029"/>
        <v>-0.16</v>
      </c>
      <c r="AB204" s="47">
        <f t="shared" si="3029"/>
        <v>-0.19</v>
      </c>
      <c r="AC204" s="47">
        <f t="shared" si="3029"/>
        <v>-0.02</v>
      </c>
      <c r="AD204" s="47">
        <f t="shared" si="3029"/>
        <v>-0.1</v>
      </c>
      <c r="AE204" s="47">
        <f t="shared" si="3029"/>
        <v>-0.12000000000000001</v>
      </c>
      <c r="AF204" s="33">
        <f t="shared" ref="AF204:AJ204" si="3030">SUBTOTAL(9,AF200:AF203)</f>
        <v>-14000</v>
      </c>
      <c r="AG204" s="33">
        <f t="shared" si="3030"/>
        <v>-21000</v>
      </c>
      <c r="AH204" s="47">
        <f t="shared" si="3030"/>
        <v>-9.9999999999999985E-3</v>
      </c>
      <c r="AI204" s="47">
        <f t="shared" si="3030"/>
        <v>-0.06</v>
      </c>
      <c r="AJ204" s="47">
        <f t="shared" si="3030"/>
        <v>-6.9999999999999993E-2</v>
      </c>
      <c r="AK204" s="33">
        <f t="shared" ref="AK204:BD204" si="3031">SUBTOTAL(9,AK200:AK203)</f>
        <v>145433</v>
      </c>
      <c r="AL204" s="33">
        <f t="shared" si="3031"/>
        <v>95433</v>
      </c>
      <c r="AM204" s="33">
        <f t="shared" si="3031"/>
        <v>0</v>
      </c>
      <c r="AN204" s="33">
        <f t="shared" si="3031"/>
        <v>0</v>
      </c>
      <c r="AO204" s="33">
        <f t="shared" si="3031"/>
        <v>17000</v>
      </c>
      <c r="AP204" s="33">
        <f t="shared" si="3031"/>
        <v>13000</v>
      </c>
      <c r="AQ204" s="33">
        <f t="shared" si="3031"/>
        <v>0</v>
      </c>
      <c r="AR204" s="33">
        <f t="shared" si="3031"/>
        <v>65433</v>
      </c>
      <c r="AS204" s="33">
        <f t="shared" si="3031"/>
        <v>50000</v>
      </c>
      <c r="AT204" s="33">
        <f t="shared" si="3031"/>
        <v>0</v>
      </c>
      <c r="AU204" s="33">
        <f t="shared" si="3031"/>
        <v>50000</v>
      </c>
      <c r="AV204" s="33">
        <f t="shared" si="3031"/>
        <v>0</v>
      </c>
      <c r="AW204" s="33">
        <f t="shared" si="3031"/>
        <v>-10000</v>
      </c>
      <c r="AX204" s="33">
        <f t="shared" si="3031"/>
        <v>-10000</v>
      </c>
      <c r="AY204" s="33">
        <f t="shared" si="3031"/>
        <v>65433</v>
      </c>
      <c r="AZ204" s="33">
        <f t="shared" ref="AZ204:BA204" si="3032">SUBTOTAL(9,AZ200:AZ203)</f>
        <v>150613</v>
      </c>
      <c r="BA204" s="33">
        <f t="shared" si="3032"/>
        <v>80394</v>
      </c>
      <c r="BB204" s="47">
        <f t="shared" si="3031"/>
        <v>0.01</v>
      </c>
      <c r="BC204" s="47">
        <f t="shared" si="3031"/>
        <v>0.03</v>
      </c>
      <c r="BD204" s="47">
        <f t="shared" si="3031"/>
        <v>0.04</v>
      </c>
      <c r="BE204" s="33">
        <f t="shared" ref="BE204:BX204" si="3033">SUBTOTAL(9,BE200:BE203)</f>
        <v>145433</v>
      </c>
      <c r="BF204" s="33">
        <f t="shared" si="3033"/>
        <v>95433</v>
      </c>
      <c r="BG204" s="33">
        <f t="shared" si="3033"/>
        <v>0</v>
      </c>
      <c r="BH204" s="33">
        <f t="shared" si="3033"/>
        <v>0</v>
      </c>
      <c r="BI204" s="33">
        <f t="shared" si="3033"/>
        <v>17000</v>
      </c>
      <c r="BJ204" s="33">
        <f t="shared" si="3033"/>
        <v>13000</v>
      </c>
      <c r="BK204" s="33">
        <f t="shared" si="3033"/>
        <v>0</v>
      </c>
      <c r="BL204" s="33">
        <f t="shared" si="3033"/>
        <v>65433</v>
      </c>
      <c r="BM204" s="33">
        <f t="shared" si="3033"/>
        <v>50000</v>
      </c>
      <c r="BN204" s="33">
        <f t="shared" si="3033"/>
        <v>0</v>
      </c>
      <c r="BO204" s="33">
        <f t="shared" si="3033"/>
        <v>50000</v>
      </c>
      <c r="BP204" s="33">
        <f t="shared" si="3033"/>
        <v>0</v>
      </c>
      <c r="BQ204" s="33">
        <f t="shared" si="3033"/>
        <v>-10000</v>
      </c>
      <c r="BR204" s="33">
        <f t="shared" si="3033"/>
        <v>-10000</v>
      </c>
      <c r="BS204" s="33">
        <f t="shared" si="3033"/>
        <v>65433</v>
      </c>
      <c r="BT204" s="33">
        <f t="shared" si="3033"/>
        <v>150613</v>
      </c>
      <c r="BU204" s="33">
        <f t="shared" si="3033"/>
        <v>80394</v>
      </c>
      <c r="BV204" s="47">
        <f t="shared" si="3033"/>
        <v>0.01</v>
      </c>
      <c r="BW204" s="47">
        <f t="shared" si="3033"/>
        <v>0.03</v>
      </c>
      <c r="BX204" s="47">
        <f t="shared" si="3033"/>
        <v>0.04</v>
      </c>
      <c r="BY204" s="33">
        <f t="shared" ref="BY204:CQ204" si="3034">SUBTOTAL(9,BY200:BY203)</f>
        <v>145433</v>
      </c>
      <c r="BZ204" s="33">
        <f t="shared" si="3034"/>
        <v>95433</v>
      </c>
      <c r="CA204" s="33">
        <f t="shared" si="3034"/>
        <v>0</v>
      </c>
      <c r="CB204" s="33">
        <f t="shared" si="3034"/>
        <v>0</v>
      </c>
      <c r="CC204" s="33">
        <f t="shared" si="3034"/>
        <v>17000</v>
      </c>
      <c r="CD204" s="33">
        <f t="shared" si="3034"/>
        <v>13000</v>
      </c>
      <c r="CE204" s="33">
        <f t="shared" si="3034"/>
        <v>0</v>
      </c>
      <c r="CF204" s="33">
        <f t="shared" si="3034"/>
        <v>65433</v>
      </c>
      <c r="CG204" s="33">
        <f t="shared" si="3034"/>
        <v>50000</v>
      </c>
      <c r="CH204" s="33">
        <f t="shared" si="3034"/>
        <v>0</v>
      </c>
      <c r="CI204" s="33">
        <f t="shared" si="3034"/>
        <v>50000</v>
      </c>
      <c r="CJ204" s="33">
        <f t="shared" si="3034"/>
        <v>0</v>
      </c>
      <c r="CK204" s="33">
        <f t="shared" si="3034"/>
        <v>0</v>
      </c>
      <c r="CL204" s="33">
        <f t="shared" si="3034"/>
        <v>0</v>
      </c>
      <c r="CM204" s="33">
        <f t="shared" si="3034"/>
        <v>150613</v>
      </c>
      <c r="CN204" s="33">
        <f t="shared" si="3034"/>
        <v>80394</v>
      </c>
      <c r="CO204" s="56">
        <f t="shared" si="3034"/>
        <v>0</v>
      </c>
      <c r="CP204" s="56">
        <f t="shared" si="3034"/>
        <v>0</v>
      </c>
      <c r="CQ204" s="56">
        <f t="shared" si="3034"/>
        <v>0</v>
      </c>
      <c r="CR204" s="33">
        <f t="shared" ref="CR204:DJ204" si="3035">SUBTOTAL(9,CR200:CR203)</f>
        <v>0</v>
      </c>
      <c r="CS204" s="33">
        <f t="shared" si="3035"/>
        <v>0</v>
      </c>
      <c r="CT204" s="33">
        <f t="shared" si="3035"/>
        <v>0</v>
      </c>
      <c r="CU204" s="33">
        <f t="shared" si="3035"/>
        <v>0</v>
      </c>
      <c r="CV204" s="33">
        <f t="shared" si="3035"/>
        <v>0</v>
      </c>
      <c r="CW204" s="33">
        <f t="shared" si="3035"/>
        <v>0</v>
      </c>
      <c r="CX204" s="33">
        <f t="shared" si="3035"/>
        <v>0</v>
      </c>
      <c r="CY204" s="33">
        <f t="shared" si="3035"/>
        <v>0</v>
      </c>
      <c r="CZ204" s="33">
        <f t="shared" si="3035"/>
        <v>0</v>
      </c>
      <c r="DA204" s="33">
        <f t="shared" si="3035"/>
        <v>0</v>
      </c>
      <c r="DB204" s="33">
        <f t="shared" si="3035"/>
        <v>0</v>
      </c>
      <c r="DC204" s="33">
        <f t="shared" si="3035"/>
        <v>0</v>
      </c>
      <c r="DD204" s="33">
        <f t="shared" si="3035"/>
        <v>-30000</v>
      </c>
      <c r="DE204" s="33">
        <f t="shared" si="3035"/>
        <v>-50000</v>
      </c>
      <c r="DF204" s="33">
        <f t="shared" si="3035"/>
        <v>146597.49046660832</v>
      </c>
      <c r="DG204" s="33">
        <f t="shared" si="3035"/>
        <v>72860</v>
      </c>
      <c r="DH204" s="56">
        <f t="shared" si="3035"/>
        <v>0.03</v>
      </c>
      <c r="DI204" s="56">
        <f t="shared" si="3035"/>
        <v>0.16</v>
      </c>
      <c r="DJ204" s="56">
        <f t="shared" si="3035"/>
        <v>0.19</v>
      </c>
      <c r="DK204" s="33">
        <f t="shared" ref="DK204:EC204" si="3036">SUBTOTAL(9,DK200:DK203)</f>
        <v>0</v>
      </c>
      <c r="DL204" s="33">
        <f t="shared" si="3036"/>
        <v>0</v>
      </c>
      <c r="DM204" s="33">
        <f t="shared" si="3036"/>
        <v>0</v>
      </c>
      <c r="DN204" s="33">
        <f t="shared" si="3036"/>
        <v>0</v>
      </c>
      <c r="DO204" s="33">
        <f t="shared" si="3036"/>
        <v>0</v>
      </c>
      <c r="DP204" s="33">
        <f t="shared" si="3036"/>
        <v>0</v>
      </c>
      <c r="DQ204" s="33">
        <f t="shared" si="3036"/>
        <v>0</v>
      </c>
      <c r="DR204" s="33">
        <f t="shared" si="3036"/>
        <v>0</v>
      </c>
      <c r="DS204" s="33">
        <f t="shared" si="3036"/>
        <v>0</v>
      </c>
      <c r="DT204" s="33">
        <f t="shared" si="3036"/>
        <v>0</v>
      </c>
      <c r="DU204" s="33">
        <f t="shared" si="3036"/>
        <v>0</v>
      </c>
      <c r="DV204" s="33">
        <f t="shared" si="3036"/>
        <v>0</v>
      </c>
      <c r="DW204" s="33">
        <f t="shared" si="3036"/>
        <v>0</v>
      </c>
      <c r="DX204" s="33">
        <f t="shared" si="3036"/>
        <v>0</v>
      </c>
      <c r="DY204" s="33">
        <f t="shared" si="3036"/>
        <v>0</v>
      </c>
      <c r="DZ204" s="33">
        <f t="shared" si="3036"/>
        <v>0</v>
      </c>
      <c r="EA204" s="56" t="e">
        <f t="shared" si="3036"/>
        <v>#DIV/0!</v>
      </c>
      <c r="EB204" s="56" t="e">
        <f t="shared" si="3036"/>
        <v>#DIV/0!</v>
      </c>
      <c r="EC204" s="56" t="e">
        <f t="shared" si="3036"/>
        <v>#DIV/0!</v>
      </c>
      <c r="ED204" s="33">
        <f t="shared" ref="ED204:EV204" si="3037">SUBTOTAL(9,ED200:ED203)</f>
        <v>0</v>
      </c>
      <c r="EE204" s="33">
        <f t="shared" si="3037"/>
        <v>0</v>
      </c>
      <c r="EF204" s="33">
        <f t="shared" si="3037"/>
        <v>0</v>
      </c>
      <c r="EG204" s="33">
        <f t="shared" si="3037"/>
        <v>0</v>
      </c>
      <c r="EH204" s="33">
        <f t="shared" si="3037"/>
        <v>0</v>
      </c>
      <c r="EI204" s="33">
        <f t="shared" si="3037"/>
        <v>0</v>
      </c>
      <c r="EJ204" s="33">
        <f t="shared" si="3037"/>
        <v>0</v>
      </c>
      <c r="EK204" s="33">
        <f t="shared" si="3037"/>
        <v>0</v>
      </c>
      <c r="EL204" s="33">
        <f t="shared" si="3037"/>
        <v>0</v>
      </c>
      <c r="EM204" s="33">
        <f t="shared" si="3037"/>
        <v>0</v>
      </c>
      <c r="EN204" s="33">
        <f t="shared" si="3037"/>
        <v>0</v>
      </c>
      <c r="EO204" s="33">
        <f t="shared" si="3037"/>
        <v>0</v>
      </c>
      <c r="EP204" s="33">
        <f t="shared" si="3037"/>
        <v>0</v>
      </c>
      <c r="EQ204" s="33">
        <f t="shared" si="3037"/>
        <v>0</v>
      </c>
      <c r="ER204" s="33">
        <f t="shared" si="3037"/>
        <v>0</v>
      </c>
      <c r="ES204" s="33">
        <f t="shared" si="3037"/>
        <v>0</v>
      </c>
      <c r="ET204" s="56" t="e">
        <f t="shared" si="3037"/>
        <v>#DIV/0!</v>
      </c>
      <c r="EU204" s="56" t="e">
        <f t="shared" si="3037"/>
        <v>#DIV/0!</v>
      </c>
      <c r="EV204" s="56" t="e">
        <f t="shared" si="3037"/>
        <v>#DIV/0!</v>
      </c>
    </row>
    <row r="205" spans="1:15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40">
        <f t="shared" ref="H205:H210" si="3038">I205+P205</f>
        <v>0</v>
      </c>
      <c r="I205" s="40">
        <f t="shared" ref="I205:I210" si="3039">K205+L205+M205+N205+O205</f>
        <v>0</v>
      </c>
      <c r="J205" s="5"/>
      <c r="K205" s="9"/>
      <c r="L205" s="9"/>
      <c r="M205" s="9"/>
      <c r="N205" s="9"/>
      <c r="O205" s="9"/>
      <c r="P205" s="40">
        <f t="shared" ref="P205:P210" si="3040">Q205+R205+S205</f>
        <v>0</v>
      </c>
      <c r="Q205" s="9"/>
      <c r="R205" s="9"/>
      <c r="S205" s="9"/>
      <c r="T205" s="64">
        <f t="shared" ref="T205:T210" si="3041">(L205+M205+N205)*-1</f>
        <v>0</v>
      </c>
      <c r="U205" s="64">
        <f t="shared" ref="U205:U210" si="3042">(Q205+R205)*-1</f>
        <v>0</v>
      </c>
      <c r="V205" s="9">
        <f t="shared" ref="V205:W210" si="3043">ROUND(T205*0.65,0)</f>
        <v>0</v>
      </c>
      <c r="W205" s="9">
        <f t="shared" si="3043"/>
        <v>0</v>
      </c>
      <c r="X205" s="9">
        <v>45369</v>
      </c>
      <c r="Y205" s="9">
        <v>23310</v>
      </c>
      <c r="Z205" s="69">
        <f t="shared" ref="Z205:Z210" si="3044">IF(T205=0,0,ROUND((T205+L205)/X205/12,2))</f>
        <v>0</v>
      </c>
      <c r="AA205" s="69">
        <f t="shared" ref="AA205:AA210" si="3045">IF(U205=0,0,ROUND((U205+Q205)/Y205/12,2))</f>
        <v>0</v>
      </c>
      <c r="AB205" s="69">
        <f t="shared" ref="AB205:AB210" si="3046">Z205+AA205</f>
        <v>0</v>
      </c>
      <c r="AC205" s="69">
        <f t="shared" ref="AC205:AC210" si="3047">ROUND(Z205*0.65,2)</f>
        <v>0</v>
      </c>
      <c r="AD205" s="69">
        <f t="shared" ref="AD205:AD210" si="3048">ROUND(AA205*0.65,2)</f>
        <v>0</v>
      </c>
      <c r="AE205" s="46">
        <f t="shared" ref="AE205:AE210" si="3049">AC205+AD205</f>
        <v>0</v>
      </c>
      <c r="AF205" s="9">
        <f t="shared" ref="AF205:AF210" si="3050">T205-V205</f>
        <v>0</v>
      </c>
      <c r="AG205" s="9">
        <f t="shared" ref="AG205:AG210" si="3051">U205-W205</f>
        <v>0</v>
      </c>
      <c r="AH205" s="69">
        <f t="shared" ref="AH205:AH210" si="3052">Z205-AC205</f>
        <v>0</v>
      </c>
      <c r="AI205" s="69">
        <f t="shared" ref="AI205:AI210" si="3053">AA205-AD205</f>
        <v>0</v>
      </c>
      <c r="AJ205" s="69">
        <f t="shared" ref="AJ205:AJ210" si="3054">AH205+AI205</f>
        <v>0</v>
      </c>
      <c r="AK205" s="40">
        <f t="shared" ref="AK205:AK210" si="3055">AL205+AS205</f>
        <v>0</v>
      </c>
      <c r="AL205" s="40">
        <f t="shared" ref="AL205:AL210" si="3056">AN205+AO205+AP205+AQ205+AR205</f>
        <v>0</v>
      </c>
      <c r="AM205" s="5"/>
      <c r="AN205" s="9"/>
      <c r="AO205" s="9"/>
      <c r="AP205" s="9"/>
      <c r="AQ205" s="9"/>
      <c r="AR205" s="9"/>
      <c r="AS205" s="40">
        <f t="shared" ref="AS205:AS210" si="3057">AT205+AU205+AV205</f>
        <v>0</v>
      </c>
      <c r="AT205" s="9"/>
      <c r="AU205" s="9"/>
      <c r="AV205" s="9"/>
      <c r="AW205" s="81"/>
      <c r="AX205" s="81"/>
      <c r="AY205" s="78"/>
      <c r="AZ205" s="9">
        <v>45369</v>
      </c>
      <c r="BA205" s="9">
        <v>23310</v>
      </c>
      <c r="BB205" s="86">
        <f t="shared" ref="BB205:BB207" si="3058">ROUND(AW205/AZ205/10,2)*-1</f>
        <v>0</v>
      </c>
      <c r="BC205" s="86">
        <f t="shared" ref="BC205:BC207" si="3059">ROUND(AX205/BA205/10,2)*-1</f>
        <v>0</v>
      </c>
      <c r="BD205" s="86">
        <f t="shared" ref="BD205:BD207" si="3060">BB205+BC205</f>
        <v>0</v>
      </c>
      <c r="BE205" s="87">
        <f t="shared" ref="BE205:BE210" si="3061">BF205+BM205</f>
        <v>0</v>
      </c>
      <c r="BF205" s="87">
        <f t="shared" ref="BF205:BF210" si="3062">BH205+BI205+BJ205+BK205+BL205</f>
        <v>0</v>
      </c>
      <c r="BG205" s="88">
        <f t="shared" ref="BG205:BG210" si="3063">J205</f>
        <v>0</v>
      </c>
      <c r="BH205" s="88">
        <f t="shared" ref="BH205:BH210" si="3064">K205</f>
        <v>0</v>
      </c>
      <c r="BI205" s="88">
        <f t="shared" ref="BI205:BI210" si="3065">L205</f>
        <v>0</v>
      </c>
      <c r="BJ205" s="88">
        <f t="shared" ref="BJ205:BJ210" si="3066">M205</f>
        <v>0</v>
      </c>
      <c r="BK205" s="88">
        <f t="shared" ref="BK205:BK210" si="3067">N205</f>
        <v>0</v>
      </c>
      <c r="BL205" s="88">
        <f t="shared" ref="BL205:BL210" si="3068">O205</f>
        <v>0</v>
      </c>
      <c r="BM205" s="87">
        <f t="shared" ref="BM205:BM210" si="3069">BN205+BO205+BP205</f>
        <v>0</v>
      </c>
      <c r="BN205" s="81">
        <f t="shared" ref="BN205:BN210" si="3070">Q205</f>
        <v>0</v>
      </c>
      <c r="BO205" s="81">
        <f t="shared" ref="BO205:BO210" si="3071">R205</f>
        <v>0</v>
      </c>
      <c r="BP205" s="81">
        <f t="shared" ref="BP205:BP210" si="3072">S205</f>
        <v>0</v>
      </c>
      <c r="BQ205" s="81">
        <f t="shared" ref="BQ205:BQ210" si="3073">(BH205+BI205+BJ205+BK205)-(K205+L205+M205+N205)</f>
        <v>0</v>
      </c>
      <c r="BR205" s="81">
        <f t="shared" ref="BR205:BR210" si="3074">(BN205+BO205)-(Q205+R205)</f>
        <v>0</v>
      </c>
      <c r="BS205" s="81">
        <f t="shared" ref="BS205:BS210" si="3075">(BP205+BL205)-(S205+O205)</f>
        <v>0</v>
      </c>
      <c r="BT205" s="9">
        <v>45369</v>
      </c>
      <c r="BU205" s="9">
        <v>23310</v>
      </c>
      <c r="BV205" s="86">
        <f t="shared" ref="BV205:BV209" si="3076">ROUND(((BH205+BJ205+BK205)-(K205+M205+N205))/10/BT205,2)*-1</f>
        <v>0</v>
      </c>
      <c r="BW205" s="86">
        <f t="shared" ref="BW205:BW210" si="3077">ROUND((BO205-R205)/10/BU205,2)*-1</f>
        <v>0</v>
      </c>
      <c r="BX205" s="86">
        <f t="shared" ref="BX205:BX210" si="3078">BV205+BW205</f>
        <v>0</v>
      </c>
      <c r="BY205" s="87">
        <f t="shared" ref="BY205:BY210" si="3079">BZ205+CG205</f>
        <v>0</v>
      </c>
      <c r="BZ205" s="87">
        <f t="shared" ref="BZ205:BZ210" si="3080">CB205+CC205+CD205+CE205+CF205</f>
        <v>0</v>
      </c>
      <c r="CA205" s="81">
        <f t="shared" ref="CA205:CA210" si="3081">BG205</f>
        <v>0</v>
      </c>
      <c r="CB205" s="81">
        <f t="shared" ref="CB205:CB210" si="3082">BH205</f>
        <v>0</v>
      </c>
      <c r="CC205" s="81">
        <f t="shared" ref="CC205:CC210" si="3083">BI205</f>
        <v>0</v>
      </c>
      <c r="CD205" s="81">
        <f t="shared" ref="CD205:CD210" si="3084">BJ205</f>
        <v>0</v>
      </c>
      <c r="CE205" s="81">
        <f t="shared" ref="CE205:CE210" si="3085">BK205</f>
        <v>0</v>
      </c>
      <c r="CF205" s="81">
        <f t="shared" ref="CF205:CF210" si="3086">BL205</f>
        <v>0</v>
      </c>
      <c r="CG205" s="87">
        <f t="shared" ref="CG205:CG210" si="3087">CH205+CI205+CJ205</f>
        <v>0</v>
      </c>
      <c r="CH205" s="81">
        <f t="shared" ref="CH205:CH210" si="3088">BN205</f>
        <v>0</v>
      </c>
      <c r="CI205" s="81">
        <f t="shared" ref="CI205:CI210" si="3089">BO205</f>
        <v>0</v>
      </c>
      <c r="CJ205" s="81">
        <f t="shared" ref="CJ205:CJ210" si="3090">BP205</f>
        <v>0</v>
      </c>
      <c r="CK205" s="81">
        <f t="shared" ref="CK205:CK210" si="3091">(CC205+CD205+CE205)-(BI205+BJ205+BK205)</f>
        <v>0</v>
      </c>
      <c r="CL205" s="81">
        <f t="shared" ref="CL205:CL210" si="3092">(CH205+CI205)-(BN205+BO205)</f>
        <v>0</v>
      </c>
      <c r="CM205" s="9">
        <v>45369</v>
      </c>
      <c r="CN205" s="9">
        <v>23310</v>
      </c>
      <c r="CO205" s="90">
        <f t="shared" ref="CO205:CO207" si="3093">ROUND(((CD205+CE205)-(BJ205+BK205))/CM205/10,2)*-1</f>
        <v>0</v>
      </c>
      <c r="CP205" s="90">
        <f t="shared" ref="CP205:CP207" si="3094">ROUND((CI205-BO205)/CN205/10,2)*-1</f>
        <v>0</v>
      </c>
      <c r="CQ205" s="90">
        <f t="shared" ref="CQ205:CQ210" si="3095">SUM(CO205:CP205)</f>
        <v>0</v>
      </c>
      <c r="CR205" s="87">
        <f t="shared" ref="CR205:CR210" si="3096">CS205+CZ205</f>
        <v>0</v>
      </c>
      <c r="CS205" s="87">
        <f t="shared" ref="CS205:CS210" si="3097">CU205+CV205+CW205+CX205+CY205</f>
        <v>0</v>
      </c>
      <c r="CT205" s="88"/>
      <c r="CU205" s="81"/>
      <c r="CV205" s="81"/>
      <c r="CW205" s="81"/>
      <c r="CX205" s="81"/>
      <c r="CY205" s="81"/>
      <c r="CZ205" s="87">
        <f t="shared" ref="CZ205:CZ210" si="3098">DA205+DB205+DC205</f>
        <v>0</v>
      </c>
      <c r="DA205" s="81"/>
      <c r="DB205" s="81"/>
      <c r="DC205" s="81"/>
      <c r="DD205" s="81">
        <f t="shared" ref="DD205:DD210" si="3099">(CV205+CW205+CX205)-(CC205+CD205+CE205)</f>
        <v>0</v>
      </c>
      <c r="DE205" s="81">
        <f t="shared" ref="DE205:DE210" si="3100">(DA205+DB205)-(CH205+CI205)</f>
        <v>0</v>
      </c>
      <c r="DF205" s="9">
        <v>42546.490466608309</v>
      </c>
      <c r="DG205" s="9">
        <v>20190</v>
      </c>
      <c r="DH205" s="90">
        <f t="shared" ref="DH205:DH207" si="3101">ROUND(((CW205+CX205)-(CD205+CE205))/DF205/10,2)*-1</f>
        <v>0</v>
      </c>
      <c r="DI205" s="90">
        <f t="shared" ref="DI205:DI207" si="3102">ROUND(((DB205-CI205)/DG205/10),2)*-1</f>
        <v>0</v>
      </c>
      <c r="DJ205" s="90">
        <f t="shared" ref="DJ205:DJ210" si="3103">DH205+DI205</f>
        <v>0</v>
      </c>
      <c r="DK205" s="87">
        <f t="shared" ref="DK205:DK210" si="3104">DL205+DS205</f>
        <v>0</v>
      </c>
      <c r="DL205" s="87">
        <f t="shared" ref="DL205:DL210" si="3105">DN205+DO205+DP205+DQ205+DR205</f>
        <v>0</v>
      </c>
      <c r="DM205" s="88"/>
      <c r="DN205" s="81"/>
      <c r="DO205" s="81"/>
      <c r="DP205" s="81"/>
      <c r="DQ205" s="81"/>
      <c r="DR205" s="81"/>
      <c r="DS205" s="87">
        <f t="shared" ref="DS205:DS210" si="3106">DT205+DU205+DV205</f>
        <v>0</v>
      </c>
      <c r="DT205" s="81"/>
      <c r="DU205" s="81"/>
      <c r="DV205" s="81"/>
      <c r="DW205" s="81">
        <f t="shared" ref="DW205:DW210" si="3107">(DO205+DP205+DQ205)-(CV205+CW205+CX205)</f>
        <v>0</v>
      </c>
      <c r="DX205" s="81">
        <f t="shared" ref="DX205:DX210" si="3108">(DT205+DU205)-(DA205+DB205)</f>
        <v>0</v>
      </c>
      <c r="DY205" s="9"/>
      <c r="DZ205" s="9"/>
      <c r="EA205" s="90" t="e">
        <f t="shared" ref="EA205:EA207" si="3109">ROUND(((DP205+DQ205)-(CW205+CX205))/DY205/10,2)*-1</f>
        <v>#DIV/0!</v>
      </c>
      <c r="EB205" s="90" t="e">
        <f t="shared" ref="EB205:EB207" si="3110">ROUND(((DU205-DB205)/DZ205/10),2)*-1</f>
        <v>#DIV/0!</v>
      </c>
      <c r="EC205" s="90" t="e">
        <f t="shared" ref="EC205:EC210" si="3111">EA205+EB205</f>
        <v>#DIV/0!</v>
      </c>
      <c r="ED205" s="87">
        <f t="shared" ref="ED205:ED210" si="3112">EE205+EL205</f>
        <v>0</v>
      </c>
      <c r="EE205" s="87">
        <f t="shared" ref="EE205:EE210" si="3113">EG205+EH205+EI205+EJ205+EK205</f>
        <v>0</v>
      </c>
      <c r="EF205" s="88"/>
      <c r="EG205" s="81"/>
      <c r="EH205" s="81"/>
      <c r="EI205" s="81"/>
      <c r="EJ205" s="81"/>
      <c r="EK205" s="81"/>
      <c r="EL205" s="87">
        <f t="shared" ref="EL205:EL210" si="3114">EM205+EN205+EO205</f>
        <v>0</v>
      </c>
      <c r="EM205" s="81"/>
      <c r="EN205" s="81"/>
      <c r="EO205" s="81"/>
      <c r="EP205" s="81">
        <f t="shared" ref="EP205:EP210" si="3115">(EH205+EI205+EJ205)-(DO205+DP205+DQ205)</f>
        <v>0</v>
      </c>
      <c r="EQ205" s="81">
        <f t="shared" ref="EQ205:EQ210" si="3116">(EM205+EN205)-(DT205+DU205)</f>
        <v>0</v>
      </c>
      <c r="ER205" s="9"/>
      <c r="ES205" s="9"/>
      <c r="ET205" s="90" t="e">
        <f t="shared" ref="ET205:ET207" si="3117">ROUND(((EI205+EJ205)-(DP205+DQ205))/ER205/10,2)*-1</f>
        <v>#DIV/0!</v>
      </c>
      <c r="EU205" s="90" t="e">
        <f t="shared" ref="EU205:EU207" si="3118">ROUND(((EN205-DU205)/ES205/10),2)*-1</f>
        <v>#DIV/0!</v>
      </c>
      <c r="EV205" s="90" t="e">
        <f t="shared" ref="EV205:EV210" si="3119">ET205+EU205</f>
        <v>#DIV/0!</v>
      </c>
    </row>
    <row r="206" spans="1:15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73</v>
      </c>
      <c r="G206" s="2" t="s">
        <v>19</v>
      </c>
      <c r="H206" s="40">
        <f t="shared" si="3038"/>
        <v>60000</v>
      </c>
      <c r="I206" s="40">
        <f t="shared" si="3039"/>
        <v>0</v>
      </c>
      <c r="J206" s="5"/>
      <c r="K206" s="9"/>
      <c r="L206" s="9"/>
      <c r="M206" s="9"/>
      <c r="N206" s="9"/>
      <c r="O206" s="9"/>
      <c r="P206" s="40">
        <f t="shared" si="3040"/>
        <v>60000</v>
      </c>
      <c r="Q206" s="9"/>
      <c r="R206" s="9">
        <v>60000</v>
      </c>
      <c r="S206" s="9"/>
      <c r="T206" s="64">
        <f t="shared" si="3041"/>
        <v>0</v>
      </c>
      <c r="U206" s="64">
        <f t="shared" si="3042"/>
        <v>-60000</v>
      </c>
      <c r="V206" s="9">
        <f t="shared" si="3043"/>
        <v>0</v>
      </c>
      <c r="W206" s="9">
        <f t="shared" si="3043"/>
        <v>-39000</v>
      </c>
      <c r="X206" s="9">
        <v>54488</v>
      </c>
      <c r="Y206" s="9">
        <v>26390</v>
      </c>
      <c r="Z206" s="69">
        <f t="shared" si="3044"/>
        <v>0</v>
      </c>
      <c r="AA206" s="69">
        <f t="shared" si="3045"/>
        <v>-0.19</v>
      </c>
      <c r="AB206" s="69">
        <f t="shared" si="3046"/>
        <v>-0.19</v>
      </c>
      <c r="AC206" s="69">
        <f t="shared" si="3047"/>
        <v>0</v>
      </c>
      <c r="AD206" s="69">
        <f t="shared" si="3048"/>
        <v>-0.12</v>
      </c>
      <c r="AE206" s="46">
        <f t="shared" si="3049"/>
        <v>-0.12</v>
      </c>
      <c r="AF206" s="9">
        <f t="shared" si="3050"/>
        <v>0</v>
      </c>
      <c r="AG206" s="9">
        <f t="shared" si="3051"/>
        <v>-21000</v>
      </c>
      <c r="AH206" s="69">
        <f t="shared" si="3052"/>
        <v>0</v>
      </c>
      <c r="AI206" s="69">
        <f t="shared" si="3053"/>
        <v>-7.0000000000000007E-2</v>
      </c>
      <c r="AJ206" s="69">
        <f t="shared" si="3054"/>
        <v>-7.0000000000000007E-2</v>
      </c>
      <c r="AK206" s="40">
        <f t="shared" si="3055"/>
        <v>0</v>
      </c>
      <c r="AL206" s="40">
        <f t="shared" si="3056"/>
        <v>0</v>
      </c>
      <c r="AM206" s="5"/>
      <c r="AN206" s="9"/>
      <c r="AO206" s="9"/>
      <c r="AP206" s="9"/>
      <c r="AQ206" s="9"/>
      <c r="AR206" s="9"/>
      <c r="AS206" s="40">
        <f t="shared" si="3057"/>
        <v>0</v>
      </c>
      <c r="AT206" s="9"/>
      <c r="AU206" s="9"/>
      <c r="AV206" s="9"/>
      <c r="AW206" s="81"/>
      <c r="AX206" s="81"/>
      <c r="AY206" s="78"/>
      <c r="AZ206" s="9">
        <v>54488</v>
      </c>
      <c r="BA206" s="9">
        <v>26390</v>
      </c>
      <c r="BB206" s="86">
        <f t="shared" si="3058"/>
        <v>0</v>
      </c>
      <c r="BC206" s="86">
        <f t="shared" si="3059"/>
        <v>0</v>
      </c>
      <c r="BD206" s="86">
        <f t="shared" si="3060"/>
        <v>0</v>
      </c>
      <c r="BE206" s="87">
        <f t="shared" si="3061"/>
        <v>60000</v>
      </c>
      <c r="BF206" s="87">
        <f t="shared" si="3062"/>
        <v>0</v>
      </c>
      <c r="BG206" s="88">
        <f t="shared" si="3063"/>
        <v>0</v>
      </c>
      <c r="BH206" s="88">
        <f t="shared" si="3064"/>
        <v>0</v>
      </c>
      <c r="BI206" s="88">
        <f t="shared" si="3065"/>
        <v>0</v>
      </c>
      <c r="BJ206" s="88">
        <f t="shared" si="3066"/>
        <v>0</v>
      </c>
      <c r="BK206" s="88">
        <f t="shared" si="3067"/>
        <v>0</v>
      </c>
      <c r="BL206" s="88">
        <f t="shared" si="3068"/>
        <v>0</v>
      </c>
      <c r="BM206" s="87">
        <f t="shared" si="3069"/>
        <v>60000</v>
      </c>
      <c r="BN206" s="81">
        <f t="shared" si="3070"/>
        <v>0</v>
      </c>
      <c r="BO206" s="81">
        <f t="shared" si="3071"/>
        <v>60000</v>
      </c>
      <c r="BP206" s="81">
        <f t="shared" si="3072"/>
        <v>0</v>
      </c>
      <c r="BQ206" s="81">
        <f t="shared" si="3073"/>
        <v>0</v>
      </c>
      <c r="BR206" s="81">
        <f t="shared" si="3074"/>
        <v>0</v>
      </c>
      <c r="BS206" s="81">
        <f t="shared" si="3075"/>
        <v>0</v>
      </c>
      <c r="BT206" s="9">
        <v>54488</v>
      </c>
      <c r="BU206" s="9">
        <v>26390</v>
      </c>
      <c r="BV206" s="86">
        <f t="shared" si="3076"/>
        <v>0</v>
      </c>
      <c r="BW206" s="86">
        <f t="shared" si="3077"/>
        <v>0</v>
      </c>
      <c r="BX206" s="86">
        <f t="shared" si="3078"/>
        <v>0</v>
      </c>
      <c r="BY206" s="87">
        <f t="shared" si="3079"/>
        <v>60000</v>
      </c>
      <c r="BZ206" s="87">
        <f t="shared" si="3080"/>
        <v>0</v>
      </c>
      <c r="CA206" s="81">
        <f t="shared" si="3081"/>
        <v>0</v>
      </c>
      <c r="CB206" s="81">
        <f t="shared" si="3082"/>
        <v>0</v>
      </c>
      <c r="CC206" s="81">
        <f t="shared" si="3083"/>
        <v>0</v>
      </c>
      <c r="CD206" s="81">
        <f t="shared" si="3084"/>
        <v>0</v>
      </c>
      <c r="CE206" s="81">
        <f t="shared" si="3085"/>
        <v>0</v>
      </c>
      <c r="CF206" s="81">
        <f t="shared" si="3086"/>
        <v>0</v>
      </c>
      <c r="CG206" s="87">
        <f t="shared" si="3087"/>
        <v>60000</v>
      </c>
      <c r="CH206" s="81">
        <f t="shared" si="3088"/>
        <v>0</v>
      </c>
      <c r="CI206" s="81">
        <f t="shared" si="3089"/>
        <v>60000</v>
      </c>
      <c r="CJ206" s="81">
        <f t="shared" si="3090"/>
        <v>0</v>
      </c>
      <c r="CK206" s="81">
        <f t="shared" si="3091"/>
        <v>0</v>
      </c>
      <c r="CL206" s="81">
        <f t="shared" si="3092"/>
        <v>0</v>
      </c>
      <c r="CM206" s="9">
        <v>54488</v>
      </c>
      <c r="CN206" s="9">
        <v>26390</v>
      </c>
      <c r="CO206" s="90">
        <f t="shared" si="3093"/>
        <v>0</v>
      </c>
      <c r="CP206" s="90">
        <f t="shared" si="3094"/>
        <v>0</v>
      </c>
      <c r="CQ206" s="90">
        <f t="shared" si="3095"/>
        <v>0</v>
      </c>
      <c r="CR206" s="87">
        <f t="shared" si="3096"/>
        <v>0</v>
      </c>
      <c r="CS206" s="87">
        <f t="shared" si="3097"/>
        <v>0</v>
      </c>
      <c r="CT206" s="88"/>
      <c r="CU206" s="81"/>
      <c r="CV206" s="81"/>
      <c r="CW206" s="81"/>
      <c r="CX206" s="81"/>
      <c r="CY206" s="81"/>
      <c r="CZ206" s="87">
        <f t="shared" si="3098"/>
        <v>0</v>
      </c>
      <c r="DA206" s="81"/>
      <c r="DB206" s="81"/>
      <c r="DC206" s="81"/>
      <c r="DD206" s="81">
        <f t="shared" si="3099"/>
        <v>0</v>
      </c>
      <c r="DE206" s="81">
        <f t="shared" si="3100"/>
        <v>-60000</v>
      </c>
      <c r="DF206" s="9">
        <v>52259</v>
      </c>
      <c r="DG206" s="9">
        <v>21350</v>
      </c>
      <c r="DH206" s="90">
        <f t="shared" si="3101"/>
        <v>0</v>
      </c>
      <c r="DI206" s="90">
        <f t="shared" si="3102"/>
        <v>0.28000000000000003</v>
      </c>
      <c r="DJ206" s="90">
        <f t="shared" si="3103"/>
        <v>0.28000000000000003</v>
      </c>
      <c r="DK206" s="87">
        <f t="shared" si="3104"/>
        <v>0</v>
      </c>
      <c r="DL206" s="87">
        <f t="shared" si="3105"/>
        <v>0</v>
      </c>
      <c r="DM206" s="88"/>
      <c r="DN206" s="81"/>
      <c r="DO206" s="81"/>
      <c r="DP206" s="81"/>
      <c r="DQ206" s="81"/>
      <c r="DR206" s="81"/>
      <c r="DS206" s="87">
        <f t="shared" si="3106"/>
        <v>0</v>
      </c>
      <c r="DT206" s="81"/>
      <c r="DU206" s="81"/>
      <c r="DV206" s="81"/>
      <c r="DW206" s="81">
        <f t="shared" si="3107"/>
        <v>0</v>
      </c>
      <c r="DX206" s="81">
        <f t="shared" si="3108"/>
        <v>0</v>
      </c>
      <c r="DY206" s="9"/>
      <c r="DZ206" s="9"/>
      <c r="EA206" s="90" t="e">
        <f t="shared" si="3109"/>
        <v>#DIV/0!</v>
      </c>
      <c r="EB206" s="90" t="e">
        <f t="shared" si="3110"/>
        <v>#DIV/0!</v>
      </c>
      <c r="EC206" s="90" t="e">
        <f t="shared" si="3111"/>
        <v>#DIV/0!</v>
      </c>
      <c r="ED206" s="87">
        <f t="shared" si="3112"/>
        <v>0</v>
      </c>
      <c r="EE206" s="87">
        <f t="shared" si="3113"/>
        <v>0</v>
      </c>
      <c r="EF206" s="88"/>
      <c r="EG206" s="81"/>
      <c r="EH206" s="81"/>
      <c r="EI206" s="81"/>
      <c r="EJ206" s="81"/>
      <c r="EK206" s="81"/>
      <c r="EL206" s="87">
        <f t="shared" si="3114"/>
        <v>0</v>
      </c>
      <c r="EM206" s="81"/>
      <c r="EN206" s="81"/>
      <c r="EO206" s="81"/>
      <c r="EP206" s="81">
        <f t="shared" si="3115"/>
        <v>0</v>
      </c>
      <c r="EQ206" s="81">
        <f t="shared" si="3116"/>
        <v>0</v>
      </c>
      <c r="ER206" s="9"/>
      <c r="ES206" s="9"/>
      <c r="ET206" s="90" t="e">
        <f t="shared" si="3117"/>
        <v>#DIV/0!</v>
      </c>
      <c r="EU206" s="90" t="e">
        <f t="shared" si="3118"/>
        <v>#DIV/0!</v>
      </c>
      <c r="EV206" s="90" t="e">
        <f t="shared" si="3119"/>
        <v>#DIV/0!</v>
      </c>
    </row>
    <row r="207" spans="1:15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2" t="s">
        <v>19</v>
      </c>
      <c r="H207" s="40">
        <f t="shared" si="3038"/>
        <v>0</v>
      </c>
      <c r="I207" s="40">
        <f t="shared" si="3039"/>
        <v>0</v>
      </c>
      <c r="J207" s="5"/>
      <c r="K207" s="9"/>
      <c r="L207" s="9"/>
      <c r="M207" s="9"/>
      <c r="N207" s="9"/>
      <c r="O207" s="9"/>
      <c r="P207" s="40">
        <f t="shared" si="3040"/>
        <v>0</v>
      </c>
      <c r="Q207" s="9"/>
      <c r="R207" s="9"/>
      <c r="S207" s="9"/>
      <c r="T207" s="64">
        <f t="shared" si="3041"/>
        <v>0</v>
      </c>
      <c r="U207" s="64">
        <f t="shared" si="3042"/>
        <v>0</v>
      </c>
      <c r="V207" s="9">
        <f t="shared" si="3043"/>
        <v>0</v>
      </c>
      <c r="W207" s="9">
        <f t="shared" si="3043"/>
        <v>0</v>
      </c>
      <c r="X207" s="9">
        <v>31818</v>
      </c>
      <c r="Y207" s="9">
        <v>26390</v>
      </c>
      <c r="Z207" s="69">
        <f t="shared" si="3044"/>
        <v>0</v>
      </c>
      <c r="AA207" s="69">
        <f t="shared" si="3045"/>
        <v>0</v>
      </c>
      <c r="AB207" s="69">
        <f t="shared" si="3046"/>
        <v>0</v>
      </c>
      <c r="AC207" s="69">
        <f t="shared" si="3047"/>
        <v>0</v>
      </c>
      <c r="AD207" s="69">
        <f t="shared" si="3048"/>
        <v>0</v>
      </c>
      <c r="AE207" s="46">
        <f t="shared" si="3049"/>
        <v>0</v>
      </c>
      <c r="AF207" s="9">
        <f t="shared" si="3050"/>
        <v>0</v>
      </c>
      <c r="AG207" s="9">
        <f t="shared" si="3051"/>
        <v>0</v>
      </c>
      <c r="AH207" s="69">
        <f t="shared" si="3052"/>
        <v>0</v>
      </c>
      <c r="AI207" s="69">
        <f t="shared" si="3053"/>
        <v>0</v>
      </c>
      <c r="AJ207" s="69">
        <f t="shared" si="3054"/>
        <v>0</v>
      </c>
      <c r="AK207" s="40">
        <f t="shared" si="3055"/>
        <v>0</v>
      </c>
      <c r="AL207" s="40">
        <f t="shared" si="3056"/>
        <v>0</v>
      </c>
      <c r="AM207" s="5"/>
      <c r="AN207" s="9"/>
      <c r="AO207" s="9"/>
      <c r="AP207" s="9"/>
      <c r="AQ207" s="9"/>
      <c r="AR207" s="9"/>
      <c r="AS207" s="40">
        <f t="shared" si="3057"/>
        <v>0</v>
      </c>
      <c r="AT207" s="9"/>
      <c r="AU207" s="9"/>
      <c r="AV207" s="9"/>
      <c r="AW207" s="81"/>
      <c r="AX207" s="81"/>
      <c r="AY207" s="78"/>
      <c r="AZ207" s="9">
        <v>31818</v>
      </c>
      <c r="BA207" s="9">
        <v>26390</v>
      </c>
      <c r="BB207" s="86">
        <f t="shared" si="3058"/>
        <v>0</v>
      </c>
      <c r="BC207" s="86">
        <f t="shared" si="3059"/>
        <v>0</v>
      </c>
      <c r="BD207" s="86">
        <f t="shared" si="3060"/>
        <v>0</v>
      </c>
      <c r="BE207" s="87">
        <f t="shared" si="3061"/>
        <v>0</v>
      </c>
      <c r="BF207" s="87">
        <f t="shared" si="3062"/>
        <v>0</v>
      </c>
      <c r="BG207" s="88">
        <f t="shared" si="3063"/>
        <v>0</v>
      </c>
      <c r="BH207" s="88">
        <f t="shared" si="3064"/>
        <v>0</v>
      </c>
      <c r="BI207" s="88">
        <f t="shared" si="3065"/>
        <v>0</v>
      </c>
      <c r="BJ207" s="88">
        <f t="shared" si="3066"/>
        <v>0</v>
      </c>
      <c r="BK207" s="88">
        <f t="shared" si="3067"/>
        <v>0</v>
      </c>
      <c r="BL207" s="88">
        <f t="shared" si="3068"/>
        <v>0</v>
      </c>
      <c r="BM207" s="87">
        <f t="shared" si="3069"/>
        <v>0</v>
      </c>
      <c r="BN207" s="81">
        <f t="shared" si="3070"/>
        <v>0</v>
      </c>
      <c r="BO207" s="81">
        <f t="shared" si="3071"/>
        <v>0</v>
      </c>
      <c r="BP207" s="81">
        <f t="shared" si="3072"/>
        <v>0</v>
      </c>
      <c r="BQ207" s="81">
        <f t="shared" si="3073"/>
        <v>0</v>
      </c>
      <c r="BR207" s="81">
        <f t="shared" si="3074"/>
        <v>0</v>
      </c>
      <c r="BS207" s="81">
        <f t="shared" si="3075"/>
        <v>0</v>
      </c>
      <c r="BT207" s="9">
        <v>31818</v>
      </c>
      <c r="BU207" s="9">
        <v>26390</v>
      </c>
      <c r="BV207" s="86">
        <f t="shared" si="3076"/>
        <v>0</v>
      </c>
      <c r="BW207" s="86">
        <f t="shared" si="3077"/>
        <v>0</v>
      </c>
      <c r="BX207" s="86">
        <f t="shared" si="3078"/>
        <v>0</v>
      </c>
      <c r="BY207" s="87">
        <f t="shared" si="3079"/>
        <v>0</v>
      </c>
      <c r="BZ207" s="87">
        <f t="shared" si="3080"/>
        <v>0</v>
      </c>
      <c r="CA207" s="81">
        <f t="shared" si="3081"/>
        <v>0</v>
      </c>
      <c r="CB207" s="81">
        <f t="shared" si="3082"/>
        <v>0</v>
      </c>
      <c r="CC207" s="81">
        <f t="shared" si="3083"/>
        <v>0</v>
      </c>
      <c r="CD207" s="81">
        <f t="shared" si="3084"/>
        <v>0</v>
      </c>
      <c r="CE207" s="81">
        <f t="shared" si="3085"/>
        <v>0</v>
      </c>
      <c r="CF207" s="81">
        <f t="shared" si="3086"/>
        <v>0</v>
      </c>
      <c r="CG207" s="87">
        <f t="shared" si="3087"/>
        <v>0</v>
      </c>
      <c r="CH207" s="81">
        <f t="shared" si="3088"/>
        <v>0</v>
      </c>
      <c r="CI207" s="81">
        <f t="shared" si="3089"/>
        <v>0</v>
      </c>
      <c r="CJ207" s="81">
        <f t="shared" si="3090"/>
        <v>0</v>
      </c>
      <c r="CK207" s="81">
        <f t="shared" si="3091"/>
        <v>0</v>
      </c>
      <c r="CL207" s="81">
        <f t="shared" si="3092"/>
        <v>0</v>
      </c>
      <c r="CM207" s="9">
        <v>31818</v>
      </c>
      <c r="CN207" s="9">
        <v>26390</v>
      </c>
      <c r="CO207" s="90">
        <f t="shared" si="3093"/>
        <v>0</v>
      </c>
      <c r="CP207" s="90">
        <f t="shared" si="3094"/>
        <v>0</v>
      </c>
      <c r="CQ207" s="90">
        <f t="shared" si="3095"/>
        <v>0</v>
      </c>
      <c r="CR207" s="87">
        <f t="shared" si="3096"/>
        <v>0</v>
      </c>
      <c r="CS207" s="87">
        <f t="shared" si="3097"/>
        <v>0</v>
      </c>
      <c r="CT207" s="88"/>
      <c r="CU207" s="81"/>
      <c r="CV207" s="81"/>
      <c r="CW207" s="81"/>
      <c r="CX207" s="81"/>
      <c r="CY207" s="81"/>
      <c r="CZ207" s="87">
        <f t="shared" si="3098"/>
        <v>0</v>
      </c>
      <c r="DA207" s="81"/>
      <c r="DB207" s="81"/>
      <c r="DC207" s="81"/>
      <c r="DD207" s="81">
        <f t="shared" si="3099"/>
        <v>0</v>
      </c>
      <c r="DE207" s="81">
        <f t="shared" si="3100"/>
        <v>0</v>
      </c>
      <c r="DF207" s="9">
        <v>52259</v>
      </c>
      <c r="DG207" s="9">
        <v>21350</v>
      </c>
      <c r="DH207" s="90">
        <f t="shared" si="3101"/>
        <v>0</v>
      </c>
      <c r="DI207" s="90">
        <f t="shared" si="3102"/>
        <v>0</v>
      </c>
      <c r="DJ207" s="90">
        <f t="shared" si="3103"/>
        <v>0</v>
      </c>
      <c r="DK207" s="87">
        <f t="shared" si="3104"/>
        <v>0</v>
      </c>
      <c r="DL207" s="87">
        <f t="shared" si="3105"/>
        <v>0</v>
      </c>
      <c r="DM207" s="88"/>
      <c r="DN207" s="81"/>
      <c r="DO207" s="81"/>
      <c r="DP207" s="81"/>
      <c r="DQ207" s="81"/>
      <c r="DR207" s="81"/>
      <c r="DS207" s="87">
        <f t="shared" si="3106"/>
        <v>0</v>
      </c>
      <c r="DT207" s="81"/>
      <c r="DU207" s="81"/>
      <c r="DV207" s="81"/>
      <c r="DW207" s="81">
        <f t="shared" si="3107"/>
        <v>0</v>
      </c>
      <c r="DX207" s="81">
        <f t="shared" si="3108"/>
        <v>0</v>
      </c>
      <c r="DY207" s="9"/>
      <c r="DZ207" s="9"/>
      <c r="EA207" s="90" t="e">
        <f t="shared" si="3109"/>
        <v>#DIV/0!</v>
      </c>
      <c r="EB207" s="90" t="e">
        <f t="shared" si="3110"/>
        <v>#DIV/0!</v>
      </c>
      <c r="EC207" s="90" t="e">
        <f t="shared" si="3111"/>
        <v>#DIV/0!</v>
      </c>
      <c r="ED207" s="87">
        <f t="shared" si="3112"/>
        <v>0</v>
      </c>
      <c r="EE207" s="87">
        <f t="shared" si="3113"/>
        <v>0</v>
      </c>
      <c r="EF207" s="88"/>
      <c r="EG207" s="81"/>
      <c r="EH207" s="81"/>
      <c r="EI207" s="81"/>
      <c r="EJ207" s="81"/>
      <c r="EK207" s="81"/>
      <c r="EL207" s="87">
        <f t="shared" si="3114"/>
        <v>0</v>
      </c>
      <c r="EM207" s="81"/>
      <c r="EN207" s="81"/>
      <c r="EO207" s="81"/>
      <c r="EP207" s="81">
        <f t="shared" si="3115"/>
        <v>0</v>
      </c>
      <c r="EQ207" s="81">
        <f t="shared" si="3116"/>
        <v>0</v>
      </c>
      <c r="ER207" s="9"/>
      <c r="ES207" s="9"/>
      <c r="ET207" s="90" t="e">
        <f t="shared" si="3117"/>
        <v>#DIV/0!</v>
      </c>
      <c r="EU207" s="90" t="e">
        <f t="shared" si="3118"/>
        <v>#DIV/0!</v>
      </c>
      <c r="EV207" s="90" t="e">
        <f t="shared" si="3119"/>
        <v>#DIV/0!</v>
      </c>
    </row>
    <row r="208" spans="1:15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19">
        <v>3114</v>
      </c>
      <c r="F208" s="19" t="s">
        <v>108</v>
      </c>
      <c r="G208" s="19" t="s">
        <v>94</v>
      </c>
      <c r="H208" s="40">
        <f t="shared" si="3038"/>
        <v>0</v>
      </c>
      <c r="I208" s="40">
        <f t="shared" si="3039"/>
        <v>0</v>
      </c>
      <c r="J208" s="5"/>
      <c r="K208" s="9"/>
      <c r="L208" s="9"/>
      <c r="M208" s="9"/>
      <c r="N208" s="9"/>
      <c r="O208" s="9"/>
      <c r="P208" s="40">
        <f t="shared" si="3040"/>
        <v>0</v>
      </c>
      <c r="Q208" s="9"/>
      <c r="R208" s="9"/>
      <c r="S208" s="9"/>
      <c r="T208" s="64">
        <f t="shared" si="3041"/>
        <v>0</v>
      </c>
      <c r="U208" s="64">
        <f t="shared" si="3042"/>
        <v>0</v>
      </c>
      <c r="V208" s="9">
        <f t="shared" si="3043"/>
        <v>0</v>
      </c>
      <c r="W208" s="9">
        <f t="shared" si="3043"/>
        <v>0</v>
      </c>
      <c r="X208" s="45" t="s">
        <v>218</v>
      </c>
      <c r="Y208" s="45" t="s">
        <v>218</v>
      </c>
      <c r="Z208" s="69">
        <f t="shared" si="3044"/>
        <v>0</v>
      </c>
      <c r="AA208" s="69">
        <f t="shared" si="3045"/>
        <v>0</v>
      </c>
      <c r="AB208" s="69">
        <f t="shared" si="3046"/>
        <v>0</v>
      </c>
      <c r="AC208" s="69">
        <f t="shared" si="3047"/>
        <v>0</v>
      </c>
      <c r="AD208" s="69">
        <f t="shared" si="3048"/>
        <v>0</v>
      </c>
      <c r="AE208" s="46">
        <f t="shared" si="3049"/>
        <v>0</v>
      </c>
      <c r="AF208" s="9">
        <f t="shared" si="3050"/>
        <v>0</v>
      </c>
      <c r="AG208" s="9">
        <f t="shared" si="3051"/>
        <v>0</v>
      </c>
      <c r="AH208" s="69">
        <f t="shared" si="3052"/>
        <v>0</v>
      </c>
      <c r="AI208" s="69">
        <f t="shared" si="3053"/>
        <v>0</v>
      </c>
      <c r="AJ208" s="69">
        <f t="shared" si="3054"/>
        <v>0</v>
      </c>
      <c r="AK208" s="40">
        <f t="shared" si="3055"/>
        <v>0</v>
      </c>
      <c r="AL208" s="40">
        <f t="shared" si="3056"/>
        <v>0</v>
      </c>
      <c r="AM208" s="5"/>
      <c r="AN208" s="9"/>
      <c r="AO208" s="9"/>
      <c r="AP208" s="9"/>
      <c r="AQ208" s="9"/>
      <c r="AR208" s="9"/>
      <c r="AS208" s="40">
        <f t="shared" si="3057"/>
        <v>0</v>
      </c>
      <c r="AT208" s="9"/>
      <c r="AU208" s="9"/>
      <c r="AV208" s="9"/>
      <c r="AW208" s="81"/>
      <c r="AX208" s="81"/>
      <c r="AY208" s="78"/>
      <c r="AZ208" s="45" t="s">
        <v>218</v>
      </c>
      <c r="BA208" s="45" t="s">
        <v>218</v>
      </c>
      <c r="BB208" s="107" t="s">
        <v>218</v>
      </c>
      <c r="BC208" s="107" t="s">
        <v>218</v>
      </c>
      <c r="BD208" s="107" t="s">
        <v>218</v>
      </c>
      <c r="BE208" s="87">
        <f t="shared" si="3061"/>
        <v>0</v>
      </c>
      <c r="BF208" s="87">
        <f t="shared" si="3062"/>
        <v>0</v>
      </c>
      <c r="BG208" s="88">
        <f t="shared" si="3063"/>
        <v>0</v>
      </c>
      <c r="BH208" s="88">
        <f t="shared" si="3064"/>
        <v>0</v>
      </c>
      <c r="BI208" s="88">
        <f t="shared" si="3065"/>
        <v>0</v>
      </c>
      <c r="BJ208" s="88">
        <f t="shared" si="3066"/>
        <v>0</v>
      </c>
      <c r="BK208" s="88">
        <f t="shared" si="3067"/>
        <v>0</v>
      </c>
      <c r="BL208" s="88">
        <f t="shared" si="3068"/>
        <v>0</v>
      </c>
      <c r="BM208" s="87">
        <f t="shared" si="3069"/>
        <v>0</v>
      </c>
      <c r="BN208" s="81">
        <f t="shared" si="3070"/>
        <v>0</v>
      </c>
      <c r="BO208" s="81">
        <f t="shared" si="3071"/>
        <v>0</v>
      </c>
      <c r="BP208" s="81">
        <f t="shared" si="3072"/>
        <v>0</v>
      </c>
      <c r="BQ208" s="81">
        <f t="shared" si="3073"/>
        <v>0</v>
      </c>
      <c r="BR208" s="81">
        <f t="shared" si="3074"/>
        <v>0</v>
      </c>
      <c r="BS208" s="81">
        <f t="shared" si="3075"/>
        <v>0</v>
      </c>
      <c r="BT208" s="45" t="s">
        <v>218</v>
      </c>
      <c r="BU208" s="45" t="s">
        <v>218</v>
      </c>
      <c r="BV208" s="86">
        <v>0</v>
      </c>
      <c r="BW208" s="86">
        <v>0</v>
      </c>
      <c r="BX208" s="86">
        <f t="shared" si="3078"/>
        <v>0</v>
      </c>
      <c r="BY208" s="87">
        <f t="shared" si="3079"/>
        <v>0</v>
      </c>
      <c r="BZ208" s="87">
        <f t="shared" si="3080"/>
        <v>0</v>
      </c>
      <c r="CA208" s="81">
        <f t="shared" si="3081"/>
        <v>0</v>
      </c>
      <c r="CB208" s="81">
        <f t="shared" si="3082"/>
        <v>0</v>
      </c>
      <c r="CC208" s="81">
        <f t="shared" si="3083"/>
        <v>0</v>
      </c>
      <c r="CD208" s="81">
        <f t="shared" si="3084"/>
        <v>0</v>
      </c>
      <c r="CE208" s="81">
        <f t="shared" si="3085"/>
        <v>0</v>
      </c>
      <c r="CF208" s="81">
        <f t="shared" si="3086"/>
        <v>0</v>
      </c>
      <c r="CG208" s="87">
        <f t="shared" si="3087"/>
        <v>0</v>
      </c>
      <c r="CH208" s="81">
        <f t="shared" si="3088"/>
        <v>0</v>
      </c>
      <c r="CI208" s="81">
        <f t="shared" si="3089"/>
        <v>0</v>
      </c>
      <c r="CJ208" s="81">
        <f t="shared" si="3090"/>
        <v>0</v>
      </c>
      <c r="CK208" s="81">
        <f t="shared" si="3091"/>
        <v>0</v>
      </c>
      <c r="CL208" s="81">
        <f t="shared" si="3092"/>
        <v>0</v>
      </c>
      <c r="CM208" s="45">
        <v>0</v>
      </c>
      <c r="CN208" s="45">
        <v>0</v>
      </c>
      <c r="CO208" s="90"/>
      <c r="CP208" s="90"/>
      <c r="CQ208" s="90">
        <f t="shared" si="3095"/>
        <v>0</v>
      </c>
      <c r="CR208" s="87">
        <f t="shared" si="3096"/>
        <v>0</v>
      </c>
      <c r="CS208" s="87">
        <f t="shared" si="3097"/>
        <v>0</v>
      </c>
      <c r="CT208" s="88"/>
      <c r="CU208" s="81"/>
      <c r="CV208" s="81"/>
      <c r="CW208" s="81"/>
      <c r="CX208" s="81"/>
      <c r="CY208" s="81"/>
      <c r="CZ208" s="87">
        <f t="shared" si="3098"/>
        <v>0</v>
      </c>
      <c r="DA208" s="81"/>
      <c r="DB208" s="81"/>
      <c r="DC208" s="81"/>
      <c r="DD208" s="81">
        <f t="shared" si="3099"/>
        <v>0</v>
      </c>
      <c r="DE208" s="81">
        <f t="shared" si="3100"/>
        <v>0</v>
      </c>
      <c r="DF208" s="45" t="s">
        <v>218</v>
      </c>
      <c r="DG208" s="45" t="s">
        <v>218</v>
      </c>
      <c r="DH208" s="90">
        <v>0</v>
      </c>
      <c r="DI208" s="90">
        <v>0</v>
      </c>
      <c r="DJ208" s="90">
        <f t="shared" si="3103"/>
        <v>0</v>
      </c>
      <c r="DK208" s="87">
        <f t="shared" si="3104"/>
        <v>0</v>
      </c>
      <c r="DL208" s="87">
        <f t="shared" si="3105"/>
        <v>0</v>
      </c>
      <c r="DM208" s="88"/>
      <c r="DN208" s="81"/>
      <c r="DO208" s="81"/>
      <c r="DP208" s="81"/>
      <c r="DQ208" s="81"/>
      <c r="DR208" s="81"/>
      <c r="DS208" s="87">
        <f t="shared" si="3106"/>
        <v>0</v>
      </c>
      <c r="DT208" s="81"/>
      <c r="DU208" s="81"/>
      <c r="DV208" s="81"/>
      <c r="DW208" s="81">
        <f t="shared" si="3107"/>
        <v>0</v>
      </c>
      <c r="DX208" s="81">
        <f t="shared" si="3108"/>
        <v>0</v>
      </c>
      <c r="DY208" s="45" t="s">
        <v>218</v>
      </c>
      <c r="DZ208" s="45" t="s">
        <v>218</v>
      </c>
      <c r="EA208" s="90">
        <v>0</v>
      </c>
      <c r="EB208" s="90">
        <v>0</v>
      </c>
      <c r="EC208" s="90">
        <f t="shared" si="3111"/>
        <v>0</v>
      </c>
      <c r="ED208" s="87">
        <f t="shared" si="3112"/>
        <v>0</v>
      </c>
      <c r="EE208" s="87">
        <f t="shared" si="3113"/>
        <v>0</v>
      </c>
      <c r="EF208" s="88"/>
      <c r="EG208" s="81"/>
      <c r="EH208" s="81"/>
      <c r="EI208" s="81"/>
      <c r="EJ208" s="81"/>
      <c r="EK208" s="81"/>
      <c r="EL208" s="87">
        <f t="shared" si="3114"/>
        <v>0</v>
      </c>
      <c r="EM208" s="81"/>
      <c r="EN208" s="81"/>
      <c r="EO208" s="81"/>
      <c r="EP208" s="81">
        <f t="shared" si="3115"/>
        <v>0</v>
      </c>
      <c r="EQ208" s="81">
        <f t="shared" si="3116"/>
        <v>0</v>
      </c>
      <c r="ER208" s="45" t="s">
        <v>218</v>
      </c>
      <c r="ES208" s="45" t="s">
        <v>218</v>
      </c>
      <c r="ET208" s="90">
        <v>0</v>
      </c>
      <c r="EU208" s="90">
        <v>0</v>
      </c>
      <c r="EV208" s="90">
        <f t="shared" si="3119"/>
        <v>0</v>
      </c>
    </row>
    <row r="209" spans="1:15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2" t="s">
        <v>19</v>
      </c>
      <c r="H209" s="40">
        <f t="shared" si="3038"/>
        <v>0</v>
      </c>
      <c r="I209" s="40">
        <f t="shared" si="3039"/>
        <v>0</v>
      </c>
      <c r="J209" s="5"/>
      <c r="K209" s="9"/>
      <c r="L209" s="9"/>
      <c r="M209" s="9"/>
      <c r="N209" s="9"/>
      <c r="O209" s="9"/>
      <c r="P209" s="40">
        <f t="shared" si="3040"/>
        <v>0</v>
      </c>
      <c r="Q209" s="9"/>
      <c r="R209" s="9"/>
      <c r="S209" s="9"/>
      <c r="T209" s="64">
        <f t="shared" si="3041"/>
        <v>0</v>
      </c>
      <c r="U209" s="64">
        <f t="shared" si="3042"/>
        <v>0</v>
      </c>
      <c r="V209" s="9">
        <f t="shared" si="3043"/>
        <v>0</v>
      </c>
      <c r="W209" s="9">
        <f t="shared" si="3043"/>
        <v>0</v>
      </c>
      <c r="X209" s="9">
        <v>39730</v>
      </c>
      <c r="Y209" s="45" t="s">
        <v>218</v>
      </c>
      <c r="Z209" s="69">
        <f t="shared" si="3044"/>
        <v>0</v>
      </c>
      <c r="AA209" s="69">
        <f t="shared" si="3045"/>
        <v>0</v>
      </c>
      <c r="AB209" s="69">
        <f t="shared" si="3046"/>
        <v>0</v>
      </c>
      <c r="AC209" s="69">
        <f t="shared" si="3047"/>
        <v>0</v>
      </c>
      <c r="AD209" s="69">
        <f t="shared" si="3048"/>
        <v>0</v>
      </c>
      <c r="AE209" s="46">
        <f t="shared" si="3049"/>
        <v>0</v>
      </c>
      <c r="AF209" s="9">
        <f t="shared" si="3050"/>
        <v>0</v>
      </c>
      <c r="AG209" s="9">
        <f t="shared" si="3051"/>
        <v>0</v>
      </c>
      <c r="AH209" s="69">
        <f t="shared" si="3052"/>
        <v>0</v>
      </c>
      <c r="AI209" s="69">
        <f t="shared" si="3053"/>
        <v>0</v>
      </c>
      <c r="AJ209" s="69">
        <f t="shared" si="3054"/>
        <v>0</v>
      </c>
      <c r="AK209" s="40">
        <f t="shared" si="3055"/>
        <v>0</v>
      </c>
      <c r="AL209" s="40">
        <f t="shared" si="3056"/>
        <v>0</v>
      </c>
      <c r="AM209" s="5"/>
      <c r="AN209" s="9"/>
      <c r="AO209" s="9"/>
      <c r="AP209" s="9"/>
      <c r="AQ209" s="9"/>
      <c r="AR209" s="9"/>
      <c r="AS209" s="40">
        <f t="shared" si="3057"/>
        <v>0</v>
      </c>
      <c r="AT209" s="9"/>
      <c r="AU209" s="9"/>
      <c r="AV209" s="9"/>
      <c r="AW209" s="81"/>
      <c r="AX209" s="81"/>
      <c r="AY209" s="78"/>
      <c r="AZ209" s="9">
        <v>39730</v>
      </c>
      <c r="BA209" s="45" t="s">
        <v>218</v>
      </c>
      <c r="BB209" s="86">
        <f>ROUND(AW209/AZ209/10,2)*-1</f>
        <v>0</v>
      </c>
      <c r="BC209" s="107" t="s">
        <v>218</v>
      </c>
      <c r="BD209" s="107">
        <f>BB209</f>
        <v>0</v>
      </c>
      <c r="BE209" s="87">
        <f t="shared" si="3061"/>
        <v>0</v>
      </c>
      <c r="BF209" s="87">
        <f t="shared" si="3062"/>
        <v>0</v>
      </c>
      <c r="BG209" s="88">
        <f t="shared" si="3063"/>
        <v>0</v>
      </c>
      <c r="BH209" s="88">
        <f t="shared" si="3064"/>
        <v>0</v>
      </c>
      <c r="BI209" s="88">
        <f t="shared" si="3065"/>
        <v>0</v>
      </c>
      <c r="BJ209" s="88">
        <f t="shared" si="3066"/>
        <v>0</v>
      </c>
      <c r="BK209" s="88">
        <f t="shared" si="3067"/>
        <v>0</v>
      </c>
      <c r="BL209" s="88">
        <f t="shared" si="3068"/>
        <v>0</v>
      </c>
      <c r="BM209" s="87">
        <f t="shared" si="3069"/>
        <v>0</v>
      </c>
      <c r="BN209" s="81">
        <f t="shared" si="3070"/>
        <v>0</v>
      </c>
      <c r="BO209" s="81">
        <f t="shared" si="3071"/>
        <v>0</v>
      </c>
      <c r="BP209" s="81">
        <f t="shared" si="3072"/>
        <v>0</v>
      </c>
      <c r="BQ209" s="81">
        <f t="shared" si="3073"/>
        <v>0</v>
      </c>
      <c r="BR209" s="81">
        <f t="shared" si="3074"/>
        <v>0</v>
      </c>
      <c r="BS209" s="81">
        <f t="shared" si="3075"/>
        <v>0</v>
      </c>
      <c r="BT209" s="9">
        <v>39730</v>
      </c>
      <c r="BU209" s="45" t="s">
        <v>218</v>
      </c>
      <c r="BV209" s="86">
        <f t="shared" si="3076"/>
        <v>0</v>
      </c>
      <c r="BW209" s="86">
        <v>0</v>
      </c>
      <c r="BX209" s="86">
        <f t="shared" si="3078"/>
        <v>0</v>
      </c>
      <c r="BY209" s="87">
        <f t="shared" si="3079"/>
        <v>0</v>
      </c>
      <c r="BZ209" s="87">
        <f t="shared" si="3080"/>
        <v>0</v>
      </c>
      <c r="CA209" s="81">
        <f t="shared" si="3081"/>
        <v>0</v>
      </c>
      <c r="CB209" s="81">
        <f t="shared" si="3082"/>
        <v>0</v>
      </c>
      <c r="CC209" s="81">
        <f t="shared" si="3083"/>
        <v>0</v>
      </c>
      <c r="CD209" s="81">
        <f t="shared" si="3084"/>
        <v>0</v>
      </c>
      <c r="CE209" s="81">
        <f t="shared" si="3085"/>
        <v>0</v>
      </c>
      <c r="CF209" s="81">
        <f t="shared" si="3086"/>
        <v>0</v>
      </c>
      <c r="CG209" s="87">
        <f t="shared" si="3087"/>
        <v>0</v>
      </c>
      <c r="CH209" s="81">
        <f t="shared" si="3088"/>
        <v>0</v>
      </c>
      <c r="CI209" s="81">
        <f t="shared" si="3089"/>
        <v>0</v>
      </c>
      <c r="CJ209" s="81">
        <f t="shared" si="3090"/>
        <v>0</v>
      </c>
      <c r="CK209" s="81">
        <f t="shared" si="3091"/>
        <v>0</v>
      </c>
      <c r="CL209" s="81">
        <f t="shared" si="3092"/>
        <v>0</v>
      </c>
      <c r="CM209" s="9">
        <v>39730</v>
      </c>
      <c r="CN209" s="45">
        <v>0</v>
      </c>
      <c r="CO209" s="90">
        <f>ROUND(((CD209+CE209)-(BJ209+BK209))/CM209/10,2)*-1</f>
        <v>0</v>
      </c>
      <c r="CP209" s="90"/>
      <c r="CQ209" s="90">
        <f t="shared" si="3095"/>
        <v>0</v>
      </c>
      <c r="CR209" s="87">
        <f t="shared" si="3096"/>
        <v>0</v>
      </c>
      <c r="CS209" s="87">
        <f t="shared" si="3097"/>
        <v>0</v>
      </c>
      <c r="CT209" s="88"/>
      <c r="CU209" s="81"/>
      <c r="CV209" s="81"/>
      <c r="CW209" s="81"/>
      <c r="CX209" s="81"/>
      <c r="CY209" s="81"/>
      <c r="CZ209" s="87">
        <f t="shared" si="3098"/>
        <v>0</v>
      </c>
      <c r="DA209" s="81"/>
      <c r="DB209" s="81"/>
      <c r="DC209" s="81"/>
      <c r="DD209" s="81">
        <f t="shared" si="3099"/>
        <v>0</v>
      </c>
      <c r="DE209" s="81">
        <f t="shared" si="3100"/>
        <v>0</v>
      </c>
      <c r="DF209" s="9">
        <v>40555</v>
      </c>
      <c r="DG209" s="45" t="s">
        <v>218</v>
      </c>
      <c r="DH209" s="90">
        <f t="shared" ref="DH209" si="3120">ROUND(((CW209+CX209)-(CD209+CE209))/DF209/10,2)*-1</f>
        <v>0</v>
      </c>
      <c r="DI209" s="90">
        <v>0</v>
      </c>
      <c r="DJ209" s="90">
        <f t="shared" si="3103"/>
        <v>0</v>
      </c>
      <c r="DK209" s="87">
        <f t="shared" si="3104"/>
        <v>0</v>
      </c>
      <c r="DL209" s="87">
        <f t="shared" si="3105"/>
        <v>0</v>
      </c>
      <c r="DM209" s="88"/>
      <c r="DN209" s="81"/>
      <c r="DO209" s="81"/>
      <c r="DP209" s="81"/>
      <c r="DQ209" s="81"/>
      <c r="DR209" s="81"/>
      <c r="DS209" s="87">
        <f t="shared" si="3106"/>
        <v>0</v>
      </c>
      <c r="DT209" s="81"/>
      <c r="DU209" s="81"/>
      <c r="DV209" s="81"/>
      <c r="DW209" s="81">
        <f t="shared" si="3107"/>
        <v>0</v>
      </c>
      <c r="DX209" s="81">
        <f t="shared" si="3108"/>
        <v>0</v>
      </c>
      <c r="DY209" s="9"/>
      <c r="DZ209" s="45" t="s">
        <v>218</v>
      </c>
      <c r="EA209" s="90" t="e">
        <f t="shared" ref="EA209" si="3121">ROUND(((DP209+DQ209)-(CW209+CX209))/DY209/10,2)*-1</f>
        <v>#DIV/0!</v>
      </c>
      <c r="EB209" s="90">
        <v>0</v>
      </c>
      <c r="EC209" s="90" t="e">
        <f t="shared" si="3111"/>
        <v>#DIV/0!</v>
      </c>
      <c r="ED209" s="87">
        <f t="shared" si="3112"/>
        <v>0</v>
      </c>
      <c r="EE209" s="87">
        <f t="shared" si="3113"/>
        <v>0</v>
      </c>
      <c r="EF209" s="88"/>
      <c r="EG209" s="81"/>
      <c r="EH209" s="81"/>
      <c r="EI209" s="81"/>
      <c r="EJ209" s="81"/>
      <c r="EK209" s="81"/>
      <c r="EL209" s="87">
        <f t="shared" si="3114"/>
        <v>0</v>
      </c>
      <c r="EM209" s="81"/>
      <c r="EN209" s="81"/>
      <c r="EO209" s="81"/>
      <c r="EP209" s="81">
        <f t="shared" si="3115"/>
        <v>0</v>
      </c>
      <c r="EQ209" s="81">
        <f t="shared" si="3116"/>
        <v>0</v>
      </c>
      <c r="ER209" s="9"/>
      <c r="ES209" s="45" t="s">
        <v>218</v>
      </c>
      <c r="ET209" s="90" t="e">
        <f t="shared" ref="ET209" si="3122">ROUND(((EI209+EJ209)-(DP209+DQ209))/ER209/10,2)*-1</f>
        <v>#DIV/0!</v>
      </c>
      <c r="EU209" s="90">
        <v>0</v>
      </c>
      <c r="EV209" s="90" t="e">
        <f t="shared" si="3119"/>
        <v>#DIV/0!</v>
      </c>
    </row>
    <row r="210" spans="1:15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93</v>
      </c>
      <c r="G210" s="7" t="s">
        <v>94</v>
      </c>
      <c r="H210" s="40">
        <f t="shared" si="3038"/>
        <v>0</v>
      </c>
      <c r="I210" s="40">
        <f t="shared" si="3039"/>
        <v>0</v>
      </c>
      <c r="J210" s="5"/>
      <c r="K210" s="9"/>
      <c r="L210" s="9"/>
      <c r="M210" s="9"/>
      <c r="N210" s="9"/>
      <c r="O210" s="9"/>
      <c r="P210" s="40">
        <f t="shared" si="3040"/>
        <v>0</v>
      </c>
      <c r="Q210" s="9"/>
      <c r="R210" s="9"/>
      <c r="S210" s="9"/>
      <c r="T210" s="64">
        <f t="shared" si="3041"/>
        <v>0</v>
      </c>
      <c r="U210" s="64">
        <f t="shared" si="3042"/>
        <v>0</v>
      </c>
      <c r="V210" s="9">
        <f t="shared" si="3043"/>
        <v>0</v>
      </c>
      <c r="W210" s="9">
        <f t="shared" si="3043"/>
        <v>0</v>
      </c>
      <c r="X210" s="45" t="s">
        <v>218</v>
      </c>
      <c r="Y210" s="9">
        <v>20956</v>
      </c>
      <c r="Z210" s="69">
        <f t="shared" si="3044"/>
        <v>0</v>
      </c>
      <c r="AA210" s="69">
        <f t="shared" si="3045"/>
        <v>0</v>
      </c>
      <c r="AB210" s="69">
        <f t="shared" si="3046"/>
        <v>0</v>
      </c>
      <c r="AC210" s="69">
        <f t="shared" si="3047"/>
        <v>0</v>
      </c>
      <c r="AD210" s="69">
        <f t="shared" si="3048"/>
        <v>0</v>
      </c>
      <c r="AE210" s="46">
        <f t="shared" si="3049"/>
        <v>0</v>
      </c>
      <c r="AF210" s="9">
        <f t="shared" si="3050"/>
        <v>0</v>
      </c>
      <c r="AG210" s="9">
        <f t="shared" si="3051"/>
        <v>0</v>
      </c>
      <c r="AH210" s="69">
        <f t="shared" si="3052"/>
        <v>0</v>
      </c>
      <c r="AI210" s="69">
        <f t="shared" si="3053"/>
        <v>0</v>
      </c>
      <c r="AJ210" s="69">
        <f t="shared" si="3054"/>
        <v>0</v>
      </c>
      <c r="AK210" s="40">
        <f t="shared" si="3055"/>
        <v>0</v>
      </c>
      <c r="AL210" s="40">
        <f t="shared" si="3056"/>
        <v>0</v>
      </c>
      <c r="AM210" s="5"/>
      <c r="AN210" s="9"/>
      <c r="AO210" s="9"/>
      <c r="AP210" s="9"/>
      <c r="AQ210" s="9"/>
      <c r="AR210" s="9"/>
      <c r="AS210" s="40">
        <f t="shared" si="3057"/>
        <v>0</v>
      </c>
      <c r="AT210" s="9"/>
      <c r="AU210" s="9"/>
      <c r="AV210" s="9"/>
      <c r="AW210" s="81"/>
      <c r="AX210" s="81"/>
      <c r="AY210" s="78"/>
      <c r="AZ210" s="45" t="s">
        <v>218</v>
      </c>
      <c r="BA210" s="9">
        <v>20956</v>
      </c>
      <c r="BB210" s="107" t="s">
        <v>218</v>
      </c>
      <c r="BC210" s="86">
        <f>ROUND(AX210/BA210/10,2)*-1</f>
        <v>0</v>
      </c>
      <c r="BD210" s="86">
        <f>BC210</f>
        <v>0</v>
      </c>
      <c r="BE210" s="87">
        <f t="shared" si="3061"/>
        <v>0</v>
      </c>
      <c r="BF210" s="87">
        <f t="shared" si="3062"/>
        <v>0</v>
      </c>
      <c r="BG210" s="88">
        <f t="shared" si="3063"/>
        <v>0</v>
      </c>
      <c r="BH210" s="88">
        <f t="shared" si="3064"/>
        <v>0</v>
      </c>
      <c r="BI210" s="88">
        <f t="shared" si="3065"/>
        <v>0</v>
      </c>
      <c r="BJ210" s="88">
        <f t="shared" si="3066"/>
        <v>0</v>
      </c>
      <c r="BK210" s="88">
        <f t="shared" si="3067"/>
        <v>0</v>
      </c>
      <c r="BL210" s="88">
        <f t="shared" si="3068"/>
        <v>0</v>
      </c>
      <c r="BM210" s="87">
        <f t="shared" si="3069"/>
        <v>0</v>
      </c>
      <c r="BN210" s="81">
        <f t="shared" si="3070"/>
        <v>0</v>
      </c>
      <c r="BO210" s="81">
        <f t="shared" si="3071"/>
        <v>0</v>
      </c>
      <c r="BP210" s="81">
        <f t="shared" si="3072"/>
        <v>0</v>
      </c>
      <c r="BQ210" s="81">
        <f t="shared" si="3073"/>
        <v>0</v>
      </c>
      <c r="BR210" s="81">
        <f t="shared" si="3074"/>
        <v>0</v>
      </c>
      <c r="BS210" s="81">
        <f t="shared" si="3075"/>
        <v>0</v>
      </c>
      <c r="BT210" s="45" t="s">
        <v>218</v>
      </c>
      <c r="BU210" s="9">
        <v>20956</v>
      </c>
      <c r="BV210" s="86">
        <v>0</v>
      </c>
      <c r="BW210" s="86">
        <f t="shared" si="3077"/>
        <v>0</v>
      </c>
      <c r="BX210" s="86">
        <f t="shared" si="3078"/>
        <v>0</v>
      </c>
      <c r="BY210" s="87">
        <f t="shared" si="3079"/>
        <v>0</v>
      </c>
      <c r="BZ210" s="87">
        <f t="shared" si="3080"/>
        <v>0</v>
      </c>
      <c r="CA210" s="81">
        <f t="shared" si="3081"/>
        <v>0</v>
      </c>
      <c r="CB210" s="81">
        <f t="shared" si="3082"/>
        <v>0</v>
      </c>
      <c r="CC210" s="81">
        <f t="shared" si="3083"/>
        <v>0</v>
      </c>
      <c r="CD210" s="81">
        <f t="shared" si="3084"/>
        <v>0</v>
      </c>
      <c r="CE210" s="81">
        <f t="shared" si="3085"/>
        <v>0</v>
      </c>
      <c r="CF210" s="81">
        <f t="shared" si="3086"/>
        <v>0</v>
      </c>
      <c r="CG210" s="87">
        <f t="shared" si="3087"/>
        <v>0</v>
      </c>
      <c r="CH210" s="81">
        <f t="shared" si="3088"/>
        <v>0</v>
      </c>
      <c r="CI210" s="81">
        <f t="shared" si="3089"/>
        <v>0</v>
      </c>
      <c r="CJ210" s="81">
        <f t="shared" si="3090"/>
        <v>0</v>
      </c>
      <c r="CK210" s="81">
        <f t="shared" si="3091"/>
        <v>0</v>
      </c>
      <c r="CL210" s="81">
        <f t="shared" si="3092"/>
        <v>0</v>
      </c>
      <c r="CM210" s="45">
        <v>0</v>
      </c>
      <c r="CN210" s="9">
        <v>20956</v>
      </c>
      <c r="CO210" s="90"/>
      <c r="CP210" s="90">
        <f>ROUND((CI210-BO210)/CN210/10,2)*-1</f>
        <v>0</v>
      </c>
      <c r="CQ210" s="90">
        <f t="shared" si="3095"/>
        <v>0</v>
      </c>
      <c r="CR210" s="87">
        <f t="shared" si="3096"/>
        <v>0</v>
      </c>
      <c r="CS210" s="87">
        <f t="shared" si="3097"/>
        <v>0</v>
      </c>
      <c r="CT210" s="88"/>
      <c r="CU210" s="81"/>
      <c r="CV210" s="81"/>
      <c r="CW210" s="81"/>
      <c r="CX210" s="81"/>
      <c r="CY210" s="81"/>
      <c r="CZ210" s="87">
        <f t="shared" si="3098"/>
        <v>0</v>
      </c>
      <c r="DA210" s="81"/>
      <c r="DB210" s="81"/>
      <c r="DC210" s="81"/>
      <c r="DD210" s="81">
        <f t="shared" si="3099"/>
        <v>0</v>
      </c>
      <c r="DE210" s="81">
        <f t="shared" si="3100"/>
        <v>0</v>
      </c>
      <c r="DF210" s="45" t="s">
        <v>218</v>
      </c>
      <c r="DG210" s="9">
        <v>21384</v>
      </c>
      <c r="DH210" s="90">
        <v>0</v>
      </c>
      <c r="DI210" s="90">
        <f t="shared" ref="DI210" si="3123">ROUND(((DB210-CI210)/DG210/10),2)*-1</f>
        <v>0</v>
      </c>
      <c r="DJ210" s="90">
        <f t="shared" si="3103"/>
        <v>0</v>
      </c>
      <c r="DK210" s="87">
        <f t="shared" si="3104"/>
        <v>0</v>
      </c>
      <c r="DL210" s="87">
        <f t="shared" si="3105"/>
        <v>0</v>
      </c>
      <c r="DM210" s="88"/>
      <c r="DN210" s="81"/>
      <c r="DO210" s="81"/>
      <c r="DP210" s="81"/>
      <c r="DQ210" s="81"/>
      <c r="DR210" s="81"/>
      <c r="DS210" s="87">
        <f t="shared" si="3106"/>
        <v>0</v>
      </c>
      <c r="DT210" s="81"/>
      <c r="DU210" s="81"/>
      <c r="DV210" s="81"/>
      <c r="DW210" s="81">
        <f t="shared" si="3107"/>
        <v>0</v>
      </c>
      <c r="DX210" s="81">
        <f t="shared" si="3108"/>
        <v>0</v>
      </c>
      <c r="DY210" s="45" t="s">
        <v>218</v>
      </c>
      <c r="DZ210" s="9"/>
      <c r="EA210" s="90">
        <v>0</v>
      </c>
      <c r="EB210" s="90" t="e">
        <f t="shared" ref="EB210" si="3124">ROUND(((DU210-DB210)/DZ210/10),2)*-1</f>
        <v>#DIV/0!</v>
      </c>
      <c r="EC210" s="90" t="e">
        <f t="shared" si="3111"/>
        <v>#DIV/0!</v>
      </c>
      <c r="ED210" s="87">
        <f t="shared" si="3112"/>
        <v>0</v>
      </c>
      <c r="EE210" s="87">
        <f t="shared" si="3113"/>
        <v>0</v>
      </c>
      <c r="EF210" s="88"/>
      <c r="EG210" s="81"/>
      <c r="EH210" s="81"/>
      <c r="EI210" s="81"/>
      <c r="EJ210" s="81"/>
      <c r="EK210" s="81"/>
      <c r="EL210" s="87">
        <f t="shared" si="3114"/>
        <v>0</v>
      </c>
      <c r="EM210" s="81"/>
      <c r="EN210" s="81"/>
      <c r="EO210" s="81"/>
      <c r="EP210" s="81">
        <f t="shared" si="3115"/>
        <v>0</v>
      </c>
      <c r="EQ210" s="81">
        <f t="shared" si="3116"/>
        <v>0</v>
      </c>
      <c r="ER210" s="45" t="s">
        <v>218</v>
      </c>
      <c r="ES210" s="9"/>
      <c r="ET210" s="90">
        <v>0</v>
      </c>
      <c r="EU210" s="90" t="e">
        <f t="shared" ref="EU210" si="3125">ROUND(((EN210-DU210)/ES210/10),2)*-1</f>
        <v>#DIV/0!</v>
      </c>
      <c r="EV210" s="90" t="e">
        <f t="shared" si="3119"/>
        <v>#DIV/0!</v>
      </c>
    </row>
    <row r="211" spans="1:152" x14ac:dyDescent="0.25">
      <c r="A211" s="29"/>
      <c r="B211" s="30"/>
      <c r="C211" s="31"/>
      <c r="D211" s="32" t="s">
        <v>182</v>
      </c>
      <c r="E211" s="30"/>
      <c r="F211" s="30"/>
      <c r="G211" s="31"/>
      <c r="H211" s="33">
        <f t="shared" ref="H211:AE211" si="3126">SUBTOTAL(9,H205:H210)</f>
        <v>60000</v>
      </c>
      <c r="I211" s="33">
        <f t="shared" si="3126"/>
        <v>0</v>
      </c>
      <c r="J211" s="33">
        <f t="shared" si="3126"/>
        <v>0</v>
      </c>
      <c r="K211" s="33">
        <f t="shared" si="3126"/>
        <v>0</v>
      </c>
      <c r="L211" s="33">
        <f t="shared" si="3126"/>
        <v>0</v>
      </c>
      <c r="M211" s="33">
        <f t="shared" si="3126"/>
        <v>0</v>
      </c>
      <c r="N211" s="33">
        <f t="shared" si="3126"/>
        <v>0</v>
      </c>
      <c r="O211" s="33">
        <f t="shared" si="3126"/>
        <v>0</v>
      </c>
      <c r="P211" s="33">
        <f t="shared" si="3126"/>
        <v>60000</v>
      </c>
      <c r="Q211" s="33">
        <f t="shared" si="3126"/>
        <v>0</v>
      </c>
      <c r="R211" s="33">
        <f t="shared" si="3126"/>
        <v>60000</v>
      </c>
      <c r="S211" s="33">
        <f t="shared" si="3126"/>
        <v>0</v>
      </c>
      <c r="T211" s="33">
        <f t="shared" si="3126"/>
        <v>0</v>
      </c>
      <c r="U211" s="33">
        <f t="shared" si="3126"/>
        <v>-60000</v>
      </c>
      <c r="V211" s="33">
        <f t="shared" si="3126"/>
        <v>0</v>
      </c>
      <c r="W211" s="33">
        <f t="shared" si="3126"/>
        <v>-39000</v>
      </c>
      <c r="X211" s="33">
        <f t="shared" si="3126"/>
        <v>171405</v>
      </c>
      <c r="Y211" s="33">
        <f t="shared" si="3126"/>
        <v>97046</v>
      </c>
      <c r="Z211" s="47">
        <f t="shared" si="3126"/>
        <v>0</v>
      </c>
      <c r="AA211" s="47">
        <f t="shared" si="3126"/>
        <v>-0.19</v>
      </c>
      <c r="AB211" s="47">
        <f t="shared" si="3126"/>
        <v>-0.19</v>
      </c>
      <c r="AC211" s="47">
        <f t="shared" si="3126"/>
        <v>0</v>
      </c>
      <c r="AD211" s="47">
        <f t="shared" si="3126"/>
        <v>-0.12</v>
      </c>
      <c r="AE211" s="47">
        <f t="shared" si="3126"/>
        <v>-0.12</v>
      </c>
      <c r="AF211" s="33">
        <f t="shared" ref="AF211:AJ211" si="3127">SUBTOTAL(9,AF205:AF210)</f>
        <v>0</v>
      </c>
      <c r="AG211" s="33">
        <f t="shared" si="3127"/>
        <v>-21000</v>
      </c>
      <c r="AH211" s="47">
        <f t="shared" si="3127"/>
        <v>0</v>
      </c>
      <c r="AI211" s="47">
        <f t="shared" si="3127"/>
        <v>-7.0000000000000007E-2</v>
      </c>
      <c r="AJ211" s="47">
        <f t="shared" si="3127"/>
        <v>-7.0000000000000007E-2</v>
      </c>
      <c r="AK211" s="33">
        <f t="shared" ref="AK211:BD211" si="3128">SUBTOTAL(9,AK205:AK210)</f>
        <v>0</v>
      </c>
      <c r="AL211" s="33">
        <f t="shared" si="3128"/>
        <v>0</v>
      </c>
      <c r="AM211" s="33">
        <f t="shared" si="3128"/>
        <v>0</v>
      </c>
      <c r="AN211" s="33">
        <f t="shared" si="3128"/>
        <v>0</v>
      </c>
      <c r="AO211" s="33">
        <f t="shared" si="3128"/>
        <v>0</v>
      </c>
      <c r="AP211" s="33">
        <f t="shared" si="3128"/>
        <v>0</v>
      </c>
      <c r="AQ211" s="33">
        <f t="shared" si="3128"/>
        <v>0</v>
      </c>
      <c r="AR211" s="33">
        <f t="shared" si="3128"/>
        <v>0</v>
      </c>
      <c r="AS211" s="33">
        <f t="shared" si="3128"/>
        <v>0</v>
      </c>
      <c r="AT211" s="33">
        <f t="shared" si="3128"/>
        <v>0</v>
      </c>
      <c r="AU211" s="33">
        <f t="shared" si="3128"/>
        <v>0</v>
      </c>
      <c r="AV211" s="33">
        <f t="shared" si="3128"/>
        <v>0</v>
      </c>
      <c r="AW211" s="33">
        <f t="shared" si="3128"/>
        <v>0</v>
      </c>
      <c r="AX211" s="33">
        <f t="shared" si="3128"/>
        <v>0</v>
      </c>
      <c r="AY211" s="33">
        <f t="shared" si="3128"/>
        <v>0</v>
      </c>
      <c r="AZ211" s="33">
        <f t="shared" ref="AZ211:BA211" si="3129">SUBTOTAL(9,AZ205:AZ210)</f>
        <v>171405</v>
      </c>
      <c r="BA211" s="33">
        <f t="shared" si="3129"/>
        <v>97046</v>
      </c>
      <c r="BB211" s="47">
        <f t="shared" si="3128"/>
        <v>0</v>
      </c>
      <c r="BC211" s="47">
        <f t="shared" si="3128"/>
        <v>0</v>
      </c>
      <c r="BD211" s="47">
        <f t="shared" si="3128"/>
        <v>0</v>
      </c>
      <c r="BE211" s="33">
        <f t="shared" ref="BE211:BX211" si="3130">SUBTOTAL(9,BE205:BE210)</f>
        <v>60000</v>
      </c>
      <c r="BF211" s="33">
        <f t="shared" si="3130"/>
        <v>0</v>
      </c>
      <c r="BG211" s="33">
        <f t="shared" si="3130"/>
        <v>0</v>
      </c>
      <c r="BH211" s="33">
        <f t="shared" si="3130"/>
        <v>0</v>
      </c>
      <c r="BI211" s="33">
        <f t="shared" si="3130"/>
        <v>0</v>
      </c>
      <c r="BJ211" s="33">
        <f t="shared" si="3130"/>
        <v>0</v>
      </c>
      <c r="BK211" s="33">
        <f t="shared" si="3130"/>
        <v>0</v>
      </c>
      <c r="BL211" s="33">
        <f t="shared" si="3130"/>
        <v>0</v>
      </c>
      <c r="BM211" s="33">
        <f t="shared" si="3130"/>
        <v>60000</v>
      </c>
      <c r="BN211" s="33">
        <f t="shared" si="3130"/>
        <v>0</v>
      </c>
      <c r="BO211" s="33">
        <f t="shared" si="3130"/>
        <v>60000</v>
      </c>
      <c r="BP211" s="33">
        <f t="shared" si="3130"/>
        <v>0</v>
      </c>
      <c r="BQ211" s="33">
        <f t="shared" si="3130"/>
        <v>0</v>
      </c>
      <c r="BR211" s="33">
        <f t="shared" si="3130"/>
        <v>0</v>
      </c>
      <c r="BS211" s="33">
        <f t="shared" si="3130"/>
        <v>0</v>
      </c>
      <c r="BT211" s="33">
        <f t="shared" si="3130"/>
        <v>171405</v>
      </c>
      <c r="BU211" s="33">
        <f t="shared" si="3130"/>
        <v>97046</v>
      </c>
      <c r="BV211" s="47">
        <f t="shared" si="3130"/>
        <v>0</v>
      </c>
      <c r="BW211" s="47">
        <f t="shared" si="3130"/>
        <v>0</v>
      </c>
      <c r="BX211" s="47">
        <f t="shared" si="3130"/>
        <v>0</v>
      </c>
      <c r="BY211" s="33">
        <f t="shared" ref="BY211:CQ211" si="3131">SUBTOTAL(9,BY205:BY210)</f>
        <v>60000</v>
      </c>
      <c r="BZ211" s="33">
        <f t="shared" si="3131"/>
        <v>0</v>
      </c>
      <c r="CA211" s="33">
        <f t="shared" si="3131"/>
        <v>0</v>
      </c>
      <c r="CB211" s="33">
        <f t="shared" si="3131"/>
        <v>0</v>
      </c>
      <c r="CC211" s="33">
        <f t="shared" si="3131"/>
        <v>0</v>
      </c>
      <c r="CD211" s="33">
        <f t="shared" si="3131"/>
        <v>0</v>
      </c>
      <c r="CE211" s="33">
        <f t="shared" si="3131"/>
        <v>0</v>
      </c>
      <c r="CF211" s="33">
        <f t="shared" si="3131"/>
        <v>0</v>
      </c>
      <c r="CG211" s="33">
        <f t="shared" si="3131"/>
        <v>60000</v>
      </c>
      <c r="CH211" s="33">
        <f t="shared" si="3131"/>
        <v>0</v>
      </c>
      <c r="CI211" s="33">
        <f t="shared" si="3131"/>
        <v>60000</v>
      </c>
      <c r="CJ211" s="33">
        <f t="shared" si="3131"/>
        <v>0</v>
      </c>
      <c r="CK211" s="33">
        <f t="shared" si="3131"/>
        <v>0</v>
      </c>
      <c r="CL211" s="33">
        <f t="shared" si="3131"/>
        <v>0</v>
      </c>
      <c r="CM211" s="33">
        <f t="shared" si="3131"/>
        <v>171405</v>
      </c>
      <c r="CN211" s="33">
        <f t="shared" si="3131"/>
        <v>97046</v>
      </c>
      <c r="CO211" s="56">
        <f t="shared" si="3131"/>
        <v>0</v>
      </c>
      <c r="CP211" s="56">
        <f t="shared" si="3131"/>
        <v>0</v>
      </c>
      <c r="CQ211" s="56">
        <f t="shared" si="3131"/>
        <v>0</v>
      </c>
      <c r="CR211" s="33">
        <f t="shared" ref="CR211:DJ211" si="3132">SUBTOTAL(9,CR205:CR210)</f>
        <v>0</v>
      </c>
      <c r="CS211" s="33">
        <f t="shared" si="3132"/>
        <v>0</v>
      </c>
      <c r="CT211" s="33">
        <f t="shared" si="3132"/>
        <v>0</v>
      </c>
      <c r="CU211" s="33">
        <f t="shared" si="3132"/>
        <v>0</v>
      </c>
      <c r="CV211" s="33">
        <f t="shared" si="3132"/>
        <v>0</v>
      </c>
      <c r="CW211" s="33">
        <f t="shared" si="3132"/>
        <v>0</v>
      </c>
      <c r="CX211" s="33">
        <f t="shared" si="3132"/>
        <v>0</v>
      </c>
      <c r="CY211" s="33">
        <f t="shared" si="3132"/>
        <v>0</v>
      </c>
      <c r="CZ211" s="33">
        <f t="shared" si="3132"/>
        <v>0</v>
      </c>
      <c r="DA211" s="33">
        <f t="shared" si="3132"/>
        <v>0</v>
      </c>
      <c r="DB211" s="33">
        <f t="shared" si="3132"/>
        <v>0</v>
      </c>
      <c r="DC211" s="33">
        <f t="shared" si="3132"/>
        <v>0</v>
      </c>
      <c r="DD211" s="33">
        <f t="shared" si="3132"/>
        <v>0</v>
      </c>
      <c r="DE211" s="33">
        <f t="shared" si="3132"/>
        <v>-60000</v>
      </c>
      <c r="DF211" s="33">
        <f t="shared" si="3132"/>
        <v>187619.49046660832</v>
      </c>
      <c r="DG211" s="33">
        <f t="shared" si="3132"/>
        <v>84274</v>
      </c>
      <c r="DH211" s="56">
        <f t="shared" si="3132"/>
        <v>0</v>
      </c>
      <c r="DI211" s="56">
        <f t="shared" si="3132"/>
        <v>0.28000000000000003</v>
      </c>
      <c r="DJ211" s="56">
        <f t="shared" si="3132"/>
        <v>0.28000000000000003</v>
      </c>
      <c r="DK211" s="33">
        <f t="shared" ref="DK211:EC211" si="3133">SUBTOTAL(9,DK205:DK210)</f>
        <v>0</v>
      </c>
      <c r="DL211" s="33">
        <f t="shared" si="3133"/>
        <v>0</v>
      </c>
      <c r="DM211" s="33">
        <f t="shared" si="3133"/>
        <v>0</v>
      </c>
      <c r="DN211" s="33">
        <f t="shared" si="3133"/>
        <v>0</v>
      </c>
      <c r="DO211" s="33">
        <f t="shared" si="3133"/>
        <v>0</v>
      </c>
      <c r="DP211" s="33">
        <f t="shared" si="3133"/>
        <v>0</v>
      </c>
      <c r="DQ211" s="33">
        <f t="shared" si="3133"/>
        <v>0</v>
      </c>
      <c r="DR211" s="33">
        <f t="shared" si="3133"/>
        <v>0</v>
      </c>
      <c r="DS211" s="33">
        <f t="shared" si="3133"/>
        <v>0</v>
      </c>
      <c r="DT211" s="33">
        <f t="shared" si="3133"/>
        <v>0</v>
      </c>
      <c r="DU211" s="33">
        <f t="shared" si="3133"/>
        <v>0</v>
      </c>
      <c r="DV211" s="33">
        <f t="shared" si="3133"/>
        <v>0</v>
      </c>
      <c r="DW211" s="33">
        <f t="shared" si="3133"/>
        <v>0</v>
      </c>
      <c r="DX211" s="33">
        <f t="shared" si="3133"/>
        <v>0</v>
      </c>
      <c r="DY211" s="33">
        <f t="shared" si="3133"/>
        <v>0</v>
      </c>
      <c r="DZ211" s="33">
        <f t="shared" si="3133"/>
        <v>0</v>
      </c>
      <c r="EA211" s="56" t="e">
        <f t="shared" si="3133"/>
        <v>#DIV/0!</v>
      </c>
      <c r="EB211" s="56" t="e">
        <f t="shared" si="3133"/>
        <v>#DIV/0!</v>
      </c>
      <c r="EC211" s="56" t="e">
        <f t="shared" si="3133"/>
        <v>#DIV/0!</v>
      </c>
      <c r="ED211" s="33">
        <f t="shared" ref="ED211:EV211" si="3134">SUBTOTAL(9,ED205:ED210)</f>
        <v>0</v>
      </c>
      <c r="EE211" s="33">
        <f t="shared" si="3134"/>
        <v>0</v>
      </c>
      <c r="EF211" s="33">
        <f t="shared" si="3134"/>
        <v>0</v>
      </c>
      <c r="EG211" s="33">
        <f t="shared" si="3134"/>
        <v>0</v>
      </c>
      <c r="EH211" s="33">
        <f t="shared" si="3134"/>
        <v>0</v>
      </c>
      <c r="EI211" s="33">
        <f t="shared" si="3134"/>
        <v>0</v>
      </c>
      <c r="EJ211" s="33">
        <f t="shared" si="3134"/>
        <v>0</v>
      </c>
      <c r="EK211" s="33">
        <f t="shared" si="3134"/>
        <v>0</v>
      </c>
      <c r="EL211" s="33">
        <f t="shared" si="3134"/>
        <v>0</v>
      </c>
      <c r="EM211" s="33">
        <f t="shared" si="3134"/>
        <v>0</v>
      </c>
      <c r="EN211" s="33">
        <f t="shared" si="3134"/>
        <v>0</v>
      </c>
      <c r="EO211" s="33">
        <f t="shared" si="3134"/>
        <v>0</v>
      </c>
      <c r="EP211" s="33">
        <f t="shared" si="3134"/>
        <v>0</v>
      </c>
      <c r="EQ211" s="33">
        <f t="shared" si="3134"/>
        <v>0</v>
      </c>
      <c r="ER211" s="33">
        <f t="shared" si="3134"/>
        <v>0</v>
      </c>
      <c r="ES211" s="33">
        <f t="shared" si="3134"/>
        <v>0</v>
      </c>
      <c r="ET211" s="56" t="e">
        <f t="shared" si="3134"/>
        <v>#DIV/0!</v>
      </c>
      <c r="EU211" s="56" t="e">
        <f t="shared" si="3134"/>
        <v>#DIV/0!</v>
      </c>
      <c r="EV211" s="56" t="e">
        <f t="shared" si="3134"/>
        <v>#DIV/0!</v>
      </c>
    </row>
    <row r="212" spans="1:15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6" t="s">
        <v>19</v>
      </c>
      <c r="H212" s="40">
        <f t="shared" ref="H212:H217" si="3135">I212+P212</f>
        <v>200000</v>
      </c>
      <c r="I212" s="40">
        <f t="shared" ref="I212:I217" si="3136">K212+L212+M212+N212+O212</f>
        <v>20000</v>
      </c>
      <c r="J212" s="5"/>
      <c r="K212" s="9"/>
      <c r="L212" s="9">
        <v>20000</v>
      </c>
      <c r="M212" s="9"/>
      <c r="N212" s="9"/>
      <c r="O212" s="9"/>
      <c r="P212" s="40">
        <f t="shared" ref="P212:P217" si="3137">Q212+R212+S212</f>
        <v>180000</v>
      </c>
      <c r="Q212" s="9">
        <v>180000</v>
      </c>
      <c r="R212" s="9"/>
      <c r="S212" s="9"/>
      <c r="T212" s="64">
        <f t="shared" ref="T212:T217" si="3138">(L212+M212+N212)*-1</f>
        <v>-20000</v>
      </c>
      <c r="U212" s="64">
        <f t="shared" ref="U212:U217" si="3139">(Q212+R212)*-1</f>
        <v>-180000</v>
      </c>
      <c r="V212" s="9">
        <f t="shared" ref="V212:W217" si="3140">ROUND(T212*0.65,0)</f>
        <v>-13000</v>
      </c>
      <c r="W212" s="9">
        <f t="shared" si="3140"/>
        <v>-117000</v>
      </c>
      <c r="X212" s="9">
        <v>54488</v>
      </c>
      <c r="Y212" s="9">
        <v>26390</v>
      </c>
      <c r="Z212" s="69">
        <f t="shared" ref="Z212:Z217" si="3141">IF(T212=0,0,ROUND((T212+L212)/X212/12,2))</f>
        <v>0</v>
      </c>
      <c r="AA212" s="69">
        <f t="shared" ref="AA212:AA217" si="3142">IF(U212=0,0,ROUND((U212+Q212)/Y212/12,2))</f>
        <v>0</v>
      </c>
      <c r="AB212" s="69">
        <f t="shared" ref="AB212:AB217" si="3143">Z212+AA212</f>
        <v>0</v>
      </c>
      <c r="AC212" s="69">
        <f t="shared" ref="AC212:AC217" si="3144">ROUND(Z212*0.65,2)</f>
        <v>0</v>
      </c>
      <c r="AD212" s="69">
        <f t="shared" ref="AD212:AD217" si="3145">ROUND(AA212*0.65,2)</f>
        <v>0</v>
      </c>
      <c r="AE212" s="46">
        <f t="shared" ref="AE212:AE217" si="3146">AC212+AD212</f>
        <v>0</v>
      </c>
      <c r="AF212" s="9">
        <f t="shared" ref="AF212:AF217" si="3147">T212-V212</f>
        <v>-7000</v>
      </c>
      <c r="AG212" s="9">
        <f t="shared" ref="AG212:AG217" si="3148">U212-W212</f>
        <v>-63000</v>
      </c>
      <c r="AH212" s="69">
        <f t="shared" ref="AH212:AH217" si="3149">Z212-AC212</f>
        <v>0</v>
      </c>
      <c r="AI212" s="69">
        <f t="shared" ref="AI212:AI217" si="3150">AA212-AD212</f>
        <v>0</v>
      </c>
      <c r="AJ212" s="69">
        <f t="shared" ref="AJ212:AJ217" si="3151">AH212+AI212</f>
        <v>0</v>
      </c>
      <c r="AK212" s="40">
        <f t="shared" ref="AK212:AK217" si="3152">AL212+AS212</f>
        <v>350000</v>
      </c>
      <c r="AL212" s="40">
        <f t="shared" ref="AL212:AL217" si="3153">AN212+AO212+AP212+AQ212+AR212</f>
        <v>20000</v>
      </c>
      <c r="AM212" s="5"/>
      <c r="AN212" s="9"/>
      <c r="AO212" s="9">
        <v>20000</v>
      </c>
      <c r="AP212" s="78"/>
      <c r="AQ212" s="9"/>
      <c r="AR212" s="9"/>
      <c r="AS212" s="76">
        <f t="shared" ref="AS212:AS217" si="3154">AT212+AU212+AV212</f>
        <v>330000</v>
      </c>
      <c r="AT212" s="78">
        <v>330000</v>
      </c>
      <c r="AU212" s="78"/>
      <c r="AV212" s="78"/>
      <c r="AW212" s="78">
        <f t="shared" ref="AW212" si="3155">(AN212+AO212+AP212+AQ212)-(K212+L212+M212+N212)</f>
        <v>0</v>
      </c>
      <c r="AX212" s="78">
        <f t="shared" ref="AX212" si="3156">(AT212+AU212)-(Q212+R212)</f>
        <v>150000</v>
      </c>
      <c r="AY212" s="78">
        <f t="shared" ref="AY212:AY217" si="3157">AV212+AR212-S212-O212</f>
        <v>0</v>
      </c>
      <c r="AZ212" s="9">
        <v>54488</v>
      </c>
      <c r="BA212" s="9">
        <v>26390</v>
      </c>
      <c r="BB212" s="86">
        <f t="shared" ref="BB212:BB213" si="3158">ROUND(AW212/AZ212/10,2)*-1</f>
        <v>0</v>
      </c>
      <c r="BC212" s="86">
        <f>ROUND((AU212-R212)/BA212/10,2)*-1</f>
        <v>0</v>
      </c>
      <c r="BD212" s="86">
        <f t="shared" ref="BD212:BD213" si="3159">BB212+BC212</f>
        <v>0</v>
      </c>
      <c r="BE212" s="87">
        <f t="shared" ref="BE212:BE217" si="3160">BF212+BM212</f>
        <v>350000</v>
      </c>
      <c r="BF212" s="87">
        <f t="shared" ref="BF212:BF217" si="3161">BH212+BI212+BJ212+BK212+BL212</f>
        <v>20000</v>
      </c>
      <c r="BG212" s="76">
        <f>AM212</f>
        <v>0</v>
      </c>
      <c r="BH212" s="76">
        <f t="shared" ref="BH212" si="3162">AN212</f>
        <v>0</v>
      </c>
      <c r="BI212" s="76">
        <f t="shared" ref="BI212" si="3163">AO212</f>
        <v>20000</v>
      </c>
      <c r="BJ212" s="76">
        <f t="shared" ref="BJ212" si="3164">AP212</f>
        <v>0</v>
      </c>
      <c r="BK212" s="76">
        <f t="shared" ref="BK212" si="3165">AQ212</f>
        <v>0</v>
      </c>
      <c r="BL212" s="76">
        <f t="shared" ref="BL212" si="3166">AR212</f>
        <v>0</v>
      </c>
      <c r="BM212" s="87">
        <f t="shared" ref="BM212:BM217" si="3167">BN212+BO212+BP212</f>
        <v>330000</v>
      </c>
      <c r="BN212" s="76">
        <f>AT212</f>
        <v>330000</v>
      </c>
      <c r="BO212" s="76">
        <f t="shared" ref="BO212" si="3168">AU212</f>
        <v>0</v>
      </c>
      <c r="BP212" s="76">
        <f t="shared" ref="BP212" si="3169">AV212</f>
        <v>0</v>
      </c>
      <c r="BQ212" s="81">
        <f t="shared" ref="BQ212:BQ217" si="3170">(BH212+BI212+BJ212+BK212)-(K212+L212+M212+N212)</f>
        <v>0</v>
      </c>
      <c r="BR212" s="81">
        <f t="shared" ref="BR212:BR217" si="3171">(BN212+BO212)-(Q212+R212)</f>
        <v>150000</v>
      </c>
      <c r="BS212" s="81">
        <f t="shared" ref="BS212:BS217" si="3172">(BP212+BL212)-(S212+O212)</f>
        <v>0</v>
      </c>
      <c r="BT212" s="9">
        <v>54488</v>
      </c>
      <c r="BU212" s="9">
        <v>26390</v>
      </c>
      <c r="BV212" s="86">
        <f t="shared" ref="BV212:BV216" si="3173">ROUND(((BH212+BJ212+BK212)-(K212+M212+N212))/10/BT212,2)*-1</f>
        <v>0</v>
      </c>
      <c r="BW212" s="86">
        <f t="shared" ref="BW212:BW217" si="3174">ROUND((BO212-R212)/10/BU212,2)*-1</f>
        <v>0</v>
      </c>
      <c r="BX212" s="86">
        <f t="shared" ref="BX212:BX217" si="3175">BV212+BW212</f>
        <v>0</v>
      </c>
      <c r="BY212" s="87">
        <f t="shared" ref="BY212:BY217" si="3176">BZ212+CG212</f>
        <v>350000</v>
      </c>
      <c r="BZ212" s="87">
        <f t="shared" ref="BZ212:BZ217" si="3177">CB212+CC212+CD212+CE212+CF212</f>
        <v>20000</v>
      </c>
      <c r="CA212" s="81">
        <f t="shared" ref="CA212:CA217" si="3178">BG212</f>
        <v>0</v>
      </c>
      <c r="CB212" s="81">
        <f t="shared" ref="CB212:CB217" si="3179">BH212</f>
        <v>0</v>
      </c>
      <c r="CC212" s="81">
        <f t="shared" ref="CC212:CC217" si="3180">BI212</f>
        <v>20000</v>
      </c>
      <c r="CD212" s="81">
        <f t="shared" ref="CD212:CD217" si="3181">BJ212</f>
        <v>0</v>
      </c>
      <c r="CE212" s="81">
        <f t="shared" ref="CE212:CE217" si="3182">BK212</f>
        <v>0</v>
      </c>
      <c r="CF212" s="81">
        <f t="shared" ref="CF212:CF217" si="3183">BL212</f>
        <v>0</v>
      </c>
      <c r="CG212" s="87">
        <f t="shared" ref="CG212:CG217" si="3184">CH212+CI212+CJ212</f>
        <v>330000</v>
      </c>
      <c r="CH212" s="81">
        <f t="shared" ref="CH212:CH217" si="3185">BN212</f>
        <v>330000</v>
      </c>
      <c r="CI212" s="81">
        <f t="shared" ref="CI212:CI217" si="3186">BO212</f>
        <v>0</v>
      </c>
      <c r="CJ212" s="81">
        <f t="shared" ref="CJ212:CJ217" si="3187">BP212</f>
        <v>0</v>
      </c>
      <c r="CK212" s="81">
        <f t="shared" ref="CK212:CK217" si="3188">(CC212+CD212+CE212)-(BI212+BJ212+BK212)</f>
        <v>0</v>
      </c>
      <c r="CL212" s="81">
        <f t="shared" ref="CL212:CL217" si="3189">(CH212+CI212)-(BN212+BO212)</f>
        <v>0</v>
      </c>
      <c r="CM212" s="9">
        <v>54488</v>
      </c>
      <c r="CN212" s="9">
        <v>26390</v>
      </c>
      <c r="CO212" s="90">
        <f t="shared" ref="CO212:CO213" si="3190">ROUND(((CD212+CE212)-(BJ212+BK212))/CM212/10,2)*-1</f>
        <v>0</v>
      </c>
      <c r="CP212" s="90">
        <f t="shared" ref="CP212:CP213" si="3191">ROUND((CI212-BO212)/CN212/10,2)*-1</f>
        <v>0</v>
      </c>
      <c r="CQ212" s="90">
        <f t="shared" ref="CQ212:CQ217" si="3192">SUM(CO212:CP212)</f>
        <v>0</v>
      </c>
      <c r="CR212" s="87">
        <f t="shared" ref="CR212:CR217" si="3193">CS212+CZ212</f>
        <v>0</v>
      </c>
      <c r="CS212" s="87">
        <f t="shared" ref="CS212:CS217" si="3194">CU212+CV212+CW212+CX212+CY212</f>
        <v>0</v>
      </c>
      <c r="CT212" s="88"/>
      <c r="CU212" s="81"/>
      <c r="CV212" s="81"/>
      <c r="CW212" s="81"/>
      <c r="CX212" s="81"/>
      <c r="CY212" s="81"/>
      <c r="CZ212" s="87">
        <f t="shared" ref="CZ212:CZ217" si="3195">DA212+DB212+DC212</f>
        <v>0</v>
      </c>
      <c r="DA212" s="81"/>
      <c r="DB212" s="81"/>
      <c r="DC212" s="81"/>
      <c r="DD212" s="81">
        <f t="shared" ref="DD212:DD217" si="3196">(CV212+CW212+CX212)-(CC212+CD212+CE212)</f>
        <v>-20000</v>
      </c>
      <c r="DE212" s="81">
        <f t="shared" ref="DE212:DE217" si="3197">(DA212+DB212)-(CH212+CI212)</f>
        <v>-330000</v>
      </c>
      <c r="DF212" s="9">
        <v>52259</v>
      </c>
      <c r="DG212" s="9">
        <v>21350</v>
      </c>
      <c r="DH212" s="90">
        <f t="shared" ref="DH212:DH213" si="3198">ROUND(((CW212+CX212)-(CD212+CE212))/DF212/10,2)*-1</f>
        <v>0</v>
      </c>
      <c r="DI212" s="90">
        <f t="shared" ref="DI212:DI213" si="3199">ROUND(((DB212-CI212)/DG212/10),2)*-1</f>
        <v>0</v>
      </c>
      <c r="DJ212" s="90">
        <f t="shared" ref="DJ212:DJ217" si="3200">DH212+DI212</f>
        <v>0</v>
      </c>
      <c r="DK212" s="87">
        <f t="shared" ref="DK212:DK217" si="3201">DL212+DS212</f>
        <v>0</v>
      </c>
      <c r="DL212" s="87">
        <f t="shared" ref="DL212:DL217" si="3202">DN212+DO212+DP212+DQ212+DR212</f>
        <v>0</v>
      </c>
      <c r="DM212" s="88"/>
      <c r="DN212" s="81"/>
      <c r="DO212" s="81"/>
      <c r="DP212" s="81"/>
      <c r="DQ212" s="81"/>
      <c r="DR212" s="81"/>
      <c r="DS212" s="87">
        <f t="shared" ref="DS212:DS217" si="3203">DT212+DU212+DV212</f>
        <v>0</v>
      </c>
      <c r="DT212" s="81"/>
      <c r="DU212" s="78"/>
      <c r="DV212" s="81"/>
      <c r="DW212" s="81">
        <f t="shared" ref="DW212:DW217" si="3204">(DO212+DP212+DQ212)-(CV212+CW212+CX212)</f>
        <v>0</v>
      </c>
      <c r="DX212" s="81">
        <f t="shared" ref="DX212:DX217" si="3205">(DT212+DU212)-(DA212+DB212)</f>
        <v>0</v>
      </c>
      <c r="DY212" s="9"/>
      <c r="DZ212" s="9"/>
      <c r="EA212" s="90" t="e">
        <f t="shared" ref="EA212:EA213" si="3206">ROUND(((DP212+DQ212)-(CW212+CX212))/DY212/10,2)*-1</f>
        <v>#DIV/0!</v>
      </c>
      <c r="EB212" s="90" t="e">
        <f t="shared" ref="EB212:EB213" si="3207">ROUND(((DU212-DB212)/DZ212/10),2)*-1</f>
        <v>#DIV/0!</v>
      </c>
      <c r="EC212" s="90" t="e">
        <f t="shared" ref="EC212:EC217" si="3208">EA212+EB212</f>
        <v>#DIV/0!</v>
      </c>
      <c r="ED212" s="87">
        <f t="shared" ref="ED212:ED217" si="3209">EE212+EL212</f>
        <v>0</v>
      </c>
      <c r="EE212" s="87">
        <f t="shared" ref="EE212:EE217" si="3210">EG212+EH212+EI212+EJ212+EK212</f>
        <v>0</v>
      </c>
      <c r="EF212" s="88"/>
      <c r="EG212" s="81"/>
      <c r="EH212" s="81"/>
      <c r="EI212" s="81"/>
      <c r="EJ212" s="81"/>
      <c r="EK212" s="81"/>
      <c r="EL212" s="87">
        <f t="shared" ref="EL212:EL217" si="3211">EM212+EN212+EO212</f>
        <v>0</v>
      </c>
      <c r="EM212" s="81"/>
      <c r="EN212" s="81"/>
      <c r="EO212" s="81"/>
      <c r="EP212" s="81">
        <f t="shared" ref="EP212:EP217" si="3212">(EH212+EI212+EJ212)-(DO212+DP212+DQ212)</f>
        <v>0</v>
      </c>
      <c r="EQ212" s="81">
        <f t="shared" ref="EQ212:EQ217" si="3213">(EM212+EN212)-(DT212+DU212)</f>
        <v>0</v>
      </c>
      <c r="ER212" s="9"/>
      <c r="ES212" s="9"/>
      <c r="ET212" s="90" t="e">
        <f t="shared" ref="ET212:ET213" si="3214">ROUND(((EI212+EJ212)-(DP212+DQ212))/ER212/10,2)*-1</f>
        <v>#DIV/0!</v>
      </c>
      <c r="EU212" s="90" t="e">
        <f t="shared" ref="EU212:EU213" si="3215">ROUND(((EN212-DU212)/ES212/10),2)*-1</f>
        <v>#DIV/0!</v>
      </c>
      <c r="EV212" s="90" t="e">
        <f t="shared" ref="EV212:EV217" si="3216">ET212+EU212</f>
        <v>#DIV/0!</v>
      </c>
    </row>
    <row r="213" spans="1:15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2" t="s">
        <v>19</v>
      </c>
      <c r="H213" s="40">
        <f t="shared" si="3135"/>
        <v>0</v>
      </c>
      <c r="I213" s="40">
        <f t="shared" si="3136"/>
        <v>0</v>
      </c>
      <c r="J213" s="5"/>
      <c r="K213" s="9"/>
      <c r="L213" s="9"/>
      <c r="M213" s="9"/>
      <c r="N213" s="9"/>
      <c r="O213" s="9"/>
      <c r="P213" s="40">
        <f t="shared" si="3137"/>
        <v>0</v>
      </c>
      <c r="Q213" s="9"/>
      <c r="R213" s="9"/>
      <c r="S213" s="9"/>
      <c r="T213" s="64">
        <f t="shared" si="3138"/>
        <v>0</v>
      </c>
      <c r="U213" s="64">
        <f t="shared" si="3139"/>
        <v>0</v>
      </c>
      <c r="V213" s="9">
        <f t="shared" si="3140"/>
        <v>0</v>
      </c>
      <c r="W213" s="9">
        <f t="shared" si="3140"/>
        <v>0</v>
      </c>
      <c r="X213" s="9">
        <v>31818</v>
      </c>
      <c r="Y213" s="9">
        <v>26390</v>
      </c>
      <c r="Z213" s="69">
        <f t="shared" si="3141"/>
        <v>0</v>
      </c>
      <c r="AA213" s="69">
        <f t="shared" si="3142"/>
        <v>0</v>
      </c>
      <c r="AB213" s="69">
        <f t="shared" si="3143"/>
        <v>0</v>
      </c>
      <c r="AC213" s="69">
        <f t="shared" si="3144"/>
        <v>0</v>
      </c>
      <c r="AD213" s="69">
        <f t="shared" si="3145"/>
        <v>0</v>
      </c>
      <c r="AE213" s="46">
        <f t="shared" si="3146"/>
        <v>0</v>
      </c>
      <c r="AF213" s="9">
        <f t="shared" si="3147"/>
        <v>0</v>
      </c>
      <c r="AG213" s="9">
        <f t="shared" si="3148"/>
        <v>0</v>
      </c>
      <c r="AH213" s="69">
        <f t="shared" si="3149"/>
        <v>0</v>
      </c>
      <c r="AI213" s="69">
        <f t="shared" si="3150"/>
        <v>0</v>
      </c>
      <c r="AJ213" s="69">
        <f t="shared" si="3151"/>
        <v>0</v>
      </c>
      <c r="AK213" s="40">
        <f t="shared" si="3152"/>
        <v>0</v>
      </c>
      <c r="AL213" s="40">
        <f t="shared" si="3153"/>
        <v>0</v>
      </c>
      <c r="AM213" s="5"/>
      <c r="AN213" s="9"/>
      <c r="AO213" s="9"/>
      <c r="AP213" s="9"/>
      <c r="AQ213" s="9"/>
      <c r="AR213" s="9"/>
      <c r="AS213" s="76">
        <f t="shared" si="3154"/>
        <v>0</v>
      </c>
      <c r="AT213" s="78"/>
      <c r="AU213" s="78"/>
      <c r="AV213" s="78"/>
      <c r="AW213" s="78">
        <f t="shared" ref="AW213:AW217" si="3217">(AN213+AO213+AP213+AQ213)-(K213+L213+M213+N213)</f>
        <v>0</v>
      </c>
      <c r="AX213" s="78">
        <f t="shared" ref="AX213:AX217" si="3218">(AT213+AU213)-(Q213+R213)</f>
        <v>0</v>
      </c>
      <c r="AY213" s="78">
        <f t="shared" si="3157"/>
        <v>0</v>
      </c>
      <c r="AZ213" s="9">
        <v>31818</v>
      </c>
      <c r="BA213" s="9">
        <v>26390</v>
      </c>
      <c r="BB213" s="86">
        <f t="shared" si="3158"/>
        <v>0</v>
      </c>
      <c r="BC213" s="86">
        <f t="shared" ref="BC213" si="3219">ROUND(AX213/BA213/10,2)*-1</f>
        <v>0</v>
      </c>
      <c r="BD213" s="86">
        <f t="shared" si="3159"/>
        <v>0</v>
      </c>
      <c r="BE213" s="87">
        <f t="shared" si="3160"/>
        <v>0</v>
      </c>
      <c r="BF213" s="87">
        <f t="shared" si="3161"/>
        <v>0</v>
      </c>
      <c r="BG213" s="76">
        <f t="shared" ref="BG213:BG217" si="3220">AM213</f>
        <v>0</v>
      </c>
      <c r="BH213" s="76">
        <f t="shared" ref="BH213:BH217" si="3221">AN213</f>
        <v>0</v>
      </c>
      <c r="BI213" s="76">
        <f t="shared" ref="BI213:BI217" si="3222">AO213</f>
        <v>0</v>
      </c>
      <c r="BJ213" s="76">
        <f t="shared" ref="BJ213:BJ217" si="3223">AP213</f>
        <v>0</v>
      </c>
      <c r="BK213" s="76">
        <f t="shared" ref="BK213:BK217" si="3224">AQ213</f>
        <v>0</v>
      </c>
      <c r="BL213" s="76">
        <f t="shared" ref="BL213:BL217" si="3225">AR213</f>
        <v>0</v>
      </c>
      <c r="BM213" s="87">
        <f t="shared" si="3167"/>
        <v>0</v>
      </c>
      <c r="BN213" s="76">
        <f t="shared" ref="BN213:BN217" si="3226">AT213</f>
        <v>0</v>
      </c>
      <c r="BO213" s="76">
        <f t="shared" ref="BO213:BO217" si="3227">AU213</f>
        <v>0</v>
      </c>
      <c r="BP213" s="76">
        <f t="shared" ref="BP213:BP217" si="3228">AV213</f>
        <v>0</v>
      </c>
      <c r="BQ213" s="81">
        <f t="shared" si="3170"/>
        <v>0</v>
      </c>
      <c r="BR213" s="81">
        <f t="shared" si="3171"/>
        <v>0</v>
      </c>
      <c r="BS213" s="81">
        <f t="shared" si="3172"/>
        <v>0</v>
      </c>
      <c r="BT213" s="9">
        <v>31818</v>
      </c>
      <c r="BU213" s="9">
        <v>26390</v>
      </c>
      <c r="BV213" s="86">
        <f t="shared" si="3173"/>
        <v>0</v>
      </c>
      <c r="BW213" s="86">
        <f t="shared" si="3174"/>
        <v>0</v>
      </c>
      <c r="BX213" s="86">
        <f t="shared" si="3175"/>
        <v>0</v>
      </c>
      <c r="BY213" s="87">
        <f t="shared" si="3176"/>
        <v>0</v>
      </c>
      <c r="BZ213" s="87">
        <f t="shared" si="3177"/>
        <v>0</v>
      </c>
      <c r="CA213" s="81">
        <f t="shared" si="3178"/>
        <v>0</v>
      </c>
      <c r="CB213" s="81">
        <f t="shared" si="3179"/>
        <v>0</v>
      </c>
      <c r="CC213" s="81">
        <f t="shared" si="3180"/>
        <v>0</v>
      </c>
      <c r="CD213" s="81">
        <f t="shared" si="3181"/>
        <v>0</v>
      </c>
      <c r="CE213" s="81">
        <f t="shared" si="3182"/>
        <v>0</v>
      </c>
      <c r="CF213" s="81">
        <f t="shared" si="3183"/>
        <v>0</v>
      </c>
      <c r="CG213" s="87">
        <f t="shared" si="3184"/>
        <v>0</v>
      </c>
      <c r="CH213" s="81">
        <f t="shared" si="3185"/>
        <v>0</v>
      </c>
      <c r="CI213" s="81">
        <f t="shared" si="3186"/>
        <v>0</v>
      </c>
      <c r="CJ213" s="81">
        <f t="shared" si="3187"/>
        <v>0</v>
      </c>
      <c r="CK213" s="81">
        <f t="shared" si="3188"/>
        <v>0</v>
      </c>
      <c r="CL213" s="81">
        <f t="shared" si="3189"/>
        <v>0</v>
      </c>
      <c r="CM213" s="9">
        <v>31818</v>
      </c>
      <c r="CN213" s="9">
        <v>26390</v>
      </c>
      <c r="CO213" s="90">
        <f t="shared" si="3190"/>
        <v>0</v>
      </c>
      <c r="CP213" s="90">
        <f t="shared" si="3191"/>
        <v>0</v>
      </c>
      <c r="CQ213" s="90">
        <f t="shared" si="3192"/>
        <v>0</v>
      </c>
      <c r="CR213" s="87">
        <f t="shared" si="3193"/>
        <v>0</v>
      </c>
      <c r="CS213" s="87">
        <f t="shared" si="3194"/>
        <v>0</v>
      </c>
      <c r="CT213" s="88"/>
      <c r="CU213" s="81"/>
      <c r="CV213" s="81"/>
      <c r="CW213" s="81"/>
      <c r="CX213" s="81"/>
      <c r="CY213" s="81"/>
      <c r="CZ213" s="87">
        <f t="shared" si="3195"/>
        <v>0</v>
      </c>
      <c r="DA213" s="81"/>
      <c r="DB213" s="81"/>
      <c r="DC213" s="81"/>
      <c r="DD213" s="81">
        <f t="shared" si="3196"/>
        <v>0</v>
      </c>
      <c r="DE213" s="81">
        <f t="shared" si="3197"/>
        <v>0</v>
      </c>
      <c r="DF213" s="9">
        <v>52259</v>
      </c>
      <c r="DG213" s="9">
        <v>21350</v>
      </c>
      <c r="DH213" s="90">
        <f t="shared" si="3198"/>
        <v>0</v>
      </c>
      <c r="DI213" s="90">
        <f t="shared" si="3199"/>
        <v>0</v>
      </c>
      <c r="DJ213" s="90">
        <f t="shared" si="3200"/>
        <v>0</v>
      </c>
      <c r="DK213" s="87">
        <f t="shared" si="3201"/>
        <v>0</v>
      </c>
      <c r="DL213" s="87">
        <f t="shared" si="3202"/>
        <v>0</v>
      </c>
      <c r="DM213" s="88"/>
      <c r="DN213" s="81"/>
      <c r="DO213" s="81"/>
      <c r="DP213" s="81"/>
      <c r="DQ213" s="81"/>
      <c r="DR213" s="81"/>
      <c r="DS213" s="87">
        <f t="shared" si="3203"/>
        <v>0</v>
      </c>
      <c r="DT213" s="81"/>
      <c r="DU213" s="81"/>
      <c r="DV213" s="81"/>
      <c r="DW213" s="81">
        <f t="shared" si="3204"/>
        <v>0</v>
      </c>
      <c r="DX213" s="81">
        <f t="shared" si="3205"/>
        <v>0</v>
      </c>
      <c r="DY213" s="9"/>
      <c r="DZ213" s="9"/>
      <c r="EA213" s="90" t="e">
        <f t="shared" si="3206"/>
        <v>#DIV/0!</v>
      </c>
      <c r="EB213" s="90" t="e">
        <f t="shared" si="3207"/>
        <v>#DIV/0!</v>
      </c>
      <c r="EC213" s="90" t="e">
        <f t="shared" si="3208"/>
        <v>#DIV/0!</v>
      </c>
      <c r="ED213" s="87">
        <f t="shared" si="3209"/>
        <v>0</v>
      </c>
      <c r="EE213" s="87">
        <f t="shared" si="3210"/>
        <v>0</v>
      </c>
      <c r="EF213" s="88"/>
      <c r="EG213" s="81"/>
      <c r="EH213" s="81"/>
      <c r="EI213" s="81"/>
      <c r="EJ213" s="81"/>
      <c r="EK213" s="81"/>
      <c r="EL213" s="87">
        <f t="shared" si="3211"/>
        <v>0</v>
      </c>
      <c r="EM213" s="81"/>
      <c r="EN213" s="81"/>
      <c r="EO213" s="81"/>
      <c r="EP213" s="81">
        <f t="shared" si="3212"/>
        <v>0</v>
      </c>
      <c r="EQ213" s="81">
        <f t="shared" si="3213"/>
        <v>0</v>
      </c>
      <c r="ER213" s="9"/>
      <c r="ES213" s="9"/>
      <c r="ET213" s="90" t="e">
        <f t="shared" si="3214"/>
        <v>#DIV/0!</v>
      </c>
      <c r="EU213" s="90" t="e">
        <f t="shared" si="3215"/>
        <v>#DIV/0!</v>
      </c>
      <c r="EV213" s="90" t="e">
        <f t="shared" si="3216"/>
        <v>#DIV/0!</v>
      </c>
    </row>
    <row r="214" spans="1:15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108</v>
      </c>
      <c r="G214" s="19" t="s">
        <v>94</v>
      </c>
      <c r="H214" s="40">
        <f t="shared" si="3135"/>
        <v>0</v>
      </c>
      <c r="I214" s="40">
        <f t="shared" si="3136"/>
        <v>0</v>
      </c>
      <c r="J214" s="5"/>
      <c r="K214" s="9"/>
      <c r="L214" s="9"/>
      <c r="M214" s="9"/>
      <c r="N214" s="9"/>
      <c r="O214" s="9"/>
      <c r="P214" s="40">
        <f t="shared" si="3137"/>
        <v>0</v>
      </c>
      <c r="Q214" s="9"/>
      <c r="R214" s="9"/>
      <c r="S214" s="9"/>
      <c r="T214" s="64">
        <f t="shared" si="3138"/>
        <v>0</v>
      </c>
      <c r="U214" s="64">
        <f t="shared" si="3139"/>
        <v>0</v>
      </c>
      <c r="V214" s="9">
        <f t="shared" si="3140"/>
        <v>0</v>
      </c>
      <c r="W214" s="9">
        <f t="shared" si="3140"/>
        <v>0</v>
      </c>
      <c r="X214" s="45" t="s">
        <v>218</v>
      </c>
      <c r="Y214" s="45" t="s">
        <v>218</v>
      </c>
      <c r="Z214" s="69">
        <f t="shared" si="3141"/>
        <v>0</v>
      </c>
      <c r="AA214" s="69">
        <f t="shared" si="3142"/>
        <v>0</v>
      </c>
      <c r="AB214" s="69">
        <f t="shared" si="3143"/>
        <v>0</v>
      </c>
      <c r="AC214" s="69">
        <f t="shared" si="3144"/>
        <v>0</v>
      </c>
      <c r="AD214" s="69">
        <f t="shared" si="3145"/>
        <v>0</v>
      </c>
      <c r="AE214" s="46">
        <f t="shared" si="3146"/>
        <v>0</v>
      </c>
      <c r="AF214" s="9">
        <f t="shared" si="3147"/>
        <v>0</v>
      </c>
      <c r="AG214" s="9">
        <f t="shared" si="3148"/>
        <v>0</v>
      </c>
      <c r="AH214" s="69">
        <f t="shared" si="3149"/>
        <v>0</v>
      </c>
      <c r="AI214" s="69">
        <f t="shared" si="3150"/>
        <v>0</v>
      </c>
      <c r="AJ214" s="69">
        <f t="shared" si="3151"/>
        <v>0</v>
      </c>
      <c r="AK214" s="40">
        <f t="shared" si="3152"/>
        <v>0</v>
      </c>
      <c r="AL214" s="40">
        <f t="shared" si="3153"/>
        <v>0</v>
      </c>
      <c r="AM214" s="5"/>
      <c r="AN214" s="9"/>
      <c r="AO214" s="9"/>
      <c r="AP214" s="9"/>
      <c r="AQ214" s="9"/>
      <c r="AR214" s="9"/>
      <c r="AS214" s="76">
        <f t="shared" si="3154"/>
        <v>0</v>
      </c>
      <c r="AT214" s="78"/>
      <c r="AU214" s="78"/>
      <c r="AV214" s="78"/>
      <c r="AW214" s="78">
        <f t="shared" si="3217"/>
        <v>0</v>
      </c>
      <c r="AX214" s="78">
        <f t="shared" si="3218"/>
        <v>0</v>
      </c>
      <c r="AY214" s="78">
        <f t="shared" si="3157"/>
        <v>0</v>
      </c>
      <c r="AZ214" s="45" t="s">
        <v>218</v>
      </c>
      <c r="BA214" s="45" t="s">
        <v>218</v>
      </c>
      <c r="BB214" s="107" t="s">
        <v>218</v>
      </c>
      <c r="BC214" s="107" t="s">
        <v>218</v>
      </c>
      <c r="BD214" s="107" t="s">
        <v>218</v>
      </c>
      <c r="BE214" s="87">
        <f t="shared" si="3160"/>
        <v>0</v>
      </c>
      <c r="BF214" s="87">
        <f t="shared" si="3161"/>
        <v>0</v>
      </c>
      <c r="BG214" s="76">
        <f t="shared" si="3220"/>
        <v>0</v>
      </c>
      <c r="BH214" s="76">
        <f t="shared" si="3221"/>
        <v>0</v>
      </c>
      <c r="BI214" s="76">
        <f t="shared" si="3222"/>
        <v>0</v>
      </c>
      <c r="BJ214" s="76">
        <f t="shared" si="3223"/>
        <v>0</v>
      </c>
      <c r="BK214" s="76">
        <f t="shared" si="3224"/>
        <v>0</v>
      </c>
      <c r="BL214" s="76">
        <f t="shared" si="3225"/>
        <v>0</v>
      </c>
      <c r="BM214" s="87">
        <f t="shared" si="3167"/>
        <v>0</v>
      </c>
      <c r="BN214" s="76">
        <f t="shared" si="3226"/>
        <v>0</v>
      </c>
      <c r="BO214" s="76">
        <f t="shared" si="3227"/>
        <v>0</v>
      </c>
      <c r="BP214" s="76">
        <f t="shared" si="3228"/>
        <v>0</v>
      </c>
      <c r="BQ214" s="81">
        <f t="shared" si="3170"/>
        <v>0</v>
      </c>
      <c r="BR214" s="81">
        <f t="shared" si="3171"/>
        <v>0</v>
      </c>
      <c r="BS214" s="81">
        <f t="shared" si="3172"/>
        <v>0</v>
      </c>
      <c r="BT214" s="45" t="s">
        <v>218</v>
      </c>
      <c r="BU214" s="45" t="s">
        <v>218</v>
      </c>
      <c r="BV214" s="86">
        <v>0</v>
      </c>
      <c r="BW214" s="86">
        <v>0</v>
      </c>
      <c r="BX214" s="86">
        <f t="shared" si="3175"/>
        <v>0</v>
      </c>
      <c r="BY214" s="87">
        <f t="shared" si="3176"/>
        <v>0</v>
      </c>
      <c r="BZ214" s="87">
        <f t="shared" si="3177"/>
        <v>0</v>
      </c>
      <c r="CA214" s="81">
        <f t="shared" si="3178"/>
        <v>0</v>
      </c>
      <c r="CB214" s="81">
        <f t="shared" si="3179"/>
        <v>0</v>
      </c>
      <c r="CC214" s="81">
        <f t="shared" si="3180"/>
        <v>0</v>
      </c>
      <c r="CD214" s="81">
        <f t="shared" si="3181"/>
        <v>0</v>
      </c>
      <c r="CE214" s="81">
        <f t="shared" si="3182"/>
        <v>0</v>
      </c>
      <c r="CF214" s="81">
        <f t="shared" si="3183"/>
        <v>0</v>
      </c>
      <c r="CG214" s="87">
        <f t="shared" si="3184"/>
        <v>0</v>
      </c>
      <c r="CH214" s="81">
        <f t="shared" si="3185"/>
        <v>0</v>
      </c>
      <c r="CI214" s="81">
        <f t="shared" si="3186"/>
        <v>0</v>
      </c>
      <c r="CJ214" s="81">
        <f t="shared" si="3187"/>
        <v>0</v>
      </c>
      <c r="CK214" s="81">
        <f t="shared" si="3188"/>
        <v>0</v>
      </c>
      <c r="CL214" s="81">
        <f t="shared" si="3189"/>
        <v>0</v>
      </c>
      <c r="CM214" s="45">
        <v>0</v>
      </c>
      <c r="CN214" s="45">
        <v>0</v>
      </c>
      <c r="CO214" s="90"/>
      <c r="CP214" s="90"/>
      <c r="CQ214" s="90">
        <f t="shared" si="3192"/>
        <v>0</v>
      </c>
      <c r="CR214" s="87">
        <f t="shared" si="3193"/>
        <v>0</v>
      </c>
      <c r="CS214" s="87">
        <f t="shared" si="3194"/>
        <v>0</v>
      </c>
      <c r="CT214" s="88"/>
      <c r="CU214" s="81"/>
      <c r="CV214" s="81"/>
      <c r="CW214" s="81"/>
      <c r="CX214" s="81"/>
      <c r="CY214" s="81"/>
      <c r="CZ214" s="87">
        <f t="shared" si="3195"/>
        <v>0</v>
      </c>
      <c r="DA214" s="81"/>
      <c r="DB214" s="81"/>
      <c r="DC214" s="81"/>
      <c r="DD214" s="81">
        <f t="shared" si="3196"/>
        <v>0</v>
      </c>
      <c r="DE214" s="81">
        <f t="shared" si="3197"/>
        <v>0</v>
      </c>
      <c r="DF214" s="45" t="s">
        <v>218</v>
      </c>
      <c r="DG214" s="45" t="s">
        <v>218</v>
      </c>
      <c r="DH214" s="90">
        <v>0</v>
      </c>
      <c r="DI214" s="90">
        <v>0</v>
      </c>
      <c r="DJ214" s="90">
        <f t="shared" si="3200"/>
        <v>0</v>
      </c>
      <c r="DK214" s="87">
        <f t="shared" si="3201"/>
        <v>0</v>
      </c>
      <c r="DL214" s="87">
        <f t="shared" si="3202"/>
        <v>0</v>
      </c>
      <c r="DM214" s="88"/>
      <c r="DN214" s="81"/>
      <c r="DO214" s="81"/>
      <c r="DP214" s="81"/>
      <c r="DQ214" s="81"/>
      <c r="DR214" s="81"/>
      <c r="DS214" s="87">
        <f t="shared" si="3203"/>
        <v>0</v>
      </c>
      <c r="DT214" s="81"/>
      <c r="DU214" s="81"/>
      <c r="DV214" s="81"/>
      <c r="DW214" s="81">
        <f t="shared" si="3204"/>
        <v>0</v>
      </c>
      <c r="DX214" s="81">
        <f t="shared" si="3205"/>
        <v>0</v>
      </c>
      <c r="DY214" s="45" t="s">
        <v>218</v>
      </c>
      <c r="DZ214" s="45" t="s">
        <v>218</v>
      </c>
      <c r="EA214" s="90">
        <v>0</v>
      </c>
      <c r="EB214" s="90">
        <v>0</v>
      </c>
      <c r="EC214" s="90">
        <f t="shared" si="3208"/>
        <v>0</v>
      </c>
      <c r="ED214" s="87">
        <f t="shared" si="3209"/>
        <v>0</v>
      </c>
      <c r="EE214" s="87">
        <f t="shared" si="3210"/>
        <v>0</v>
      </c>
      <c r="EF214" s="88"/>
      <c r="EG214" s="81"/>
      <c r="EH214" s="81"/>
      <c r="EI214" s="81"/>
      <c r="EJ214" s="81"/>
      <c r="EK214" s="81"/>
      <c r="EL214" s="87">
        <f t="shared" si="3211"/>
        <v>0</v>
      </c>
      <c r="EM214" s="81"/>
      <c r="EN214" s="81"/>
      <c r="EO214" s="81"/>
      <c r="EP214" s="81">
        <f t="shared" si="3212"/>
        <v>0</v>
      </c>
      <c r="EQ214" s="81">
        <f t="shared" si="3213"/>
        <v>0</v>
      </c>
      <c r="ER214" s="45" t="s">
        <v>218</v>
      </c>
      <c r="ES214" s="45" t="s">
        <v>218</v>
      </c>
      <c r="ET214" s="90">
        <v>0</v>
      </c>
      <c r="EU214" s="90">
        <v>0</v>
      </c>
      <c r="EV214" s="90">
        <f t="shared" si="3216"/>
        <v>0</v>
      </c>
    </row>
    <row r="215" spans="1:15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3141</v>
      </c>
      <c r="F215" s="2" t="s">
        <v>20</v>
      </c>
      <c r="G215" s="7" t="s">
        <v>94</v>
      </c>
      <c r="H215" s="40">
        <f t="shared" si="3135"/>
        <v>0</v>
      </c>
      <c r="I215" s="40">
        <f t="shared" si="3136"/>
        <v>0</v>
      </c>
      <c r="J215" s="5"/>
      <c r="K215" s="9"/>
      <c r="L215" s="9"/>
      <c r="M215" s="9"/>
      <c r="N215" s="9"/>
      <c r="O215" s="9"/>
      <c r="P215" s="40">
        <f t="shared" si="3137"/>
        <v>0</v>
      </c>
      <c r="Q215" s="9"/>
      <c r="R215" s="9"/>
      <c r="S215" s="9"/>
      <c r="T215" s="64">
        <f t="shared" si="3138"/>
        <v>0</v>
      </c>
      <c r="U215" s="64">
        <f t="shared" si="3139"/>
        <v>0</v>
      </c>
      <c r="V215" s="9">
        <f t="shared" si="3140"/>
        <v>0</v>
      </c>
      <c r="W215" s="9">
        <f t="shared" si="3140"/>
        <v>0</v>
      </c>
      <c r="X215" s="45" t="s">
        <v>218</v>
      </c>
      <c r="Y215" s="9">
        <v>25931</v>
      </c>
      <c r="Z215" s="69">
        <f t="shared" si="3141"/>
        <v>0</v>
      </c>
      <c r="AA215" s="69">
        <f t="shared" si="3142"/>
        <v>0</v>
      </c>
      <c r="AB215" s="69">
        <f t="shared" si="3143"/>
        <v>0</v>
      </c>
      <c r="AC215" s="69">
        <f t="shared" si="3144"/>
        <v>0</v>
      </c>
      <c r="AD215" s="69">
        <f t="shared" si="3145"/>
        <v>0</v>
      </c>
      <c r="AE215" s="46">
        <f t="shared" si="3146"/>
        <v>0</v>
      </c>
      <c r="AF215" s="9">
        <f t="shared" si="3147"/>
        <v>0</v>
      </c>
      <c r="AG215" s="9">
        <f t="shared" si="3148"/>
        <v>0</v>
      </c>
      <c r="AH215" s="69">
        <f t="shared" si="3149"/>
        <v>0</v>
      </c>
      <c r="AI215" s="69">
        <f t="shared" si="3150"/>
        <v>0</v>
      </c>
      <c r="AJ215" s="69">
        <f t="shared" si="3151"/>
        <v>0</v>
      </c>
      <c r="AK215" s="40">
        <f t="shared" si="3152"/>
        <v>0</v>
      </c>
      <c r="AL215" s="40">
        <f t="shared" si="3153"/>
        <v>0</v>
      </c>
      <c r="AM215" s="5"/>
      <c r="AN215" s="9"/>
      <c r="AO215" s="9"/>
      <c r="AP215" s="9"/>
      <c r="AQ215" s="9"/>
      <c r="AR215" s="9"/>
      <c r="AS215" s="76">
        <f t="shared" si="3154"/>
        <v>0</v>
      </c>
      <c r="AT215" s="78"/>
      <c r="AU215" s="78"/>
      <c r="AV215" s="78"/>
      <c r="AW215" s="78">
        <f t="shared" si="3217"/>
        <v>0</v>
      </c>
      <c r="AX215" s="78">
        <f t="shared" si="3218"/>
        <v>0</v>
      </c>
      <c r="AY215" s="78">
        <f t="shared" si="3157"/>
        <v>0</v>
      </c>
      <c r="AZ215" s="45" t="s">
        <v>218</v>
      </c>
      <c r="BA215" s="9">
        <v>25931</v>
      </c>
      <c r="BB215" s="107" t="s">
        <v>218</v>
      </c>
      <c r="BC215" s="86">
        <f>ROUND(AX215/BA215/10,2)*-1</f>
        <v>0</v>
      </c>
      <c r="BD215" s="86">
        <f>BC215</f>
        <v>0</v>
      </c>
      <c r="BE215" s="87">
        <f t="shared" si="3160"/>
        <v>0</v>
      </c>
      <c r="BF215" s="87">
        <f t="shared" si="3161"/>
        <v>0</v>
      </c>
      <c r="BG215" s="76">
        <f t="shared" si="3220"/>
        <v>0</v>
      </c>
      <c r="BH215" s="76">
        <f t="shared" si="3221"/>
        <v>0</v>
      </c>
      <c r="BI215" s="76">
        <f t="shared" si="3222"/>
        <v>0</v>
      </c>
      <c r="BJ215" s="76">
        <f t="shared" si="3223"/>
        <v>0</v>
      </c>
      <c r="BK215" s="76">
        <f t="shared" si="3224"/>
        <v>0</v>
      </c>
      <c r="BL215" s="76">
        <f t="shared" si="3225"/>
        <v>0</v>
      </c>
      <c r="BM215" s="87">
        <f t="shared" si="3167"/>
        <v>0</v>
      </c>
      <c r="BN215" s="76">
        <f t="shared" si="3226"/>
        <v>0</v>
      </c>
      <c r="BO215" s="76">
        <f t="shared" si="3227"/>
        <v>0</v>
      </c>
      <c r="BP215" s="76">
        <f t="shared" si="3228"/>
        <v>0</v>
      </c>
      <c r="BQ215" s="81">
        <f t="shared" si="3170"/>
        <v>0</v>
      </c>
      <c r="BR215" s="81">
        <f t="shared" si="3171"/>
        <v>0</v>
      </c>
      <c r="BS215" s="81">
        <f t="shared" si="3172"/>
        <v>0</v>
      </c>
      <c r="BT215" s="45" t="s">
        <v>218</v>
      </c>
      <c r="BU215" s="9">
        <v>25931</v>
      </c>
      <c r="BV215" s="86">
        <v>0</v>
      </c>
      <c r="BW215" s="86">
        <f t="shared" si="3174"/>
        <v>0</v>
      </c>
      <c r="BX215" s="86">
        <f t="shared" si="3175"/>
        <v>0</v>
      </c>
      <c r="BY215" s="87">
        <f t="shared" si="3176"/>
        <v>0</v>
      </c>
      <c r="BZ215" s="87">
        <f t="shared" si="3177"/>
        <v>0</v>
      </c>
      <c r="CA215" s="81">
        <f t="shared" si="3178"/>
        <v>0</v>
      </c>
      <c r="CB215" s="81">
        <f t="shared" si="3179"/>
        <v>0</v>
      </c>
      <c r="CC215" s="81">
        <f t="shared" si="3180"/>
        <v>0</v>
      </c>
      <c r="CD215" s="81">
        <f t="shared" si="3181"/>
        <v>0</v>
      </c>
      <c r="CE215" s="81">
        <f t="shared" si="3182"/>
        <v>0</v>
      </c>
      <c r="CF215" s="81">
        <f t="shared" si="3183"/>
        <v>0</v>
      </c>
      <c r="CG215" s="87">
        <f t="shared" si="3184"/>
        <v>0</v>
      </c>
      <c r="CH215" s="81">
        <f t="shared" si="3185"/>
        <v>0</v>
      </c>
      <c r="CI215" s="81">
        <f t="shared" si="3186"/>
        <v>0</v>
      </c>
      <c r="CJ215" s="81">
        <f t="shared" si="3187"/>
        <v>0</v>
      </c>
      <c r="CK215" s="81">
        <f t="shared" si="3188"/>
        <v>0</v>
      </c>
      <c r="CL215" s="81">
        <f t="shared" si="3189"/>
        <v>0</v>
      </c>
      <c r="CM215" s="45">
        <v>0</v>
      </c>
      <c r="CN215" s="9">
        <v>25931</v>
      </c>
      <c r="CO215" s="90"/>
      <c r="CP215" s="90">
        <f>ROUND((CI215-BO215)/CN215/10,2)*-1</f>
        <v>0</v>
      </c>
      <c r="CQ215" s="90">
        <f t="shared" si="3192"/>
        <v>0</v>
      </c>
      <c r="CR215" s="87">
        <f t="shared" si="3193"/>
        <v>0</v>
      </c>
      <c r="CS215" s="87">
        <f t="shared" si="3194"/>
        <v>0</v>
      </c>
      <c r="CT215" s="88"/>
      <c r="CU215" s="81"/>
      <c r="CV215" s="81"/>
      <c r="CW215" s="81"/>
      <c r="CX215" s="81"/>
      <c r="CY215" s="81"/>
      <c r="CZ215" s="87">
        <f t="shared" si="3195"/>
        <v>0</v>
      </c>
      <c r="DA215" s="81"/>
      <c r="DB215" s="81"/>
      <c r="DC215" s="81"/>
      <c r="DD215" s="81">
        <f t="shared" si="3196"/>
        <v>0</v>
      </c>
      <c r="DE215" s="81">
        <f t="shared" si="3197"/>
        <v>0</v>
      </c>
      <c r="DF215" s="45" t="s">
        <v>218</v>
      </c>
      <c r="DG215" s="9">
        <v>26460</v>
      </c>
      <c r="DH215" s="90">
        <v>0</v>
      </c>
      <c r="DI215" s="90">
        <f t="shared" ref="DI215" si="3229">ROUND(((DB215-CI215)/DG215/10),2)*-1</f>
        <v>0</v>
      </c>
      <c r="DJ215" s="90">
        <f t="shared" si="3200"/>
        <v>0</v>
      </c>
      <c r="DK215" s="87">
        <f t="shared" si="3201"/>
        <v>0</v>
      </c>
      <c r="DL215" s="87">
        <f t="shared" si="3202"/>
        <v>0</v>
      </c>
      <c r="DM215" s="88"/>
      <c r="DN215" s="81"/>
      <c r="DO215" s="81"/>
      <c r="DP215" s="81"/>
      <c r="DQ215" s="81"/>
      <c r="DR215" s="81"/>
      <c r="DS215" s="87">
        <f t="shared" si="3203"/>
        <v>0</v>
      </c>
      <c r="DT215" s="81"/>
      <c r="DU215" s="81"/>
      <c r="DV215" s="81"/>
      <c r="DW215" s="81">
        <f t="shared" si="3204"/>
        <v>0</v>
      </c>
      <c r="DX215" s="81">
        <f t="shared" si="3205"/>
        <v>0</v>
      </c>
      <c r="DY215" s="45" t="s">
        <v>218</v>
      </c>
      <c r="DZ215" s="9"/>
      <c r="EA215" s="90">
        <v>0</v>
      </c>
      <c r="EB215" s="90" t="e">
        <f t="shared" ref="EB215" si="3230">ROUND(((DU215-DB215)/DZ215/10),2)*-1</f>
        <v>#DIV/0!</v>
      </c>
      <c r="EC215" s="90" t="e">
        <f t="shared" si="3208"/>
        <v>#DIV/0!</v>
      </c>
      <c r="ED215" s="87">
        <f t="shared" si="3209"/>
        <v>0</v>
      </c>
      <c r="EE215" s="87">
        <f t="shared" si="3210"/>
        <v>0</v>
      </c>
      <c r="EF215" s="88"/>
      <c r="EG215" s="81"/>
      <c r="EH215" s="81"/>
      <c r="EI215" s="81"/>
      <c r="EJ215" s="81"/>
      <c r="EK215" s="81"/>
      <c r="EL215" s="87">
        <f t="shared" si="3211"/>
        <v>0</v>
      </c>
      <c r="EM215" s="81"/>
      <c r="EN215" s="81"/>
      <c r="EO215" s="81"/>
      <c r="EP215" s="81">
        <f t="shared" si="3212"/>
        <v>0</v>
      </c>
      <c r="EQ215" s="81">
        <f t="shared" si="3213"/>
        <v>0</v>
      </c>
      <c r="ER215" s="45" t="s">
        <v>218</v>
      </c>
      <c r="ES215" s="9"/>
      <c r="ET215" s="90">
        <v>0</v>
      </c>
      <c r="EU215" s="90" t="e">
        <f t="shared" ref="EU215" si="3231">ROUND(((EN215-DU215)/ES215/10),2)*-1</f>
        <v>#DIV/0!</v>
      </c>
      <c r="EV215" s="90" t="e">
        <f t="shared" si="3216"/>
        <v>#DIV/0!</v>
      </c>
    </row>
    <row r="216" spans="1:15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2" t="s">
        <v>19</v>
      </c>
      <c r="H216" s="40">
        <f t="shared" si="3135"/>
        <v>0</v>
      </c>
      <c r="I216" s="40">
        <f t="shared" si="3136"/>
        <v>0</v>
      </c>
      <c r="J216" s="5"/>
      <c r="K216" s="9"/>
      <c r="L216" s="9"/>
      <c r="M216" s="9"/>
      <c r="N216" s="9"/>
      <c r="O216" s="9"/>
      <c r="P216" s="40">
        <f t="shared" si="3137"/>
        <v>0</v>
      </c>
      <c r="Q216" s="9"/>
      <c r="R216" s="9"/>
      <c r="S216" s="9"/>
      <c r="T216" s="64">
        <f t="shared" si="3138"/>
        <v>0</v>
      </c>
      <c r="U216" s="64">
        <f t="shared" si="3139"/>
        <v>0</v>
      </c>
      <c r="V216" s="9">
        <f t="shared" si="3140"/>
        <v>0</v>
      </c>
      <c r="W216" s="9">
        <f t="shared" si="3140"/>
        <v>0</v>
      </c>
      <c r="X216" s="9">
        <v>39730</v>
      </c>
      <c r="Y216" s="45" t="s">
        <v>218</v>
      </c>
      <c r="Z216" s="69">
        <f t="shared" si="3141"/>
        <v>0</v>
      </c>
      <c r="AA216" s="69">
        <f t="shared" si="3142"/>
        <v>0</v>
      </c>
      <c r="AB216" s="69">
        <f t="shared" si="3143"/>
        <v>0</v>
      </c>
      <c r="AC216" s="69">
        <f t="shared" si="3144"/>
        <v>0</v>
      </c>
      <c r="AD216" s="69">
        <f t="shared" si="3145"/>
        <v>0</v>
      </c>
      <c r="AE216" s="46">
        <f t="shared" si="3146"/>
        <v>0</v>
      </c>
      <c r="AF216" s="9">
        <f t="shared" si="3147"/>
        <v>0</v>
      </c>
      <c r="AG216" s="9">
        <f t="shared" si="3148"/>
        <v>0</v>
      </c>
      <c r="AH216" s="69">
        <f t="shared" si="3149"/>
        <v>0</v>
      </c>
      <c r="AI216" s="69">
        <f t="shared" si="3150"/>
        <v>0</v>
      </c>
      <c r="AJ216" s="69">
        <f t="shared" si="3151"/>
        <v>0</v>
      </c>
      <c r="AK216" s="40">
        <f t="shared" si="3152"/>
        <v>0</v>
      </c>
      <c r="AL216" s="40">
        <f t="shared" si="3153"/>
        <v>0</v>
      </c>
      <c r="AM216" s="5"/>
      <c r="AN216" s="9"/>
      <c r="AO216" s="9"/>
      <c r="AP216" s="9"/>
      <c r="AQ216" s="9"/>
      <c r="AR216" s="9"/>
      <c r="AS216" s="76">
        <f t="shared" si="3154"/>
        <v>0</v>
      </c>
      <c r="AT216" s="78"/>
      <c r="AU216" s="78"/>
      <c r="AV216" s="78"/>
      <c r="AW216" s="78">
        <f t="shared" si="3217"/>
        <v>0</v>
      </c>
      <c r="AX216" s="78">
        <f t="shared" si="3218"/>
        <v>0</v>
      </c>
      <c r="AY216" s="78">
        <f t="shared" si="3157"/>
        <v>0</v>
      </c>
      <c r="AZ216" s="9">
        <v>39730</v>
      </c>
      <c r="BA216" s="45" t="s">
        <v>218</v>
      </c>
      <c r="BB216" s="86">
        <f>ROUND(AW216/AZ216/10,2)*-1</f>
        <v>0</v>
      </c>
      <c r="BC216" s="107" t="s">
        <v>218</v>
      </c>
      <c r="BD216" s="107">
        <f>BB216</f>
        <v>0</v>
      </c>
      <c r="BE216" s="87">
        <f t="shared" si="3160"/>
        <v>0</v>
      </c>
      <c r="BF216" s="87">
        <f t="shared" si="3161"/>
        <v>0</v>
      </c>
      <c r="BG216" s="76">
        <f t="shared" si="3220"/>
        <v>0</v>
      </c>
      <c r="BH216" s="76">
        <f t="shared" si="3221"/>
        <v>0</v>
      </c>
      <c r="BI216" s="76">
        <f t="shared" si="3222"/>
        <v>0</v>
      </c>
      <c r="BJ216" s="76">
        <f t="shared" si="3223"/>
        <v>0</v>
      </c>
      <c r="BK216" s="76">
        <f t="shared" si="3224"/>
        <v>0</v>
      </c>
      <c r="BL216" s="76">
        <f t="shared" si="3225"/>
        <v>0</v>
      </c>
      <c r="BM216" s="87">
        <f t="shared" si="3167"/>
        <v>0</v>
      </c>
      <c r="BN216" s="76">
        <f t="shared" si="3226"/>
        <v>0</v>
      </c>
      <c r="BO216" s="76">
        <f t="shared" si="3227"/>
        <v>0</v>
      </c>
      <c r="BP216" s="76">
        <f t="shared" si="3228"/>
        <v>0</v>
      </c>
      <c r="BQ216" s="81">
        <f t="shared" si="3170"/>
        <v>0</v>
      </c>
      <c r="BR216" s="81">
        <f t="shared" si="3171"/>
        <v>0</v>
      </c>
      <c r="BS216" s="81">
        <f t="shared" si="3172"/>
        <v>0</v>
      </c>
      <c r="BT216" s="9">
        <v>39730</v>
      </c>
      <c r="BU216" s="45" t="s">
        <v>218</v>
      </c>
      <c r="BV216" s="86">
        <f t="shared" si="3173"/>
        <v>0</v>
      </c>
      <c r="BW216" s="86">
        <v>0</v>
      </c>
      <c r="BX216" s="86">
        <f t="shared" si="3175"/>
        <v>0</v>
      </c>
      <c r="BY216" s="87">
        <f t="shared" si="3176"/>
        <v>0</v>
      </c>
      <c r="BZ216" s="87">
        <f t="shared" si="3177"/>
        <v>0</v>
      </c>
      <c r="CA216" s="81">
        <f t="shared" si="3178"/>
        <v>0</v>
      </c>
      <c r="CB216" s="81">
        <f t="shared" si="3179"/>
        <v>0</v>
      </c>
      <c r="CC216" s="81">
        <f t="shared" si="3180"/>
        <v>0</v>
      </c>
      <c r="CD216" s="81">
        <f t="shared" si="3181"/>
        <v>0</v>
      </c>
      <c r="CE216" s="81">
        <f t="shared" si="3182"/>
        <v>0</v>
      </c>
      <c r="CF216" s="81">
        <f t="shared" si="3183"/>
        <v>0</v>
      </c>
      <c r="CG216" s="87">
        <f t="shared" si="3184"/>
        <v>0</v>
      </c>
      <c r="CH216" s="81">
        <f t="shared" si="3185"/>
        <v>0</v>
      </c>
      <c r="CI216" s="81">
        <f t="shared" si="3186"/>
        <v>0</v>
      </c>
      <c r="CJ216" s="81">
        <f t="shared" si="3187"/>
        <v>0</v>
      </c>
      <c r="CK216" s="81">
        <f t="shared" si="3188"/>
        <v>0</v>
      </c>
      <c r="CL216" s="81">
        <f t="shared" si="3189"/>
        <v>0</v>
      </c>
      <c r="CM216" s="9">
        <v>39730</v>
      </c>
      <c r="CN216" s="45">
        <v>0</v>
      </c>
      <c r="CO216" s="90">
        <f>ROUND(((CD216+CE216)-(BJ216+BK216))/CM216/10,2)*-1</f>
        <v>0</v>
      </c>
      <c r="CP216" s="90"/>
      <c r="CQ216" s="90">
        <f t="shared" si="3192"/>
        <v>0</v>
      </c>
      <c r="CR216" s="87">
        <f t="shared" si="3193"/>
        <v>0</v>
      </c>
      <c r="CS216" s="87">
        <f t="shared" si="3194"/>
        <v>0</v>
      </c>
      <c r="CT216" s="88"/>
      <c r="CU216" s="81"/>
      <c r="CV216" s="81"/>
      <c r="CW216" s="81"/>
      <c r="CX216" s="81"/>
      <c r="CY216" s="81"/>
      <c r="CZ216" s="87">
        <f t="shared" si="3195"/>
        <v>0</v>
      </c>
      <c r="DA216" s="81"/>
      <c r="DB216" s="81"/>
      <c r="DC216" s="81"/>
      <c r="DD216" s="81">
        <f t="shared" si="3196"/>
        <v>0</v>
      </c>
      <c r="DE216" s="81">
        <f t="shared" si="3197"/>
        <v>0</v>
      </c>
      <c r="DF216" s="9">
        <v>40555</v>
      </c>
      <c r="DG216" s="45" t="s">
        <v>218</v>
      </c>
      <c r="DH216" s="90">
        <f t="shared" ref="DH216" si="3232">ROUND(((CW216+CX216)-(CD216+CE216))/DF216/10,2)*-1</f>
        <v>0</v>
      </c>
      <c r="DI216" s="90">
        <v>0</v>
      </c>
      <c r="DJ216" s="90">
        <f t="shared" si="3200"/>
        <v>0</v>
      </c>
      <c r="DK216" s="87">
        <f t="shared" si="3201"/>
        <v>0</v>
      </c>
      <c r="DL216" s="87">
        <f t="shared" si="3202"/>
        <v>0</v>
      </c>
      <c r="DM216" s="88"/>
      <c r="DN216" s="81"/>
      <c r="DO216" s="81"/>
      <c r="DP216" s="81"/>
      <c r="DQ216" s="81"/>
      <c r="DR216" s="81"/>
      <c r="DS216" s="87">
        <f t="shared" si="3203"/>
        <v>0</v>
      </c>
      <c r="DT216" s="81"/>
      <c r="DU216" s="81"/>
      <c r="DV216" s="81"/>
      <c r="DW216" s="81">
        <f t="shared" si="3204"/>
        <v>0</v>
      </c>
      <c r="DX216" s="81">
        <f t="shared" si="3205"/>
        <v>0</v>
      </c>
      <c r="DY216" s="9"/>
      <c r="DZ216" s="45" t="s">
        <v>218</v>
      </c>
      <c r="EA216" s="90" t="e">
        <f t="shared" ref="EA216" si="3233">ROUND(((DP216+DQ216)-(CW216+CX216))/DY216/10,2)*-1</f>
        <v>#DIV/0!</v>
      </c>
      <c r="EB216" s="90">
        <v>0</v>
      </c>
      <c r="EC216" s="90" t="e">
        <f t="shared" si="3208"/>
        <v>#DIV/0!</v>
      </c>
      <c r="ED216" s="87">
        <f t="shared" si="3209"/>
        <v>0</v>
      </c>
      <c r="EE216" s="87">
        <f t="shared" si="3210"/>
        <v>0</v>
      </c>
      <c r="EF216" s="88"/>
      <c r="EG216" s="81"/>
      <c r="EH216" s="81"/>
      <c r="EI216" s="81"/>
      <c r="EJ216" s="81"/>
      <c r="EK216" s="81"/>
      <c r="EL216" s="87">
        <f t="shared" si="3211"/>
        <v>0</v>
      </c>
      <c r="EM216" s="81"/>
      <c r="EN216" s="81"/>
      <c r="EO216" s="81"/>
      <c r="EP216" s="81">
        <f t="shared" si="3212"/>
        <v>0</v>
      </c>
      <c r="EQ216" s="81">
        <f t="shared" si="3213"/>
        <v>0</v>
      </c>
      <c r="ER216" s="9"/>
      <c r="ES216" s="45" t="s">
        <v>218</v>
      </c>
      <c r="ET216" s="90" t="e">
        <f t="shared" ref="ET216" si="3234">ROUND(((EI216+EJ216)-(DP216+DQ216))/ER216/10,2)*-1</f>
        <v>#DIV/0!</v>
      </c>
      <c r="EU216" s="90">
        <v>0</v>
      </c>
      <c r="EV216" s="90" t="e">
        <f t="shared" si="3216"/>
        <v>#DIV/0!</v>
      </c>
    </row>
    <row r="217" spans="1:15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2">
        <v>3143</v>
      </c>
      <c r="F217" s="2" t="s">
        <v>93</v>
      </c>
      <c r="G217" s="7" t="s">
        <v>94</v>
      </c>
      <c r="H217" s="40">
        <f t="shared" si="3135"/>
        <v>0</v>
      </c>
      <c r="I217" s="40">
        <f t="shared" si="3136"/>
        <v>0</v>
      </c>
      <c r="J217" s="5"/>
      <c r="K217" s="9"/>
      <c r="L217" s="9"/>
      <c r="M217" s="9"/>
      <c r="N217" s="9"/>
      <c r="O217" s="9"/>
      <c r="P217" s="40">
        <f t="shared" si="3137"/>
        <v>0</v>
      </c>
      <c r="Q217" s="9"/>
      <c r="R217" s="9"/>
      <c r="S217" s="9"/>
      <c r="T217" s="64">
        <f t="shared" si="3138"/>
        <v>0</v>
      </c>
      <c r="U217" s="64">
        <f t="shared" si="3139"/>
        <v>0</v>
      </c>
      <c r="V217" s="9">
        <f t="shared" si="3140"/>
        <v>0</v>
      </c>
      <c r="W217" s="9">
        <f t="shared" si="3140"/>
        <v>0</v>
      </c>
      <c r="X217" s="45" t="s">
        <v>218</v>
      </c>
      <c r="Y217" s="9">
        <v>20956</v>
      </c>
      <c r="Z217" s="69">
        <f t="shared" si="3141"/>
        <v>0</v>
      </c>
      <c r="AA217" s="69">
        <f t="shared" si="3142"/>
        <v>0</v>
      </c>
      <c r="AB217" s="69">
        <f t="shared" si="3143"/>
        <v>0</v>
      </c>
      <c r="AC217" s="69">
        <f t="shared" si="3144"/>
        <v>0</v>
      </c>
      <c r="AD217" s="69">
        <f t="shared" si="3145"/>
        <v>0</v>
      </c>
      <c r="AE217" s="46">
        <f t="shared" si="3146"/>
        <v>0</v>
      </c>
      <c r="AF217" s="9">
        <f t="shared" si="3147"/>
        <v>0</v>
      </c>
      <c r="AG217" s="9">
        <f t="shared" si="3148"/>
        <v>0</v>
      </c>
      <c r="AH217" s="69">
        <f t="shared" si="3149"/>
        <v>0</v>
      </c>
      <c r="AI217" s="69">
        <f t="shared" si="3150"/>
        <v>0</v>
      </c>
      <c r="AJ217" s="69">
        <f t="shared" si="3151"/>
        <v>0</v>
      </c>
      <c r="AK217" s="40">
        <f t="shared" si="3152"/>
        <v>0</v>
      </c>
      <c r="AL217" s="40">
        <f t="shared" si="3153"/>
        <v>0</v>
      </c>
      <c r="AM217" s="5"/>
      <c r="AN217" s="9"/>
      <c r="AO217" s="9"/>
      <c r="AP217" s="9"/>
      <c r="AQ217" s="9"/>
      <c r="AR217" s="9"/>
      <c r="AS217" s="76">
        <f t="shared" si="3154"/>
        <v>0</v>
      </c>
      <c r="AT217" s="78"/>
      <c r="AU217" s="78"/>
      <c r="AV217" s="78"/>
      <c r="AW217" s="78">
        <f t="shared" si="3217"/>
        <v>0</v>
      </c>
      <c r="AX217" s="78">
        <f t="shared" si="3218"/>
        <v>0</v>
      </c>
      <c r="AY217" s="78">
        <f t="shared" si="3157"/>
        <v>0</v>
      </c>
      <c r="AZ217" s="45" t="s">
        <v>218</v>
      </c>
      <c r="BA217" s="9">
        <v>20956</v>
      </c>
      <c r="BB217" s="107" t="s">
        <v>218</v>
      </c>
      <c r="BC217" s="86">
        <f>ROUND(AX217/BA217/10,2)*-1</f>
        <v>0</v>
      </c>
      <c r="BD217" s="86">
        <f>BC217</f>
        <v>0</v>
      </c>
      <c r="BE217" s="87">
        <f t="shared" si="3160"/>
        <v>0</v>
      </c>
      <c r="BF217" s="87">
        <f t="shared" si="3161"/>
        <v>0</v>
      </c>
      <c r="BG217" s="76">
        <f t="shared" si="3220"/>
        <v>0</v>
      </c>
      <c r="BH217" s="76">
        <f t="shared" si="3221"/>
        <v>0</v>
      </c>
      <c r="BI217" s="76">
        <f t="shared" si="3222"/>
        <v>0</v>
      </c>
      <c r="BJ217" s="76">
        <f t="shared" si="3223"/>
        <v>0</v>
      </c>
      <c r="BK217" s="76">
        <f t="shared" si="3224"/>
        <v>0</v>
      </c>
      <c r="BL217" s="76">
        <f t="shared" si="3225"/>
        <v>0</v>
      </c>
      <c r="BM217" s="87">
        <f t="shared" si="3167"/>
        <v>0</v>
      </c>
      <c r="BN217" s="76">
        <f t="shared" si="3226"/>
        <v>0</v>
      </c>
      <c r="BO217" s="76">
        <f t="shared" si="3227"/>
        <v>0</v>
      </c>
      <c r="BP217" s="76">
        <f t="shared" si="3228"/>
        <v>0</v>
      </c>
      <c r="BQ217" s="81">
        <f t="shared" si="3170"/>
        <v>0</v>
      </c>
      <c r="BR217" s="81">
        <f t="shared" si="3171"/>
        <v>0</v>
      </c>
      <c r="BS217" s="81">
        <f t="shared" si="3172"/>
        <v>0</v>
      </c>
      <c r="BT217" s="45" t="s">
        <v>218</v>
      </c>
      <c r="BU217" s="9">
        <v>20956</v>
      </c>
      <c r="BV217" s="86">
        <v>0</v>
      </c>
      <c r="BW217" s="86">
        <f t="shared" si="3174"/>
        <v>0</v>
      </c>
      <c r="BX217" s="86">
        <f t="shared" si="3175"/>
        <v>0</v>
      </c>
      <c r="BY217" s="87">
        <f t="shared" si="3176"/>
        <v>0</v>
      </c>
      <c r="BZ217" s="87">
        <f t="shared" si="3177"/>
        <v>0</v>
      </c>
      <c r="CA217" s="81">
        <f t="shared" si="3178"/>
        <v>0</v>
      </c>
      <c r="CB217" s="81">
        <f t="shared" si="3179"/>
        <v>0</v>
      </c>
      <c r="CC217" s="81">
        <f t="shared" si="3180"/>
        <v>0</v>
      </c>
      <c r="CD217" s="81">
        <f t="shared" si="3181"/>
        <v>0</v>
      </c>
      <c r="CE217" s="81">
        <f t="shared" si="3182"/>
        <v>0</v>
      </c>
      <c r="CF217" s="81">
        <f t="shared" si="3183"/>
        <v>0</v>
      </c>
      <c r="CG217" s="87">
        <f t="shared" si="3184"/>
        <v>0</v>
      </c>
      <c r="CH217" s="81">
        <f t="shared" si="3185"/>
        <v>0</v>
      </c>
      <c r="CI217" s="81">
        <f t="shared" si="3186"/>
        <v>0</v>
      </c>
      <c r="CJ217" s="81">
        <f t="shared" si="3187"/>
        <v>0</v>
      </c>
      <c r="CK217" s="81">
        <f t="shared" si="3188"/>
        <v>0</v>
      </c>
      <c r="CL217" s="81">
        <f t="shared" si="3189"/>
        <v>0</v>
      </c>
      <c r="CM217" s="45">
        <v>0</v>
      </c>
      <c r="CN217" s="9">
        <v>20956</v>
      </c>
      <c r="CO217" s="90"/>
      <c r="CP217" s="90">
        <f>ROUND((CI217-BO217)/CN217/10,2)*-1</f>
        <v>0</v>
      </c>
      <c r="CQ217" s="90">
        <f t="shared" si="3192"/>
        <v>0</v>
      </c>
      <c r="CR217" s="87">
        <f t="shared" si="3193"/>
        <v>0</v>
      </c>
      <c r="CS217" s="87">
        <f t="shared" si="3194"/>
        <v>0</v>
      </c>
      <c r="CT217" s="88"/>
      <c r="CU217" s="81"/>
      <c r="CV217" s="81"/>
      <c r="CW217" s="81"/>
      <c r="CX217" s="81"/>
      <c r="CY217" s="81"/>
      <c r="CZ217" s="87">
        <f t="shared" si="3195"/>
        <v>0</v>
      </c>
      <c r="DA217" s="81"/>
      <c r="DB217" s="81"/>
      <c r="DC217" s="81"/>
      <c r="DD217" s="81">
        <f t="shared" si="3196"/>
        <v>0</v>
      </c>
      <c r="DE217" s="81">
        <f t="shared" si="3197"/>
        <v>0</v>
      </c>
      <c r="DF217" s="45" t="s">
        <v>218</v>
      </c>
      <c r="DG217" s="9">
        <v>21384</v>
      </c>
      <c r="DH217" s="90">
        <v>0</v>
      </c>
      <c r="DI217" s="90">
        <f t="shared" ref="DI217" si="3235">ROUND(((DB217-CI217)/DG217/10),2)*-1</f>
        <v>0</v>
      </c>
      <c r="DJ217" s="90">
        <f t="shared" si="3200"/>
        <v>0</v>
      </c>
      <c r="DK217" s="87">
        <f t="shared" si="3201"/>
        <v>0</v>
      </c>
      <c r="DL217" s="87">
        <f t="shared" si="3202"/>
        <v>0</v>
      </c>
      <c r="DM217" s="88"/>
      <c r="DN217" s="81"/>
      <c r="DO217" s="81"/>
      <c r="DP217" s="81"/>
      <c r="DQ217" s="81"/>
      <c r="DR217" s="81"/>
      <c r="DS217" s="87">
        <f t="shared" si="3203"/>
        <v>0</v>
      </c>
      <c r="DT217" s="81"/>
      <c r="DU217" s="81"/>
      <c r="DV217" s="81"/>
      <c r="DW217" s="81">
        <f t="shared" si="3204"/>
        <v>0</v>
      </c>
      <c r="DX217" s="81">
        <f t="shared" si="3205"/>
        <v>0</v>
      </c>
      <c r="DY217" s="45" t="s">
        <v>218</v>
      </c>
      <c r="DZ217" s="9"/>
      <c r="EA217" s="90">
        <v>0</v>
      </c>
      <c r="EB217" s="90" t="e">
        <f t="shared" ref="EB217" si="3236">ROUND(((DU217-DB217)/DZ217/10),2)*-1</f>
        <v>#DIV/0!</v>
      </c>
      <c r="EC217" s="90" t="e">
        <f t="shared" si="3208"/>
        <v>#DIV/0!</v>
      </c>
      <c r="ED217" s="87">
        <f t="shared" si="3209"/>
        <v>0</v>
      </c>
      <c r="EE217" s="87">
        <f t="shared" si="3210"/>
        <v>0</v>
      </c>
      <c r="EF217" s="88"/>
      <c r="EG217" s="81"/>
      <c r="EH217" s="81"/>
      <c r="EI217" s="81"/>
      <c r="EJ217" s="81"/>
      <c r="EK217" s="81"/>
      <c r="EL217" s="87">
        <f t="shared" si="3211"/>
        <v>0</v>
      </c>
      <c r="EM217" s="81"/>
      <c r="EN217" s="81"/>
      <c r="EO217" s="81"/>
      <c r="EP217" s="81">
        <f t="shared" si="3212"/>
        <v>0</v>
      </c>
      <c r="EQ217" s="81">
        <f t="shared" si="3213"/>
        <v>0</v>
      </c>
      <c r="ER217" s="45" t="s">
        <v>218</v>
      </c>
      <c r="ES217" s="9"/>
      <c r="ET217" s="90">
        <v>0</v>
      </c>
      <c r="EU217" s="90" t="e">
        <f t="shared" ref="EU217" si="3237">ROUND(((EN217-DU217)/ES217/10),2)*-1</f>
        <v>#DIV/0!</v>
      </c>
      <c r="EV217" s="90" t="e">
        <f t="shared" si="3216"/>
        <v>#DIV/0!</v>
      </c>
    </row>
    <row r="218" spans="1:152" x14ac:dyDescent="0.25">
      <c r="A218" s="29"/>
      <c r="B218" s="30"/>
      <c r="C218" s="31"/>
      <c r="D218" s="32" t="s">
        <v>183</v>
      </c>
      <c r="E218" s="30"/>
      <c r="F218" s="30"/>
      <c r="G218" s="31"/>
      <c r="H218" s="33">
        <f t="shared" ref="H218:AE218" si="3238">SUBTOTAL(9,H212:H217)</f>
        <v>200000</v>
      </c>
      <c r="I218" s="33">
        <f t="shared" si="3238"/>
        <v>20000</v>
      </c>
      <c r="J218" s="33">
        <f t="shared" si="3238"/>
        <v>0</v>
      </c>
      <c r="K218" s="33">
        <f t="shared" si="3238"/>
        <v>0</v>
      </c>
      <c r="L218" s="33">
        <f t="shared" si="3238"/>
        <v>20000</v>
      </c>
      <c r="M218" s="33">
        <f t="shared" si="3238"/>
        <v>0</v>
      </c>
      <c r="N218" s="33">
        <f t="shared" si="3238"/>
        <v>0</v>
      </c>
      <c r="O218" s="33">
        <f t="shared" si="3238"/>
        <v>0</v>
      </c>
      <c r="P218" s="33">
        <f t="shared" si="3238"/>
        <v>180000</v>
      </c>
      <c r="Q218" s="33">
        <f t="shared" si="3238"/>
        <v>180000</v>
      </c>
      <c r="R218" s="33">
        <f t="shared" si="3238"/>
        <v>0</v>
      </c>
      <c r="S218" s="33">
        <f t="shared" si="3238"/>
        <v>0</v>
      </c>
      <c r="T218" s="33">
        <f t="shared" si="3238"/>
        <v>-20000</v>
      </c>
      <c r="U218" s="33">
        <f t="shared" si="3238"/>
        <v>-180000</v>
      </c>
      <c r="V218" s="33">
        <f t="shared" si="3238"/>
        <v>-13000</v>
      </c>
      <c r="W218" s="33">
        <f t="shared" si="3238"/>
        <v>-117000</v>
      </c>
      <c r="X218" s="33">
        <f t="shared" si="3238"/>
        <v>126036</v>
      </c>
      <c r="Y218" s="33">
        <f t="shared" si="3238"/>
        <v>99667</v>
      </c>
      <c r="Z218" s="47">
        <f t="shared" si="3238"/>
        <v>0</v>
      </c>
      <c r="AA218" s="47">
        <f t="shared" si="3238"/>
        <v>0</v>
      </c>
      <c r="AB218" s="47">
        <f t="shared" si="3238"/>
        <v>0</v>
      </c>
      <c r="AC218" s="47">
        <f t="shared" si="3238"/>
        <v>0</v>
      </c>
      <c r="AD218" s="47">
        <f t="shared" si="3238"/>
        <v>0</v>
      </c>
      <c r="AE218" s="47">
        <f t="shared" si="3238"/>
        <v>0</v>
      </c>
      <c r="AF218" s="33">
        <f t="shared" ref="AF218:AJ218" si="3239">SUBTOTAL(9,AF212:AF217)</f>
        <v>-7000</v>
      </c>
      <c r="AG218" s="33">
        <f t="shared" si="3239"/>
        <v>-63000</v>
      </c>
      <c r="AH218" s="47">
        <f t="shared" si="3239"/>
        <v>0</v>
      </c>
      <c r="AI218" s="47">
        <f t="shared" si="3239"/>
        <v>0</v>
      </c>
      <c r="AJ218" s="47">
        <f t="shared" si="3239"/>
        <v>0</v>
      </c>
      <c r="AK218" s="33">
        <f t="shared" ref="AK218:BD218" si="3240">SUBTOTAL(9,AK212:AK217)</f>
        <v>350000</v>
      </c>
      <c r="AL218" s="33">
        <f t="shared" si="3240"/>
        <v>20000</v>
      </c>
      <c r="AM218" s="33">
        <f t="shared" si="3240"/>
        <v>0</v>
      </c>
      <c r="AN218" s="33">
        <f t="shared" si="3240"/>
        <v>0</v>
      </c>
      <c r="AO218" s="33">
        <f t="shared" si="3240"/>
        <v>20000</v>
      </c>
      <c r="AP218" s="33">
        <f t="shared" si="3240"/>
        <v>0</v>
      </c>
      <c r="AQ218" s="33">
        <f t="shared" si="3240"/>
        <v>0</v>
      </c>
      <c r="AR218" s="33">
        <f t="shared" si="3240"/>
        <v>0</v>
      </c>
      <c r="AS218" s="33">
        <f t="shared" si="3240"/>
        <v>330000</v>
      </c>
      <c r="AT218" s="33">
        <f t="shared" si="3240"/>
        <v>330000</v>
      </c>
      <c r="AU218" s="33">
        <f t="shared" si="3240"/>
        <v>0</v>
      </c>
      <c r="AV218" s="33">
        <f t="shared" si="3240"/>
        <v>0</v>
      </c>
      <c r="AW218" s="33">
        <f t="shared" si="3240"/>
        <v>0</v>
      </c>
      <c r="AX218" s="33">
        <f t="shared" si="3240"/>
        <v>150000</v>
      </c>
      <c r="AY218" s="33">
        <f t="shared" si="3240"/>
        <v>0</v>
      </c>
      <c r="AZ218" s="33">
        <f t="shared" ref="AZ218:BA218" si="3241">SUBTOTAL(9,AZ212:AZ217)</f>
        <v>126036</v>
      </c>
      <c r="BA218" s="33">
        <f t="shared" si="3241"/>
        <v>99667</v>
      </c>
      <c r="BB218" s="47">
        <f t="shared" si="3240"/>
        <v>0</v>
      </c>
      <c r="BC218" s="47">
        <f t="shared" si="3240"/>
        <v>0</v>
      </c>
      <c r="BD218" s="47">
        <f t="shared" si="3240"/>
        <v>0</v>
      </c>
      <c r="BE218" s="33">
        <f t="shared" ref="BE218:BX218" si="3242">SUBTOTAL(9,BE212:BE217)</f>
        <v>350000</v>
      </c>
      <c r="BF218" s="33">
        <f t="shared" si="3242"/>
        <v>20000</v>
      </c>
      <c r="BG218" s="33">
        <f t="shared" si="3242"/>
        <v>0</v>
      </c>
      <c r="BH218" s="33">
        <f t="shared" si="3242"/>
        <v>0</v>
      </c>
      <c r="BI218" s="33">
        <f t="shared" si="3242"/>
        <v>20000</v>
      </c>
      <c r="BJ218" s="33">
        <f t="shared" si="3242"/>
        <v>0</v>
      </c>
      <c r="BK218" s="33">
        <f t="shared" si="3242"/>
        <v>0</v>
      </c>
      <c r="BL218" s="33">
        <f t="shared" si="3242"/>
        <v>0</v>
      </c>
      <c r="BM218" s="33">
        <f t="shared" si="3242"/>
        <v>330000</v>
      </c>
      <c r="BN218" s="33">
        <f t="shared" si="3242"/>
        <v>330000</v>
      </c>
      <c r="BO218" s="33">
        <f t="shared" si="3242"/>
        <v>0</v>
      </c>
      <c r="BP218" s="33">
        <f t="shared" si="3242"/>
        <v>0</v>
      </c>
      <c r="BQ218" s="33">
        <f t="shared" si="3242"/>
        <v>0</v>
      </c>
      <c r="BR218" s="33">
        <f t="shared" si="3242"/>
        <v>150000</v>
      </c>
      <c r="BS218" s="33">
        <f t="shared" si="3242"/>
        <v>0</v>
      </c>
      <c r="BT218" s="33">
        <f t="shared" si="3242"/>
        <v>126036</v>
      </c>
      <c r="BU218" s="33">
        <f t="shared" si="3242"/>
        <v>99667</v>
      </c>
      <c r="BV218" s="47">
        <f t="shared" si="3242"/>
        <v>0</v>
      </c>
      <c r="BW218" s="47">
        <f t="shared" si="3242"/>
        <v>0</v>
      </c>
      <c r="BX218" s="47">
        <f t="shared" si="3242"/>
        <v>0</v>
      </c>
      <c r="BY218" s="33">
        <f t="shared" ref="BY218:CQ218" si="3243">SUBTOTAL(9,BY212:BY217)</f>
        <v>350000</v>
      </c>
      <c r="BZ218" s="33">
        <f t="shared" si="3243"/>
        <v>20000</v>
      </c>
      <c r="CA218" s="33">
        <f t="shared" si="3243"/>
        <v>0</v>
      </c>
      <c r="CB218" s="33">
        <f t="shared" si="3243"/>
        <v>0</v>
      </c>
      <c r="CC218" s="33">
        <f t="shared" si="3243"/>
        <v>20000</v>
      </c>
      <c r="CD218" s="33">
        <f t="shared" si="3243"/>
        <v>0</v>
      </c>
      <c r="CE218" s="33">
        <f t="shared" si="3243"/>
        <v>0</v>
      </c>
      <c r="CF218" s="33">
        <f t="shared" si="3243"/>
        <v>0</v>
      </c>
      <c r="CG218" s="33">
        <f t="shared" si="3243"/>
        <v>330000</v>
      </c>
      <c r="CH218" s="33">
        <f t="shared" si="3243"/>
        <v>330000</v>
      </c>
      <c r="CI218" s="33">
        <f t="shared" si="3243"/>
        <v>0</v>
      </c>
      <c r="CJ218" s="33">
        <f t="shared" si="3243"/>
        <v>0</v>
      </c>
      <c r="CK218" s="33">
        <f t="shared" si="3243"/>
        <v>0</v>
      </c>
      <c r="CL218" s="33">
        <f t="shared" si="3243"/>
        <v>0</v>
      </c>
      <c r="CM218" s="33">
        <f t="shared" si="3243"/>
        <v>126036</v>
      </c>
      <c r="CN218" s="33">
        <f t="shared" si="3243"/>
        <v>99667</v>
      </c>
      <c r="CO218" s="56">
        <f t="shared" si="3243"/>
        <v>0</v>
      </c>
      <c r="CP218" s="56">
        <f t="shared" si="3243"/>
        <v>0</v>
      </c>
      <c r="CQ218" s="56">
        <f t="shared" si="3243"/>
        <v>0</v>
      </c>
      <c r="CR218" s="33">
        <f t="shared" ref="CR218:DJ218" si="3244">SUBTOTAL(9,CR212:CR217)</f>
        <v>0</v>
      </c>
      <c r="CS218" s="33">
        <f t="shared" si="3244"/>
        <v>0</v>
      </c>
      <c r="CT218" s="33">
        <f t="shared" si="3244"/>
        <v>0</v>
      </c>
      <c r="CU218" s="33">
        <f t="shared" si="3244"/>
        <v>0</v>
      </c>
      <c r="CV218" s="33">
        <f t="shared" si="3244"/>
        <v>0</v>
      </c>
      <c r="CW218" s="33">
        <f t="shared" si="3244"/>
        <v>0</v>
      </c>
      <c r="CX218" s="33">
        <f t="shared" si="3244"/>
        <v>0</v>
      </c>
      <c r="CY218" s="33">
        <f t="shared" si="3244"/>
        <v>0</v>
      </c>
      <c r="CZ218" s="33">
        <f t="shared" si="3244"/>
        <v>0</v>
      </c>
      <c r="DA218" s="33">
        <f t="shared" si="3244"/>
        <v>0</v>
      </c>
      <c r="DB218" s="33">
        <f t="shared" si="3244"/>
        <v>0</v>
      </c>
      <c r="DC218" s="33">
        <f t="shared" si="3244"/>
        <v>0</v>
      </c>
      <c r="DD218" s="33">
        <f t="shared" si="3244"/>
        <v>-20000</v>
      </c>
      <c r="DE218" s="33">
        <f t="shared" si="3244"/>
        <v>-330000</v>
      </c>
      <c r="DF218" s="33">
        <f t="shared" si="3244"/>
        <v>145073</v>
      </c>
      <c r="DG218" s="33">
        <f t="shared" si="3244"/>
        <v>90544</v>
      </c>
      <c r="DH218" s="56">
        <f t="shared" si="3244"/>
        <v>0</v>
      </c>
      <c r="DI218" s="56">
        <f t="shared" si="3244"/>
        <v>0</v>
      </c>
      <c r="DJ218" s="56">
        <f t="shared" si="3244"/>
        <v>0</v>
      </c>
      <c r="DK218" s="33">
        <f t="shared" ref="DK218:EC218" si="3245">SUBTOTAL(9,DK212:DK217)</f>
        <v>0</v>
      </c>
      <c r="DL218" s="33">
        <f t="shared" si="3245"/>
        <v>0</v>
      </c>
      <c r="DM218" s="33">
        <f t="shared" si="3245"/>
        <v>0</v>
      </c>
      <c r="DN218" s="33">
        <f t="shared" si="3245"/>
        <v>0</v>
      </c>
      <c r="DO218" s="33">
        <f t="shared" si="3245"/>
        <v>0</v>
      </c>
      <c r="DP218" s="33">
        <f t="shared" si="3245"/>
        <v>0</v>
      </c>
      <c r="DQ218" s="33">
        <f t="shared" si="3245"/>
        <v>0</v>
      </c>
      <c r="DR218" s="33">
        <f t="shared" si="3245"/>
        <v>0</v>
      </c>
      <c r="DS218" s="33">
        <f t="shared" si="3245"/>
        <v>0</v>
      </c>
      <c r="DT218" s="33">
        <f t="shared" si="3245"/>
        <v>0</v>
      </c>
      <c r="DU218" s="33">
        <f t="shared" si="3245"/>
        <v>0</v>
      </c>
      <c r="DV218" s="33">
        <f t="shared" si="3245"/>
        <v>0</v>
      </c>
      <c r="DW218" s="33">
        <f t="shared" si="3245"/>
        <v>0</v>
      </c>
      <c r="DX218" s="33">
        <f t="shared" si="3245"/>
        <v>0</v>
      </c>
      <c r="DY218" s="33">
        <f t="shared" si="3245"/>
        <v>0</v>
      </c>
      <c r="DZ218" s="33">
        <f t="shared" si="3245"/>
        <v>0</v>
      </c>
      <c r="EA218" s="56" t="e">
        <f t="shared" si="3245"/>
        <v>#DIV/0!</v>
      </c>
      <c r="EB218" s="56" t="e">
        <f t="shared" si="3245"/>
        <v>#DIV/0!</v>
      </c>
      <c r="EC218" s="56" t="e">
        <f t="shared" si="3245"/>
        <v>#DIV/0!</v>
      </c>
      <c r="ED218" s="33">
        <f t="shared" ref="ED218:EV218" si="3246">SUBTOTAL(9,ED212:ED217)</f>
        <v>0</v>
      </c>
      <c r="EE218" s="33">
        <f t="shared" si="3246"/>
        <v>0</v>
      </c>
      <c r="EF218" s="33">
        <f t="shared" si="3246"/>
        <v>0</v>
      </c>
      <c r="EG218" s="33">
        <f t="shared" si="3246"/>
        <v>0</v>
      </c>
      <c r="EH218" s="33">
        <f t="shared" si="3246"/>
        <v>0</v>
      </c>
      <c r="EI218" s="33">
        <f t="shared" si="3246"/>
        <v>0</v>
      </c>
      <c r="EJ218" s="33">
        <f t="shared" si="3246"/>
        <v>0</v>
      </c>
      <c r="EK218" s="33">
        <f t="shared" si="3246"/>
        <v>0</v>
      </c>
      <c r="EL218" s="33">
        <f t="shared" si="3246"/>
        <v>0</v>
      </c>
      <c r="EM218" s="33">
        <f t="shared" si="3246"/>
        <v>0</v>
      </c>
      <c r="EN218" s="33">
        <f t="shared" si="3246"/>
        <v>0</v>
      </c>
      <c r="EO218" s="33">
        <f t="shared" si="3246"/>
        <v>0</v>
      </c>
      <c r="EP218" s="33">
        <f t="shared" si="3246"/>
        <v>0</v>
      </c>
      <c r="EQ218" s="33">
        <f t="shared" si="3246"/>
        <v>0</v>
      </c>
      <c r="ER218" s="33">
        <f t="shared" si="3246"/>
        <v>0</v>
      </c>
      <c r="ES218" s="33">
        <f t="shared" si="3246"/>
        <v>0</v>
      </c>
      <c r="ET218" s="56" t="e">
        <f t="shared" si="3246"/>
        <v>#DIV/0!</v>
      </c>
      <c r="EU218" s="56" t="e">
        <f t="shared" si="3246"/>
        <v>#DIV/0!</v>
      </c>
      <c r="EV218" s="56" t="e">
        <f t="shared" si="3246"/>
        <v>#DIV/0!</v>
      </c>
    </row>
    <row r="219" spans="1:15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40">
        <f t="shared" ref="H219:H225" si="3247">I219+P219</f>
        <v>0</v>
      </c>
      <c r="I219" s="40">
        <f t="shared" ref="I219:I225" si="3248">K219+L219+M219+N219+O219</f>
        <v>0</v>
      </c>
      <c r="J219" s="5"/>
      <c r="K219" s="9"/>
      <c r="L219" s="9"/>
      <c r="M219" s="9"/>
      <c r="N219" s="9"/>
      <c r="O219" s="9"/>
      <c r="P219" s="40">
        <f t="shared" ref="P219:P225" si="3249">Q219+R219+S219</f>
        <v>0</v>
      </c>
      <c r="Q219" s="9"/>
      <c r="R219" s="9"/>
      <c r="S219" s="9"/>
      <c r="T219" s="64">
        <f t="shared" ref="T219:T225" si="3250">(L219+M219+N219)*-1</f>
        <v>0</v>
      </c>
      <c r="U219" s="64">
        <f t="shared" ref="U219:U225" si="3251">(Q219+R219)*-1</f>
        <v>0</v>
      </c>
      <c r="V219" s="9">
        <f t="shared" ref="V219:W225" si="3252">ROUND(T219*0.65,0)</f>
        <v>0</v>
      </c>
      <c r="W219" s="9">
        <f t="shared" si="3252"/>
        <v>0</v>
      </c>
      <c r="X219" s="9">
        <v>45369</v>
      </c>
      <c r="Y219" s="9">
        <v>23310</v>
      </c>
      <c r="Z219" s="69">
        <f t="shared" ref="Z219:Z225" si="3253">IF(T219=0,0,ROUND((T219+L219)/X219/12,2))</f>
        <v>0</v>
      </c>
      <c r="AA219" s="69">
        <f t="shared" ref="AA219:AA225" si="3254">IF(U219=0,0,ROUND((U219+Q219)/Y219/12,2))</f>
        <v>0</v>
      </c>
      <c r="AB219" s="69">
        <f t="shared" ref="AB219:AB225" si="3255">Z219+AA219</f>
        <v>0</v>
      </c>
      <c r="AC219" s="69">
        <f t="shared" ref="AC219:AC225" si="3256">ROUND(Z219*0.65,2)</f>
        <v>0</v>
      </c>
      <c r="AD219" s="69">
        <f t="shared" ref="AD219:AD225" si="3257">ROUND(AA219*0.65,2)</f>
        <v>0</v>
      </c>
      <c r="AE219" s="46">
        <f t="shared" ref="AE219:AE225" si="3258">AC219+AD219</f>
        <v>0</v>
      </c>
      <c r="AF219" s="9">
        <f t="shared" ref="AF219:AF225" si="3259">T219-V219</f>
        <v>0</v>
      </c>
      <c r="AG219" s="9">
        <f t="shared" ref="AG219:AG225" si="3260">U219-W219</f>
        <v>0</v>
      </c>
      <c r="AH219" s="69">
        <f t="shared" ref="AH219:AH225" si="3261">Z219-AC219</f>
        <v>0</v>
      </c>
      <c r="AI219" s="69">
        <f t="shared" ref="AI219:AI225" si="3262">AA219-AD219</f>
        <v>0</v>
      </c>
      <c r="AJ219" s="69">
        <f t="shared" ref="AJ219:AJ225" si="3263">AH219+AI219</f>
        <v>0</v>
      </c>
      <c r="AK219" s="40">
        <f t="shared" ref="AK219:AK225" si="3264">AL219+AS219</f>
        <v>0</v>
      </c>
      <c r="AL219" s="40">
        <f t="shared" ref="AL219:AL225" si="3265">AN219+AO219+AP219+AQ219+AR219</f>
        <v>0</v>
      </c>
      <c r="AM219" s="5"/>
      <c r="AN219" s="9"/>
      <c r="AO219" s="9"/>
      <c r="AP219" s="9"/>
      <c r="AQ219" s="9"/>
      <c r="AR219" s="9"/>
      <c r="AS219" s="40">
        <f t="shared" ref="AS219:AS225" si="3266">AT219+AU219+AV219</f>
        <v>0</v>
      </c>
      <c r="AT219" s="9"/>
      <c r="AU219" s="9"/>
      <c r="AV219" s="9"/>
      <c r="AW219" s="81"/>
      <c r="AX219" s="81"/>
      <c r="AY219" s="78"/>
      <c r="AZ219" s="9">
        <v>45369</v>
      </c>
      <c r="BA219" s="9">
        <v>23310</v>
      </c>
      <c r="BB219" s="86">
        <f t="shared" ref="BB219:BB221" si="3267">ROUND(AW219/AZ219/10,2)*-1</f>
        <v>0</v>
      </c>
      <c r="BC219" s="86">
        <f t="shared" ref="BC219:BC221" si="3268">ROUND(AX219/BA219/10,2)*-1</f>
        <v>0</v>
      </c>
      <c r="BD219" s="86">
        <f t="shared" ref="BD219:BD221" si="3269">BB219+BC219</f>
        <v>0</v>
      </c>
      <c r="BE219" s="87">
        <f t="shared" ref="BE219:BE225" si="3270">BF219+BM219</f>
        <v>0</v>
      </c>
      <c r="BF219" s="87">
        <f t="shared" ref="BF219:BF225" si="3271">BH219+BI219+BJ219+BK219+BL219</f>
        <v>0</v>
      </c>
      <c r="BG219" s="88">
        <f t="shared" ref="BG219:BG225" si="3272">J219</f>
        <v>0</v>
      </c>
      <c r="BH219" s="88">
        <f t="shared" ref="BH219:BH225" si="3273">K219</f>
        <v>0</v>
      </c>
      <c r="BI219" s="88">
        <f t="shared" ref="BI219:BI225" si="3274">L219</f>
        <v>0</v>
      </c>
      <c r="BJ219" s="88">
        <f t="shared" ref="BJ219:BJ225" si="3275">M219</f>
        <v>0</v>
      </c>
      <c r="BK219" s="88">
        <f t="shared" ref="BK219:BK225" si="3276">N219</f>
        <v>0</v>
      </c>
      <c r="BL219" s="88">
        <f t="shared" ref="BL219:BL225" si="3277">O219</f>
        <v>0</v>
      </c>
      <c r="BM219" s="87">
        <f t="shared" ref="BM219:BM225" si="3278">BN219+BO219+BP219</f>
        <v>0</v>
      </c>
      <c r="BN219" s="81">
        <f t="shared" ref="BN219:BN225" si="3279">Q219</f>
        <v>0</v>
      </c>
      <c r="BO219" s="81">
        <f t="shared" ref="BO219:BO225" si="3280">R219</f>
        <v>0</v>
      </c>
      <c r="BP219" s="81">
        <f t="shared" ref="BP219:BP225" si="3281">S219</f>
        <v>0</v>
      </c>
      <c r="BQ219" s="81">
        <f t="shared" ref="BQ219:BQ225" si="3282">(BH219+BI219+BJ219+BK219)-(K219+L219+M219+N219)</f>
        <v>0</v>
      </c>
      <c r="BR219" s="81">
        <f t="shared" ref="BR219:BR225" si="3283">(BN219+BO219)-(Q219+R219)</f>
        <v>0</v>
      </c>
      <c r="BS219" s="81">
        <f t="shared" ref="BS219:BS225" si="3284">(BP219+BL219)-(S219+O219)</f>
        <v>0</v>
      </c>
      <c r="BT219" s="9">
        <v>45369</v>
      </c>
      <c r="BU219" s="9">
        <v>23310</v>
      </c>
      <c r="BV219" s="86">
        <f t="shared" ref="BV219:BV224" si="3285">ROUND(((BH219+BJ219+BK219)-(K219+M219+N219))/10/BT219,2)*-1</f>
        <v>0</v>
      </c>
      <c r="BW219" s="86">
        <f t="shared" ref="BW219:BW225" si="3286">ROUND((BO219-R219)/10/BU219,2)*-1</f>
        <v>0</v>
      </c>
      <c r="BX219" s="86">
        <f t="shared" ref="BX219:BX225" si="3287">BV219+BW219</f>
        <v>0</v>
      </c>
      <c r="BY219" s="87">
        <f t="shared" ref="BY219:BY225" si="3288">BZ219+CG219</f>
        <v>0</v>
      </c>
      <c r="BZ219" s="87">
        <f t="shared" ref="BZ219:BZ225" si="3289">CB219+CC219+CD219+CE219+CF219</f>
        <v>0</v>
      </c>
      <c r="CA219" s="81">
        <f t="shared" ref="CA219:CA225" si="3290">BG219</f>
        <v>0</v>
      </c>
      <c r="CB219" s="81">
        <f t="shared" ref="CB219:CB225" si="3291">BH219</f>
        <v>0</v>
      </c>
      <c r="CC219" s="81">
        <f t="shared" ref="CC219:CC225" si="3292">BI219</f>
        <v>0</v>
      </c>
      <c r="CD219" s="81">
        <f t="shared" ref="CD219:CD225" si="3293">BJ219</f>
        <v>0</v>
      </c>
      <c r="CE219" s="81">
        <f t="shared" ref="CE219:CE225" si="3294">BK219</f>
        <v>0</v>
      </c>
      <c r="CF219" s="81">
        <f t="shared" ref="CF219:CF225" si="3295">BL219</f>
        <v>0</v>
      </c>
      <c r="CG219" s="87">
        <f t="shared" ref="CG219:CG225" si="3296">CH219+CI219+CJ219</f>
        <v>0</v>
      </c>
      <c r="CH219" s="81">
        <f t="shared" ref="CH219:CH225" si="3297">BN219</f>
        <v>0</v>
      </c>
      <c r="CI219" s="81">
        <f t="shared" ref="CI219:CI225" si="3298">BO219</f>
        <v>0</v>
      </c>
      <c r="CJ219" s="81">
        <f t="shared" ref="CJ219:CJ225" si="3299">BP219</f>
        <v>0</v>
      </c>
      <c r="CK219" s="81">
        <f t="shared" ref="CK219:CK225" si="3300">(CC219+CD219+CE219)-(BI219+BJ219+BK219)</f>
        <v>0</v>
      </c>
      <c r="CL219" s="81">
        <f t="shared" ref="CL219:CL225" si="3301">(CH219+CI219)-(BN219+BO219)</f>
        <v>0</v>
      </c>
      <c r="CM219" s="9">
        <v>45369</v>
      </c>
      <c r="CN219" s="9">
        <v>23310</v>
      </c>
      <c r="CO219" s="90">
        <f t="shared" ref="CO219:CO221" si="3302">ROUND(((CD219+CE219)-(BJ219+BK219))/CM219/10,2)*-1</f>
        <v>0</v>
      </c>
      <c r="CP219" s="90">
        <f t="shared" ref="CP219:CP221" si="3303">ROUND((CI219-BO219)/CN219/10,2)*-1</f>
        <v>0</v>
      </c>
      <c r="CQ219" s="90">
        <f t="shared" ref="CQ219:CQ225" si="3304">SUM(CO219:CP219)</f>
        <v>0</v>
      </c>
      <c r="CR219" s="87">
        <f t="shared" ref="CR219:CR225" si="3305">CS219+CZ219</f>
        <v>0</v>
      </c>
      <c r="CS219" s="87">
        <f t="shared" ref="CS219:CS225" si="3306">CU219+CV219+CW219+CX219+CY219</f>
        <v>0</v>
      </c>
      <c r="CT219" s="88"/>
      <c r="CU219" s="81"/>
      <c r="CV219" s="81"/>
      <c r="CW219" s="81"/>
      <c r="CX219" s="81"/>
      <c r="CY219" s="81"/>
      <c r="CZ219" s="87">
        <f t="shared" ref="CZ219:CZ225" si="3307">DA219+DB219+DC219</f>
        <v>0</v>
      </c>
      <c r="DA219" s="81"/>
      <c r="DB219" s="81"/>
      <c r="DC219" s="81"/>
      <c r="DD219" s="81">
        <f t="shared" ref="DD219:DD225" si="3308">(CV219+CW219+CX219)-(CC219+CD219+CE219)</f>
        <v>0</v>
      </c>
      <c r="DE219" s="81">
        <f t="shared" ref="DE219:DE225" si="3309">(DA219+DB219)-(CH219+CI219)</f>
        <v>0</v>
      </c>
      <c r="DF219" s="9">
        <v>42546.490466608309</v>
      </c>
      <c r="DG219" s="9">
        <v>20190</v>
      </c>
      <c r="DH219" s="90">
        <f t="shared" ref="DH219:DH221" si="3310">ROUND(((CW219+CX219)-(CD219+CE219))/DF219/10,2)*-1</f>
        <v>0</v>
      </c>
      <c r="DI219" s="90">
        <f t="shared" ref="DI219:DI221" si="3311">ROUND(((DB219-CI219)/DG219/10),2)*-1</f>
        <v>0</v>
      </c>
      <c r="DJ219" s="90">
        <f t="shared" ref="DJ219:DJ225" si="3312">DH219+DI219</f>
        <v>0</v>
      </c>
      <c r="DK219" s="87">
        <f t="shared" ref="DK219:DK225" si="3313">DL219+DS219</f>
        <v>0</v>
      </c>
      <c r="DL219" s="87">
        <f t="shared" ref="DL219:DL225" si="3314">DN219+DO219+DP219+DQ219+DR219</f>
        <v>0</v>
      </c>
      <c r="DM219" s="88"/>
      <c r="DN219" s="81"/>
      <c r="DO219" s="81"/>
      <c r="DP219" s="81"/>
      <c r="DQ219" s="81"/>
      <c r="DR219" s="81"/>
      <c r="DS219" s="87">
        <f t="shared" ref="DS219:DS225" si="3315">DT219+DU219+DV219</f>
        <v>0</v>
      </c>
      <c r="DT219" s="81"/>
      <c r="DU219" s="81"/>
      <c r="DV219" s="81"/>
      <c r="DW219" s="81">
        <f t="shared" ref="DW219:DW225" si="3316">(DO219+DP219+DQ219)-(CV219+CW219+CX219)</f>
        <v>0</v>
      </c>
      <c r="DX219" s="81">
        <f t="shared" ref="DX219:DX225" si="3317">(DT219+DU219)-(DA219+DB219)</f>
        <v>0</v>
      </c>
      <c r="DY219" s="9"/>
      <c r="DZ219" s="9"/>
      <c r="EA219" s="90" t="e">
        <f t="shared" ref="EA219:EA221" si="3318">ROUND(((DP219+DQ219)-(CW219+CX219))/DY219/10,2)*-1</f>
        <v>#DIV/0!</v>
      </c>
      <c r="EB219" s="90" t="e">
        <f t="shared" ref="EB219:EB221" si="3319">ROUND(((DU219-DB219)/DZ219/10),2)*-1</f>
        <v>#DIV/0!</v>
      </c>
      <c r="EC219" s="90" t="e">
        <f t="shared" ref="EC219:EC225" si="3320">EA219+EB219</f>
        <v>#DIV/0!</v>
      </c>
      <c r="ED219" s="87">
        <f t="shared" ref="ED219:ED225" si="3321">EE219+EL219</f>
        <v>0</v>
      </c>
      <c r="EE219" s="87">
        <f t="shared" ref="EE219:EE225" si="3322">EG219+EH219+EI219+EJ219+EK219</f>
        <v>0</v>
      </c>
      <c r="EF219" s="88"/>
      <c r="EG219" s="81"/>
      <c r="EH219" s="81"/>
      <c r="EI219" s="81"/>
      <c r="EJ219" s="81"/>
      <c r="EK219" s="81"/>
      <c r="EL219" s="87">
        <f t="shared" ref="EL219:EL225" si="3323">EM219+EN219+EO219</f>
        <v>0</v>
      </c>
      <c r="EM219" s="81"/>
      <c r="EN219" s="81"/>
      <c r="EO219" s="81"/>
      <c r="EP219" s="81">
        <f t="shared" ref="EP219:EP225" si="3324">(EH219+EI219+EJ219)-(DO219+DP219+DQ219)</f>
        <v>0</v>
      </c>
      <c r="EQ219" s="81">
        <f t="shared" ref="EQ219:EQ225" si="3325">(EM219+EN219)-(DT219+DU219)</f>
        <v>0</v>
      </c>
      <c r="ER219" s="9"/>
      <c r="ES219" s="9"/>
      <c r="ET219" s="90" t="e">
        <f t="shared" ref="ET219:ET221" si="3326">ROUND(((EI219+EJ219)-(DP219+DQ219))/ER219/10,2)*-1</f>
        <v>#DIV/0!</v>
      </c>
      <c r="EU219" s="90" t="e">
        <f t="shared" ref="EU219:EU221" si="3327">ROUND(((EN219-DU219)/ES219/10),2)*-1</f>
        <v>#DIV/0!</v>
      </c>
      <c r="EV219" s="90" t="e">
        <f t="shared" ref="EV219:EV225" si="3328">ET219+EU219</f>
        <v>#DIV/0!</v>
      </c>
    </row>
    <row r="220" spans="1:15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40">
        <f t="shared" si="3247"/>
        <v>0</v>
      </c>
      <c r="I220" s="40">
        <f t="shared" si="3248"/>
        <v>0</v>
      </c>
      <c r="J220" s="5"/>
      <c r="K220" s="9"/>
      <c r="L220" s="9"/>
      <c r="M220" s="9"/>
      <c r="N220" s="9"/>
      <c r="O220" s="9"/>
      <c r="P220" s="40">
        <f t="shared" si="3249"/>
        <v>0</v>
      </c>
      <c r="Q220" s="9"/>
      <c r="R220" s="9"/>
      <c r="S220" s="9"/>
      <c r="T220" s="64">
        <f t="shared" si="3250"/>
        <v>0</v>
      </c>
      <c r="U220" s="64">
        <f t="shared" si="3251"/>
        <v>0</v>
      </c>
      <c r="V220" s="9">
        <f t="shared" si="3252"/>
        <v>0</v>
      </c>
      <c r="W220" s="9">
        <f t="shared" si="3252"/>
        <v>0</v>
      </c>
      <c r="X220" s="9">
        <v>54488</v>
      </c>
      <c r="Y220" s="9">
        <v>26390</v>
      </c>
      <c r="Z220" s="69">
        <f t="shared" si="3253"/>
        <v>0</v>
      </c>
      <c r="AA220" s="69">
        <f t="shared" si="3254"/>
        <v>0</v>
      </c>
      <c r="AB220" s="69">
        <f t="shared" si="3255"/>
        <v>0</v>
      </c>
      <c r="AC220" s="69">
        <f t="shared" si="3256"/>
        <v>0</v>
      </c>
      <c r="AD220" s="69">
        <f t="shared" si="3257"/>
        <v>0</v>
      </c>
      <c r="AE220" s="46">
        <f t="shared" si="3258"/>
        <v>0</v>
      </c>
      <c r="AF220" s="9">
        <f t="shared" si="3259"/>
        <v>0</v>
      </c>
      <c r="AG220" s="9">
        <f t="shared" si="3260"/>
        <v>0</v>
      </c>
      <c r="AH220" s="69">
        <f t="shared" si="3261"/>
        <v>0</v>
      </c>
      <c r="AI220" s="69">
        <f t="shared" si="3262"/>
        <v>0</v>
      </c>
      <c r="AJ220" s="69">
        <f t="shared" si="3263"/>
        <v>0</v>
      </c>
      <c r="AK220" s="40">
        <f t="shared" si="3264"/>
        <v>0</v>
      </c>
      <c r="AL220" s="40">
        <f t="shared" si="3265"/>
        <v>0</v>
      </c>
      <c r="AM220" s="5"/>
      <c r="AN220" s="9"/>
      <c r="AO220" s="9"/>
      <c r="AP220" s="9"/>
      <c r="AQ220" s="9"/>
      <c r="AR220" s="9"/>
      <c r="AS220" s="40">
        <f t="shared" si="3266"/>
        <v>0</v>
      </c>
      <c r="AT220" s="9"/>
      <c r="AU220" s="9"/>
      <c r="AV220" s="9"/>
      <c r="AW220" s="81"/>
      <c r="AX220" s="81"/>
      <c r="AY220" s="78"/>
      <c r="AZ220" s="9">
        <v>54488</v>
      </c>
      <c r="BA220" s="9">
        <v>26390</v>
      </c>
      <c r="BB220" s="86">
        <f t="shared" si="3267"/>
        <v>0</v>
      </c>
      <c r="BC220" s="86">
        <f t="shared" si="3268"/>
        <v>0</v>
      </c>
      <c r="BD220" s="86">
        <f t="shared" si="3269"/>
        <v>0</v>
      </c>
      <c r="BE220" s="87">
        <f t="shared" si="3270"/>
        <v>0</v>
      </c>
      <c r="BF220" s="87">
        <f t="shared" si="3271"/>
        <v>0</v>
      </c>
      <c r="BG220" s="88">
        <f t="shared" si="3272"/>
        <v>0</v>
      </c>
      <c r="BH220" s="88">
        <f t="shared" si="3273"/>
        <v>0</v>
      </c>
      <c r="BI220" s="88">
        <f t="shared" si="3274"/>
        <v>0</v>
      </c>
      <c r="BJ220" s="88">
        <f t="shared" si="3275"/>
        <v>0</v>
      </c>
      <c r="BK220" s="88">
        <f t="shared" si="3276"/>
        <v>0</v>
      </c>
      <c r="BL220" s="88">
        <f t="shared" si="3277"/>
        <v>0</v>
      </c>
      <c r="BM220" s="87">
        <f t="shared" si="3278"/>
        <v>0</v>
      </c>
      <c r="BN220" s="81">
        <f t="shared" si="3279"/>
        <v>0</v>
      </c>
      <c r="BO220" s="81">
        <f t="shared" si="3280"/>
        <v>0</v>
      </c>
      <c r="BP220" s="81">
        <f t="shared" si="3281"/>
        <v>0</v>
      </c>
      <c r="BQ220" s="81">
        <f t="shared" si="3282"/>
        <v>0</v>
      </c>
      <c r="BR220" s="81">
        <f t="shared" si="3283"/>
        <v>0</v>
      </c>
      <c r="BS220" s="81">
        <f t="shared" si="3284"/>
        <v>0</v>
      </c>
      <c r="BT220" s="9">
        <v>54488</v>
      </c>
      <c r="BU220" s="9">
        <v>26390</v>
      </c>
      <c r="BV220" s="86">
        <f t="shared" si="3285"/>
        <v>0</v>
      </c>
      <c r="BW220" s="86">
        <f t="shared" si="3286"/>
        <v>0</v>
      </c>
      <c r="BX220" s="86">
        <f t="shared" si="3287"/>
        <v>0</v>
      </c>
      <c r="BY220" s="87">
        <f t="shared" si="3288"/>
        <v>0</v>
      </c>
      <c r="BZ220" s="87">
        <f t="shared" si="3289"/>
        <v>0</v>
      </c>
      <c r="CA220" s="81">
        <f t="shared" si="3290"/>
        <v>0</v>
      </c>
      <c r="CB220" s="81">
        <f t="shared" si="3291"/>
        <v>0</v>
      </c>
      <c r="CC220" s="81">
        <f t="shared" si="3292"/>
        <v>0</v>
      </c>
      <c r="CD220" s="81">
        <f t="shared" si="3293"/>
        <v>0</v>
      </c>
      <c r="CE220" s="81">
        <f t="shared" si="3294"/>
        <v>0</v>
      </c>
      <c r="CF220" s="81">
        <f t="shared" si="3295"/>
        <v>0</v>
      </c>
      <c r="CG220" s="87">
        <f t="shared" si="3296"/>
        <v>0</v>
      </c>
      <c r="CH220" s="81">
        <f t="shared" si="3297"/>
        <v>0</v>
      </c>
      <c r="CI220" s="81">
        <f t="shared" si="3298"/>
        <v>0</v>
      </c>
      <c r="CJ220" s="81">
        <f t="shared" si="3299"/>
        <v>0</v>
      </c>
      <c r="CK220" s="81">
        <f t="shared" si="3300"/>
        <v>0</v>
      </c>
      <c r="CL220" s="81">
        <f t="shared" si="3301"/>
        <v>0</v>
      </c>
      <c r="CM220" s="9">
        <v>54488</v>
      </c>
      <c r="CN220" s="9">
        <v>26390</v>
      </c>
      <c r="CO220" s="90">
        <f t="shared" si="3302"/>
        <v>0</v>
      </c>
      <c r="CP220" s="90">
        <f t="shared" si="3303"/>
        <v>0</v>
      </c>
      <c r="CQ220" s="90">
        <f t="shared" si="3304"/>
        <v>0</v>
      </c>
      <c r="CR220" s="87">
        <f t="shared" si="3305"/>
        <v>0</v>
      </c>
      <c r="CS220" s="87">
        <f t="shared" si="3306"/>
        <v>0</v>
      </c>
      <c r="CT220" s="88"/>
      <c r="CU220" s="81"/>
      <c r="CV220" s="81"/>
      <c r="CW220" s="81"/>
      <c r="CX220" s="81"/>
      <c r="CY220" s="81"/>
      <c r="CZ220" s="87">
        <f t="shared" si="3307"/>
        <v>0</v>
      </c>
      <c r="DA220" s="81"/>
      <c r="DB220" s="81"/>
      <c r="DC220" s="81"/>
      <c r="DD220" s="81">
        <f t="shared" si="3308"/>
        <v>0</v>
      </c>
      <c r="DE220" s="81">
        <f t="shared" si="3309"/>
        <v>0</v>
      </c>
      <c r="DF220" s="9">
        <v>52259</v>
      </c>
      <c r="DG220" s="9">
        <v>21350</v>
      </c>
      <c r="DH220" s="90">
        <f t="shared" si="3310"/>
        <v>0</v>
      </c>
      <c r="DI220" s="90">
        <f t="shared" si="3311"/>
        <v>0</v>
      </c>
      <c r="DJ220" s="90">
        <f t="shared" si="3312"/>
        <v>0</v>
      </c>
      <c r="DK220" s="87">
        <f t="shared" si="3313"/>
        <v>0</v>
      </c>
      <c r="DL220" s="87">
        <f t="shared" si="3314"/>
        <v>0</v>
      </c>
      <c r="DM220" s="88"/>
      <c r="DN220" s="81"/>
      <c r="DO220" s="81"/>
      <c r="DP220" s="81"/>
      <c r="DQ220" s="81"/>
      <c r="DR220" s="81"/>
      <c r="DS220" s="87">
        <f t="shared" si="3315"/>
        <v>0</v>
      </c>
      <c r="DT220" s="81"/>
      <c r="DU220" s="81"/>
      <c r="DV220" s="81"/>
      <c r="DW220" s="81">
        <f t="shared" si="3316"/>
        <v>0</v>
      </c>
      <c r="DX220" s="81">
        <f t="shared" si="3317"/>
        <v>0</v>
      </c>
      <c r="DY220" s="9"/>
      <c r="DZ220" s="9"/>
      <c r="EA220" s="90" t="e">
        <f t="shared" si="3318"/>
        <v>#DIV/0!</v>
      </c>
      <c r="EB220" s="90" t="e">
        <f t="shared" si="3319"/>
        <v>#DIV/0!</v>
      </c>
      <c r="EC220" s="90" t="e">
        <f t="shared" si="3320"/>
        <v>#DIV/0!</v>
      </c>
      <c r="ED220" s="87">
        <f t="shared" si="3321"/>
        <v>0</v>
      </c>
      <c r="EE220" s="87">
        <f t="shared" si="3322"/>
        <v>0</v>
      </c>
      <c r="EF220" s="88"/>
      <c r="EG220" s="81"/>
      <c r="EH220" s="81"/>
      <c r="EI220" s="81"/>
      <c r="EJ220" s="81"/>
      <c r="EK220" s="81"/>
      <c r="EL220" s="87">
        <f t="shared" si="3323"/>
        <v>0</v>
      </c>
      <c r="EM220" s="81"/>
      <c r="EN220" s="81"/>
      <c r="EO220" s="81"/>
      <c r="EP220" s="81">
        <f t="shared" si="3324"/>
        <v>0</v>
      </c>
      <c r="EQ220" s="81">
        <f t="shared" si="3325"/>
        <v>0</v>
      </c>
      <c r="ER220" s="9"/>
      <c r="ES220" s="9"/>
      <c r="ET220" s="90" t="e">
        <f t="shared" si="3326"/>
        <v>#DIV/0!</v>
      </c>
      <c r="EU220" s="90" t="e">
        <f t="shared" si="3327"/>
        <v>#DIV/0!</v>
      </c>
      <c r="EV220" s="90" t="e">
        <f t="shared" si="3328"/>
        <v>#DIV/0!</v>
      </c>
    </row>
    <row r="221" spans="1:15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2">
        <v>3114</v>
      </c>
      <c r="F221" s="2" t="s">
        <v>74</v>
      </c>
      <c r="G221" s="2" t="s">
        <v>19</v>
      </c>
      <c r="H221" s="40">
        <f t="shared" si="3247"/>
        <v>0</v>
      </c>
      <c r="I221" s="40">
        <f t="shared" si="3248"/>
        <v>0</v>
      </c>
      <c r="J221" s="5"/>
      <c r="K221" s="9"/>
      <c r="L221" s="9"/>
      <c r="M221" s="9"/>
      <c r="N221" s="9"/>
      <c r="O221" s="9"/>
      <c r="P221" s="40">
        <f t="shared" si="3249"/>
        <v>0</v>
      </c>
      <c r="Q221" s="9"/>
      <c r="R221" s="9"/>
      <c r="S221" s="9"/>
      <c r="T221" s="64">
        <f t="shared" si="3250"/>
        <v>0</v>
      </c>
      <c r="U221" s="64">
        <f t="shared" si="3251"/>
        <v>0</v>
      </c>
      <c r="V221" s="9">
        <f t="shared" si="3252"/>
        <v>0</v>
      </c>
      <c r="W221" s="9">
        <f t="shared" si="3252"/>
        <v>0</v>
      </c>
      <c r="X221" s="9">
        <v>31818</v>
      </c>
      <c r="Y221" s="9">
        <v>26390</v>
      </c>
      <c r="Z221" s="69">
        <f t="shared" si="3253"/>
        <v>0</v>
      </c>
      <c r="AA221" s="69">
        <f t="shared" si="3254"/>
        <v>0</v>
      </c>
      <c r="AB221" s="69">
        <f t="shared" si="3255"/>
        <v>0</v>
      </c>
      <c r="AC221" s="69">
        <f t="shared" si="3256"/>
        <v>0</v>
      </c>
      <c r="AD221" s="69">
        <f t="shared" si="3257"/>
        <v>0</v>
      </c>
      <c r="AE221" s="46">
        <f t="shared" si="3258"/>
        <v>0</v>
      </c>
      <c r="AF221" s="9">
        <f t="shared" si="3259"/>
        <v>0</v>
      </c>
      <c r="AG221" s="9">
        <f t="shared" si="3260"/>
        <v>0</v>
      </c>
      <c r="AH221" s="69">
        <f t="shared" si="3261"/>
        <v>0</v>
      </c>
      <c r="AI221" s="69">
        <f t="shared" si="3262"/>
        <v>0</v>
      </c>
      <c r="AJ221" s="69">
        <f t="shared" si="3263"/>
        <v>0</v>
      </c>
      <c r="AK221" s="40">
        <f t="shared" si="3264"/>
        <v>0</v>
      </c>
      <c r="AL221" s="40">
        <f t="shared" si="3265"/>
        <v>0</v>
      </c>
      <c r="AM221" s="5"/>
      <c r="AN221" s="9"/>
      <c r="AO221" s="9"/>
      <c r="AP221" s="9"/>
      <c r="AQ221" s="9"/>
      <c r="AR221" s="9"/>
      <c r="AS221" s="40">
        <f t="shared" si="3266"/>
        <v>0</v>
      </c>
      <c r="AT221" s="9"/>
      <c r="AU221" s="9"/>
      <c r="AV221" s="9"/>
      <c r="AW221" s="81"/>
      <c r="AX221" s="81"/>
      <c r="AY221" s="78"/>
      <c r="AZ221" s="9">
        <v>31818</v>
      </c>
      <c r="BA221" s="9">
        <v>26390</v>
      </c>
      <c r="BB221" s="86">
        <f t="shared" si="3267"/>
        <v>0</v>
      </c>
      <c r="BC221" s="86">
        <f t="shared" si="3268"/>
        <v>0</v>
      </c>
      <c r="BD221" s="86">
        <f t="shared" si="3269"/>
        <v>0</v>
      </c>
      <c r="BE221" s="87">
        <f t="shared" si="3270"/>
        <v>0</v>
      </c>
      <c r="BF221" s="87">
        <f t="shared" si="3271"/>
        <v>0</v>
      </c>
      <c r="BG221" s="88">
        <f t="shared" si="3272"/>
        <v>0</v>
      </c>
      <c r="BH221" s="88">
        <f t="shared" si="3273"/>
        <v>0</v>
      </c>
      <c r="BI221" s="88">
        <f t="shared" si="3274"/>
        <v>0</v>
      </c>
      <c r="BJ221" s="88">
        <f t="shared" si="3275"/>
        <v>0</v>
      </c>
      <c r="BK221" s="88">
        <f t="shared" si="3276"/>
        <v>0</v>
      </c>
      <c r="BL221" s="88">
        <f t="shared" si="3277"/>
        <v>0</v>
      </c>
      <c r="BM221" s="87">
        <f t="shared" si="3278"/>
        <v>0</v>
      </c>
      <c r="BN221" s="81">
        <f t="shared" si="3279"/>
        <v>0</v>
      </c>
      <c r="BO221" s="81">
        <f t="shared" si="3280"/>
        <v>0</v>
      </c>
      <c r="BP221" s="81">
        <f t="shared" si="3281"/>
        <v>0</v>
      </c>
      <c r="BQ221" s="81">
        <f t="shared" si="3282"/>
        <v>0</v>
      </c>
      <c r="BR221" s="81">
        <f t="shared" si="3283"/>
        <v>0</v>
      </c>
      <c r="BS221" s="81">
        <f t="shared" si="3284"/>
        <v>0</v>
      </c>
      <c r="BT221" s="9">
        <v>31818</v>
      </c>
      <c r="BU221" s="9">
        <v>26390</v>
      </c>
      <c r="BV221" s="86">
        <f t="shared" si="3285"/>
        <v>0</v>
      </c>
      <c r="BW221" s="86">
        <f t="shared" si="3286"/>
        <v>0</v>
      </c>
      <c r="BX221" s="86">
        <f t="shared" si="3287"/>
        <v>0</v>
      </c>
      <c r="BY221" s="87">
        <f t="shared" si="3288"/>
        <v>0</v>
      </c>
      <c r="BZ221" s="87">
        <f t="shared" si="3289"/>
        <v>0</v>
      </c>
      <c r="CA221" s="81">
        <f t="shared" si="3290"/>
        <v>0</v>
      </c>
      <c r="CB221" s="81">
        <f t="shared" si="3291"/>
        <v>0</v>
      </c>
      <c r="CC221" s="81">
        <f t="shared" si="3292"/>
        <v>0</v>
      </c>
      <c r="CD221" s="81">
        <f t="shared" si="3293"/>
        <v>0</v>
      </c>
      <c r="CE221" s="81">
        <f t="shared" si="3294"/>
        <v>0</v>
      </c>
      <c r="CF221" s="81">
        <f t="shared" si="3295"/>
        <v>0</v>
      </c>
      <c r="CG221" s="87">
        <f t="shared" si="3296"/>
        <v>0</v>
      </c>
      <c r="CH221" s="81">
        <f t="shared" si="3297"/>
        <v>0</v>
      </c>
      <c r="CI221" s="81">
        <f t="shared" si="3298"/>
        <v>0</v>
      </c>
      <c r="CJ221" s="81">
        <f t="shared" si="3299"/>
        <v>0</v>
      </c>
      <c r="CK221" s="81">
        <f t="shared" si="3300"/>
        <v>0</v>
      </c>
      <c r="CL221" s="81">
        <f t="shared" si="3301"/>
        <v>0</v>
      </c>
      <c r="CM221" s="9">
        <v>31818</v>
      </c>
      <c r="CN221" s="9">
        <v>26390</v>
      </c>
      <c r="CO221" s="90">
        <f t="shared" si="3302"/>
        <v>0</v>
      </c>
      <c r="CP221" s="90">
        <f t="shared" si="3303"/>
        <v>0</v>
      </c>
      <c r="CQ221" s="90">
        <f t="shared" si="3304"/>
        <v>0</v>
      </c>
      <c r="CR221" s="87">
        <f t="shared" si="3305"/>
        <v>0</v>
      </c>
      <c r="CS221" s="87">
        <f t="shared" si="3306"/>
        <v>0</v>
      </c>
      <c r="CT221" s="88"/>
      <c r="CU221" s="81"/>
      <c r="CV221" s="81"/>
      <c r="CW221" s="81"/>
      <c r="CX221" s="81"/>
      <c r="CY221" s="81"/>
      <c r="CZ221" s="87">
        <f t="shared" si="3307"/>
        <v>0</v>
      </c>
      <c r="DA221" s="81"/>
      <c r="DB221" s="81"/>
      <c r="DC221" s="81"/>
      <c r="DD221" s="81">
        <f t="shared" si="3308"/>
        <v>0</v>
      </c>
      <c r="DE221" s="81">
        <f t="shared" si="3309"/>
        <v>0</v>
      </c>
      <c r="DF221" s="9">
        <v>52259</v>
      </c>
      <c r="DG221" s="9">
        <v>21350</v>
      </c>
      <c r="DH221" s="90">
        <f t="shared" si="3310"/>
        <v>0</v>
      </c>
      <c r="DI221" s="90">
        <f t="shared" si="3311"/>
        <v>0</v>
      </c>
      <c r="DJ221" s="90">
        <f t="shared" si="3312"/>
        <v>0</v>
      </c>
      <c r="DK221" s="87">
        <f t="shared" si="3313"/>
        <v>0</v>
      </c>
      <c r="DL221" s="87">
        <f t="shared" si="3314"/>
        <v>0</v>
      </c>
      <c r="DM221" s="88"/>
      <c r="DN221" s="81"/>
      <c r="DO221" s="81"/>
      <c r="DP221" s="81"/>
      <c r="DQ221" s="81"/>
      <c r="DR221" s="81"/>
      <c r="DS221" s="87">
        <f t="shared" si="3315"/>
        <v>0</v>
      </c>
      <c r="DT221" s="81"/>
      <c r="DU221" s="81"/>
      <c r="DV221" s="81"/>
      <c r="DW221" s="81">
        <f t="shared" si="3316"/>
        <v>0</v>
      </c>
      <c r="DX221" s="81">
        <f t="shared" si="3317"/>
        <v>0</v>
      </c>
      <c r="DY221" s="9"/>
      <c r="DZ221" s="9"/>
      <c r="EA221" s="90" t="e">
        <f t="shared" si="3318"/>
        <v>#DIV/0!</v>
      </c>
      <c r="EB221" s="90" t="e">
        <f t="shared" si="3319"/>
        <v>#DIV/0!</v>
      </c>
      <c r="EC221" s="90" t="e">
        <f t="shared" si="3320"/>
        <v>#DIV/0!</v>
      </c>
      <c r="ED221" s="87">
        <f t="shared" si="3321"/>
        <v>0</v>
      </c>
      <c r="EE221" s="87">
        <f t="shared" si="3322"/>
        <v>0</v>
      </c>
      <c r="EF221" s="88"/>
      <c r="EG221" s="81"/>
      <c r="EH221" s="81"/>
      <c r="EI221" s="81"/>
      <c r="EJ221" s="81"/>
      <c r="EK221" s="81"/>
      <c r="EL221" s="87">
        <f t="shared" si="3323"/>
        <v>0</v>
      </c>
      <c r="EM221" s="81"/>
      <c r="EN221" s="81"/>
      <c r="EO221" s="81"/>
      <c r="EP221" s="81">
        <f t="shared" si="3324"/>
        <v>0</v>
      </c>
      <c r="EQ221" s="81">
        <f t="shared" si="3325"/>
        <v>0</v>
      </c>
      <c r="ER221" s="9"/>
      <c r="ES221" s="9"/>
      <c r="ET221" s="90" t="e">
        <f t="shared" si="3326"/>
        <v>#DIV/0!</v>
      </c>
      <c r="EU221" s="90" t="e">
        <f t="shared" si="3327"/>
        <v>#DIV/0!</v>
      </c>
      <c r="EV221" s="90" t="e">
        <f t="shared" si="3328"/>
        <v>#DIV/0!</v>
      </c>
    </row>
    <row r="222" spans="1:15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19">
        <v>3114</v>
      </c>
      <c r="F222" s="19" t="s">
        <v>108</v>
      </c>
      <c r="G222" s="19" t="s">
        <v>94</v>
      </c>
      <c r="H222" s="40">
        <f t="shared" si="3247"/>
        <v>0</v>
      </c>
      <c r="I222" s="40">
        <f t="shared" si="3248"/>
        <v>0</v>
      </c>
      <c r="J222" s="5"/>
      <c r="K222" s="9"/>
      <c r="L222" s="9"/>
      <c r="M222" s="9"/>
      <c r="N222" s="9"/>
      <c r="O222" s="9"/>
      <c r="P222" s="40">
        <f t="shared" si="3249"/>
        <v>0</v>
      </c>
      <c r="Q222" s="9"/>
      <c r="R222" s="9"/>
      <c r="S222" s="9"/>
      <c r="T222" s="64">
        <f t="shared" si="3250"/>
        <v>0</v>
      </c>
      <c r="U222" s="64">
        <f t="shared" si="3251"/>
        <v>0</v>
      </c>
      <c r="V222" s="9">
        <f t="shared" si="3252"/>
        <v>0</v>
      </c>
      <c r="W222" s="9">
        <f t="shared" si="3252"/>
        <v>0</v>
      </c>
      <c r="X222" s="45" t="s">
        <v>218</v>
      </c>
      <c r="Y222" s="45" t="s">
        <v>218</v>
      </c>
      <c r="Z222" s="69">
        <f t="shared" si="3253"/>
        <v>0</v>
      </c>
      <c r="AA222" s="69">
        <f t="shared" si="3254"/>
        <v>0</v>
      </c>
      <c r="AB222" s="69">
        <f t="shared" si="3255"/>
        <v>0</v>
      </c>
      <c r="AC222" s="69">
        <f t="shared" si="3256"/>
        <v>0</v>
      </c>
      <c r="AD222" s="69">
        <f t="shared" si="3257"/>
        <v>0</v>
      </c>
      <c r="AE222" s="46">
        <f t="shared" si="3258"/>
        <v>0</v>
      </c>
      <c r="AF222" s="9">
        <f t="shared" si="3259"/>
        <v>0</v>
      </c>
      <c r="AG222" s="9">
        <f t="shared" si="3260"/>
        <v>0</v>
      </c>
      <c r="AH222" s="69">
        <f t="shared" si="3261"/>
        <v>0</v>
      </c>
      <c r="AI222" s="69">
        <f t="shared" si="3262"/>
        <v>0</v>
      </c>
      <c r="AJ222" s="69">
        <f t="shared" si="3263"/>
        <v>0</v>
      </c>
      <c r="AK222" s="40">
        <f t="shared" si="3264"/>
        <v>0</v>
      </c>
      <c r="AL222" s="40">
        <f t="shared" si="3265"/>
        <v>0</v>
      </c>
      <c r="AM222" s="5"/>
      <c r="AN222" s="9"/>
      <c r="AO222" s="9"/>
      <c r="AP222" s="9"/>
      <c r="AQ222" s="9"/>
      <c r="AR222" s="9"/>
      <c r="AS222" s="40">
        <f t="shared" si="3266"/>
        <v>0</v>
      </c>
      <c r="AT222" s="9"/>
      <c r="AU222" s="9"/>
      <c r="AV222" s="9"/>
      <c r="AW222" s="81"/>
      <c r="AX222" s="81"/>
      <c r="AY222" s="78"/>
      <c r="AZ222" s="45" t="s">
        <v>218</v>
      </c>
      <c r="BA222" s="45" t="s">
        <v>218</v>
      </c>
      <c r="BB222" s="107" t="s">
        <v>218</v>
      </c>
      <c r="BC222" s="107" t="s">
        <v>218</v>
      </c>
      <c r="BD222" s="107" t="s">
        <v>218</v>
      </c>
      <c r="BE222" s="87">
        <f t="shared" si="3270"/>
        <v>0</v>
      </c>
      <c r="BF222" s="87">
        <f t="shared" si="3271"/>
        <v>0</v>
      </c>
      <c r="BG222" s="88">
        <f t="shared" si="3272"/>
        <v>0</v>
      </c>
      <c r="BH222" s="88">
        <f t="shared" si="3273"/>
        <v>0</v>
      </c>
      <c r="BI222" s="88">
        <f t="shared" si="3274"/>
        <v>0</v>
      </c>
      <c r="BJ222" s="88">
        <f t="shared" si="3275"/>
        <v>0</v>
      </c>
      <c r="BK222" s="88">
        <f t="shared" si="3276"/>
        <v>0</v>
      </c>
      <c r="BL222" s="88">
        <f t="shared" si="3277"/>
        <v>0</v>
      </c>
      <c r="BM222" s="87">
        <f t="shared" si="3278"/>
        <v>0</v>
      </c>
      <c r="BN222" s="81">
        <f t="shared" si="3279"/>
        <v>0</v>
      </c>
      <c r="BO222" s="81">
        <f t="shared" si="3280"/>
        <v>0</v>
      </c>
      <c r="BP222" s="81">
        <f t="shared" si="3281"/>
        <v>0</v>
      </c>
      <c r="BQ222" s="81">
        <f t="shared" si="3282"/>
        <v>0</v>
      </c>
      <c r="BR222" s="81">
        <f t="shared" si="3283"/>
        <v>0</v>
      </c>
      <c r="BS222" s="81">
        <f t="shared" si="3284"/>
        <v>0</v>
      </c>
      <c r="BT222" s="45" t="s">
        <v>218</v>
      </c>
      <c r="BU222" s="45" t="s">
        <v>218</v>
      </c>
      <c r="BV222" s="86">
        <v>0</v>
      </c>
      <c r="BW222" s="86">
        <v>0</v>
      </c>
      <c r="BX222" s="86">
        <f t="shared" si="3287"/>
        <v>0</v>
      </c>
      <c r="BY222" s="87">
        <f t="shared" si="3288"/>
        <v>0</v>
      </c>
      <c r="BZ222" s="87">
        <f t="shared" si="3289"/>
        <v>0</v>
      </c>
      <c r="CA222" s="81">
        <f t="shared" si="3290"/>
        <v>0</v>
      </c>
      <c r="CB222" s="81">
        <f t="shared" si="3291"/>
        <v>0</v>
      </c>
      <c r="CC222" s="81">
        <f t="shared" si="3292"/>
        <v>0</v>
      </c>
      <c r="CD222" s="81">
        <f t="shared" si="3293"/>
        <v>0</v>
      </c>
      <c r="CE222" s="81">
        <f t="shared" si="3294"/>
        <v>0</v>
      </c>
      <c r="CF222" s="81">
        <f t="shared" si="3295"/>
        <v>0</v>
      </c>
      <c r="CG222" s="87">
        <f t="shared" si="3296"/>
        <v>0</v>
      </c>
      <c r="CH222" s="81">
        <f t="shared" si="3297"/>
        <v>0</v>
      </c>
      <c r="CI222" s="81">
        <f t="shared" si="3298"/>
        <v>0</v>
      </c>
      <c r="CJ222" s="81">
        <f t="shared" si="3299"/>
        <v>0</v>
      </c>
      <c r="CK222" s="81">
        <f t="shared" si="3300"/>
        <v>0</v>
      </c>
      <c r="CL222" s="81">
        <f t="shared" si="3301"/>
        <v>0</v>
      </c>
      <c r="CM222" s="45">
        <v>0</v>
      </c>
      <c r="CN222" s="45">
        <v>0</v>
      </c>
      <c r="CO222" s="90"/>
      <c r="CP222" s="90"/>
      <c r="CQ222" s="90">
        <f t="shared" si="3304"/>
        <v>0</v>
      </c>
      <c r="CR222" s="87">
        <f t="shared" si="3305"/>
        <v>0</v>
      </c>
      <c r="CS222" s="87">
        <f t="shared" si="3306"/>
        <v>0</v>
      </c>
      <c r="CT222" s="88"/>
      <c r="CU222" s="81"/>
      <c r="CV222" s="81"/>
      <c r="CW222" s="81"/>
      <c r="CX222" s="81"/>
      <c r="CY222" s="81"/>
      <c r="CZ222" s="87">
        <f t="shared" si="3307"/>
        <v>0</v>
      </c>
      <c r="DA222" s="81"/>
      <c r="DB222" s="81"/>
      <c r="DC222" s="81"/>
      <c r="DD222" s="81">
        <f t="shared" si="3308"/>
        <v>0</v>
      </c>
      <c r="DE222" s="81">
        <f t="shared" si="3309"/>
        <v>0</v>
      </c>
      <c r="DF222" s="45" t="s">
        <v>218</v>
      </c>
      <c r="DG222" s="45" t="s">
        <v>218</v>
      </c>
      <c r="DH222" s="90">
        <v>0</v>
      </c>
      <c r="DI222" s="90">
        <v>0</v>
      </c>
      <c r="DJ222" s="90">
        <f t="shared" si="3312"/>
        <v>0</v>
      </c>
      <c r="DK222" s="87">
        <f t="shared" si="3313"/>
        <v>0</v>
      </c>
      <c r="DL222" s="87">
        <f t="shared" si="3314"/>
        <v>0</v>
      </c>
      <c r="DM222" s="88"/>
      <c r="DN222" s="81"/>
      <c r="DO222" s="81"/>
      <c r="DP222" s="81"/>
      <c r="DQ222" s="81"/>
      <c r="DR222" s="81"/>
      <c r="DS222" s="87">
        <f t="shared" si="3315"/>
        <v>0</v>
      </c>
      <c r="DT222" s="81"/>
      <c r="DU222" s="81"/>
      <c r="DV222" s="81"/>
      <c r="DW222" s="81">
        <f t="shared" si="3316"/>
        <v>0</v>
      </c>
      <c r="DX222" s="81">
        <f t="shared" si="3317"/>
        <v>0</v>
      </c>
      <c r="DY222" s="45" t="s">
        <v>218</v>
      </c>
      <c r="DZ222" s="45" t="s">
        <v>218</v>
      </c>
      <c r="EA222" s="90">
        <v>0</v>
      </c>
      <c r="EB222" s="90">
        <v>0</v>
      </c>
      <c r="EC222" s="90">
        <f t="shared" si="3320"/>
        <v>0</v>
      </c>
      <c r="ED222" s="87">
        <f t="shared" si="3321"/>
        <v>0</v>
      </c>
      <c r="EE222" s="87">
        <f t="shared" si="3322"/>
        <v>0</v>
      </c>
      <c r="EF222" s="88"/>
      <c r="EG222" s="81"/>
      <c r="EH222" s="81"/>
      <c r="EI222" s="81"/>
      <c r="EJ222" s="81"/>
      <c r="EK222" s="81"/>
      <c r="EL222" s="87">
        <f t="shared" si="3323"/>
        <v>0</v>
      </c>
      <c r="EM222" s="81"/>
      <c r="EN222" s="81"/>
      <c r="EO222" s="81"/>
      <c r="EP222" s="81">
        <f t="shared" si="3324"/>
        <v>0</v>
      </c>
      <c r="EQ222" s="81">
        <f t="shared" si="3325"/>
        <v>0</v>
      </c>
      <c r="ER222" s="45" t="s">
        <v>218</v>
      </c>
      <c r="ES222" s="45" t="s">
        <v>218</v>
      </c>
      <c r="ET222" s="90">
        <v>0</v>
      </c>
      <c r="EU222" s="90">
        <v>0</v>
      </c>
      <c r="EV222" s="90">
        <f t="shared" si="3328"/>
        <v>0</v>
      </c>
    </row>
    <row r="223" spans="1:15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94</v>
      </c>
      <c r="H223" s="40">
        <f t="shared" si="3247"/>
        <v>0</v>
      </c>
      <c r="I223" s="40">
        <f t="shared" si="3248"/>
        <v>0</v>
      </c>
      <c r="J223" s="5"/>
      <c r="K223" s="9"/>
      <c r="L223" s="9"/>
      <c r="M223" s="9"/>
      <c r="N223" s="9"/>
      <c r="O223" s="9"/>
      <c r="P223" s="40">
        <f t="shared" si="3249"/>
        <v>0</v>
      </c>
      <c r="Q223" s="9"/>
      <c r="R223" s="9"/>
      <c r="S223" s="9"/>
      <c r="T223" s="64">
        <f t="shared" si="3250"/>
        <v>0</v>
      </c>
      <c r="U223" s="64">
        <f t="shared" si="3251"/>
        <v>0</v>
      </c>
      <c r="V223" s="9">
        <f t="shared" si="3252"/>
        <v>0</v>
      </c>
      <c r="W223" s="9">
        <f t="shared" si="3252"/>
        <v>0</v>
      </c>
      <c r="X223" s="45" t="s">
        <v>218</v>
      </c>
      <c r="Y223" s="9">
        <v>25931</v>
      </c>
      <c r="Z223" s="69">
        <f t="shared" si="3253"/>
        <v>0</v>
      </c>
      <c r="AA223" s="69">
        <f t="shared" si="3254"/>
        <v>0</v>
      </c>
      <c r="AB223" s="69">
        <f t="shared" si="3255"/>
        <v>0</v>
      </c>
      <c r="AC223" s="69">
        <f t="shared" si="3256"/>
        <v>0</v>
      </c>
      <c r="AD223" s="69">
        <f t="shared" si="3257"/>
        <v>0</v>
      </c>
      <c r="AE223" s="46">
        <f t="shared" si="3258"/>
        <v>0</v>
      </c>
      <c r="AF223" s="9">
        <f t="shared" si="3259"/>
        <v>0</v>
      </c>
      <c r="AG223" s="9">
        <f t="shared" si="3260"/>
        <v>0</v>
      </c>
      <c r="AH223" s="69">
        <f t="shared" si="3261"/>
        <v>0</v>
      </c>
      <c r="AI223" s="69">
        <f t="shared" si="3262"/>
        <v>0</v>
      </c>
      <c r="AJ223" s="69">
        <f t="shared" si="3263"/>
        <v>0</v>
      </c>
      <c r="AK223" s="40">
        <f t="shared" si="3264"/>
        <v>0</v>
      </c>
      <c r="AL223" s="40">
        <f t="shared" si="3265"/>
        <v>0</v>
      </c>
      <c r="AM223" s="5"/>
      <c r="AN223" s="9"/>
      <c r="AO223" s="9"/>
      <c r="AP223" s="9"/>
      <c r="AQ223" s="9"/>
      <c r="AR223" s="9"/>
      <c r="AS223" s="40">
        <f t="shared" si="3266"/>
        <v>0</v>
      </c>
      <c r="AT223" s="9"/>
      <c r="AU223" s="9"/>
      <c r="AV223" s="9"/>
      <c r="AW223" s="81"/>
      <c r="AX223" s="81"/>
      <c r="AY223" s="78"/>
      <c r="AZ223" s="45" t="s">
        <v>218</v>
      </c>
      <c r="BA223" s="9">
        <v>25931</v>
      </c>
      <c r="BB223" s="107" t="s">
        <v>218</v>
      </c>
      <c r="BC223" s="86">
        <f>ROUND(AX223/BA223/10,2)*-1</f>
        <v>0</v>
      </c>
      <c r="BD223" s="86">
        <f>BC223</f>
        <v>0</v>
      </c>
      <c r="BE223" s="87">
        <f t="shared" si="3270"/>
        <v>0</v>
      </c>
      <c r="BF223" s="87">
        <f t="shared" si="3271"/>
        <v>0</v>
      </c>
      <c r="BG223" s="88">
        <f t="shared" si="3272"/>
        <v>0</v>
      </c>
      <c r="BH223" s="88">
        <f t="shared" si="3273"/>
        <v>0</v>
      </c>
      <c r="BI223" s="88">
        <f t="shared" si="3274"/>
        <v>0</v>
      </c>
      <c r="BJ223" s="88">
        <f t="shared" si="3275"/>
        <v>0</v>
      </c>
      <c r="BK223" s="88">
        <f t="shared" si="3276"/>
        <v>0</v>
      </c>
      <c r="BL223" s="88">
        <f t="shared" si="3277"/>
        <v>0</v>
      </c>
      <c r="BM223" s="87">
        <f t="shared" si="3278"/>
        <v>0</v>
      </c>
      <c r="BN223" s="81">
        <f t="shared" si="3279"/>
        <v>0</v>
      </c>
      <c r="BO223" s="81">
        <f t="shared" si="3280"/>
        <v>0</v>
      </c>
      <c r="BP223" s="81">
        <f t="shared" si="3281"/>
        <v>0</v>
      </c>
      <c r="BQ223" s="81">
        <f t="shared" si="3282"/>
        <v>0</v>
      </c>
      <c r="BR223" s="81">
        <f t="shared" si="3283"/>
        <v>0</v>
      </c>
      <c r="BS223" s="81">
        <f t="shared" si="3284"/>
        <v>0</v>
      </c>
      <c r="BT223" s="45" t="s">
        <v>218</v>
      </c>
      <c r="BU223" s="9">
        <v>25931</v>
      </c>
      <c r="BV223" s="86">
        <v>0</v>
      </c>
      <c r="BW223" s="86">
        <f t="shared" si="3286"/>
        <v>0</v>
      </c>
      <c r="BX223" s="86">
        <f t="shared" si="3287"/>
        <v>0</v>
      </c>
      <c r="BY223" s="87">
        <f t="shared" si="3288"/>
        <v>0</v>
      </c>
      <c r="BZ223" s="87">
        <f t="shared" si="3289"/>
        <v>0</v>
      </c>
      <c r="CA223" s="81">
        <f t="shared" si="3290"/>
        <v>0</v>
      </c>
      <c r="CB223" s="81">
        <f t="shared" si="3291"/>
        <v>0</v>
      </c>
      <c r="CC223" s="81">
        <f t="shared" si="3292"/>
        <v>0</v>
      </c>
      <c r="CD223" s="81">
        <f t="shared" si="3293"/>
        <v>0</v>
      </c>
      <c r="CE223" s="81">
        <f t="shared" si="3294"/>
        <v>0</v>
      </c>
      <c r="CF223" s="81">
        <f t="shared" si="3295"/>
        <v>0</v>
      </c>
      <c r="CG223" s="87">
        <f t="shared" si="3296"/>
        <v>0</v>
      </c>
      <c r="CH223" s="81">
        <f t="shared" si="3297"/>
        <v>0</v>
      </c>
      <c r="CI223" s="81">
        <f t="shared" si="3298"/>
        <v>0</v>
      </c>
      <c r="CJ223" s="81">
        <f t="shared" si="3299"/>
        <v>0</v>
      </c>
      <c r="CK223" s="81">
        <f t="shared" si="3300"/>
        <v>0</v>
      </c>
      <c r="CL223" s="81">
        <f t="shared" si="3301"/>
        <v>0</v>
      </c>
      <c r="CM223" s="45">
        <v>0</v>
      </c>
      <c r="CN223" s="9">
        <v>25931</v>
      </c>
      <c r="CO223" s="90"/>
      <c r="CP223" s="90">
        <f>ROUND((CI223-BO223)/CN223/10,2)*-1</f>
        <v>0</v>
      </c>
      <c r="CQ223" s="90">
        <f t="shared" si="3304"/>
        <v>0</v>
      </c>
      <c r="CR223" s="87">
        <f t="shared" si="3305"/>
        <v>0</v>
      </c>
      <c r="CS223" s="87">
        <f t="shared" si="3306"/>
        <v>0</v>
      </c>
      <c r="CT223" s="88"/>
      <c r="CU223" s="81"/>
      <c r="CV223" s="81"/>
      <c r="CW223" s="81"/>
      <c r="CX223" s="81"/>
      <c r="CY223" s="81"/>
      <c r="CZ223" s="87">
        <f t="shared" si="3307"/>
        <v>0</v>
      </c>
      <c r="DA223" s="81"/>
      <c r="DB223" s="81"/>
      <c r="DC223" s="81"/>
      <c r="DD223" s="81">
        <f t="shared" si="3308"/>
        <v>0</v>
      </c>
      <c r="DE223" s="81">
        <f t="shared" si="3309"/>
        <v>0</v>
      </c>
      <c r="DF223" s="45" t="s">
        <v>218</v>
      </c>
      <c r="DG223" s="9">
        <v>26460</v>
      </c>
      <c r="DH223" s="90">
        <v>0</v>
      </c>
      <c r="DI223" s="90">
        <f t="shared" ref="DI223" si="3329">ROUND(((DB223-CI223)/DG223/10),2)*-1</f>
        <v>0</v>
      </c>
      <c r="DJ223" s="90">
        <f t="shared" si="3312"/>
        <v>0</v>
      </c>
      <c r="DK223" s="87">
        <f t="shared" si="3313"/>
        <v>0</v>
      </c>
      <c r="DL223" s="87">
        <f t="shared" si="3314"/>
        <v>0</v>
      </c>
      <c r="DM223" s="88"/>
      <c r="DN223" s="81"/>
      <c r="DO223" s="81"/>
      <c r="DP223" s="81"/>
      <c r="DQ223" s="81"/>
      <c r="DR223" s="81"/>
      <c r="DS223" s="87">
        <f t="shared" si="3315"/>
        <v>0</v>
      </c>
      <c r="DT223" s="81"/>
      <c r="DU223" s="81"/>
      <c r="DV223" s="81"/>
      <c r="DW223" s="81">
        <f t="shared" si="3316"/>
        <v>0</v>
      </c>
      <c r="DX223" s="81">
        <f t="shared" si="3317"/>
        <v>0</v>
      </c>
      <c r="DY223" s="45" t="s">
        <v>218</v>
      </c>
      <c r="DZ223" s="9"/>
      <c r="EA223" s="90">
        <v>0</v>
      </c>
      <c r="EB223" s="90" t="e">
        <f t="shared" ref="EB223" si="3330">ROUND(((DU223-DB223)/DZ223/10),2)*-1</f>
        <v>#DIV/0!</v>
      </c>
      <c r="EC223" s="90" t="e">
        <f t="shared" si="3320"/>
        <v>#DIV/0!</v>
      </c>
      <c r="ED223" s="87">
        <f t="shared" si="3321"/>
        <v>0</v>
      </c>
      <c r="EE223" s="87">
        <f t="shared" si="3322"/>
        <v>0</v>
      </c>
      <c r="EF223" s="88"/>
      <c r="EG223" s="81"/>
      <c r="EH223" s="81"/>
      <c r="EI223" s="81"/>
      <c r="EJ223" s="81"/>
      <c r="EK223" s="81"/>
      <c r="EL223" s="87">
        <f t="shared" si="3323"/>
        <v>0</v>
      </c>
      <c r="EM223" s="81"/>
      <c r="EN223" s="81"/>
      <c r="EO223" s="81"/>
      <c r="EP223" s="81">
        <f t="shared" si="3324"/>
        <v>0</v>
      </c>
      <c r="EQ223" s="81">
        <f t="shared" si="3325"/>
        <v>0</v>
      </c>
      <c r="ER223" s="45" t="s">
        <v>218</v>
      </c>
      <c r="ES223" s="9"/>
      <c r="ET223" s="90">
        <v>0</v>
      </c>
      <c r="EU223" s="90" t="e">
        <f t="shared" ref="EU223" si="3331">ROUND(((EN223-DU223)/ES223/10),2)*-1</f>
        <v>#DIV/0!</v>
      </c>
      <c r="EV223" s="90" t="e">
        <f t="shared" si="3328"/>
        <v>#DIV/0!</v>
      </c>
    </row>
    <row r="224" spans="1:15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2" t="s">
        <v>19</v>
      </c>
      <c r="H224" s="40">
        <f t="shared" si="3247"/>
        <v>0</v>
      </c>
      <c r="I224" s="40">
        <f t="shared" si="3248"/>
        <v>0</v>
      </c>
      <c r="J224" s="5"/>
      <c r="K224" s="9"/>
      <c r="L224" s="9"/>
      <c r="M224" s="9"/>
      <c r="N224" s="9"/>
      <c r="O224" s="9"/>
      <c r="P224" s="40">
        <f t="shared" si="3249"/>
        <v>0</v>
      </c>
      <c r="Q224" s="9"/>
      <c r="R224" s="9"/>
      <c r="S224" s="9"/>
      <c r="T224" s="64">
        <f t="shared" si="3250"/>
        <v>0</v>
      </c>
      <c r="U224" s="64">
        <f t="shared" si="3251"/>
        <v>0</v>
      </c>
      <c r="V224" s="9">
        <f t="shared" si="3252"/>
        <v>0</v>
      </c>
      <c r="W224" s="9">
        <f t="shared" si="3252"/>
        <v>0</v>
      </c>
      <c r="X224" s="9">
        <v>39730</v>
      </c>
      <c r="Y224" s="45" t="s">
        <v>218</v>
      </c>
      <c r="Z224" s="69">
        <f t="shared" si="3253"/>
        <v>0</v>
      </c>
      <c r="AA224" s="69">
        <f t="shared" si="3254"/>
        <v>0</v>
      </c>
      <c r="AB224" s="69">
        <f t="shared" si="3255"/>
        <v>0</v>
      </c>
      <c r="AC224" s="69">
        <f t="shared" si="3256"/>
        <v>0</v>
      </c>
      <c r="AD224" s="69">
        <f t="shared" si="3257"/>
        <v>0</v>
      </c>
      <c r="AE224" s="46">
        <f t="shared" si="3258"/>
        <v>0</v>
      </c>
      <c r="AF224" s="9">
        <f t="shared" si="3259"/>
        <v>0</v>
      </c>
      <c r="AG224" s="9">
        <f t="shared" si="3260"/>
        <v>0</v>
      </c>
      <c r="AH224" s="69">
        <f t="shared" si="3261"/>
        <v>0</v>
      </c>
      <c r="AI224" s="69">
        <f t="shared" si="3262"/>
        <v>0</v>
      </c>
      <c r="AJ224" s="69">
        <f t="shared" si="3263"/>
        <v>0</v>
      </c>
      <c r="AK224" s="40">
        <f t="shared" si="3264"/>
        <v>0</v>
      </c>
      <c r="AL224" s="40">
        <f t="shared" si="3265"/>
        <v>0</v>
      </c>
      <c r="AM224" s="5"/>
      <c r="AN224" s="9"/>
      <c r="AO224" s="9"/>
      <c r="AP224" s="9"/>
      <c r="AQ224" s="9"/>
      <c r="AR224" s="9"/>
      <c r="AS224" s="40">
        <f t="shared" si="3266"/>
        <v>0</v>
      </c>
      <c r="AT224" s="9"/>
      <c r="AU224" s="9"/>
      <c r="AV224" s="9"/>
      <c r="AW224" s="81"/>
      <c r="AX224" s="81"/>
      <c r="AY224" s="78"/>
      <c r="AZ224" s="9">
        <v>39730</v>
      </c>
      <c r="BA224" s="45" t="s">
        <v>218</v>
      </c>
      <c r="BB224" s="86">
        <f>ROUND(AW224/AZ224/10,2)*-1</f>
        <v>0</v>
      </c>
      <c r="BC224" s="107" t="s">
        <v>218</v>
      </c>
      <c r="BD224" s="107">
        <f>BB224</f>
        <v>0</v>
      </c>
      <c r="BE224" s="87">
        <f t="shared" si="3270"/>
        <v>0</v>
      </c>
      <c r="BF224" s="87">
        <f t="shared" si="3271"/>
        <v>0</v>
      </c>
      <c r="BG224" s="88">
        <f t="shared" si="3272"/>
        <v>0</v>
      </c>
      <c r="BH224" s="88">
        <f t="shared" si="3273"/>
        <v>0</v>
      </c>
      <c r="BI224" s="88">
        <f t="shared" si="3274"/>
        <v>0</v>
      </c>
      <c r="BJ224" s="88">
        <f t="shared" si="3275"/>
        <v>0</v>
      </c>
      <c r="BK224" s="88">
        <f t="shared" si="3276"/>
        <v>0</v>
      </c>
      <c r="BL224" s="88">
        <f t="shared" si="3277"/>
        <v>0</v>
      </c>
      <c r="BM224" s="87">
        <f t="shared" si="3278"/>
        <v>0</v>
      </c>
      <c r="BN224" s="81">
        <f t="shared" si="3279"/>
        <v>0</v>
      </c>
      <c r="BO224" s="81">
        <f t="shared" si="3280"/>
        <v>0</v>
      </c>
      <c r="BP224" s="81">
        <f t="shared" si="3281"/>
        <v>0</v>
      </c>
      <c r="BQ224" s="81">
        <f t="shared" si="3282"/>
        <v>0</v>
      </c>
      <c r="BR224" s="81">
        <f t="shared" si="3283"/>
        <v>0</v>
      </c>
      <c r="BS224" s="81">
        <f t="shared" si="3284"/>
        <v>0</v>
      </c>
      <c r="BT224" s="9">
        <v>39730</v>
      </c>
      <c r="BU224" s="45" t="s">
        <v>218</v>
      </c>
      <c r="BV224" s="86">
        <f t="shared" si="3285"/>
        <v>0</v>
      </c>
      <c r="BW224" s="86">
        <v>0</v>
      </c>
      <c r="BX224" s="86">
        <f t="shared" si="3287"/>
        <v>0</v>
      </c>
      <c r="BY224" s="87">
        <f t="shared" si="3288"/>
        <v>0</v>
      </c>
      <c r="BZ224" s="87">
        <f t="shared" si="3289"/>
        <v>0</v>
      </c>
      <c r="CA224" s="81">
        <f t="shared" si="3290"/>
        <v>0</v>
      </c>
      <c r="CB224" s="81">
        <f t="shared" si="3291"/>
        <v>0</v>
      </c>
      <c r="CC224" s="81">
        <f t="shared" si="3292"/>
        <v>0</v>
      </c>
      <c r="CD224" s="81">
        <f t="shared" si="3293"/>
        <v>0</v>
      </c>
      <c r="CE224" s="81">
        <f t="shared" si="3294"/>
        <v>0</v>
      </c>
      <c r="CF224" s="81">
        <f t="shared" si="3295"/>
        <v>0</v>
      </c>
      <c r="CG224" s="87">
        <f t="shared" si="3296"/>
        <v>0</v>
      </c>
      <c r="CH224" s="81">
        <f t="shared" si="3297"/>
        <v>0</v>
      </c>
      <c r="CI224" s="81">
        <f t="shared" si="3298"/>
        <v>0</v>
      </c>
      <c r="CJ224" s="81">
        <f t="shared" si="3299"/>
        <v>0</v>
      </c>
      <c r="CK224" s="81">
        <f t="shared" si="3300"/>
        <v>0</v>
      </c>
      <c r="CL224" s="81">
        <f t="shared" si="3301"/>
        <v>0</v>
      </c>
      <c r="CM224" s="9">
        <v>39730</v>
      </c>
      <c r="CN224" s="45">
        <v>0</v>
      </c>
      <c r="CO224" s="90">
        <f>ROUND(((CD224+CE224)-(BJ224+BK224))/CM224/10,2)*-1</f>
        <v>0</v>
      </c>
      <c r="CP224" s="90"/>
      <c r="CQ224" s="90">
        <f t="shared" si="3304"/>
        <v>0</v>
      </c>
      <c r="CR224" s="87">
        <f t="shared" si="3305"/>
        <v>0</v>
      </c>
      <c r="CS224" s="87">
        <f t="shared" si="3306"/>
        <v>0</v>
      </c>
      <c r="CT224" s="88"/>
      <c r="CU224" s="81"/>
      <c r="CV224" s="81"/>
      <c r="CW224" s="81"/>
      <c r="CX224" s="81"/>
      <c r="CY224" s="81"/>
      <c r="CZ224" s="87">
        <f t="shared" si="3307"/>
        <v>0</v>
      </c>
      <c r="DA224" s="81"/>
      <c r="DB224" s="81"/>
      <c r="DC224" s="81"/>
      <c r="DD224" s="81">
        <f t="shared" si="3308"/>
        <v>0</v>
      </c>
      <c r="DE224" s="81">
        <f t="shared" si="3309"/>
        <v>0</v>
      </c>
      <c r="DF224" s="9">
        <v>40555</v>
      </c>
      <c r="DG224" s="45" t="s">
        <v>218</v>
      </c>
      <c r="DH224" s="90">
        <f t="shared" ref="DH224" si="3332">ROUND(((CW224+CX224)-(CD224+CE224))/DF224/10,2)*-1</f>
        <v>0</v>
      </c>
      <c r="DI224" s="90">
        <v>0</v>
      </c>
      <c r="DJ224" s="90">
        <f t="shared" si="3312"/>
        <v>0</v>
      </c>
      <c r="DK224" s="87">
        <f t="shared" si="3313"/>
        <v>0</v>
      </c>
      <c r="DL224" s="87">
        <f t="shared" si="3314"/>
        <v>0</v>
      </c>
      <c r="DM224" s="88"/>
      <c r="DN224" s="81"/>
      <c r="DO224" s="81"/>
      <c r="DP224" s="81"/>
      <c r="DQ224" s="81"/>
      <c r="DR224" s="81"/>
      <c r="DS224" s="87">
        <f t="shared" si="3315"/>
        <v>0</v>
      </c>
      <c r="DT224" s="81"/>
      <c r="DU224" s="81"/>
      <c r="DV224" s="81"/>
      <c r="DW224" s="81">
        <f t="shared" si="3316"/>
        <v>0</v>
      </c>
      <c r="DX224" s="81">
        <f t="shared" si="3317"/>
        <v>0</v>
      </c>
      <c r="DY224" s="9"/>
      <c r="DZ224" s="45" t="s">
        <v>218</v>
      </c>
      <c r="EA224" s="90" t="e">
        <f t="shared" ref="EA224" si="3333">ROUND(((DP224+DQ224)-(CW224+CX224))/DY224/10,2)*-1</f>
        <v>#DIV/0!</v>
      </c>
      <c r="EB224" s="90">
        <v>0</v>
      </c>
      <c r="EC224" s="90" t="e">
        <f t="shared" si="3320"/>
        <v>#DIV/0!</v>
      </c>
      <c r="ED224" s="87">
        <f t="shared" si="3321"/>
        <v>0</v>
      </c>
      <c r="EE224" s="87">
        <f t="shared" si="3322"/>
        <v>0</v>
      </c>
      <c r="EF224" s="88"/>
      <c r="EG224" s="81"/>
      <c r="EH224" s="81"/>
      <c r="EI224" s="81"/>
      <c r="EJ224" s="81"/>
      <c r="EK224" s="81"/>
      <c r="EL224" s="87">
        <f t="shared" si="3323"/>
        <v>0</v>
      </c>
      <c r="EM224" s="81"/>
      <c r="EN224" s="81"/>
      <c r="EO224" s="81"/>
      <c r="EP224" s="81">
        <f t="shared" si="3324"/>
        <v>0</v>
      </c>
      <c r="EQ224" s="81">
        <f t="shared" si="3325"/>
        <v>0</v>
      </c>
      <c r="ER224" s="9"/>
      <c r="ES224" s="45" t="s">
        <v>218</v>
      </c>
      <c r="ET224" s="90" t="e">
        <f t="shared" ref="ET224" si="3334">ROUND(((EI224+EJ224)-(DP224+DQ224))/ER224/10,2)*-1</f>
        <v>#DIV/0!</v>
      </c>
      <c r="EU224" s="90">
        <v>0</v>
      </c>
      <c r="EV224" s="90" t="e">
        <f t="shared" si="3328"/>
        <v>#DIV/0!</v>
      </c>
    </row>
    <row r="225" spans="1:15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93</v>
      </c>
      <c r="G225" s="7" t="s">
        <v>94</v>
      </c>
      <c r="H225" s="40">
        <f t="shared" si="3247"/>
        <v>0</v>
      </c>
      <c r="I225" s="40">
        <f t="shared" si="3248"/>
        <v>0</v>
      </c>
      <c r="J225" s="5"/>
      <c r="K225" s="9"/>
      <c r="L225" s="9"/>
      <c r="M225" s="9"/>
      <c r="N225" s="9"/>
      <c r="O225" s="9"/>
      <c r="P225" s="40">
        <f t="shared" si="3249"/>
        <v>0</v>
      </c>
      <c r="Q225" s="9"/>
      <c r="R225" s="9"/>
      <c r="S225" s="9"/>
      <c r="T225" s="64">
        <f t="shared" si="3250"/>
        <v>0</v>
      </c>
      <c r="U225" s="64">
        <f t="shared" si="3251"/>
        <v>0</v>
      </c>
      <c r="V225" s="9">
        <f t="shared" si="3252"/>
        <v>0</v>
      </c>
      <c r="W225" s="9">
        <f t="shared" si="3252"/>
        <v>0</v>
      </c>
      <c r="X225" s="45" t="s">
        <v>218</v>
      </c>
      <c r="Y225" s="9">
        <v>20956</v>
      </c>
      <c r="Z225" s="69">
        <f t="shared" si="3253"/>
        <v>0</v>
      </c>
      <c r="AA225" s="69">
        <f t="shared" si="3254"/>
        <v>0</v>
      </c>
      <c r="AB225" s="69">
        <f t="shared" si="3255"/>
        <v>0</v>
      </c>
      <c r="AC225" s="69">
        <f t="shared" si="3256"/>
        <v>0</v>
      </c>
      <c r="AD225" s="69">
        <f t="shared" si="3257"/>
        <v>0</v>
      </c>
      <c r="AE225" s="46">
        <f t="shared" si="3258"/>
        <v>0</v>
      </c>
      <c r="AF225" s="9">
        <f t="shared" si="3259"/>
        <v>0</v>
      </c>
      <c r="AG225" s="9">
        <f t="shared" si="3260"/>
        <v>0</v>
      </c>
      <c r="AH225" s="69">
        <f t="shared" si="3261"/>
        <v>0</v>
      </c>
      <c r="AI225" s="69">
        <f t="shared" si="3262"/>
        <v>0</v>
      </c>
      <c r="AJ225" s="69">
        <f t="shared" si="3263"/>
        <v>0</v>
      </c>
      <c r="AK225" s="40">
        <f t="shared" si="3264"/>
        <v>0</v>
      </c>
      <c r="AL225" s="40">
        <f t="shared" si="3265"/>
        <v>0</v>
      </c>
      <c r="AM225" s="5"/>
      <c r="AN225" s="9"/>
      <c r="AO225" s="9"/>
      <c r="AP225" s="9"/>
      <c r="AQ225" s="9"/>
      <c r="AR225" s="9"/>
      <c r="AS225" s="40">
        <f t="shared" si="3266"/>
        <v>0</v>
      </c>
      <c r="AT225" s="9"/>
      <c r="AU225" s="9"/>
      <c r="AV225" s="9"/>
      <c r="AW225" s="81"/>
      <c r="AX225" s="81"/>
      <c r="AY225" s="78"/>
      <c r="AZ225" s="45" t="s">
        <v>218</v>
      </c>
      <c r="BA225" s="9">
        <v>20956</v>
      </c>
      <c r="BB225" s="107" t="s">
        <v>218</v>
      </c>
      <c r="BC225" s="86">
        <f>ROUND(AX225/BA225/10,2)*-1</f>
        <v>0</v>
      </c>
      <c r="BD225" s="86">
        <f>BC225</f>
        <v>0</v>
      </c>
      <c r="BE225" s="87">
        <f t="shared" si="3270"/>
        <v>0</v>
      </c>
      <c r="BF225" s="87">
        <f t="shared" si="3271"/>
        <v>0</v>
      </c>
      <c r="BG225" s="88">
        <f t="shared" si="3272"/>
        <v>0</v>
      </c>
      <c r="BH225" s="88">
        <f t="shared" si="3273"/>
        <v>0</v>
      </c>
      <c r="BI225" s="88">
        <f t="shared" si="3274"/>
        <v>0</v>
      </c>
      <c r="BJ225" s="88">
        <f t="shared" si="3275"/>
        <v>0</v>
      </c>
      <c r="BK225" s="88">
        <f t="shared" si="3276"/>
        <v>0</v>
      </c>
      <c r="BL225" s="88">
        <f t="shared" si="3277"/>
        <v>0</v>
      </c>
      <c r="BM225" s="87">
        <f t="shared" si="3278"/>
        <v>0</v>
      </c>
      <c r="BN225" s="81">
        <f t="shared" si="3279"/>
        <v>0</v>
      </c>
      <c r="BO225" s="81">
        <f t="shared" si="3280"/>
        <v>0</v>
      </c>
      <c r="BP225" s="81">
        <f t="shared" si="3281"/>
        <v>0</v>
      </c>
      <c r="BQ225" s="81">
        <f t="shared" si="3282"/>
        <v>0</v>
      </c>
      <c r="BR225" s="81">
        <f t="shared" si="3283"/>
        <v>0</v>
      </c>
      <c r="BS225" s="81">
        <f t="shared" si="3284"/>
        <v>0</v>
      </c>
      <c r="BT225" s="45" t="s">
        <v>218</v>
      </c>
      <c r="BU225" s="9">
        <v>20956</v>
      </c>
      <c r="BV225" s="86">
        <v>0</v>
      </c>
      <c r="BW225" s="86">
        <f t="shared" si="3286"/>
        <v>0</v>
      </c>
      <c r="BX225" s="86">
        <f t="shared" si="3287"/>
        <v>0</v>
      </c>
      <c r="BY225" s="87">
        <f t="shared" si="3288"/>
        <v>0</v>
      </c>
      <c r="BZ225" s="87">
        <f t="shared" si="3289"/>
        <v>0</v>
      </c>
      <c r="CA225" s="81">
        <f t="shared" si="3290"/>
        <v>0</v>
      </c>
      <c r="CB225" s="81">
        <f t="shared" si="3291"/>
        <v>0</v>
      </c>
      <c r="CC225" s="81">
        <f t="shared" si="3292"/>
        <v>0</v>
      </c>
      <c r="CD225" s="81">
        <f t="shared" si="3293"/>
        <v>0</v>
      </c>
      <c r="CE225" s="81">
        <f t="shared" si="3294"/>
        <v>0</v>
      </c>
      <c r="CF225" s="81">
        <f t="shared" si="3295"/>
        <v>0</v>
      </c>
      <c r="CG225" s="87">
        <f t="shared" si="3296"/>
        <v>0</v>
      </c>
      <c r="CH225" s="81">
        <f t="shared" si="3297"/>
        <v>0</v>
      </c>
      <c r="CI225" s="81">
        <f t="shared" si="3298"/>
        <v>0</v>
      </c>
      <c r="CJ225" s="81">
        <f t="shared" si="3299"/>
        <v>0</v>
      </c>
      <c r="CK225" s="81">
        <f t="shared" si="3300"/>
        <v>0</v>
      </c>
      <c r="CL225" s="81">
        <f t="shared" si="3301"/>
        <v>0</v>
      </c>
      <c r="CM225" s="45">
        <v>0</v>
      </c>
      <c r="CN225" s="9">
        <v>20956</v>
      </c>
      <c r="CO225" s="90"/>
      <c r="CP225" s="90">
        <f>ROUND((CI225-BO225)/CN225/10,2)*-1</f>
        <v>0</v>
      </c>
      <c r="CQ225" s="90">
        <f t="shared" si="3304"/>
        <v>0</v>
      </c>
      <c r="CR225" s="87">
        <f t="shared" si="3305"/>
        <v>0</v>
      </c>
      <c r="CS225" s="87">
        <f t="shared" si="3306"/>
        <v>0</v>
      </c>
      <c r="CT225" s="88"/>
      <c r="CU225" s="81"/>
      <c r="CV225" s="81"/>
      <c r="CW225" s="81"/>
      <c r="CX225" s="81"/>
      <c r="CY225" s="81"/>
      <c r="CZ225" s="87">
        <f t="shared" si="3307"/>
        <v>0</v>
      </c>
      <c r="DA225" s="81"/>
      <c r="DB225" s="81"/>
      <c r="DC225" s="81"/>
      <c r="DD225" s="81">
        <f t="shared" si="3308"/>
        <v>0</v>
      </c>
      <c r="DE225" s="81">
        <f t="shared" si="3309"/>
        <v>0</v>
      </c>
      <c r="DF225" s="45" t="s">
        <v>218</v>
      </c>
      <c r="DG225" s="9">
        <v>21384</v>
      </c>
      <c r="DH225" s="90">
        <v>0</v>
      </c>
      <c r="DI225" s="90">
        <f t="shared" ref="DI225" si="3335">ROUND(((DB225-CI225)/DG225/10),2)*-1</f>
        <v>0</v>
      </c>
      <c r="DJ225" s="90">
        <f t="shared" si="3312"/>
        <v>0</v>
      </c>
      <c r="DK225" s="87">
        <f t="shared" si="3313"/>
        <v>0</v>
      </c>
      <c r="DL225" s="87">
        <f t="shared" si="3314"/>
        <v>0</v>
      </c>
      <c r="DM225" s="88"/>
      <c r="DN225" s="81"/>
      <c r="DO225" s="81"/>
      <c r="DP225" s="81"/>
      <c r="DQ225" s="81"/>
      <c r="DR225" s="81"/>
      <c r="DS225" s="87">
        <f t="shared" si="3315"/>
        <v>0</v>
      </c>
      <c r="DT225" s="81"/>
      <c r="DU225" s="81"/>
      <c r="DV225" s="81"/>
      <c r="DW225" s="81">
        <f t="shared" si="3316"/>
        <v>0</v>
      </c>
      <c r="DX225" s="81">
        <f t="shared" si="3317"/>
        <v>0</v>
      </c>
      <c r="DY225" s="45" t="s">
        <v>218</v>
      </c>
      <c r="DZ225" s="9"/>
      <c r="EA225" s="90">
        <v>0</v>
      </c>
      <c r="EB225" s="90" t="e">
        <f t="shared" ref="EB225" si="3336">ROUND(((DU225-DB225)/DZ225/10),2)*-1</f>
        <v>#DIV/0!</v>
      </c>
      <c r="EC225" s="90" t="e">
        <f t="shared" si="3320"/>
        <v>#DIV/0!</v>
      </c>
      <c r="ED225" s="87">
        <f t="shared" si="3321"/>
        <v>0</v>
      </c>
      <c r="EE225" s="87">
        <f t="shared" si="3322"/>
        <v>0</v>
      </c>
      <c r="EF225" s="88"/>
      <c r="EG225" s="81"/>
      <c r="EH225" s="81"/>
      <c r="EI225" s="81"/>
      <c r="EJ225" s="81"/>
      <c r="EK225" s="81"/>
      <c r="EL225" s="87">
        <f t="shared" si="3323"/>
        <v>0</v>
      </c>
      <c r="EM225" s="81"/>
      <c r="EN225" s="81"/>
      <c r="EO225" s="81"/>
      <c r="EP225" s="81">
        <f t="shared" si="3324"/>
        <v>0</v>
      </c>
      <c r="EQ225" s="81">
        <f t="shared" si="3325"/>
        <v>0</v>
      </c>
      <c r="ER225" s="45" t="s">
        <v>218</v>
      </c>
      <c r="ES225" s="9"/>
      <c r="ET225" s="90">
        <v>0</v>
      </c>
      <c r="EU225" s="90" t="e">
        <f t="shared" ref="EU225" si="3337">ROUND(((EN225-DU225)/ES225/10),2)*-1</f>
        <v>#DIV/0!</v>
      </c>
      <c r="EV225" s="90" t="e">
        <f t="shared" si="3328"/>
        <v>#DIV/0!</v>
      </c>
    </row>
    <row r="226" spans="1:152" x14ac:dyDescent="0.25">
      <c r="A226" s="29"/>
      <c r="B226" s="30"/>
      <c r="C226" s="31"/>
      <c r="D226" s="32" t="s">
        <v>184</v>
      </c>
      <c r="E226" s="30"/>
      <c r="F226" s="30"/>
      <c r="G226" s="31"/>
      <c r="H226" s="33">
        <f t="shared" ref="H226:AE226" si="3338">SUBTOTAL(9,H219:H225)</f>
        <v>0</v>
      </c>
      <c r="I226" s="33">
        <f t="shared" si="3338"/>
        <v>0</v>
      </c>
      <c r="J226" s="33">
        <f t="shared" si="3338"/>
        <v>0</v>
      </c>
      <c r="K226" s="33">
        <f t="shared" si="3338"/>
        <v>0</v>
      </c>
      <c r="L226" s="33">
        <f t="shared" si="3338"/>
        <v>0</v>
      </c>
      <c r="M226" s="33">
        <f t="shared" si="3338"/>
        <v>0</v>
      </c>
      <c r="N226" s="33">
        <f t="shared" si="3338"/>
        <v>0</v>
      </c>
      <c r="O226" s="33">
        <f t="shared" si="3338"/>
        <v>0</v>
      </c>
      <c r="P226" s="33">
        <f t="shared" si="3338"/>
        <v>0</v>
      </c>
      <c r="Q226" s="33">
        <f t="shared" si="3338"/>
        <v>0</v>
      </c>
      <c r="R226" s="33">
        <f t="shared" si="3338"/>
        <v>0</v>
      </c>
      <c r="S226" s="33">
        <f t="shared" si="3338"/>
        <v>0</v>
      </c>
      <c r="T226" s="33">
        <f t="shared" si="3338"/>
        <v>0</v>
      </c>
      <c r="U226" s="33">
        <f t="shared" si="3338"/>
        <v>0</v>
      </c>
      <c r="V226" s="33">
        <f t="shared" si="3338"/>
        <v>0</v>
      </c>
      <c r="W226" s="33">
        <f t="shared" si="3338"/>
        <v>0</v>
      </c>
      <c r="X226" s="33">
        <f t="shared" si="3338"/>
        <v>171405</v>
      </c>
      <c r="Y226" s="33">
        <f t="shared" si="3338"/>
        <v>122977</v>
      </c>
      <c r="Z226" s="47">
        <f t="shared" si="3338"/>
        <v>0</v>
      </c>
      <c r="AA226" s="47">
        <f t="shared" si="3338"/>
        <v>0</v>
      </c>
      <c r="AB226" s="47">
        <f t="shared" si="3338"/>
        <v>0</v>
      </c>
      <c r="AC226" s="47">
        <f t="shared" si="3338"/>
        <v>0</v>
      </c>
      <c r="AD226" s="47">
        <f t="shared" si="3338"/>
        <v>0</v>
      </c>
      <c r="AE226" s="47">
        <f t="shared" si="3338"/>
        <v>0</v>
      </c>
      <c r="AF226" s="33">
        <f t="shared" ref="AF226:AJ226" si="3339">SUBTOTAL(9,AF219:AF225)</f>
        <v>0</v>
      </c>
      <c r="AG226" s="33">
        <f t="shared" si="3339"/>
        <v>0</v>
      </c>
      <c r="AH226" s="47">
        <f t="shared" si="3339"/>
        <v>0</v>
      </c>
      <c r="AI226" s="47">
        <f t="shared" si="3339"/>
        <v>0</v>
      </c>
      <c r="AJ226" s="47">
        <f t="shared" si="3339"/>
        <v>0</v>
      </c>
      <c r="AK226" s="33">
        <f t="shared" ref="AK226:BD226" si="3340">SUBTOTAL(9,AK219:AK225)</f>
        <v>0</v>
      </c>
      <c r="AL226" s="33">
        <f t="shared" si="3340"/>
        <v>0</v>
      </c>
      <c r="AM226" s="33">
        <f t="shared" si="3340"/>
        <v>0</v>
      </c>
      <c r="AN226" s="33">
        <f t="shared" si="3340"/>
        <v>0</v>
      </c>
      <c r="AO226" s="33">
        <f t="shared" si="3340"/>
        <v>0</v>
      </c>
      <c r="AP226" s="33">
        <f t="shared" si="3340"/>
        <v>0</v>
      </c>
      <c r="AQ226" s="33">
        <f t="shared" si="3340"/>
        <v>0</v>
      </c>
      <c r="AR226" s="33">
        <f t="shared" si="3340"/>
        <v>0</v>
      </c>
      <c r="AS226" s="33">
        <f t="shared" si="3340"/>
        <v>0</v>
      </c>
      <c r="AT226" s="33">
        <f t="shared" si="3340"/>
        <v>0</v>
      </c>
      <c r="AU226" s="33">
        <f t="shared" si="3340"/>
        <v>0</v>
      </c>
      <c r="AV226" s="33">
        <f t="shared" si="3340"/>
        <v>0</v>
      </c>
      <c r="AW226" s="33">
        <f t="shared" si="3340"/>
        <v>0</v>
      </c>
      <c r="AX226" s="33">
        <f t="shared" si="3340"/>
        <v>0</v>
      </c>
      <c r="AY226" s="33">
        <f t="shared" si="3340"/>
        <v>0</v>
      </c>
      <c r="AZ226" s="33">
        <f t="shared" ref="AZ226:BA226" si="3341">SUBTOTAL(9,AZ219:AZ225)</f>
        <v>171405</v>
      </c>
      <c r="BA226" s="33">
        <f t="shared" si="3341"/>
        <v>122977</v>
      </c>
      <c r="BB226" s="47">
        <f t="shared" si="3340"/>
        <v>0</v>
      </c>
      <c r="BC226" s="47">
        <f t="shared" si="3340"/>
        <v>0</v>
      </c>
      <c r="BD226" s="47">
        <f t="shared" si="3340"/>
        <v>0</v>
      </c>
      <c r="BE226" s="33">
        <f t="shared" ref="BE226:BX226" si="3342">SUBTOTAL(9,BE219:BE225)</f>
        <v>0</v>
      </c>
      <c r="BF226" s="33">
        <f t="shared" si="3342"/>
        <v>0</v>
      </c>
      <c r="BG226" s="33">
        <f t="shared" si="3342"/>
        <v>0</v>
      </c>
      <c r="BH226" s="33">
        <f t="shared" si="3342"/>
        <v>0</v>
      </c>
      <c r="BI226" s="33">
        <f t="shared" si="3342"/>
        <v>0</v>
      </c>
      <c r="BJ226" s="33">
        <f t="shared" si="3342"/>
        <v>0</v>
      </c>
      <c r="BK226" s="33">
        <f t="shared" si="3342"/>
        <v>0</v>
      </c>
      <c r="BL226" s="33">
        <f t="shared" si="3342"/>
        <v>0</v>
      </c>
      <c r="BM226" s="33">
        <f t="shared" si="3342"/>
        <v>0</v>
      </c>
      <c r="BN226" s="33">
        <f t="shared" si="3342"/>
        <v>0</v>
      </c>
      <c r="BO226" s="33">
        <f t="shared" si="3342"/>
        <v>0</v>
      </c>
      <c r="BP226" s="33">
        <f t="shared" si="3342"/>
        <v>0</v>
      </c>
      <c r="BQ226" s="33">
        <f t="shared" si="3342"/>
        <v>0</v>
      </c>
      <c r="BR226" s="33">
        <f t="shared" si="3342"/>
        <v>0</v>
      </c>
      <c r="BS226" s="33">
        <f t="shared" si="3342"/>
        <v>0</v>
      </c>
      <c r="BT226" s="33">
        <f t="shared" si="3342"/>
        <v>171405</v>
      </c>
      <c r="BU226" s="33">
        <f t="shared" si="3342"/>
        <v>122977</v>
      </c>
      <c r="BV226" s="47">
        <f t="shared" si="3342"/>
        <v>0</v>
      </c>
      <c r="BW226" s="47">
        <f t="shared" si="3342"/>
        <v>0</v>
      </c>
      <c r="BX226" s="47">
        <f t="shared" si="3342"/>
        <v>0</v>
      </c>
      <c r="BY226" s="33">
        <f t="shared" ref="BY226:CQ226" si="3343">SUBTOTAL(9,BY219:BY225)</f>
        <v>0</v>
      </c>
      <c r="BZ226" s="33">
        <f t="shared" si="3343"/>
        <v>0</v>
      </c>
      <c r="CA226" s="33">
        <f t="shared" si="3343"/>
        <v>0</v>
      </c>
      <c r="CB226" s="33">
        <f t="shared" si="3343"/>
        <v>0</v>
      </c>
      <c r="CC226" s="33">
        <f t="shared" si="3343"/>
        <v>0</v>
      </c>
      <c r="CD226" s="33">
        <f t="shared" si="3343"/>
        <v>0</v>
      </c>
      <c r="CE226" s="33">
        <f t="shared" si="3343"/>
        <v>0</v>
      </c>
      <c r="CF226" s="33">
        <f t="shared" si="3343"/>
        <v>0</v>
      </c>
      <c r="CG226" s="33">
        <f t="shared" si="3343"/>
        <v>0</v>
      </c>
      <c r="CH226" s="33">
        <f t="shared" si="3343"/>
        <v>0</v>
      </c>
      <c r="CI226" s="33">
        <f t="shared" si="3343"/>
        <v>0</v>
      </c>
      <c r="CJ226" s="33">
        <f t="shared" si="3343"/>
        <v>0</v>
      </c>
      <c r="CK226" s="33">
        <f t="shared" si="3343"/>
        <v>0</v>
      </c>
      <c r="CL226" s="33">
        <f t="shared" si="3343"/>
        <v>0</v>
      </c>
      <c r="CM226" s="33">
        <f t="shared" si="3343"/>
        <v>171405</v>
      </c>
      <c r="CN226" s="33">
        <f t="shared" si="3343"/>
        <v>122977</v>
      </c>
      <c r="CO226" s="56">
        <f t="shared" si="3343"/>
        <v>0</v>
      </c>
      <c r="CP226" s="56">
        <f t="shared" si="3343"/>
        <v>0</v>
      </c>
      <c r="CQ226" s="56">
        <f t="shared" si="3343"/>
        <v>0</v>
      </c>
      <c r="CR226" s="33">
        <f t="shared" ref="CR226:DJ226" si="3344">SUBTOTAL(9,CR219:CR225)</f>
        <v>0</v>
      </c>
      <c r="CS226" s="33">
        <f t="shared" si="3344"/>
        <v>0</v>
      </c>
      <c r="CT226" s="33">
        <f t="shared" si="3344"/>
        <v>0</v>
      </c>
      <c r="CU226" s="33">
        <f t="shared" si="3344"/>
        <v>0</v>
      </c>
      <c r="CV226" s="33">
        <f t="shared" si="3344"/>
        <v>0</v>
      </c>
      <c r="CW226" s="33">
        <f t="shared" si="3344"/>
        <v>0</v>
      </c>
      <c r="CX226" s="33">
        <f t="shared" si="3344"/>
        <v>0</v>
      </c>
      <c r="CY226" s="33">
        <f t="shared" si="3344"/>
        <v>0</v>
      </c>
      <c r="CZ226" s="33">
        <f t="shared" si="3344"/>
        <v>0</v>
      </c>
      <c r="DA226" s="33">
        <f t="shared" si="3344"/>
        <v>0</v>
      </c>
      <c r="DB226" s="33">
        <f t="shared" si="3344"/>
        <v>0</v>
      </c>
      <c r="DC226" s="33">
        <f t="shared" si="3344"/>
        <v>0</v>
      </c>
      <c r="DD226" s="33">
        <f t="shared" si="3344"/>
        <v>0</v>
      </c>
      <c r="DE226" s="33">
        <f t="shared" si="3344"/>
        <v>0</v>
      </c>
      <c r="DF226" s="33">
        <f t="shared" si="3344"/>
        <v>187619.49046660832</v>
      </c>
      <c r="DG226" s="33">
        <f t="shared" si="3344"/>
        <v>110734</v>
      </c>
      <c r="DH226" s="56">
        <f t="shared" si="3344"/>
        <v>0</v>
      </c>
      <c r="DI226" s="56">
        <f t="shared" si="3344"/>
        <v>0</v>
      </c>
      <c r="DJ226" s="56">
        <f t="shared" si="3344"/>
        <v>0</v>
      </c>
      <c r="DK226" s="33">
        <f t="shared" ref="DK226:EC226" si="3345">SUBTOTAL(9,DK219:DK225)</f>
        <v>0</v>
      </c>
      <c r="DL226" s="33">
        <f t="shared" si="3345"/>
        <v>0</v>
      </c>
      <c r="DM226" s="33">
        <f t="shared" si="3345"/>
        <v>0</v>
      </c>
      <c r="DN226" s="33">
        <f t="shared" si="3345"/>
        <v>0</v>
      </c>
      <c r="DO226" s="33">
        <f t="shared" si="3345"/>
        <v>0</v>
      </c>
      <c r="DP226" s="33">
        <f t="shared" si="3345"/>
        <v>0</v>
      </c>
      <c r="DQ226" s="33">
        <f t="shared" si="3345"/>
        <v>0</v>
      </c>
      <c r="DR226" s="33">
        <f t="shared" si="3345"/>
        <v>0</v>
      </c>
      <c r="DS226" s="33">
        <f t="shared" si="3345"/>
        <v>0</v>
      </c>
      <c r="DT226" s="33">
        <f t="shared" si="3345"/>
        <v>0</v>
      </c>
      <c r="DU226" s="33">
        <f t="shared" si="3345"/>
        <v>0</v>
      </c>
      <c r="DV226" s="33">
        <f t="shared" si="3345"/>
        <v>0</v>
      </c>
      <c r="DW226" s="33">
        <f t="shared" si="3345"/>
        <v>0</v>
      </c>
      <c r="DX226" s="33">
        <f t="shared" si="3345"/>
        <v>0</v>
      </c>
      <c r="DY226" s="33">
        <f t="shared" si="3345"/>
        <v>0</v>
      </c>
      <c r="DZ226" s="33">
        <f t="shared" si="3345"/>
        <v>0</v>
      </c>
      <c r="EA226" s="56" t="e">
        <f t="shared" si="3345"/>
        <v>#DIV/0!</v>
      </c>
      <c r="EB226" s="56" t="e">
        <f t="shared" si="3345"/>
        <v>#DIV/0!</v>
      </c>
      <c r="EC226" s="56" t="e">
        <f t="shared" si="3345"/>
        <v>#DIV/0!</v>
      </c>
      <c r="ED226" s="33">
        <f t="shared" ref="ED226:EV226" si="3346">SUBTOTAL(9,ED219:ED225)</f>
        <v>0</v>
      </c>
      <c r="EE226" s="33">
        <f t="shared" si="3346"/>
        <v>0</v>
      </c>
      <c r="EF226" s="33">
        <f t="shared" si="3346"/>
        <v>0</v>
      </c>
      <c r="EG226" s="33">
        <f t="shared" si="3346"/>
        <v>0</v>
      </c>
      <c r="EH226" s="33">
        <f t="shared" si="3346"/>
        <v>0</v>
      </c>
      <c r="EI226" s="33">
        <f t="shared" si="3346"/>
        <v>0</v>
      </c>
      <c r="EJ226" s="33">
        <f t="shared" si="3346"/>
        <v>0</v>
      </c>
      <c r="EK226" s="33">
        <f t="shared" si="3346"/>
        <v>0</v>
      </c>
      <c r="EL226" s="33">
        <f t="shared" si="3346"/>
        <v>0</v>
      </c>
      <c r="EM226" s="33">
        <f t="shared" si="3346"/>
        <v>0</v>
      </c>
      <c r="EN226" s="33">
        <f t="shared" si="3346"/>
        <v>0</v>
      </c>
      <c r="EO226" s="33">
        <f t="shared" si="3346"/>
        <v>0</v>
      </c>
      <c r="EP226" s="33">
        <f t="shared" si="3346"/>
        <v>0</v>
      </c>
      <c r="EQ226" s="33">
        <f t="shared" si="3346"/>
        <v>0</v>
      </c>
      <c r="ER226" s="33">
        <f t="shared" si="3346"/>
        <v>0</v>
      </c>
      <c r="ES226" s="33">
        <f t="shared" si="3346"/>
        <v>0</v>
      </c>
      <c r="ET226" s="56" t="e">
        <f t="shared" si="3346"/>
        <v>#DIV/0!</v>
      </c>
      <c r="EU226" s="56" t="e">
        <f t="shared" si="3346"/>
        <v>#DIV/0!</v>
      </c>
      <c r="EV226" s="56" t="e">
        <f t="shared" si="3346"/>
        <v>#DIV/0!</v>
      </c>
    </row>
    <row r="227" spans="1:15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6" t="s">
        <v>19</v>
      </c>
      <c r="H227" s="40">
        <f t="shared" ref="H227:H232" si="3347">I227+P227</f>
        <v>0</v>
      </c>
      <c r="I227" s="40">
        <f t="shared" ref="I227:I232" si="3348">K227+L227+M227+N227+O227</f>
        <v>0</v>
      </c>
      <c r="J227" s="5"/>
      <c r="K227" s="9"/>
      <c r="L227" s="9"/>
      <c r="M227" s="9"/>
      <c r="N227" s="9"/>
      <c r="O227" s="9"/>
      <c r="P227" s="40">
        <f t="shared" ref="P227:P232" si="3349">Q227+R227+S227</f>
        <v>0</v>
      </c>
      <c r="Q227" s="9"/>
      <c r="R227" s="9"/>
      <c r="S227" s="9"/>
      <c r="T227" s="64">
        <f t="shared" ref="T227:T232" si="3350">(L227+M227+N227)*-1</f>
        <v>0</v>
      </c>
      <c r="U227" s="64">
        <f t="shared" ref="U227:U232" si="3351">(Q227+R227)*-1</f>
        <v>0</v>
      </c>
      <c r="V227" s="9">
        <f t="shared" ref="V227:W232" si="3352">ROUND(T227*0.65,0)</f>
        <v>0</v>
      </c>
      <c r="W227" s="9">
        <f t="shared" si="3352"/>
        <v>0</v>
      </c>
      <c r="X227" s="9">
        <v>54488</v>
      </c>
      <c r="Y227" s="9">
        <v>26390</v>
      </c>
      <c r="Z227" s="69">
        <f t="shared" ref="Z227:Z232" si="3353">IF(T227=0,0,ROUND((T227+L227)/X227/12,2))</f>
        <v>0</v>
      </c>
      <c r="AA227" s="69">
        <f t="shared" ref="AA227:AA232" si="3354">IF(U227=0,0,ROUND((U227+Q227)/Y227/12,2))</f>
        <v>0</v>
      </c>
      <c r="AB227" s="69">
        <f t="shared" ref="AB227:AB232" si="3355">Z227+AA227</f>
        <v>0</v>
      </c>
      <c r="AC227" s="69">
        <f t="shared" ref="AC227:AC232" si="3356">ROUND(Z227*0.65,2)</f>
        <v>0</v>
      </c>
      <c r="AD227" s="69">
        <f t="shared" ref="AD227:AD232" si="3357">ROUND(AA227*0.65,2)</f>
        <v>0</v>
      </c>
      <c r="AE227" s="46">
        <f t="shared" ref="AE227:AE232" si="3358">AC227+AD227</f>
        <v>0</v>
      </c>
      <c r="AF227" s="9">
        <f t="shared" ref="AF227:AF232" si="3359">T227-V227</f>
        <v>0</v>
      </c>
      <c r="AG227" s="9">
        <f t="shared" ref="AG227:AG232" si="3360">U227-W227</f>
        <v>0</v>
      </c>
      <c r="AH227" s="69">
        <f t="shared" ref="AH227:AH232" si="3361">Z227-AC227</f>
        <v>0</v>
      </c>
      <c r="AI227" s="69">
        <f t="shared" ref="AI227:AI232" si="3362">AA227-AD227</f>
        <v>0</v>
      </c>
      <c r="AJ227" s="69">
        <f t="shared" ref="AJ227:AJ232" si="3363">AH227+AI227</f>
        <v>0</v>
      </c>
      <c r="AK227" s="40">
        <f t="shared" ref="AK227:AK232" si="3364">AL227+AS227</f>
        <v>0</v>
      </c>
      <c r="AL227" s="40">
        <f t="shared" ref="AL227:AL232" si="3365">AN227+AO227+AP227+AQ227+AR227</f>
        <v>0</v>
      </c>
      <c r="AM227" s="5"/>
      <c r="AN227" s="9"/>
      <c r="AO227" s="9"/>
      <c r="AP227" s="9"/>
      <c r="AQ227" s="9"/>
      <c r="AR227" s="9"/>
      <c r="AS227" s="40">
        <f t="shared" ref="AS227:AS232" si="3366">AT227+AU227+AV227</f>
        <v>0</v>
      </c>
      <c r="AT227" s="9"/>
      <c r="AU227" s="9"/>
      <c r="AV227" s="9"/>
      <c r="AW227" s="81"/>
      <c r="AX227" s="81"/>
      <c r="AY227" s="78"/>
      <c r="AZ227" s="9">
        <v>54488</v>
      </c>
      <c r="BA227" s="9">
        <v>26390</v>
      </c>
      <c r="BB227" s="86">
        <f t="shared" ref="BB227:BB228" si="3367">ROUND(AW227/AZ227/10,2)*-1</f>
        <v>0</v>
      </c>
      <c r="BC227" s="86">
        <f t="shared" ref="BC227:BC228" si="3368">ROUND(AX227/BA227/10,2)*-1</f>
        <v>0</v>
      </c>
      <c r="BD227" s="86">
        <f t="shared" ref="BD227:BD228" si="3369">BB227+BC227</f>
        <v>0</v>
      </c>
      <c r="BE227" s="87">
        <f t="shared" ref="BE227:BE232" si="3370">BF227+BM227</f>
        <v>0</v>
      </c>
      <c r="BF227" s="87">
        <f t="shared" ref="BF227:BF232" si="3371">BH227+BI227+BJ227+BK227+BL227</f>
        <v>0</v>
      </c>
      <c r="BG227" s="88">
        <f t="shared" ref="BG227:BG232" si="3372">J227</f>
        <v>0</v>
      </c>
      <c r="BH227" s="88">
        <f t="shared" ref="BH227:BH232" si="3373">K227</f>
        <v>0</v>
      </c>
      <c r="BI227" s="88">
        <f t="shared" ref="BI227:BI232" si="3374">L227</f>
        <v>0</v>
      </c>
      <c r="BJ227" s="88">
        <f t="shared" ref="BJ227:BJ232" si="3375">M227</f>
        <v>0</v>
      </c>
      <c r="BK227" s="88">
        <f t="shared" ref="BK227:BK232" si="3376">N227</f>
        <v>0</v>
      </c>
      <c r="BL227" s="88">
        <f t="shared" ref="BL227:BL232" si="3377">O227</f>
        <v>0</v>
      </c>
      <c r="BM227" s="87">
        <f t="shared" ref="BM227:BM232" si="3378">BN227+BO227+BP227</f>
        <v>0</v>
      </c>
      <c r="BN227" s="81">
        <f t="shared" ref="BN227:BN232" si="3379">Q227</f>
        <v>0</v>
      </c>
      <c r="BO227" s="81">
        <f t="shared" ref="BO227:BO232" si="3380">R227</f>
        <v>0</v>
      </c>
      <c r="BP227" s="81">
        <f t="shared" ref="BP227:BP232" si="3381">S227</f>
        <v>0</v>
      </c>
      <c r="BQ227" s="81">
        <f t="shared" ref="BQ227:BQ232" si="3382">(BH227+BI227+BJ227+BK227)-(K227+L227+M227+N227)</f>
        <v>0</v>
      </c>
      <c r="BR227" s="81">
        <f t="shared" ref="BR227:BR232" si="3383">(BN227+BO227)-(Q227+R227)</f>
        <v>0</v>
      </c>
      <c r="BS227" s="81">
        <f t="shared" ref="BS227:BS232" si="3384">(BP227+BL227)-(S227+O227)</f>
        <v>0</v>
      </c>
      <c r="BT227" s="9">
        <v>54488</v>
      </c>
      <c r="BU227" s="9">
        <v>26390</v>
      </c>
      <c r="BV227" s="86">
        <f t="shared" ref="BV227:BV231" si="3385">ROUND(((BH227+BJ227+BK227)-(K227+M227+N227))/10/BT227,2)*-1</f>
        <v>0</v>
      </c>
      <c r="BW227" s="86">
        <f t="shared" ref="BW227:BW232" si="3386">ROUND((BO227-R227)/10/BU227,2)*-1</f>
        <v>0</v>
      </c>
      <c r="BX227" s="86">
        <f t="shared" ref="BX227:BX232" si="3387">BV227+BW227</f>
        <v>0</v>
      </c>
      <c r="BY227" s="87">
        <f t="shared" ref="BY227:BY232" si="3388">BZ227+CG227</f>
        <v>0</v>
      </c>
      <c r="BZ227" s="87">
        <f t="shared" ref="BZ227:BZ232" si="3389">CB227+CC227+CD227+CE227+CF227</f>
        <v>0</v>
      </c>
      <c r="CA227" s="81">
        <f t="shared" ref="CA227:CA232" si="3390">BG227</f>
        <v>0</v>
      </c>
      <c r="CB227" s="81">
        <f t="shared" ref="CB227:CB232" si="3391">BH227</f>
        <v>0</v>
      </c>
      <c r="CC227" s="81">
        <f t="shared" ref="CC227:CC232" si="3392">BI227</f>
        <v>0</v>
      </c>
      <c r="CD227" s="81">
        <f t="shared" ref="CD227:CD232" si="3393">BJ227</f>
        <v>0</v>
      </c>
      <c r="CE227" s="81">
        <f t="shared" ref="CE227:CE232" si="3394">BK227</f>
        <v>0</v>
      </c>
      <c r="CF227" s="81">
        <f t="shared" ref="CF227:CF232" si="3395">BL227</f>
        <v>0</v>
      </c>
      <c r="CG227" s="87">
        <f t="shared" ref="CG227:CG232" si="3396">CH227+CI227+CJ227</f>
        <v>0</v>
      </c>
      <c r="CH227" s="81">
        <f t="shared" ref="CH227:CH232" si="3397">BN227</f>
        <v>0</v>
      </c>
      <c r="CI227" s="81">
        <f t="shared" ref="CI227:CI232" si="3398">BO227</f>
        <v>0</v>
      </c>
      <c r="CJ227" s="81">
        <f t="shared" ref="CJ227:CJ232" si="3399">BP227</f>
        <v>0</v>
      </c>
      <c r="CK227" s="81">
        <f t="shared" ref="CK227:CK232" si="3400">(CC227+CD227+CE227)-(BI227+BJ227+BK227)</f>
        <v>0</v>
      </c>
      <c r="CL227" s="81">
        <f t="shared" ref="CL227:CL232" si="3401">(CH227+CI227)-(BN227+BO227)</f>
        <v>0</v>
      </c>
      <c r="CM227" s="9">
        <v>54488</v>
      </c>
      <c r="CN227" s="9">
        <v>26390</v>
      </c>
      <c r="CO227" s="90">
        <f t="shared" ref="CO227:CO228" si="3402">ROUND(((CD227+CE227)-(BJ227+BK227))/CM227/10,2)*-1</f>
        <v>0</v>
      </c>
      <c r="CP227" s="90">
        <f t="shared" ref="CP227:CP228" si="3403">ROUND((CI227-BO227)/CN227/10,2)*-1</f>
        <v>0</v>
      </c>
      <c r="CQ227" s="90">
        <f t="shared" ref="CQ227:CQ232" si="3404">SUM(CO227:CP227)</f>
        <v>0</v>
      </c>
      <c r="CR227" s="87">
        <f t="shared" ref="CR227:CR232" si="3405">CS227+CZ227</f>
        <v>0</v>
      </c>
      <c r="CS227" s="87">
        <f t="shared" ref="CS227:CS232" si="3406">CU227+CV227+CW227+CX227+CY227</f>
        <v>0</v>
      </c>
      <c r="CT227" s="88"/>
      <c r="CU227" s="81"/>
      <c r="CV227" s="81"/>
      <c r="CW227" s="81"/>
      <c r="CX227" s="81"/>
      <c r="CY227" s="81"/>
      <c r="CZ227" s="87">
        <f t="shared" ref="CZ227:CZ232" si="3407">DA227+DB227+DC227</f>
        <v>0</v>
      </c>
      <c r="DA227" s="81"/>
      <c r="DB227" s="81"/>
      <c r="DC227" s="81"/>
      <c r="DD227" s="81">
        <f t="shared" ref="DD227:DD232" si="3408">(CV227+CW227+CX227)-(CC227+CD227+CE227)</f>
        <v>0</v>
      </c>
      <c r="DE227" s="81">
        <f t="shared" ref="DE227:DE232" si="3409">(DA227+DB227)-(CH227+CI227)</f>
        <v>0</v>
      </c>
      <c r="DF227" s="9">
        <v>52259</v>
      </c>
      <c r="DG227" s="9">
        <v>21350</v>
      </c>
      <c r="DH227" s="90">
        <f t="shared" ref="DH227:DH228" si="3410">ROUND(((CW227+CX227)-(CD227+CE227))/DF227/10,2)*-1</f>
        <v>0</v>
      </c>
      <c r="DI227" s="90">
        <f t="shared" ref="DI227:DI228" si="3411">ROUND(((DB227-CI227)/DG227/10),2)*-1</f>
        <v>0</v>
      </c>
      <c r="DJ227" s="90">
        <f t="shared" ref="DJ227:DJ232" si="3412">DH227+DI227</f>
        <v>0</v>
      </c>
      <c r="DK227" s="87">
        <f t="shared" ref="DK227:DK232" si="3413">DL227+DS227</f>
        <v>0</v>
      </c>
      <c r="DL227" s="87">
        <f t="shared" ref="DL227:DL232" si="3414">DN227+DO227+DP227+DQ227+DR227</f>
        <v>0</v>
      </c>
      <c r="DM227" s="88"/>
      <c r="DN227" s="81"/>
      <c r="DO227" s="81"/>
      <c r="DP227" s="81"/>
      <c r="DQ227" s="81"/>
      <c r="DR227" s="81"/>
      <c r="DS227" s="87">
        <f t="shared" ref="DS227:DS232" si="3415">DT227+DU227+DV227</f>
        <v>0</v>
      </c>
      <c r="DT227" s="81"/>
      <c r="DU227" s="81"/>
      <c r="DV227" s="81"/>
      <c r="DW227" s="81">
        <f t="shared" ref="DW227:DW232" si="3416">(DO227+DP227+DQ227)-(CV227+CW227+CX227)</f>
        <v>0</v>
      </c>
      <c r="DX227" s="81">
        <f t="shared" ref="DX227:DX232" si="3417">(DT227+DU227)-(DA227+DB227)</f>
        <v>0</v>
      </c>
      <c r="DY227" s="9"/>
      <c r="DZ227" s="9"/>
      <c r="EA227" s="90" t="e">
        <f t="shared" ref="EA227:EA228" si="3418">ROUND(((DP227+DQ227)-(CW227+CX227))/DY227/10,2)*-1</f>
        <v>#DIV/0!</v>
      </c>
      <c r="EB227" s="90" t="e">
        <f t="shared" ref="EB227:EB228" si="3419">ROUND(((DU227-DB227)/DZ227/10),2)*-1</f>
        <v>#DIV/0!</v>
      </c>
      <c r="EC227" s="90" t="e">
        <f t="shared" ref="EC227:EC232" si="3420">EA227+EB227</f>
        <v>#DIV/0!</v>
      </c>
      <c r="ED227" s="87">
        <f t="shared" ref="ED227:ED232" si="3421">EE227+EL227</f>
        <v>0</v>
      </c>
      <c r="EE227" s="87">
        <f t="shared" ref="EE227:EE232" si="3422">EG227+EH227+EI227+EJ227+EK227</f>
        <v>0</v>
      </c>
      <c r="EF227" s="88"/>
      <c r="EG227" s="81"/>
      <c r="EH227" s="81"/>
      <c r="EI227" s="81"/>
      <c r="EJ227" s="81"/>
      <c r="EK227" s="81"/>
      <c r="EL227" s="87">
        <f t="shared" ref="EL227:EL232" si="3423">EM227+EN227+EO227</f>
        <v>0</v>
      </c>
      <c r="EM227" s="81"/>
      <c r="EN227" s="81"/>
      <c r="EO227" s="81"/>
      <c r="EP227" s="81">
        <f t="shared" ref="EP227:EP232" si="3424">(EH227+EI227+EJ227)-(DO227+DP227+DQ227)</f>
        <v>0</v>
      </c>
      <c r="EQ227" s="81">
        <f t="shared" ref="EQ227:EQ232" si="3425">(EM227+EN227)-(DT227+DU227)</f>
        <v>0</v>
      </c>
      <c r="ER227" s="9"/>
      <c r="ES227" s="9"/>
      <c r="ET227" s="90" t="e">
        <f t="shared" ref="ET227:ET228" si="3426">ROUND(((EI227+EJ227)-(DP227+DQ227))/ER227/10,2)*-1</f>
        <v>#DIV/0!</v>
      </c>
      <c r="EU227" s="90" t="e">
        <f t="shared" ref="EU227:EU228" si="3427">ROUND(((EN227-DU227)/ES227/10),2)*-1</f>
        <v>#DIV/0!</v>
      </c>
      <c r="EV227" s="90" t="e">
        <f t="shared" ref="EV227:EV232" si="3428">ET227+EU227</f>
        <v>#DIV/0!</v>
      </c>
    </row>
    <row r="228" spans="1:15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40">
        <f t="shared" si="3347"/>
        <v>0</v>
      </c>
      <c r="I228" s="40">
        <f t="shared" si="3348"/>
        <v>0</v>
      </c>
      <c r="J228" s="5"/>
      <c r="K228" s="9"/>
      <c r="L228" s="9"/>
      <c r="M228" s="9"/>
      <c r="N228" s="9"/>
      <c r="O228" s="9"/>
      <c r="P228" s="40">
        <f t="shared" si="3349"/>
        <v>0</v>
      </c>
      <c r="Q228" s="9"/>
      <c r="R228" s="9"/>
      <c r="S228" s="9"/>
      <c r="T228" s="64">
        <f t="shared" si="3350"/>
        <v>0</v>
      </c>
      <c r="U228" s="64">
        <f t="shared" si="3351"/>
        <v>0</v>
      </c>
      <c r="V228" s="9">
        <f t="shared" si="3352"/>
        <v>0</v>
      </c>
      <c r="W228" s="9">
        <f t="shared" si="3352"/>
        <v>0</v>
      </c>
      <c r="X228" s="9">
        <v>31818</v>
      </c>
      <c r="Y228" s="9">
        <v>26390</v>
      </c>
      <c r="Z228" s="69">
        <f t="shared" si="3353"/>
        <v>0</v>
      </c>
      <c r="AA228" s="69">
        <f t="shared" si="3354"/>
        <v>0</v>
      </c>
      <c r="AB228" s="69">
        <f t="shared" si="3355"/>
        <v>0</v>
      </c>
      <c r="AC228" s="69">
        <f t="shared" si="3356"/>
        <v>0</v>
      </c>
      <c r="AD228" s="69">
        <f t="shared" si="3357"/>
        <v>0</v>
      </c>
      <c r="AE228" s="46">
        <f t="shared" si="3358"/>
        <v>0</v>
      </c>
      <c r="AF228" s="9">
        <f t="shared" si="3359"/>
        <v>0</v>
      </c>
      <c r="AG228" s="9">
        <f t="shared" si="3360"/>
        <v>0</v>
      </c>
      <c r="AH228" s="69">
        <f t="shared" si="3361"/>
        <v>0</v>
      </c>
      <c r="AI228" s="69">
        <f t="shared" si="3362"/>
        <v>0</v>
      </c>
      <c r="AJ228" s="69">
        <f t="shared" si="3363"/>
        <v>0</v>
      </c>
      <c r="AK228" s="40">
        <f t="shared" si="3364"/>
        <v>0</v>
      </c>
      <c r="AL228" s="40">
        <f t="shared" si="3365"/>
        <v>0</v>
      </c>
      <c r="AM228" s="5"/>
      <c r="AN228" s="9"/>
      <c r="AO228" s="9"/>
      <c r="AP228" s="9"/>
      <c r="AQ228" s="9"/>
      <c r="AR228" s="9"/>
      <c r="AS228" s="40">
        <f t="shared" si="3366"/>
        <v>0</v>
      </c>
      <c r="AT228" s="9"/>
      <c r="AU228" s="9"/>
      <c r="AV228" s="9"/>
      <c r="AW228" s="81"/>
      <c r="AX228" s="81"/>
      <c r="AY228" s="78"/>
      <c r="AZ228" s="9">
        <v>31818</v>
      </c>
      <c r="BA228" s="9">
        <v>26390</v>
      </c>
      <c r="BB228" s="86">
        <f t="shared" si="3367"/>
        <v>0</v>
      </c>
      <c r="BC228" s="86">
        <f t="shared" si="3368"/>
        <v>0</v>
      </c>
      <c r="BD228" s="86">
        <f t="shared" si="3369"/>
        <v>0</v>
      </c>
      <c r="BE228" s="87">
        <f t="shared" si="3370"/>
        <v>0</v>
      </c>
      <c r="BF228" s="87">
        <f t="shared" si="3371"/>
        <v>0</v>
      </c>
      <c r="BG228" s="88">
        <f t="shared" si="3372"/>
        <v>0</v>
      </c>
      <c r="BH228" s="88">
        <f t="shared" si="3373"/>
        <v>0</v>
      </c>
      <c r="BI228" s="88">
        <f t="shared" si="3374"/>
        <v>0</v>
      </c>
      <c r="BJ228" s="88">
        <f t="shared" si="3375"/>
        <v>0</v>
      </c>
      <c r="BK228" s="88">
        <f t="shared" si="3376"/>
        <v>0</v>
      </c>
      <c r="BL228" s="88">
        <f t="shared" si="3377"/>
        <v>0</v>
      </c>
      <c r="BM228" s="87">
        <f t="shared" si="3378"/>
        <v>0</v>
      </c>
      <c r="BN228" s="81">
        <f t="shared" si="3379"/>
        <v>0</v>
      </c>
      <c r="BO228" s="81">
        <f t="shared" si="3380"/>
        <v>0</v>
      </c>
      <c r="BP228" s="81">
        <f t="shared" si="3381"/>
        <v>0</v>
      </c>
      <c r="BQ228" s="81">
        <f t="shared" si="3382"/>
        <v>0</v>
      </c>
      <c r="BR228" s="81">
        <f t="shared" si="3383"/>
        <v>0</v>
      </c>
      <c r="BS228" s="81">
        <f t="shared" si="3384"/>
        <v>0</v>
      </c>
      <c r="BT228" s="9">
        <v>31818</v>
      </c>
      <c r="BU228" s="9">
        <v>26390</v>
      </c>
      <c r="BV228" s="86">
        <f t="shared" si="3385"/>
        <v>0</v>
      </c>
      <c r="BW228" s="86">
        <f t="shared" si="3386"/>
        <v>0</v>
      </c>
      <c r="BX228" s="86">
        <f t="shared" si="3387"/>
        <v>0</v>
      </c>
      <c r="BY228" s="87">
        <f t="shared" si="3388"/>
        <v>0</v>
      </c>
      <c r="BZ228" s="87">
        <f t="shared" si="3389"/>
        <v>0</v>
      </c>
      <c r="CA228" s="81">
        <f t="shared" si="3390"/>
        <v>0</v>
      </c>
      <c r="CB228" s="81">
        <f t="shared" si="3391"/>
        <v>0</v>
      </c>
      <c r="CC228" s="81">
        <f t="shared" si="3392"/>
        <v>0</v>
      </c>
      <c r="CD228" s="81">
        <f t="shared" si="3393"/>
        <v>0</v>
      </c>
      <c r="CE228" s="81">
        <f t="shared" si="3394"/>
        <v>0</v>
      </c>
      <c r="CF228" s="81">
        <f t="shared" si="3395"/>
        <v>0</v>
      </c>
      <c r="CG228" s="87">
        <f t="shared" si="3396"/>
        <v>0</v>
      </c>
      <c r="CH228" s="81">
        <f t="shared" si="3397"/>
        <v>0</v>
      </c>
      <c r="CI228" s="81">
        <f t="shared" si="3398"/>
        <v>0</v>
      </c>
      <c r="CJ228" s="81">
        <f t="shared" si="3399"/>
        <v>0</v>
      </c>
      <c r="CK228" s="81">
        <f t="shared" si="3400"/>
        <v>0</v>
      </c>
      <c r="CL228" s="81">
        <f t="shared" si="3401"/>
        <v>0</v>
      </c>
      <c r="CM228" s="9">
        <v>31818</v>
      </c>
      <c r="CN228" s="9">
        <v>26390</v>
      </c>
      <c r="CO228" s="90">
        <f t="shared" si="3402"/>
        <v>0</v>
      </c>
      <c r="CP228" s="90">
        <f t="shared" si="3403"/>
        <v>0</v>
      </c>
      <c r="CQ228" s="90">
        <f t="shared" si="3404"/>
        <v>0</v>
      </c>
      <c r="CR228" s="87">
        <f t="shared" si="3405"/>
        <v>0</v>
      </c>
      <c r="CS228" s="87">
        <f t="shared" si="3406"/>
        <v>0</v>
      </c>
      <c r="CT228" s="88"/>
      <c r="CU228" s="81"/>
      <c r="CV228" s="81"/>
      <c r="CW228" s="81"/>
      <c r="CX228" s="81"/>
      <c r="CY228" s="81"/>
      <c r="CZ228" s="87">
        <f t="shared" si="3407"/>
        <v>0</v>
      </c>
      <c r="DA228" s="81"/>
      <c r="DB228" s="81"/>
      <c r="DC228" s="81"/>
      <c r="DD228" s="81">
        <f t="shared" si="3408"/>
        <v>0</v>
      </c>
      <c r="DE228" s="81">
        <f t="shared" si="3409"/>
        <v>0</v>
      </c>
      <c r="DF228" s="9">
        <v>52259</v>
      </c>
      <c r="DG228" s="9">
        <v>21350</v>
      </c>
      <c r="DH228" s="90">
        <f t="shared" si="3410"/>
        <v>0</v>
      </c>
      <c r="DI228" s="90">
        <f t="shared" si="3411"/>
        <v>0</v>
      </c>
      <c r="DJ228" s="90">
        <f t="shared" si="3412"/>
        <v>0</v>
      </c>
      <c r="DK228" s="87">
        <f t="shared" si="3413"/>
        <v>0</v>
      </c>
      <c r="DL228" s="87">
        <f t="shared" si="3414"/>
        <v>0</v>
      </c>
      <c r="DM228" s="88"/>
      <c r="DN228" s="81"/>
      <c r="DO228" s="81"/>
      <c r="DP228" s="81"/>
      <c r="DQ228" s="81"/>
      <c r="DR228" s="81"/>
      <c r="DS228" s="87">
        <f t="shared" si="3415"/>
        <v>0</v>
      </c>
      <c r="DT228" s="81"/>
      <c r="DU228" s="81"/>
      <c r="DV228" s="81"/>
      <c r="DW228" s="81">
        <f t="shared" si="3416"/>
        <v>0</v>
      </c>
      <c r="DX228" s="81">
        <f t="shared" si="3417"/>
        <v>0</v>
      </c>
      <c r="DY228" s="9"/>
      <c r="DZ228" s="9"/>
      <c r="EA228" s="90" t="e">
        <f t="shared" si="3418"/>
        <v>#DIV/0!</v>
      </c>
      <c r="EB228" s="90" t="e">
        <f t="shared" si="3419"/>
        <v>#DIV/0!</v>
      </c>
      <c r="EC228" s="90" t="e">
        <f t="shared" si="3420"/>
        <v>#DIV/0!</v>
      </c>
      <c r="ED228" s="87">
        <f t="shared" si="3421"/>
        <v>0</v>
      </c>
      <c r="EE228" s="87">
        <f t="shared" si="3422"/>
        <v>0</v>
      </c>
      <c r="EF228" s="88"/>
      <c r="EG228" s="81"/>
      <c r="EH228" s="81"/>
      <c r="EI228" s="81"/>
      <c r="EJ228" s="81"/>
      <c r="EK228" s="81"/>
      <c r="EL228" s="87">
        <f t="shared" si="3423"/>
        <v>0</v>
      </c>
      <c r="EM228" s="81"/>
      <c r="EN228" s="81"/>
      <c r="EO228" s="81"/>
      <c r="EP228" s="81">
        <f t="shared" si="3424"/>
        <v>0</v>
      </c>
      <c r="EQ228" s="81">
        <f t="shared" si="3425"/>
        <v>0</v>
      </c>
      <c r="ER228" s="9"/>
      <c r="ES228" s="9"/>
      <c r="ET228" s="90" t="e">
        <f t="shared" si="3426"/>
        <v>#DIV/0!</v>
      </c>
      <c r="EU228" s="90" t="e">
        <f t="shared" si="3427"/>
        <v>#DIV/0!</v>
      </c>
      <c r="EV228" s="90" t="e">
        <f t="shared" si="3428"/>
        <v>#DIV/0!</v>
      </c>
    </row>
    <row r="229" spans="1:15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19">
        <v>3114</v>
      </c>
      <c r="F229" s="19" t="s">
        <v>108</v>
      </c>
      <c r="G229" s="19" t="s">
        <v>94</v>
      </c>
      <c r="H229" s="40">
        <f t="shared" si="3347"/>
        <v>0</v>
      </c>
      <c r="I229" s="40">
        <f t="shared" si="3348"/>
        <v>0</v>
      </c>
      <c r="J229" s="5"/>
      <c r="K229" s="9"/>
      <c r="L229" s="9"/>
      <c r="M229" s="9"/>
      <c r="N229" s="9"/>
      <c r="O229" s="9"/>
      <c r="P229" s="40">
        <f t="shared" si="3349"/>
        <v>0</v>
      </c>
      <c r="Q229" s="9"/>
      <c r="R229" s="9"/>
      <c r="S229" s="9"/>
      <c r="T229" s="64">
        <f t="shared" si="3350"/>
        <v>0</v>
      </c>
      <c r="U229" s="64">
        <f t="shared" si="3351"/>
        <v>0</v>
      </c>
      <c r="V229" s="9">
        <f t="shared" si="3352"/>
        <v>0</v>
      </c>
      <c r="W229" s="9">
        <f t="shared" si="3352"/>
        <v>0</v>
      </c>
      <c r="X229" s="45" t="s">
        <v>218</v>
      </c>
      <c r="Y229" s="45" t="s">
        <v>218</v>
      </c>
      <c r="Z229" s="69">
        <f t="shared" si="3353"/>
        <v>0</v>
      </c>
      <c r="AA229" s="69">
        <f t="shared" si="3354"/>
        <v>0</v>
      </c>
      <c r="AB229" s="69">
        <f t="shared" si="3355"/>
        <v>0</v>
      </c>
      <c r="AC229" s="69">
        <f t="shared" si="3356"/>
        <v>0</v>
      </c>
      <c r="AD229" s="69">
        <f t="shared" si="3357"/>
        <v>0</v>
      </c>
      <c r="AE229" s="46">
        <f t="shared" si="3358"/>
        <v>0</v>
      </c>
      <c r="AF229" s="9">
        <f t="shared" si="3359"/>
        <v>0</v>
      </c>
      <c r="AG229" s="9">
        <f t="shared" si="3360"/>
        <v>0</v>
      </c>
      <c r="AH229" s="69">
        <f t="shared" si="3361"/>
        <v>0</v>
      </c>
      <c r="AI229" s="69">
        <f t="shared" si="3362"/>
        <v>0</v>
      </c>
      <c r="AJ229" s="69">
        <f t="shared" si="3363"/>
        <v>0</v>
      </c>
      <c r="AK229" s="40">
        <f t="shared" si="3364"/>
        <v>0</v>
      </c>
      <c r="AL229" s="40">
        <f t="shared" si="3365"/>
        <v>0</v>
      </c>
      <c r="AM229" s="5"/>
      <c r="AN229" s="9"/>
      <c r="AO229" s="9"/>
      <c r="AP229" s="9"/>
      <c r="AQ229" s="9"/>
      <c r="AR229" s="9"/>
      <c r="AS229" s="40">
        <f t="shared" si="3366"/>
        <v>0</v>
      </c>
      <c r="AT229" s="9"/>
      <c r="AU229" s="9"/>
      <c r="AV229" s="9"/>
      <c r="AW229" s="81"/>
      <c r="AX229" s="81"/>
      <c r="AY229" s="78"/>
      <c r="AZ229" s="45" t="s">
        <v>218</v>
      </c>
      <c r="BA229" s="45" t="s">
        <v>218</v>
      </c>
      <c r="BB229" s="107" t="s">
        <v>218</v>
      </c>
      <c r="BC229" s="107" t="s">
        <v>218</v>
      </c>
      <c r="BD229" s="107" t="s">
        <v>218</v>
      </c>
      <c r="BE229" s="87">
        <f t="shared" si="3370"/>
        <v>0</v>
      </c>
      <c r="BF229" s="87">
        <f t="shared" si="3371"/>
        <v>0</v>
      </c>
      <c r="BG229" s="88">
        <f t="shared" si="3372"/>
        <v>0</v>
      </c>
      <c r="BH229" s="88">
        <f t="shared" si="3373"/>
        <v>0</v>
      </c>
      <c r="BI229" s="88">
        <f t="shared" si="3374"/>
        <v>0</v>
      </c>
      <c r="BJ229" s="88">
        <f t="shared" si="3375"/>
        <v>0</v>
      </c>
      <c r="BK229" s="88">
        <f t="shared" si="3376"/>
        <v>0</v>
      </c>
      <c r="BL229" s="88">
        <f t="shared" si="3377"/>
        <v>0</v>
      </c>
      <c r="BM229" s="87">
        <f t="shared" si="3378"/>
        <v>0</v>
      </c>
      <c r="BN229" s="81">
        <f t="shared" si="3379"/>
        <v>0</v>
      </c>
      <c r="BO229" s="81">
        <f t="shared" si="3380"/>
        <v>0</v>
      </c>
      <c r="BP229" s="81">
        <f t="shared" si="3381"/>
        <v>0</v>
      </c>
      <c r="BQ229" s="81">
        <f t="shared" si="3382"/>
        <v>0</v>
      </c>
      <c r="BR229" s="81">
        <f t="shared" si="3383"/>
        <v>0</v>
      </c>
      <c r="BS229" s="81">
        <f t="shared" si="3384"/>
        <v>0</v>
      </c>
      <c r="BT229" s="45" t="s">
        <v>218</v>
      </c>
      <c r="BU229" s="45" t="s">
        <v>218</v>
      </c>
      <c r="BV229" s="86">
        <v>0</v>
      </c>
      <c r="BW229" s="86">
        <v>0</v>
      </c>
      <c r="BX229" s="86">
        <f t="shared" si="3387"/>
        <v>0</v>
      </c>
      <c r="BY229" s="87">
        <f t="shared" si="3388"/>
        <v>0</v>
      </c>
      <c r="BZ229" s="87">
        <f t="shared" si="3389"/>
        <v>0</v>
      </c>
      <c r="CA229" s="81">
        <f t="shared" si="3390"/>
        <v>0</v>
      </c>
      <c r="CB229" s="81">
        <f t="shared" si="3391"/>
        <v>0</v>
      </c>
      <c r="CC229" s="81">
        <f t="shared" si="3392"/>
        <v>0</v>
      </c>
      <c r="CD229" s="81">
        <f t="shared" si="3393"/>
        <v>0</v>
      </c>
      <c r="CE229" s="81">
        <f t="shared" si="3394"/>
        <v>0</v>
      </c>
      <c r="CF229" s="81">
        <f t="shared" si="3395"/>
        <v>0</v>
      </c>
      <c r="CG229" s="87">
        <f t="shared" si="3396"/>
        <v>0</v>
      </c>
      <c r="CH229" s="81">
        <f t="shared" si="3397"/>
        <v>0</v>
      </c>
      <c r="CI229" s="81">
        <f t="shared" si="3398"/>
        <v>0</v>
      </c>
      <c r="CJ229" s="81">
        <f t="shared" si="3399"/>
        <v>0</v>
      </c>
      <c r="CK229" s="81">
        <f t="shared" si="3400"/>
        <v>0</v>
      </c>
      <c r="CL229" s="81">
        <f t="shared" si="3401"/>
        <v>0</v>
      </c>
      <c r="CM229" s="45">
        <v>0</v>
      </c>
      <c r="CN229" s="45">
        <v>0</v>
      </c>
      <c r="CO229" s="90"/>
      <c r="CP229" s="90"/>
      <c r="CQ229" s="90">
        <f t="shared" si="3404"/>
        <v>0</v>
      </c>
      <c r="CR229" s="87">
        <f t="shared" si="3405"/>
        <v>0</v>
      </c>
      <c r="CS229" s="87">
        <f t="shared" si="3406"/>
        <v>0</v>
      </c>
      <c r="CT229" s="88"/>
      <c r="CU229" s="81"/>
      <c r="CV229" s="81"/>
      <c r="CW229" s="81"/>
      <c r="CX229" s="81"/>
      <c r="CY229" s="81"/>
      <c r="CZ229" s="87">
        <f t="shared" si="3407"/>
        <v>0</v>
      </c>
      <c r="DA229" s="81"/>
      <c r="DB229" s="81"/>
      <c r="DC229" s="81"/>
      <c r="DD229" s="81">
        <f t="shared" si="3408"/>
        <v>0</v>
      </c>
      <c r="DE229" s="81">
        <f t="shared" si="3409"/>
        <v>0</v>
      </c>
      <c r="DF229" s="45" t="s">
        <v>218</v>
      </c>
      <c r="DG229" s="45" t="s">
        <v>218</v>
      </c>
      <c r="DH229" s="90">
        <v>0</v>
      </c>
      <c r="DI229" s="90">
        <v>0</v>
      </c>
      <c r="DJ229" s="90">
        <f t="shared" si="3412"/>
        <v>0</v>
      </c>
      <c r="DK229" s="87">
        <f t="shared" si="3413"/>
        <v>0</v>
      </c>
      <c r="DL229" s="87">
        <f t="shared" si="3414"/>
        <v>0</v>
      </c>
      <c r="DM229" s="88"/>
      <c r="DN229" s="81"/>
      <c r="DO229" s="81"/>
      <c r="DP229" s="81"/>
      <c r="DQ229" s="81"/>
      <c r="DR229" s="81"/>
      <c r="DS229" s="87">
        <f t="shared" si="3415"/>
        <v>0</v>
      </c>
      <c r="DT229" s="81"/>
      <c r="DU229" s="81"/>
      <c r="DV229" s="81"/>
      <c r="DW229" s="81">
        <f t="shared" si="3416"/>
        <v>0</v>
      </c>
      <c r="DX229" s="81">
        <f t="shared" si="3417"/>
        <v>0</v>
      </c>
      <c r="DY229" s="45" t="s">
        <v>218</v>
      </c>
      <c r="DZ229" s="45" t="s">
        <v>218</v>
      </c>
      <c r="EA229" s="90">
        <v>0</v>
      </c>
      <c r="EB229" s="90">
        <v>0</v>
      </c>
      <c r="EC229" s="90">
        <f t="shared" si="3420"/>
        <v>0</v>
      </c>
      <c r="ED229" s="87">
        <f t="shared" si="3421"/>
        <v>0</v>
      </c>
      <c r="EE229" s="87">
        <f t="shared" si="3422"/>
        <v>0</v>
      </c>
      <c r="EF229" s="88"/>
      <c r="EG229" s="81"/>
      <c r="EH229" s="81"/>
      <c r="EI229" s="81"/>
      <c r="EJ229" s="81"/>
      <c r="EK229" s="81"/>
      <c r="EL229" s="87">
        <f t="shared" si="3423"/>
        <v>0</v>
      </c>
      <c r="EM229" s="81"/>
      <c r="EN229" s="81"/>
      <c r="EO229" s="81"/>
      <c r="EP229" s="81">
        <f t="shared" si="3424"/>
        <v>0</v>
      </c>
      <c r="EQ229" s="81">
        <f t="shared" si="3425"/>
        <v>0</v>
      </c>
      <c r="ER229" s="45" t="s">
        <v>218</v>
      </c>
      <c r="ES229" s="45" t="s">
        <v>218</v>
      </c>
      <c r="ET229" s="90">
        <v>0</v>
      </c>
      <c r="EU229" s="90">
        <v>0</v>
      </c>
      <c r="EV229" s="90">
        <f t="shared" si="3428"/>
        <v>0</v>
      </c>
    </row>
    <row r="230" spans="1:15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94</v>
      </c>
      <c r="H230" s="40">
        <f t="shared" si="3347"/>
        <v>0</v>
      </c>
      <c r="I230" s="40">
        <f t="shared" si="3348"/>
        <v>0</v>
      </c>
      <c r="J230" s="5"/>
      <c r="K230" s="9"/>
      <c r="L230" s="9"/>
      <c r="M230" s="9"/>
      <c r="N230" s="9"/>
      <c r="O230" s="9"/>
      <c r="P230" s="40">
        <f t="shared" si="3349"/>
        <v>0</v>
      </c>
      <c r="Q230" s="9"/>
      <c r="R230" s="9"/>
      <c r="S230" s="9"/>
      <c r="T230" s="64">
        <f t="shared" si="3350"/>
        <v>0</v>
      </c>
      <c r="U230" s="64">
        <f t="shared" si="3351"/>
        <v>0</v>
      </c>
      <c r="V230" s="9">
        <f t="shared" si="3352"/>
        <v>0</v>
      </c>
      <c r="W230" s="9">
        <f t="shared" si="3352"/>
        <v>0</v>
      </c>
      <c r="X230" s="45" t="s">
        <v>218</v>
      </c>
      <c r="Y230" s="9">
        <v>25931</v>
      </c>
      <c r="Z230" s="69">
        <f t="shared" si="3353"/>
        <v>0</v>
      </c>
      <c r="AA230" s="69">
        <f t="shared" si="3354"/>
        <v>0</v>
      </c>
      <c r="AB230" s="69">
        <f t="shared" si="3355"/>
        <v>0</v>
      </c>
      <c r="AC230" s="69">
        <f t="shared" si="3356"/>
        <v>0</v>
      </c>
      <c r="AD230" s="69">
        <f t="shared" si="3357"/>
        <v>0</v>
      </c>
      <c r="AE230" s="46">
        <f t="shared" si="3358"/>
        <v>0</v>
      </c>
      <c r="AF230" s="9">
        <f t="shared" si="3359"/>
        <v>0</v>
      </c>
      <c r="AG230" s="9">
        <f t="shared" si="3360"/>
        <v>0</v>
      </c>
      <c r="AH230" s="69">
        <f t="shared" si="3361"/>
        <v>0</v>
      </c>
      <c r="AI230" s="69">
        <f t="shared" si="3362"/>
        <v>0</v>
      </c>
      <c r="AJ230" s="69">
        <f t="shared" si="3363"/>
        <v>0</v>
      </c>
      <c r="AK230" s="40">
        <f t="shared" si="3364"/>
        <v>0</v>
      </c>
      <c r="AL230" s="40">
        <f t="shared" si="3365"/>
        <v>0</v>
      </c>
      <c r="AM230" s="5"/>
      <c r="AN230" s="9"/>
      <c r="AO230" s="9"/>
      <c r="AP230" s="9"/>
      <c r="AQ230" s="9"/>
      <c r="AR230" s="9"/>
      <c r="AS230" s="40">
        <f t="shared" si="3366"/>
        <v>0</v>
      </c>
      <c r="AT230" s="9"/>
      <c r="AU230" s="9"/>
      <c r="AV230" s="9"/>
      <c r="AW230" s="81"/>
      <c r="AX230" s="81"/>
      <c r="AY230" s="78"/>
      <c r="AZ230" s="45" t="s">
        <v>218</v>
      </c>
      <c r="BA230" s="9">
        <v>25931</v>
      </c>
      <c r="BB230" s="107" t="s">
        <v>218</v>
      </c>
      <c r="BC230" s="86">
        <f>ROUND(AX230/BA230/10,2)*-1</f>
        <v>0</v>
      </c>
      <c r="BD230" s="86">
        <f>BC230</f>
        <v>0</v>
      </c>
      <c r="BE230" s="87">
        <f t="shared" si="3370"/>
        <v>0</v>
      </c>
      <c r="BF230" s="87">
        <f t="shared" si="3371"/>
        <v>0</v>
      </c>
      <c r="BG230" s="88">
        <f t="shared" si="3372"/>
        <v>0</v>
      </c>
      <c r="BH230" s="88">
        <f t="shared" si="3373"/>
        <v>0</v>
      </c>
      <c r="BI230" s="88">
        <f t="shared" si="3374"/>
        <v>0</v>
      </c>
      <c r="BJ230" s="88">
        <f t="shared" si="3375"/>
        <v>0</v>
      </c>
      <c r="BK230" s="88">
        <f t="shared" si="3376"/>
        <v>0</v>
      </c>
      <c r="BL230" s="88">
        <f t="shared" si="3377"/>
        <v>0</v>
      </c>
      <c r="BM230" s="87">
        <f t="shared" si="3378"/>
        <v>0</v>
      </c>
      <c r="BN230" s="81">
        <f t="shared" si="3379"/>
        <v>0</v>
      </c>
      <c r="BO230" s="81">
        <f t="shared" si="3380"/>
        <v>0</v>
      </c>
      <c r="BP230" s="81">
        <f t="shared" si="3381"/>
        <v>0</v>
      </c>
      <c r="BQ230" s="81">
        <f t="shared" si="3382"/>
        <v>0</v>
      </c>
      <c r="BR230" s="81">
        <f t="shared" si="3383"/>
        <v>0</v>
      </c>
      <c r="BS230" s="81">
        <f t="shared" si="3384"/>
        <v>0</v>
      </c>
      <c r="BT230" s="45" t="s">
        <v>218</v>
      </c>
      <c r="BU230" s="9">
        <v>25931</v>
      </c>
      <c r="BV230" s="86">
        <v>0</v>
      </c>
      <c r="BW230" s="86">
        <f t="shared" si="3386"/>
        <v>0</v>
      </c>
      <c r="BX230" s="86">
        <f t="shared" si="3387"/>
        <v>0</v>
      </c>
      <c r="BY230" s="87">
        <f t="shared" si="3388"/>
        <v>0</v>
      </c>
      <c r="BZ230" s="87">
        <f t="shared" si="3389"/>
        <v>0</v>
      </c>
      <c r="CA230" s="81">
        <f t="shared" si="3390"/>
        <v>0</v>
      </c>
      <c r="CB230" s="81">
        <f t="shared" si="3391"/>
        <v>0</v>
      </c>
      <c r="CC230" s="81">
        <f t="shared" si="3392"/>
        <v>0</v>
      </c>
      <c r="CD230" s="81">
        <f t="shared" si="3393"/>
        <v>0</v>
      </c>
      <c r="CE230" s="81">
        <f t="shared" si="3394"/>
        <v>0</v>
      </c>
      <c r="CF230" s="81">
        <f t="shared" si="3395"/>
        <v>0</v>
      </c>
      <c r="CG230" s="87">
        <f t="shared" si="3396"/>
        <v>0</v>
      </c>
      <c r="CH230" s="81">
        <f t="shared" si="3397"/>
        <v>0</v>
      </c>
      <c r="CI230" s="81">
        <f t="shared" si="3398"/>
        <v>0</v>
      </c>
      <c r="CJ230" s="81">
        <f t="shared" si="3399"/>
        <v>0</v>
      </c>
      <c r="CK230" s="81">
        <f t="shared" si="3400"/>
        <v>0</v>
      </c>
      <c r="CL230" s="81">
        <f t="shared" si="3401"/>
        <v>0</v>
      </c>
      <c r="CM230" s="45">
        <v>0</v>
      </c>
      <c r="CN230" s="9">
        <v>25931</v>
      </c>
      <c r="CO230" s="90"/>
      <c r="CP230" s="90">
        <f>ROUND((CI230-BO230)/CN230/10,2)*-1</f>
        <v>0</v>
      </c>
      <c r="CQ230" s="90">
        <f t="shared" si="3404"/>
        <v>0</v>
      </c>
      <c r="CR230" s="87">
        <f t="shared" si="3405"/>
        <v>0</v>
      </c>
      <c r="CS230" s="87">
        <f t="shared" si="3406"/>
        <v>0</v>
      </c>
      <c r="CT230" s="88"/>
      <c r="CU230" s="81"/>
      <c r="CV230" s="81"/>
      <c r="CW230" s="81"/>
      <c r="CX230" s="81"/>
      <c r="CY230" s="81"/>
      <c r="CZ230" s="87">
        <f t="shared" si="3407"/>
        <v>0</v>
      </c>
      <c r="DA230" s="81"/>
      <c r="DB230" s="81"/>
      <c r="DC230" s="81"/>
      <c r="DD230" s="81">
        <f t="shared" si="3408"/>
        <v>0</v>
      </c>
      <c r="DE230" s="81">
        <f t="shared" si="3409"/>
        <v>0</v>
      </c>
      <c r="DF230" s="45" t="s">
        <v>218</v>
      </c>
      <c r="DG230" s="9">
        <v>26460</v>
      </c>
      <c r="DH230" s="90">
        <v>0</v>
      </c>
      <c r="DI230" s="90">
        <f t="shared" ref="DI230" si="3429">ROUND(((DB230-CI230)/DG230/10),2)*-1</f>
        <v>0</v>
      </c>
      <c r="DJ230" s="90">
        <f t="shared" si="3412"/>
        <v>0</v>
      </c>
      <c r="DK230" s="87">
        <f t="shared" si="3413"/>
        <v>0</v>
      </c>
      <c r="DL230" s="87">
        <f t="shared" si="3414"/>
        <v>0</v>
      </c>
      <c r="DM230" s="88"/>
      <c r="DN230" s="81"/>
      <c r="DO230" s="81"/>
      <c r="DP230" s="81"/>
      <c r="DQ230" s="81"/>
      <c r="DR230" s="81"/>
      <c r="DS230" s="87">
        <f t="shared" si="3415"/>
        <v>0</v>
      </c>
      <c r="DT230" s="81"/>
      <c r="DU230" s="81"/>
      <c r="DV230" s="81"/>
      <c r="DW230" s="81">
        <f t="shared" si="3416"/>
        <v>0</v>
      </c>
      <c r="DX230" s="81">
        <f t="shared" si="3417"/>
        <v>0</v>
      </c>
      <c r="DY230" s="45" t="s">
        <v>218</v>
      </c>
      <c r="DZ230" s="9"/>
      <c r="EA230" s="90">
        <v>0</v>
      </c>
      <c r="EB230" s="90" t="e">
        <f t="shared" ref="EB230" si="3430">ROUND(((DU230-DB230)/DZ230/10),2)*-1</f>
        <v>#DIV/0!</v>
      </c>
      <c r="EC230" s="90" t="e">
        <f t="shared" si="3420"/>
        <v>#DIV/0!</v>
      </c>
      <c r="ED230" s="87">
        <f t="shared" si="3421"/>
        <v>0</v>
      </c>
      <c r="EE230" s="87">
        <f t="shared" si="3422"/>
        <v>0</v>
      </c>
      <c r="EF230" s="88"/>
      <c r="EG230" s="81"/>
      <c r="EH230" s="81"/>
      <c r="EI230" s="81"/>
      <c r="EJ230" s="81"/>
      <c r="EK230" s="81"/>
      <c r="EL230" s="87">
        <f t="shared" si="3423"/>
        <v>0</v>
      </c>
      <c r="EM230" s="81"/>
      <c r="EN230" s="81"/>
      <c r="EO230" s="81"/>
      <c r="EP230" s="81">
        <f t="shared" si="3424"/>
        <v>0</v>
      </c>
      <c r="EQ230" s="81">
        <f t="shared" si="3425"/>
        <v>0</v>
      </c>
      <c r="ER230" s="45" t="s">
        <v>218</v>
      </c>
      <c r="ES230" s="9"/>
      <c r="ET230" s="90">
        <v>0</v>
      </c>
      <c r="EU230" s="90" t="e">
        <f t="shared" ref="EU230" si="3431">ROUND(((EN230-DU230)/ES230/10),2)*-1</f>
        <v>#DIV/0!</v>
      </c>
      <c r="EV230" s="90" t="e">
        <f t="shared" si="3428"/>
        <v>#DIV/0!</v>
      </c>
    </row>
    <row r="231" spans="1:15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40">
        <f t="shared" si="3347"/>
        <v>0</v>
      </c>
      <c r="I231" s="40">
        <f t="shared" si="3348"/>
        <v>0</v>
      </c>
      <c r="J231" s="5"/>
      <c r="K231" s="9"/>
      <c r="L231" s="9"/>
      <c r="M231" s="9"/>
      <c r="N231" s="9"/>
      <c r="O231" s="9"/>
      <c r="P231" s="40">
        <f t="shared" si="3349"/>
        <v>0</v>
      </c>
      <c r="Q231" s="9"/>
      <c r="R231" s="9"/>
      <c r="S231" s="9"/>
      <c r="T231" s="64">
        <f t="shared" si="3350"/>
        <v>0</v>
      </c>
      <c r="U231" s="64">
        <f t="shared" si="3351"/>
        <v>0</v>
      </c>
      <c r="V231" s="9">
        <f t="shared" si="3352"/>
        <v>0</v>
      </c>
      <c r="W231" s="9">
        <f t="shared" si="3352"/>
        <v>0</v>
      </c>
      <c r="X231" s="9">
        <v>39730</v>
      </c>
      <c r="Y231" s="45" t="s">
        <v>218</v>
      </c>
      <c r="Z231" s="69">
        <f t="shared" si="3353"/>
        <v>0</v>
      </c>
      <c r="AA231" s="69">
        <f t="shared" si="3354"/>
        <v>0</v>
      </c>
      <c r="AB231" s="69">
        <f t="shared" si="3355"/>
        <v>0</v>
      </c>
      <c r="AC231" s="69">
        <f t="shared" si="3356"/>
        <v>0</v>
      </c>
      <c r="AD231" s="69">
        <f t="shared" si="3357"/>
        <v>0</v>
      </c>
      <c r="AE231" s="46">
        <f t="shared" si="3358"/>
        <v>0</v>
      </c>
      <c r="AF231" s="9">
        <f t="shared" si="3359"/>
        <v>0</v>
      </c>
      <c r="AG231" s="9">
        <f t="shared" si="3360"/>
        <v>0</v>
      </c>
      <c r="AH231" s="69">
        <f t="shared" si="3361"/>
        <v>0</v>
      </c>
      <c r="AI231" s="69">
        <f t="shared" si="3362"/>
        <v>0</v>
      </c>
      <c r="AJ231" s="69">
        <f t="shared" si="3363"/>
        <v>0</v>
      </c>
      <c r="AK231" s="40">
        <f t="shared" si="3364"/>
        <v>0</v>
      </c>
      <c r="AL231" s="40">
        <f t="shared" si="3365"/>
        <v>0</v>
      </c>
      <c r="AM231" s="5"/>
      <c r="AN231" s="9"/>
      <c r="AO231" s="9"/>
      <c r="AP231" s="9"/>
      <c r="AQ231" s="9"/>
      <c r="AR231" s="9"/>
      <c r="AS231" s="40">
        <f t="shared" si="3366"/>
        <v>0</v>
      </c>
      <c r="AT231" s="9"/>
      <c r="AU231" s="9"/>
      <c r="AV231" s="9"/>
      <c r="AW231" s="81"/>
      <c r="AX231" s="81"/>
      <c r="AY231" s="78"/>
      <c r="AZ231" s="9">
        <v>39730</v>
      </c>
      <c r="BA231" s="45" t="s">
        <v>218</v>
      </c>
      <c r="BB231" s="86">
        <f>ROUND(AW231/AZ231/10,2)*-1</f>
        <v>0</v>
      </c>
      <c r="BC231" s="107" t="s">
        <v>218</v>
      </c>
      <c r="BD231" s="107">
        <f>BB231</f>
        <v>0</v>
      </c>
      <c r="BE231" s="87">
        <f t="shared" si="3370"/>
        <v>0</v>
      </c>
      <c r="BF231" s="87">
        <f t="shared" si="3371"/>
        <v>0</v>
      </c>
      <c r="BG231" s="88">
        <f t="shared" si="3372"/>
        <v>0</v>
      </c>
      <c r="BH231" s="88">
        <f t="shared" si="3373"/>
        <v>0</v>
      </c>
      <c r="BI231" s="88">
        <f t="shared" si="3374"/>
        <v>0</v>
      </c>
      <c r="BJ231" s="88">
        <f t="shared" si="3375"/>
        <v>0</v>
      </c>
      <c r="BK231" s="88">
        <f t="shared" si="3376"/>
        <v>0</v>
      </c>
      <c r="BL231" s="88">
        <f t="shared" si="3377"/>
        <v>0</v>
      </c>
      <c r="BM231" s="87">
        <f t="shared" si="3378"/>
        <v>0</v>
      </c>
      <c r="BN231" s="81">
        <f t="shared" si="3379"/>
        <v>0</v>
      </c>
      <c r="BO231" s="81">
        <f t="shared" si="3380"/>
        <v>0</v>
      </c>
      <c r="BP231" s="81">
        <f t="shared" si="3381"/>
        <v>0</v>
      </c>
      <c r="BQ231" s="81">
        <f t="shared" si="3382"/>
        <v>0</v>
      </c>
      <c r="BR231" s="81">
        <f t="shared" si="3383"/>
        <v>0</v>
      </c>
      <c r="BS231" s="81">
        <f t="shared" si="3384"/>
        <v>0</v>
      </c>
      <c r="BT231" s="9">
        <v>39730</v>
      </c>
      <c r="BU231" s="45" t="s">
        <v>218</v>
      </c>
      <c r="BV231" s="86">
        <f t="shared" si="3385"/>
        <v>0</v>
      </c>
      <c r="BW231" s="86">
        <v>0</v>
      </c>
      <c r="BX231" s="86">
        <f t="shared" si="3387"/>
        <v>0</v>
      </c>
      <c r="BY231" s="87">
        <f t="shared" si="3388"/>
        <v>0</v>
      </c>
      <c r="BZ231" s="87">
        <f t="shared" si="3389"/>
        <v>0</v>
      </c>
      <c r="CA231" s="81">
        <f t="shared" si="3390"/>
        <v>0</v>
      </c>
      <c r="CB231" s="81">
        <f t="shared" si="3391"/>
        <v>0</v>
      </c>
      <c r="CC231" s="81">
        <f t="shared" si="3392"/>
        <v>0</v>
      </c>
      <c r="CD231" s="81">
        <f t="shared" si="3393"/>
        <v>0</v>
      </c>
      <c r="CE231" s="81">
        <f t="shared" si="3394"/>
        <v>0</v>
      </c>
      <c r="CF231" s="81">
        <f t="shared" si="3395"/>
        <v>0</v>
      </c>
      <c r="CG231" s="87">
        <f t="shared" si="3396"/>
        <v>0</v>
      </c>
      <c r="CH231" s="81">
        <f t="shared" si="3397"/>
        <v>0</v>
      </c>
      <c r="CI231" s="81">
        <f t="shared" si="3398"/>
        <v>0</v>
      </c>
      <c r="CJ231" s="81">
        <f t="shared" si="3399"/>
        <v>0</v>
      </c>
      <c r="CK231" s="81">
        <f t="shared" si="3400"/>
        <v>0</v>
      </c>
      <c r="CL231" s="81">
        <f t="shared" si="3401"/>
        <v>0</v>
      </c>
      <c r="CM231" s="9">
        <v>39730</v>
      </c>
      <c r="CN231" s="45">
        <v>0</v>
      </c>
      <c r="CO231" s="90">
        <f>ROUND(((CD231+CE231)-(BJ231+BK231))/CM231/10,2)*-1</f>
        <v>0</v>
      </c>
      <c r="CP231" s="90"/>
      <c r="CQ231" s="90">
        <f t="shared" si="3404"/>
        <v>0</v>
      </c>
      <c r="CR231" s="87">
        <f t="shared" si="3405"/>
        <v>0</v>
      </c>
      <c r="CS231" s="87">
        <f t="shared" si="3406"/>
        <v>0</v>
      </c>
      <c r="CT231" s="88"/>
      <c r="CU231" s="81"/>
      <c r="CV231" s="81"/>
      <c r="CW231" s="81"/>
      <c r="CX231" s="81"/>
      <c r="CY231" s="81"/>
      <c r="CZ231" s="87">
        <f t="shared" si="3407"/>
        <v>0</v>
      </c>
      <c r="DA231" s="81"/>
      <c r="DB231" s="81"/>
      <c r="DC231" s="81"/>
      <c r="DD231" s="81">
        <f t="shared" si="3408"/>
        <v>0</v>
      </c>
      <c r="DE231" s="81">
        <f t="shared" si="3409"/>
        <v>0</v>
      </c>
      <c r="DF231" s="9">
        <v>40555</v>
      </c>
      <c r="DG231" s="45" t="s">
        <v>218</v>
      </c>
      <c r="DH231" s="90">
        <f t="shared" ref="DH231" si="3432">ROUND(((CW231+CX231)-(CD231+CE231))/DF231/10,2)*-1</f>
        <v>0</v>
      </c>
      <c r="DI231" s="90">
        <v>0</v>
      </c>
      <c r="DJ231" s="90">
        <f t="shared" si="3412"/>
        <v>0</v>
      </c>
      <c r="DK231" s="87">
        <f t="shared" si="3413"/>
        <v>0</v>
      </c>
      <c r="DL231" s="87">
        <f t="shared" si="3414"/>
        <v>0</v>
      </c>
      <c r="DM231" s="88"/>
      <c r="DN231" s="81"/>
      <c r="DO231" s="81"/>
      <c r="DP231" s="81"/>
      <c r="DQ231" s="81"/>
      <c r="DR231" s="81"/>
      <c r="DS231" s="87">
        <f t="shared" si="3415"/>
        <v>0</v>
      </c>
      <c r="DT231" s="81"/>
      <c r="DU231" s="81"/>
      <c r="DV231" s="81"/>
      <c r="DW231" s="81">
        <f t="shared" si="3416"/>
        <v>0</v>
      </c>
      <c r="DX231" s="81">
        <f t="shared" si="3417"/>
        <v>0</v>
      </c>
      <c r="DY231" s="9"/>
      <c r="DZ231" s="45" t="s">
        <v>218</v>
      </c>
      <c r="EA231" s="90" t="e">
        <f t="shared" ref="EA231" si="3433">ROUND(((DP231+DQ231)-(CW231+CX231))/DY231/10,2)*-1</f>
        <v>#DIV/0!</v>
      </c>
      <c r="EB231" s="90">
        <v>0</v>
      </c>
      <c r="EC231" s="90" t="e">
        <f t="shared" si="3420"/>
        <v>#DIV/0!</v>
      </c>
      <c r="ED231" s="87">
        <f t="shared" si="3421"/>
        <v>0</v>
      </c>
      <c r="EE231" s="87">
        <f t="shared" si="3422"/>
        <v>0</v>
      </c>
      <c r="EF231" s="88"/>
      <c r="EG231" s="81"/>
      <c r="EH231" s="81"/>
      <c r="EI231" s="81"/>
      <c r="EJ231" s="81"/>
      <c r="EK231" s="81"/>
      <c r="EL231" s="87">
        <f t="shared" si="3423"/>
        <v>0</v>
      </c>
      <c r="EM231" s="81"/>
      <c r="EN231" s="81"/>
      <c r="EO231" s="81"/>
      <c r="EP231" s="81">
        <f t="shared" si="3424"/>
        <v>0</v>
      </c>
      <c r="EQ231" s="81">
        <f t="shared" si="3425"/>
        <v>0</v>
      </c>
      <c r="ER231" s="9"/>
      <c r="ES231" s="45" t="s">
        <v>218</v>
      </c>
      <c r="ET231" s="90" t="e">
        <f t="shared" ref="ET231" si="3434">ROUND(((EI231+EJ231)-(DP231+DQ231))/ER231/10,2)*-1</f>
        <v>#DIV/0!</v>
      </c>
      <c r="EU231" s="90">
        <v>0</v>
      </c>
      <c r="EV231" s="90" t="e">
        <f t="shared" si="3428"/>
        <v>#DIV/0!</v>
      </c>
    </row>
    <row r="232" spans="1:15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93</v>
      </c>
      <c r="G232" s="7" t="s">
        <v>94</v>
      </c>
      <c r="H232" s="40">
        <f t="shared" si="3347"/>
        <v>0</v>
      </c>
      <c r="I232" s="40">
        <f t="shared" si="3348"/>
        <v>0</v>
      </c>
      <c r="J232" s="5"/>
      <c r="K232" s="9"/>
      <c r="L232" s="9"/>
      <c r="M232" s="9"/>
      <c r="N232" s="9"/>
      <c r="O232" s="9"/>
      <c r="P232" s="40">
        <f t="shared" si="3349"/>
        <v>0</v>
      </c>
      <c r="Q232" s="9"/>
      <c r="R232" s="9"/>
      <c r="S232" s="9"/>
      <c r="T232" s="64">
        <f t="shared" si="3350"/>
        <v>0</v>
      </c>
      <c r="U232" s="64">
        <f t="shared" si="3351"/>
        <v>0</v>
      </c>
      <c r="V232" s="9">
        <f t="shared" si="3352"/>
        <v>0</v>
      </c>
      <c r="W232" s="9">
        <f t="shared" si="3352"/>
        <v>0</v>
      </c>
      <c r="X232" s="45" t="s">
        <v>218</v>
      </c>
      <c r="Y232" s="9">
        <v>20956</v>
      </c>
      <c r="Z232" s="69">
        <f t="shared" si="3353"/>
        <v>0</v>
      </c>
      <c r="AA232" s="69">
        <f t="shared" si="3354"/>
        <v>0</v>
      </c>
      <c r="AB232" s="69">
        <f t="shared" si="3355"/>
        <v>0</v>
      </c>
      <c r="AC232" s="69">
        <f t="shared" si="3356"/>
        <v>0</v>
      </c>
      <c r="AD232" s="69">
        <f t="shared" si="3357"/>
        <v>0</v>
      </c>
      <c r="AE232" s="46">
        <f t="shared" si="3358"/>
        <v>0</v>
      </c>
      <c r="AF232" s="9">
        <f t="shared" si="3359"/>
        <v>0</v>
      </c>
      <c r="AG232" s="9">
        <f t="shared" si="3360"/>
        <v>0</v>
      </c>
      <c r="AH232" s="69">
        <f t="shared" si="3361"/>
        <v>0</v>
      </c>
      <c r="AI232" s="69">
        <f t="shared" si="3362"/>
        <v>0</v>
      </c>
      <c r="AJ232" s="69">
        <f t="shared" si="3363"/>
        <v>0</v>
      </c>
      <c r="AK232" s="40">
        <f t="shared" si="3364"/>
        <v>0</v>
      </c>
      <c r="AL232" s="40">
        <f t="shared" si="3365"/>
        <v>0</v>
      </c>
      <c r="AM232" s="5"/>
      <c r="AN232" s="9"/>
      <c r="AO232" s="9"/>
      <c r="AP232" s="9"/>
      <c r="AQ232" s="9"/>
      <c r="AR232" s="9"/>
      <c r="AS232" s="40">
        <f t="shared" si="3366"/>
        <v>0</v>
      </c>
      <c r="AT232" s="9"/>
      <c r="AU232" s="9"/>
      <c r="AV232" s="9"/>
      <c r="AW232" s="81"/>
      <c r="AX232" s="81"/>
      <c r="AY232" s="78"/>
      <c r="AZ232" s="45" t="s">
        <v>218</v>
      </c>
      <c r="BA232" s="9">
        <v>20956</v>
      </c>
      <c r="BB232" s="107" t="s">
        <v>218</v>
      </c>
      <c r="BC232" s="86">
        <f>ROUND(AX232/BA232/10,2)*-1</f>
        <v>0</v>
      </c>
      <c r="BD232" s="86">
        <f>BC232</f>
        <v>0</v>
      </c>
      <c r="BE232" s="87">
        <f t="shared" si="3370"/>
        <v>0</v>
      </c>
      <c r="BF232" s="87">
        <f t="shared" si="3371"/>
        <v>0</v>
      </c>
      <c r="BG232" s="88">
        <f t="shared" si="3372"/>
        <v>0</v>
      </c>
      <c r="BH232" s="88">
        <f t="shared" si="3373"/>
        <v>0</v>
      </c>
      <c r="BI232" s="88">
        <f t="shared" si="3374"/>
        <v>0</v>
      </c>
      <c r="BJ232" s="88">
        <f t="shared" si="3375"/>
        <v>0</v>
      </c>
      <c r="BK232" s="88">
        <f t="shared" si="3376"/>
        <v>0</v>
      </c>
      <c r="BL232" s="88">
        <f t="shared" si="3377"/>
        <v>0</v>
      </c>
      <c r="BM232" s="87">
        <f t="shared" si="3378"/>
        <v>0</v>
      </c>
      <c r="BN232" s="81">
        <f t="shared" si="3379"/>
        <v>0</v>
      </c>
      <c r="BO232" s="81">
        <f t="shared" si="3380"/>
        <v>0</v>
      </c>
      <c r="BP232" s="81">
        <f t="shared" si="3381"/>
        <v>0</v>
      </c>
      <c r="BQ232" s="81">
        <f t="shared" si="3382"/>
        <v>0</v>
      </c>
      <c r="BR232" s="81">
        <f t="shared" si="3383"/>
        <v>0</v>
      </c>
      <c r="BS232" s="81">
        <f t="shared" si="3384"/>
        <v>0</v>
      </c>
      <c r="BT232" s="45" t="s">
        <v>218</v>
      </c>
      <c r="BU232" s="9">
        <v>20956</v>
      </c>
      <c r="BV232" s="86">
        <v>0</v>
      </c>
      <c r="BW232" s="86">
        <f t="shared" si="3386"/>
        <v>0</v>
      </c>
      <c r="BX232" s="86">
        <f t="shared" si="3387"/>
        <v>0</v>
      </c>
      <c r="BY232" s="87">
        <f t="shared" si="3388"/>
        <v>0</v>
      </c>
      <c r="BZ232" s="87">
        <f t="shared" si="3389"/>
        <v>0</v>
      </c>
      <c r="CA232" s="81">
        <f t="shared" si="3390"/>
        <v>0</v>
      </c>
      <c r="CB232" s="81">
        <f t="shared" si="3391"/>
        <v>0</v>
      </c>
      <c r="CC232" s="81">
        <f t="shared" si="3392"/>
        <v>0</v>
      </c>
      <c r="CD232" s="81">
        <f t="shared" si="3393"/>
        <v>0</v>
      </c>
      <c r="CE232" s="81">
        <f t="shared" si="3394"/>
        <v>0</v>
      </c>
      <c r="CF232" s="81">
        <f t="shared" si="3395"/>
        <v>0</v>
      </c>
      <c r="CG232" s="87">
        <f t="shared" si="3396"/>
        <v>0</v>
      </c>
      <c r="CH232" s="81">
        <f t="shared" si="3397"/>
        <v>0</v>
      </c>
      <c r="CI232" s="81">
        <f t="shared" si="3398"/>
        <v>0</v>
      </c>
      <c r="CJ232" s="81">
        <f t="shared" si="3399"/>
        <v>0</v>
      </c>
      <c r="CK232" s="81">
        <f t="shared" si="3400"/>
        <v>0</v>
      </c>
      <c r="CL232" s="81">
        <f t="shared" si="3401"/>
        <v>0</v>
      </c>
      <c r="CM232" s="45">
        <v>0</v>
      </c>
      <c r="CN232" s="9">
        <v>20956</v>
      </c>
      <c r="CO232" s="90"/>
      <c r="CP232" s="90">
        <f>ROUND((CI232-BO232)/CN232/10,2)*-1</f>
        <v>0</v>
      </c>
      <c r="CQ232" s="90">
        <f t="shared" si="3404"/>
        <v>0</v>
      </c>
      <c r="CR232" s="87">
        <f t="shared" si="3405"/>
        <v>0</v>
      </c>
      <c r="CS232" s="87">
        <f t="shared" si="3406"/>
        <v>0</v>
      </c>
      <c r="CT232" s="88"/>
      <c r="CU232" s="81"/>
      <c r="CV232" s="81"/>
      <c r="CW232" s="81"/>
      <c r="CX232" s="81"/>
      <c r="CY232" s="81"/>
      <c r="CZ232" s="87">
        <f t="shared" si="3407"/>
        <v>0</v>
      </c>
      <c r="DA232" s="81"/>
      <c r="DB232" s="81"/>
      <c r="DC232" s="81"/>
      <c r="DD232" s="81">
        <f t="shared" si="3408"/>
        <v>0</v>
      </c>
      <c r="DE232" s="81">
        <f t="shared" si="3409"/>
        <v>0</v>
      </c>
      <c r="DF232" s="45" t="s">
        <v>218</v>
      </c>
      <c r="DG232" s="9">
        <v>21384</v>
      </c>
      <c r="DH232" s="90">
        <v>0</v>
      </c>
      <c r="DI232" s="90">
        <f t="shared" ref="DI232" si="3435">ROUND(((DB232-CI232)/DG232/10),2)*-1</f>
        <v>0</v>
      </c>
      <c r="DJ232" s="90">
        <f t="shared" si="3412"/>
        <v>0</v>
      </c>
      <c r="DK232" s="87">
        <f t="shared" si="3413"/>
        <v>0</v>
      </c>
      <c r="DL232" s="87">
        <f t="shared" si="3414"/>
        <v>0</v>
      </c>
      <c r="DM232" s="88"/>
      <c r="DN232" s="81"/>
      <c r="DO232" s="81"/>
      <c r="DP232" s="81"/>
      <c r="DQ232" s="81"/>
      <c r="DR232" s="81"/>
      <c r="DS232" s="87">
        <f t="shared" si="3415"/>
        <v>0</v>
      </c>
      <c r="DT232" s="81"/>
      <c r="DU232" s="81"/>
      <c r="DV232" s="81"/>
      <c r="DW232" s="81">
        <f t="shared" si="3416"/>
        <v>0</v>
      </c>
      <c r="DX232" s="81">
        <f t="shared" si="3417"/>
        <v>0</v>
      </c>
      <c r="DY232" s="45" t="s">
        <v>218</v>
      </c>
      <c r="DZ232" s="9"/>
      <c r="EA232" s="90">
        <v>0</v>
      </c>
      <c r="EB232" s="90" t="e">
        <f t="shared" ref="EB232" si="3436">ROUND(((DU232-DB232)/DZ232/10),2)*-1</f>
        <v>#DIV/0!</v>
      </c>
      <c r="EC232" s="90" t="e">
        <f t="shared" si="3420"/>
        <v>#DIV/0!</v>
      </c>
      <c r="ED232" s="87">
        <f t="shared" si="3421"/>
        <v>0</v>
      </c>
      <c r="EE232" s="87">
        <f t="shared" si="3422"/>
        <v>0</v>
      </c>
      <c r="EF232" s="88"/>
      <c r="EG232" s="81"/>
      <c r="EH232" s="81"/>
      <c r="EI232" s="81"/>
      <c r="EJ232" s="81"/>
      <c r="EK232" s="81"/>
      <c r="EL232" s="87">
        <f t="shared" si="3423"/>
        <v>0</v>
      </c>
      <c r="EM232" s="81"/>
      <c r="EN232" s="81"/>
      <c r="EO232" s="81"/>
      <c r="EP232" s="81">
        <f t="shared" si="3424"/>
        <v>0</v>
      </c>
      <c r="EQ232" s="81">
        <f t="shared" si="3425"/>
        <v>0</v>
      </c>
      <c r="ER232" s="45" t="s">
        <v>218</v>
      </c>
      <c r="ES232" s="9"/>
      <c r="ET232" s="90">
        <v>0</v>
      </c>
      <c r="EU232" s="90" t="e">
        <f t="shared" ref="EU232" si="3437">ROUND(((EN232-DU232)/ES232/10),2)*-1</f>
        <v>#DIV/0!</v>
      </c>
      <c r="EV232" s="90" t="e">
        <f t="shared" si="3428"/>
        <v>#DIV/0!</v>
      </c>
    </row>
    <row r="233" spans="1:152" x14ac:dyDescent="0.25">
      <c r="A233" s="29"/>
      <c r="B233" s="30"/>
      <c r="C233" s="31"/>
      <c r="D233" s="32" t="s">
        <v>185</v>
      </c>
      <c r="E233" s="30"/>
      <c r="F233" s="30"/>
      <c r="G233" s="31"/>
      <c r="H233" s="33">
        <f t="shared" ref="H233:AE233" si="3438">SUBTOTAL(9,H227:H232)</f>
        <v>0</v>
      </c>
      <c r="I233" s="33">
        <f t="shared" si="3438"/>
        <v>0</v>
      </c>
      <c r="J233" s="33">
        <f t="shared" si="3438"/>
        <v>0</v>
      </c>
      <c r="K233" s="33">
        <f t="shared" si="3438"/>
        <v>0</v>
      </c>
      <c r="L233" s="33">
        <f t="shared" si="3438"/>
        <v>0</v>
      </c>
      <c r="M233" s="33">
        <f t="shared" si="3438"/>
        <v>0</v>
      </c>
      <c r="N233" s="33">
        <f t="shared" si="3438"/>
        <v>0</v>
      </c>
      <c r="O233" s="33">
        <f t="shared" si="3438"/>
        <v>0</v>
      </c>
      <c r="P233" s="33">
        <f t="shared" si="3438"/>
        <v>0</v>
      </c>
      <c r="Q233" s="33">
        <f t="shared" si="3438"/>
        <v>0</v>
      </c>
      <c r="R233" s="33">
        <f t="shared" si="3438"/>
        <v>0</v>
      </c>
      <c r="S233" s="33">
        <f t="shared" si="3438"/>
        <v>0</v>
      </c>
      <c r="T233" s="33">
        <f t="shared" si="3438"/>
        <v>0</v>
      </c>
      <c r="U233" s="33">
        <f t="shared" si="3438"/>
        <v>0</v>
      </c>
      <c r="V233" s="33">
        <f t="shared" si="3438"/>
        <v>0</v>
      </c>
      <c r="W233" s="33">
        <f t="shared" si="3438"/>
        <v>0</v>
      </c>
      <c r="X233" s="33">
        <f t="shared" si="3438"/>
        <v>126036</v>
      </c>
      <c r="Y233" s="33">
        <f t="shared" si="3438"/>
        <v>99667</v>
      </c>
      <c r="Z233" s="47">
        <f t="shared" si="3438"/>
        <v>0</v>
      </c>
      <c r="AA233" s="47">
        <f t="shared" si="3438"/>
        <v>0</v>
      </c>
      <c r="AB233" s="47">
        <f t="shared" si="3438"/>
        <v>0</v>
      </c>
      <c r="AC233" s="47">
        <f t="shared" si="3438"/>
        <v>0</v>
      </c>
      <c r="AD233" s="47">
        <f t="shared" si="3438"/>
        <v>0</v>
      </c>
      <c r="AE233" s="47">
        <f t="shared" si="3438"/>
        <v>0</v>
      </c>
      <c r="AF233" s="33">
        <f t="shared" ref="AF233:AJ233" si="3439">SUBTOTAL(9,AF227:AF232)</f>
        <v>0</v>
      </c>
      <c r="AG233" s="33">
        <f t="shared" si="3439"/>
        <v>0</v>
      </c>
      <c r="AH233" s="47">
        <f t="shared" si="3439"/>
        <v>0</v>
      </c>
      <c r="AI233" s="47">
        <f t="shared" si="3439"/>
        <v>0</v>
      </c>
      <c r="AJ233" s="47">
        <f t="shared" si="3439"/>
        <v>0</v>
      </c>
      <c r="AK233" s="33">
        <f t="shared" ref="AK233:BD233" si="3440">SUBTOTAL(9,AK227:AK232)</f>
        <v>0</v>
      </c>
      <c r="AL233" s="33">
        <f t="shared" si="3440"/>
        <v>0</v>
      </c>
      <c r="AM233" s="33">
        <f t="shared" si="3440"/>
        <v>0</v>
      </c>
      <c r="AN233" s="33">
        <f t="shared" si="3440"/>
        <v>0</v>
      </c>
      <c r="AO233" s="33">
        <f t="shared" si="3440"/>
        <v>0</v>
      </c>
      <c r="AP233" s="33">
        <f t="shared" si="3440"/>
        <v>0</v>
      </c>
      <c r="AQ233" s="33">
        <f t="shared" si="3440"/>
        <v>0</v>
      </c>
      <c r="AR233" s="33">
        <f t="shared" si="3440"/>
        <v>0</v>
      </c>
      <c r="AS233" s="33">
        <f t="shared" si="3440"/>
        <v>0</v>
      </c>
      <c r="AT233" s="33">
        <f t="shared" si="3440"/>
        <v>0</v>
      </c>
      <c r="AU233" s="33">
        <f t="shared" si="3440"/>
        <v>0</v>
      </c>
      <c r="AV233" s="33">
        <f t="shared" si="3440"/>
        <v>0</v>
      </c>
      <c r="AW233" s="33">
        <f t="shared" si="3440"/>
        <v>0</v>
      </c>
      <c r="AX233" s="33">
        <f t="shared" si="3440"/>
        <v>0</v>
      </c>
      <c r="AY233" s="33">
        <f t="shared" si="3440"/>
        <v>0</v>
      </c>
      <c r="AZ233" s="33">
        <f t="shared" ref="AZ233:BA233" si="3441">SUBTOTAL(9,AZ227:AZ232)</f>
        <v>126036</v>
      </c>
      <c r="BA233" s="33">
        <f t="shared" si="3441"/>
        <v>99667</v>
      </c>
      <c r="BB233" s="47">
        <f t="shared" si="3440"/>
        <v>0</v>
      </c>
      <c r="BC233" s="47">
        <f t="shared" si="3440"/>
        <v>0</v>
      </c>
      <c r="BD233" s="47">
        <f t="shared" si="3440"/>
        <v>0</v>
      </c>
      <c r="BE233" s="33">
        <f t="shared" ref="BE233:BX233" si="3442">SUBTOTAL(9,BE227:BE232)</f>
        <v>0</v>
      </c>
      <c r="BF233" s="33">
        <f t="shared" si="3442"/>
        <v>0</v>
      </c>
      <c r="BG233" s="33">
        <f t="shared" si="3442"/>
        <v>0</v>
      </c>
      <c r="BH233" s="33">
        <f t="shared" si="3442"/>
        <v>0</v>
      </c>
      <c r="BI233" s="33">
        <f t="shared" si="3442"/>
        <v>0</v>
      </c>
      <c r="BJ233" s="33">
        <f t="shared" si="3442"/>
        <v>0</v>
      </c>
      <c r="BK233" s="33">
        <f t="shared" si="3442"/>
        <v>0</v>
      </c>
      <c r="BL233" s="33">
        <f t="shared" si="3442"/>
        <v>0</v>
      </c>
      <c r="BM233" s="33">
        <f t="shared" si="3442"/>
        <v>0</v>
      </c>
      <c r="BN233" s="33">
        <f t="shared" si="3442"/>
        <v>0</v>
      </c>
      <c r="BO233" s="33">
        <f t="shared" si="3442"/>
        <v>0</v>
      </c>
      <c r="BP233" s="33">
        <f t="shared" si="3442"/>
        <v>0</v>
      </c>
      <c r="BQ233" s="33">
        <f t="shared" si="3442"/>
        <v>0</v>
      </c>
      <c r="BR233" s="33">
        <f t="shared" si="3442"/>
        <v>0</v>
      </c>
      <c r="BS233" s="33">
        <f t="shared" si="3442"/>
        <v>0</v>
      </c>
      <c r="BT233" s="33">
        <f t="shared" si="3442"/>
        <v>126036</v>
      </c>
      <c r="BU233" s="33">
        <f t="shared" si="3442"/>
        <v>99667</v>
      </c>
      <c r="BV233" s="47">
        <f t="shared" si="3442"/>
        <v>0</v>
      </c>
      <c r="BW233" s="47">
        <f t="shared" si="3442"/>
        <v>0</v>
      </c>
      <c r="BX233" s="47">
        <f t="shared" si="3442"/>
        <v>0</v>
      </c>
      <c r="BY233" s="89">
        <f t="shared" ref="BY233:CQ233" si="3443">SUBTOTAL(9,BY227:BY232)</f>
        <v>0</v>
      </c>
      <c r="BZ233" s="33">
        <f t="shared" si="3443"/>
        <v>0</v>
      </c>
      <c r="CA233" s="33">
        <f t="shared" si="3443"/>
        <v>0</v>
      </c>
      <c r="CB233" s="33">
        <f t="shared" si="3443"/>
        <v>0</v>
      </c>
      <c r="CC233" s="33">
        <f t="shared" si="3443"/>
        <v>0</v>
      </c>
      <c r="CD233" s="33">
        <f t="shared" si="3443"/>
        <v>0</v>
      </c>
      <c r="CE233" s="33">
        <f t="shared" si="3443"/>
        <v>0</v>
      </c>
      <c r="CF233" s="33">
        <f t="shared" si="3443"/>
        <v>0</v>
      </c>
      <c r="CG233" s="33">
        <f t="shared" si="3443"/>
        <v>0</v>
      </c>
      <c r="CH233" s="33">
        <f t="shared" si="3443"/>
        <v>0</v>
      </c>
      <c r="CI233" s="33">
        <f t="shared" si="3443"/>
        <v>0</v>
      </c>
      <c r="CJ233" s="33">
        <f t="shared" si="3443"/>
        <v>0</v>
      </c>
      <c r="CK233" s="33">
        <f t="shared" si="3443"/>
        <v>0</v>
      </c>
      <c r="CL233" s="33">
        <f t="shared" si="3443"/>
        <v>0</v>
      </c>
      <c r="CM233" s="33">
        <f t="shared" si="3443"/>
        <v>126036</v>
      </c>
      <c r="CN233" s="33">
        <f t="shared" si="3443"/>
        <v>99667</v>
      </c>
      <c r="CO233" s="56">
        <f t="shared" si="3443"/>
        <v>0</v>
      </c>
      <c r="CP233" s="56">
        <f t="shared" si="3443"/>
        <v>0</v>
      </c>
      <c r="CQ233" s="56">
        <f t="shared" si="3443"/>
        <v>0</v>
      </c>
      <c r="CR233" s="89">
        <f t="shared" ref="CR233:DJ233" si="3444">SUBTOTAL(9,CR227:CR232)</f>
        <v>0</v>
      </c>
      <c r="CS233" s="33">
        <f t="shared" si="3444"/>
        <v>0</v>
      </c>
      <c r="CT233" s="33">
        <f t="shared" si="3444"/>
        <v>0</v>
      </c>
      <c r="CU233" s="33">
        <f t="shared" si="3444"/>
        <v>0</v>
      </c>
      <c r="CV233" s="33">
        <f t="shared" si="3444"/>
        <v>0</v>
      </c>
      <c r="CW233" s="33">
        <f t="shared" si="3444"/>
        <v>0</v>
      </c>
      <c r="CX233" s="33">
        <f t="shared" si="3444"/>
        <v>0</v>
      </c>
      <c r="CY233" s="33">
        <f t="shared" si="3444"/>
        <v>0</v>
      </c>
      <c r="CZ233" s="33">
        <f t="shared" si="3444"/>
        <v>0</v>
      </c>
      <c r="DA233" s="33">
        <f t="shared" si="3444"/>
        <v>0</v>
      </c>
      <c r="DB233" s="33">
        <f t="shared" si="3444"/>
        <v>0</v>
      </c>
      <c r="DC233" s="33">
        <f t="shared" si="3444"/>
        <v>0</v>
      </c>
      <c r="DD233" s="33">
        <f t="shared" si="3444"/>
        <v>0</v>
      </c>
      <c r="DE233" s="33">
        <f t="shared" si="3444"/>
        <v>0</v>
      </c>
      <c r="DF233" s="33">
        <f t="shared" si="3444"/>
        <v>145073</v>
      </c>
      <c r="DG233" s="33">
        <f t="shared" si="3444"/>
        <v>90544</v>
      </c>
      <c r="DH233" s="56">
        <f t="shared" si="3444"/>
        <v>0</v>
      </c>
      <c r="DI233" s="56">
        <f t="shared" si="3444"/>
        <v>0</v>
      </c>
      <c r="DJ233" s="56">
        <f t="shared" si="3444"/>
        <v>0</v>
      </c>
      <c r="DK233" s="89">
        <f t="shared" ref="DK233:EC233" si="3445">SUBTOTAL(9,DK227:DK232)</f>
        <v>0</v>
      </c>
      <c r="DL233" s="33">
        <f t="shared" si="3445"/>
        <v>0</v>
      </c>
      <c r="DM233" s="33">
        <f t="shared" si="3445"/>
        <v>0</v>
      </c>
      <c r="DN233" s="33">
        <f t="shared" si="3445"/>
        <v>0</v>
      </c>
      <c r="DO233" s="33">
        <f t="shared" si="3445"/>
        <v>0</v>
      </c>
      <c r="DP233" s="33">
        <f t="shared" si="3445"/>
        <v>0</v>
      </c>
      <c r="DQ233" s="33">
        <f t="shared" si="3445"/>
        <v>0</v>
      </c>
      <c r="DR233" s="33">
        <f t="shared" si="3445"/>
        <v>0</v>
      </c>
      <c r="DS233" s="33">
        <f t="shared" si="3445"/>
        <v>0</v>
      </c>
      <c r="DT233" s="33">
        <f t="shared" si="3445"/>
        <v>0</v>
      </c>
      <c r="DU233" s="33">
        <f t="shared" si="3445"/>
        <v>0</v>
      </c>
      <c r="DV233" s="33">
        <f t="shared" si="3445"/>
        <v>0</v>
      </c>
      <c r="DW233" s="33">
        <f t="shared" si="3445"/>
        <v>0</v>
      </c>
      <c r="DX233" s="33">
        <f t="shared" si="3445"/>
        <v>0</v>
      </c>
      <c r="DY233" s="33">
        <f t="shared" si="3445"/>
        <v>0</v>
      </c>
      <c r="DZ233" s="33">
        <f t="shared" si="3445"/>
        <v>0</v>
      </c>
      <c r="EA233" s="56" t="e">
        <f t="shared" si="3445"/>
        <v>#DIV/0!</v>
      </c>
      <c r="EB233" s="56" t="e">
        <f t="shared" si="3445"/>
        <v>#DIV/0!</v>
      </c>
      <c r="EC233" s="56" t="e">
        <f t="shared" si="3445"/>
        <v>#DIV/0!</v>
      </c>
      <c r="ED233" s="89">
        <f t="shared" ref="ED233:EV233" si="3446">SUBTOTAL(9,ED227:ED232)</f>
        <v>0</v>
      </c>
      <c r="EE233" s="33">
        <f t="shared" si="3446"/>
        <v>0</v>
      </c>
      <c r="EF233" s="33">
        <f t="shared" si="3446"/>
        <v>0</v>
      </c>
      <c r="EG233" s="33">
        <f t="shared" si="3446"/>
        <v>0</v>
      </c>
      <c r="EH233" s="33">
        <f t="shared" si="3446"/>
        <v>0</v>
      </c>
      <c r="EI233" s="33">
        <f t="shared" si="3446"/>
        <v>0</v>
      </c>
      <c r="EJ233" s="33">
        <f t="shared" si="3446"/>
        <v>0</v>
      </c>
      <c r="EK233" s="33">
        <f t="shared" si="3446"/>
        <v>0</v>
      </c>
      <c r="EL233" s="33">
        <f t="shared" si="3446"/>
        <v>0</v>
      </c>
      <c r="EM233" s="33">
        <f t="shared" si="3446"/>
        <v>0</v>
      </c>
      <c r="EN233" s="33">
        <f t="shared" si="3446"/>
        <v>0</v>
      </c>
      <c r="EO233" s="33">
        <f t="shared" si="3446"/>
        <v>0</v>
      </c>
      <c r="EP233" s="33">
        <f t="shared" si="3446"/>
        <v>0</v>
      </c>
      <c r="EQ233" s="33">
        <f t="shared" si="3446"/>
        <v>0</v>
      </c>
      <c r="ER233" s="33">
        <f t="shared" si="3446"/>
        <v>0</v>
      </c>
      <c r="ES233" s="33">
        <f t="shared" si="3446"/>
        <v>0</v>
      </c>
      <c r="ET233" s="56" t="e">
        <f t="shared" si="3446"/>
        <v>#DIV/0!</v>
      </c>
      <c r="EU233" s="56" t="e">
        <f t="shared" si="3446"/>
        <v>#DIV/0!</v>
      </c>
      <c r="EV233" s="56" t="e">
        <f t="shared" si="3446"/>
        <v>#DIV/0!</v>
      </c>
    </row>
    <row r="234" spans="1:152" x14ac:dyDescent="0.25">
      <c r="A234" s="25">
        <v>1470</v>
      </c>
      <c r="B234" s="6">
        <v>600028828</v>
      </c>
      <c r="C234" s="26">
        <v>49864360</v>
      </c>
      <c r="D234" s="27" t="s">
        <v>96</v>
      </c>
      <c r="E234" s="6">
        <v>3133</v>
      </c>
      <c r="F234" s="6" t="s">
        <v>64</v>
      </c>
      <c r="G234" s="26" t="s">
        <v>94</v>
      </c>
      <c r="H234" s="40">
        <f>I234+P234</f>
        <v>400000</v>
      </c>
      <c r="I234" s="40">
        <f>K234+L234+M234+N234+O234</f>
        <v>200000</v>
      </c>
      <c r="J234" s="5"/>
      <c r="K234" s="9"/>
      <c r="L234" s="9">
        <v>200000</v>
      </c>
      <c r="M234" s="9"/>
      <c r="N234" s="9"/>
      <c r="O234" s="9"/>
      <c r="P234" s="40">
        <f>Q234+R234+S234</f>
        <v>200000</v>
      </c>
      <c r="Q234" s="9">
        <v>200000</v>
      </c>
      <c r="R234" s="9"/>
      <c r="S234" s="9"/>
      <c r="T234" s="64">
        <f>(L234+M234+N234)*-1</f>
        <v>-200000</v>
      </c>
      <c r="U234" s="64">
        <f>(Q234+R234)*-1</f>
        <v>-200000</v>
      </c>
      <c r="V234" s="9">
        <f t="shared" ref="V234:W236" si="3447">ROUND(T234*0.65,0)</f>
        <v>-130000</v>
      </c>
      <c r="W234" s="9">
        <f t="shared" si="3447"/>
        <v>-130000</v>
      </c>
      <c r="X234" s="9">
        <v>47393</v>
      </c>
      <c r="Y234" s="9">
        <v>33657</v>
      </c>
      <c r="Z234" s="69">
        <f t="shared" ref="Z234:Z236" si="3448">IF(T234=0,0,ROUND((T234+L234)/X234/12,2))</f>
        <v>0</v>
      </c>
      <c r="AA234" s="69">
        <f t="shared" ref="AA234:AA236" si="3449">IF(U234=0,0,ROUND((U234+Q234)/Y234/12,2))</f>
        <v>0</v>
      </c>
      <c r="AB234" s="69">
        <f>Z234+AA234</f>
        <v>0</v>
      </c>
      <c r="AC234" s="69">
        <f t="shared" ref="AC234:AC236" si="3450">ROUND(Z234*0.65,2)</f>
        <v>0</v>
      </c>
      <c r="AD234" s="69">
        <f t="shared" ref="AD234:AD236" si="3451">ROUND(AA234*0.65,2)</f>
        <v>0</v>
      </c>
      <c r="AE234" s="46">
        <f>AC234+AD234</f>
        <v>0</v>
      </c>
      <c r="AF234" s="9">
        <f t="shared" ref="AF234:AF236" si="3452">T234-V234</f>
        <v>-70000</v>
      </c>
      <c r="AG234" s="9">
        <f t="shared" ref="AG234:AG236" si="3453">U234-W234</f>
        <v>-70000</v>
      </c>
      <c r="AH234" s="69">
        <f t="shared" ref="AH234:AH236" si="3454">Z234-AC234</f>
        <v>0</v>
      </c>
      <c r="AI234" s="69">
        <f t="shared" ref="AI234:AI236" si="3455">AA234-AD234</f>
        <v>0</v>
      </c>
      <c r="AJ234" s="69">
        <f>AH234+AI234</f>
        <v>0</v>
      </c>
      <c r="AK234" s="40">
        <f>AL234+AS234</f>
        <v>223098</v>
      </c>
      <c r="AL234" s="40">
        <f>AN234+AO234+AP234+AQ234+AR234</f>
        <v>37596</v>
      </c>
      <c r="AM234" s="77"/>
      <c r="AN234" s="78"/>
      <c r="AO234" s="78">
        <v>37596</v>
      </c>
      <c r="AP234" s="78"/>
      <c r="AQ234" s="78"/>
      <c r="AR234" s="78"/>
      <c r="AS234" s="76">
        <f>AT234+AU234+AV234</f>
        <v>185502</v>
      </c>
      <c r="AT234" s="78">
        <v>185502</v>
      </c>
      <c r="AU234" s="78"/>
      <c r="AV234" s="78"/>
      <c r="AW234" s="78">
        <f t="shared" ref="AW234:AW236" si="3456">(AN234+AO234+AP234+AQ234)-(K234+L234+M234+N234)</f>
        <v>-162404</v>
      </c>
      <c r="AX234" s="78">
        <f t="shared" ref="AX234:AX236" si="3457">(AT234+AU234)-(Q234+R234)</f>
        <v>-14498</v>
      </c>
      <c r="AY234" s="78">
        <f t="shared" ref="AY234:AY236" si="3458">AV234+AR234-S234-O234</f>
        <v>0</v>
      </c>
      <c r="AZ234" s="9">
        <v>47393</v>
      </c>
      <c r="BA234" s="9">
        <v>33657</v>
      </c>
      <c r="BB234" s="86">
        <f>ROUND(((AN234+AP234+AQ234)-(K234+M234+N234))/AZ234/10,2)*-1</f>
        <v>0</v>
      </c>
      <c r="BC234" s="86">
        <f>ROUND((AU234-R234)/BA234/10,2)*-1</f>
        <v>0</v>
      </c>
      <c r="BD234" s="86">
        <f>BB234+BC234</f>
        <v>0</v>
      </c>
      <c r="BE234" s="87">
        <f>BF234+BM234</f>
        <v>223098</v>
      </c>
      <c r="BF234" s="87">
        <f>BH234+BI234+BJ234+BK234+BL234</f>
        <v>37596</v>
      </c>
      <c r="BG234" s="76">
        <f>AM234</f>
        <v>0</v>
      </c>
      <c r="BH234" s="76">
        <f t="shared" ref="BH234" si="3459">AN234</f>
        <v>0</v>
      </c>
      <c r="BI234" s="76">
        <f t="shared" ref="BI234" si="3460">AO234</f>
        <v>37596</v>
      </c>
      <c r="BJ234" s="76">
        <f t="shared" ref="BJ234" si="3461">AP234</f>
        <v>0</v>
      </c>
      <c r="BK234" s="76">
        <f t="shared" ref="BK234" si="3462">AQ234</f>
        <v>0</v>
      </c>
      <c r="BL234" s="76">
        <f t="shared" ref="BL234" si="3463">AR234</f>
        <v>0</v>
      </c>
      <c r="BM234" s="87">
        <f>BN234+BO234+BP234</f>
        <v>185502</v>
      </c>
      <c r="BN234" s="76">
        <f>AT234</f>
        <v>185502</v>
      </c>
      <c r="BO234" s="76">
        <f t="shared" ref="BO234" si="3464">AU234</f>
        <v>0</v>
      </c>
      <c r="BP234" s="76">
        <f t="shared" ref="BP234" si="3465">AV234</f>
        <v>0</v>
      </c>
      <c r="BQ234" s="81">
        <f t="shared" ref="BQ234:BQ236" si="3466">(BH234+BI234+BJ234+BK234)-(K234+L234+M234+N234)</f>
        <v>-162404</v>
      </c>
      <c r="BR234" s="81">
        <f t="shared" ref="BR234:BR236" si="3467">(BN234+BO234)-(Q234+R234)</f>
        <v>-14498</v>
      </c>
      <c r="BS234" s="81">
        <f t="shared" ref="BS234:BS236" si="3468">(BP234+BL234)-(S234+O234)</f>
        <v>0</v>
      </c>
      <c r="BT234" s="9">
        <v>47393</v>
      </c>
      <c r="BU234" s="9">
        <v>33657</v>
      </c>
      <c r="BV234" s="86">
        <f t="shared" ref="BV234" si="3469">ROUND(((BH234+BJ234+BK234)-(K234+M234+N234))/10/BT234,2)*-1</f>
        <v>0</v>
      </c>
      <c r="BW234" s="86">
        <f t="shared" ref="BW234:BW236" si="3470">ROUND((BO234-R234)/10/BU234,2)*-1</f>
        <v>0</v>
      </c>
      <c r="BX234" s="86">
        <f>BV234+BW234</f>
        <v>0</v>
      </c>
      <c r="BY234" s="87">
        <f t="shared" ref="BY234:BY236" si="3471">BZ234+CG234</f>
        <v>223098</v>
      </c>
      <c r="BZ234" s="87">
        <f t="shared" ref="BZ234:BZ236" si="3472">CB234+CC234+CD234+CE234+CF234</f>
        <v>37596</v>
      </c>
      <c r="CA234" s="81">
        <f t="shared" ref="CA234:CA236" si="3473">BG234</f>
        <v>0</v>
      </c>
      <c r="CB234" s="81">
        <f t="shared" ref="CB234:CB236" si="3474">BH234</f>
        <v>0</v>
      </c>
      <c r="CC234" s="81">
        <f t="shared" ref="CC234:CC236" si="3475">BI234</f>
        <v>37596</v>
      </c>
      <c r="CD234" s="81">
        <f t="shared" ref="CD234:CD236" si="3476">BJ234</f>
        <v>0</v>
      </c>
      <c r="CE234" s="81">
        <f t="shared" ref="CE234:CE236" si="3477">BK234</f>
        <v>0</v>
      </c>
      <c r="CF234" s="81">
        <f t="shared" ref="CF234:CF236" si="3478">BL234</f>
        <v>0</v>
      </c>
      <c r="CG234" s="87">
        <f t="shared" ref="CG234:CG236" si="3479">CH234+CI234+CJ234</f>
        <v>185502</v>
      </c>
      <c r="CH234" s="81">
        <f t="shared" ref="CH234:CH236" si="3480">BN234</f>
        <v>185502</v>
      </c>
      <c r="CI234" s="81">
        <f t="shared" ref="CI234:CI236" si="3481">BO234</f>
        <v>0</v>
      </c>
      <c r="CJ234" s="81">
        <f t="shared" ref="CJ234:CJ236" si="3482">BP234</f>
        <v>0</v>
      </c>
      <c r="CK234" s="81">
        <f>(CC234+CD234+CE234)-(BI234+BJ234+BK234)</f>
        <v>0</v>
      </c>
      <c r="CL234" s="81">
        <f>(CH234+CI234)-(BN234+BO234)</f>
        <v>0</v>
      </c>
      <c r="CM234" s="9">
        <v>47393</v>
      </c>
      <c r="CN234" s="9">
        <v>33657</v>
      </c>
      <c r="CO234" s="90">
        <f>ROUND(((CD234+CE234)-(BJ234+BK234))/CM234/10,2)*-1</f>
        <v>0</v>
      </c>
      <c r="CP234" s="90">
        <f>ROUND((CI234-BO234)/CN234/10,2)*-1</f>
        <v>0</v>
      </c>
      <c r="CQ234" s="90">
        <f t="shared" ref="CQ234:CQ236" si="3483">SUM(CO234:CP234)</f>
        <v>0</v>
      </c>
      <c r="CR234" s="87">
        <f>CS234+CZ234</f>
        <v>0</v>
      </c>
      <c r="CS234" s="87">
        <f>CU234+CV234+CW234+CX234+CY234</f>
        <v>0</v>
      </c>
      <c r="CT234" s="88"/>
      <c r="CU234" s="81"/>
      <c r="CV234" s="81"/>
      <c r="CW234" s="81"/>
      <c r="CX234" s="81"/>
      <c r="CY234" s="81"/>
      <c r="CZ234" s="87">
        <f t="shared" ref="CZ234:CZ236" si="3484">DA234+DB234+DC234</f>
        <v>0</v>
      </c>
      <c r="DA234" s="81"/>
      <c r="DB234" s="81"/>
      <c r="DC234" s="81"/>
      <c r="DD234" s="81">
        <f t="shared" ref="DD234:DD236" si="3485">(CV234+CW234+CX234)-(CC234+CD234+CE234)</f>
        <v>-37596</v>
      </c>
      <c r="DE234" s="81">
        <f t="shared" ref="DE234:DE236" si="3486">(DA234+DB234)-(CH234+CI234)</f>
        <v>-185502</v>
      </c>
      <c r="DF234" s="9">
        <v>48360</v>
      </c>
      <c r="DG234" s="9">
        <v>34344</v>
      </c>
      <c r="DH234" s="90">
        <f>ROUND(((CW234+CX234)-(CD234+CE234))/DF234/12,2)*-1</f>
        <v>0</v>
      </c>
      <c r="DI234" s="90">
        <f t="shared" ref="DI234" si="3487">ROUND(((DB234-CI234)/DG234/10),2)*-1</f>
        <v>0</v>
      </c>
      <c r="DJ234" s="90">
        <f>DH234+DI234</f>
        <v>0</v>
      </c>
      <c r="DK234" s="87">
        <f>DL234+DS234</f>
        <v>0</v>
      </c>
      <c r="DL234" s="87">
        <f>DN234+DO234+DP234+DQ234+DR234</f>
        <v>0</v>
      </c>
      <c r="DM234" s="88"/>
      <c r="DN234" s="81"/>
      <c r="DO234" s="81"/>
      <c r="DP234" s="81"/>
      <c r="DQ234" s="81"/>
      <c r="DR234" s="81"/>
      <c r="DS234" s="87">
        <f t="shared" ref="DS234:DS236" si="3488">DT234+DU234+DV234</f>
        <v>0</v>
      </c>
      <c r="DT234" s="81"/>
      <c r="DU234" s="81"/>
      <c r="DV234" s="81"/>
      <c r="DW234" s="81">
        <f t="shared" ref="DW234:DW236" si="3489">(DO234+DP234+DQ234)-(CV234+CW234+CX234)</f>
        <v>0</v>
      </c>
      <c r="DX234" s="81">
        <f t="shared" ref="DX234:DX236" si="3490">(DT234+DU234)-(DA234+DB234)</f>
        <v>0</v>
      </c>
      <c r="DY234" s="9"/>
      <c r="DZ234" s="9"/>
      <c r="EA234" s="90" t="e">
        <f>ROUND(((DP234+DQ234)-(CW234+CX234))/DY234/12,2)*-1</f>
        <v>#DIV/0!</v>
      </c>
      <c r="EB234" s="90" t="e">
        <f t="shared" ref="EB234" si="3491">ROUND(((DU234-DB234)/DZ234/10),2)*-1</f>
        <v>#DIV/0!</v>
      </c>
      <c r="EC234" s="90" t="e">
        <f>EA234+EB234</f>
        <v>#DIV/0!</v>
      </c>
      <c r="ED234" s="87">
        <f>EE234+EL234</f>
        <v>0</v>
      </c>
      <c r="EE234" s="87">
        <f>EG234+EH234+EI234+EJ234+EK234</f>
        <v>0</v>
      </c>
      <c r="EF234" s="88"/>
      <c r="EG234" s="81"/>
      <c r="EH234" s="81"/>
      <c r="EI234" s="81"/>
      <c r="EJ234" s="81"/>
      <c r="EK234" s="81"/>
      <c r="EL234" s="87">
        <f t="shared" ref="EL234:EL236" si="3492">EM234+EN234+EO234</f>
        <v>0</v>
      </c>
      <c r="EM234" s="81"/>
      <c r="EN234" s="81"/>
      <c r="EO234" s="81"/>
      <c r="EP234" s="81">
        <f t="shared" ref="EP234:EP236" si="3493">(EH234+EI234+EJ234)-(DO234+DP234+DQ234)</f>
        <v>0</v>
      </c>
      <c r="EQ234" s="81">
        <f t="shared" ref="EQ234:EQ236" si="3494">(EM234+EN234)-(DT234+DU234)</f>
        <v>0</v>
      </c>
      <c r="ER234" s="9"/>
      <c r="ES234" s="9"/>
      <c r="ET234" s="90" t="e">
        <f>ROUND(((EI234+EJ234)-(DP234+DQ234))/ER234/12,2)*-1</f>
        <v>#DIV/0!</v>
      </c>
      <c r="EU234" s="90" t="e">
        <f t="shared" ref="EU234" si="3495">ROUND(((EN234-DU234)/ES234/10),2)*-1</f>
        <v>#DIV/0!</v>
      </c>
      <c r="EV234" s="90" t="e">
        <f>ET234+EU234</f>
        <v>#DIV/0!</v>
      </c>
    </row>
    <row r="235" spans="1:152" x14ac:dyDescent="0.25">
      <c r="A235" s="5">
        <v>1470</v>
      </c>
      <c r="B235" s="2">
        <v>600028828</v>
      </c>
      <c r="C235" s="7">
        <v>49864360</v>
      </c>
      <c r="D235" s="8" t="s">
        <v>96</v>
      </c>
      <c r="E235" s="19">
        <v>3133</v>
      </c>
      <c r="F235" s="19" t="s">
        <v>108</v>
      </c>
      <c r="G235" s="19" t="s">
        <v>94</v>
      </c>
      <c r="H235" s="40">
        <f>I235+P235</f>
        <v>0</v>
      </c>
      <c r="I235" s="40">
        <f>K235+L235+M235+N235+O235</f>
        <v>0</v>
      </c>
      <c r="J235" s="5"/>
      <c r="K235" s="9"/>
      <c r="L235" s="9"/>
      <c r="M235" s="9"/>
      <c r="N235" s="9"/>
      <c r="O235" s="9"/>
      <c r="P235" s="40">
        <f>Q235+R235+S235</f>
        <v>0</v>
      </c>
      <c r="Q235" s="9"/>
      <c r="R235" s="9"/>
      <c r="S235" s="9"/>
      <c r="T235" s="64">
        <f>(L235+M235+N235)*-1</f>
        <v>0</v>
      </c>
      <c r="U235" s="64">
        <f>(Q235+R235)*-1</f>
        <v>0</v>
      </c>
      <c r="V235" s="9">
        <f t="shared" si="3447"/>
        <v>0</v>
      </c>
      <c r="W235" s="9">
        <f t="shared" si="3447"/>
        <v>0</v>
      </c>
      <c r="X235" s="45" t="s">
        <v>218</v>
      </c>
      <c r="Y235" s="45" t="s">
        <v>218</v>
      </c>
      <c r="Z235" s="69">
        <f t="shared" si="3448"/>
        <v>0</v>
      </c>
      <c r="AA235" s="69">
        <f t="shared" si="3449"/>
        <v>0</v>
      </c>
      <c r="AB235" s="69">
        <f>Z235+AA235</f>
        <v>0</v>
      </c>
      <c r="AC235" s="69">
        <f t="shared" si="3450"/>
        <v>0</v>
      </c>
      <c r="AD235" s="69">
        <f t="shared" si="3451"/>
        <v>0</v>
      </c>
      <c r="AE235" s="46">
        <f>AC235+AD235</f>
        <v>0</v>
      </c>
      <c r="AF235" s="9">
        <f t="shared" si="3452"/>
        <v>0</v>
      </c>
      <c r="AG235" s="9">
        <f t="shared" si="3453"/>
        <v>0</v>
      </c>
      <c r="AH235" s="69">
        <f t="shared" si="3454"/>
        <v>0</v>
      </c>
      <c r="AI235" s="69">
        <f t="shared" si="3455"/>
        <v>0</v>
      </c>
      <c r="AJ235" s="69">
        <f>AH235+AI235</f>
        <v>0</v>
      </c>
      <c r="AK235" s="40">
        <f>AL235+AS235</f>
        <v>0</v>
      </c>
      <c r="AL235" s="40">
        <f>AN235+AO235+AP235+AQ235+AR235</f>
        <v>0</v>
      </c>
      <c r="AM235" s="77"/>
      <c r="AN235" s="78"/>
      <c r="AO235" s="78"/>
      <c r="AP235" s="78"/>
      <c r="AQ235" s="78"/>
      <c r="AR235" s="78"/>
      <c r="AS235" s="76">
        <f>AT235+AU235+AV235</f>
        <v>0</v>
      </c>
      <c r="AT235" s="78"/>
      <c r="AU235" s="78"/>
      <c r="AV235" s="78"/>
      <c r="AW235" s="78">
        <f t="shared" si="3456"/>
        <v>0</v>
      </c>
      <c r="AX235" s="78">
        <f t="shared" si="3457"/>
        <v>0</v>
      </c>
      <c r="AY235" s="78">
        <f t="shared" si="3458"/>
        <v>0</v>
      </c>
      <c r="AZ235" s="45" t="s">
        <v>218</v>
      </c>
      <c r="BA235" s="45" t="s">
        <v>218</v>
      </c>
      <c r="BB235" s="107" t="s">
        <v>218</v>
      </c>
      <c r="BC235" s="107" t="s">
        <v>218</v>
      </c>
      <c r="BD235" s="107" t="s">
        <v>218</v>
      </c>
      <c r="BE235" s="87">
        <f>BF235+BM235</f>
        <v>0</v>
      </c>
      <c r="BF235" s="87">
        <f>BH235+BI235+BJ235+BK235+BL235</f>
        <v>0</v>
      </c>
      <c r="BG235" s="88">
        <f t="shared" ref="BG235:BG236" si="3496">J235</f>
        <v>0</v>
      </c>
      <c r="BH235" s="88">
        <f t="shared" ref="BH235:BH236" si="3497">K235</f>
        <v>0</v>
      </c>
      <c r="BI235" s="88">
        <f t="shared" ref="BI235:BI236" si="3498">L235</f>
        <v>0</v>
      </c>
      <c r="BJ235" s="88">
        <f t="shared" ref="BJ235:BJ236" si="3499">M235</f>
        <v>0</v>
      </c>
      <c r="BK235" s="88">
        <f t="shared" ref="BK235:BK236" si="3500">N235</f>
        <v>0</v>
      </c>
      <c r="BL235" s="88">
        <f t="shared" ref="BL235:BL236" si="3501">O235</f>
        <v>0</v>
      </c>
      <c r="BM235" s="87">
        <f>BN235+BO235+BP235</f>
        <v>0</v>
      </c>
      <c r="BN235" s="81">
        <f t="shared" ref="BN235:BN236" si="3502">Q235</f>
        <v>0</v>
      </c>
      <c r="BO235" s="81">
        <f t="shared" ref="BO235:BO236" si="3503">R235</f>
        <v>0</v>
      </c>
      <c r="BP235" s="81">
        <f t="shared" ref="BP235:BP236" si="3504">S235</f>
        <v>0</v>
      </c>
      <c r="BQ235" s="81">
        <f t="shared" si="3466"/>
        <v>0</v>
      </c>
      <c r="BR235" s="81">
        <f t="shared" si="3467"/>
        <v>0</v>
      </c>
      <c r="BS235" s="81">
        <f t="shared" si="3468"/>
        <v>0</v>
      </c>
      <c r="BT235" s="45" t="s">
        <v>218</v>
      </c>
      <c r="BU235" s="45" t="s">
        <v>218</v>
      </c>
      <c r="BV235" s="86">
        <v>0</v>
      </c>
      <c r="BW235" s="86">
        <v>0</v>
      </c>
      <c r="BX235" s="86">
        <f>BV235+BW235</f>
        <v>0</v>
      </c>
      <c r="BY235" s="87">
        <f t="shared" si="3471"/>
        <v>0</v>
      </c>
      <c r="BZ235" s="87">
        <f t="shared" si="3472"/>
        <v>0</v>
      </c>
      <c r="CA235" s="81">
        <f t="shared" si="3473"/>
        <v>0</v>
      </c>
      <c r="CB235" s="81">
        <f t="shared" si="3474"/>
        <v>0</v>
      </c>
      <c r="CC235" s="81">
        <f t="shared" si="3475"/>
        <v>0</v>
      </c>
      <c r="CD235" s="81">
        <f t="shared" si="3476"/>
        <v>0</v>
      </c>
      <c r="CE235" s="81">
        <f t="shared" si="3477"/>
        <v>0</v>
      </c>
      <c r="CF235" s="81">
        <f t="shared" si="3478"/>
        <v>0</v>
      </c>
      <c r="CG235" s="87">
        <f t="shared" si="3479"/>
        <v>0</v>
      </c>
      <c r="CH235" s="81">
        <f t="shared" si="3480"/>
        <v>0</v>
      </c>
      <c r="CI235" s="81">
        <f t="shared" si="3481"/>
        <v>0</v>
      </c>
      <c r="CJ235" s="81">
        <f t="shared" si="3482"/>
        <v>0</v>
      </c>
      <c r="CK235" s="81">
        <f>(CC235+CD235+CE235)-(BI235+BJ235+BK235)</f>
        <v>0</v>
      </c>
      <c r="CL235" s="81">
        <f>(CH235+CI235)-(BN235+BO235)</f>
        <v>0</v>
      </c>
      <c r="CM235" s="45">
        <v>0</v>
      </c>
      <c r="CN235" s="45">
        <v>0</v>
      </c>
      <c r="CO235" s="90"/>
      <c r="CP235" s="90"/>
      <c r="CQ235" s="90">
        <f t="shared" si="3483"/>
        <v>0</v>
      </c>
      <c r="CR235" s="87">
        <f>CS235+CZ235</f>
        <v>0</v>
      </c>
      <c r="CS235" s="87">
        <f>CU235+CV235+CW235+CX235+CY235</f>
        <v>0</v>
      </c>
      <c r="CT235" s="88"/>
      <c r="CU235" s="81"/>
      <c r="CV235" s="81"/>
      <c r="CW235" s="81"/>
      <c r="CX235" s="81"/>
      <c r="CY235" s="81"/>
      <c r="CZ235" s="87">
        <f t="shared" si="3484"/>
        <v>0</v>
      </c>
      <c r="DA235" s="81"/>
      <c r="DB235" s="81"/>
      <c r="DC235" s="81"/>
      <c r="DD235" s="81">
        <f t="shared" si="3485"/>
        <v>0</v>
      </c>
      <c r="DE235" s="81">
        <f t="shared" si="3486"/>
        <v>0</v>
      </c>
      <c r="DF235" s="45" t="s">
        <v>218</v>
      </c>
      <c r="DG235" s="45" t="s">
        <v>218</v>
      </c>
      <c r="DH235" s="90">
        <v>0</v>
      </c>
      <c r="DI235" s="90">
        <v>0</v>
      </c>
      <c r="DJ235" s="90">
        <f>DH235+DI235</f>
        <v>0</v>
      </c>
      <c r="DK235" s="87">
        <f>DL235+DS235</f>
        <v>0</v>
      </c>
      <c r="DL235" s="87">
        <f>DN235+DO235+DP235+DQ235+DR235</f>
        <v>0</v>
      </c>
      <c r="DM235" s="88"/>
      <c r="DN235" s="81"/>
      <c r="DO235" s="81"/>
      <c r="DP235" s="81"/>
      <c r="DQ235" s="81"/>
      <c r="DR235" s="81"/>
      <c r="DS235" s="87">
        <f t="shared" si="3488"/>
        <v>0</v>
      </c>
      <c r="DT235" s="81"/>
      <c r="DU235" s="81"/>
      <c r="DV235" s="81"/>
      <c r="DW235" s="81">
        <f t="shared" si="3489"/>
        <v>0</v>
      </c>
      <c r="DX235" s="81">
        <f t="shared" si="3490"/>
        <v>0</v>
      </c>
      <c r="DY235" s="45" t="s">
        <v>218</v>
      </c>
      <c r="DZ235" s="45" t="s">
        <v>218</v>
      </c>
      <c r="EA235" s="90">
        <v>0</v>
      </c>
      <c r="EB235" s="90">
        <v>0</v>
      </c>
      <c r="EC235" s="90">
        <f>EA235+EB235</f>
        <v>0</v>
      </c>
      <c r="ED235" s="87">
        <f>EE235+EL235</f>
        <v>0</v>
      </c>
      <c r="EE235" s="87">
        <f>EG235+EH235+EI235+EJ235+EK235</f>
        <v>0</v>
      </c>
      <c r="EF235" s="88"/>
      <c r="EG235" s="81"/>
      <c r="EH235" s="81"/>
      <c r="EI235" s="81"/>
      <c r="EJ235" s="81"/>
      <c r="EK235" s="81"/>
      <c r="EL235" s="87">
        <f t="shared" si="3492"/>
        <v>0</v>
      </c>
      <c r="EM235" s="81"/>
      <c r="EN235" s="81"/>
      <c r="EO235" s="81"/>
      <c r="EP235" s="81">
        <f t="shared" si="3493"/>
        <v>0</v>
      </c>
      <c r="EQ235" s="81">
        <f t="shared" si="3494"/>
        <v>0</v>
      </c>
      <c r="ER235" s="45" t="s">
        <v>218</v>
      </c>
      <c r="ES235" s="45" t="s">
        <v>218</v>
      </c>
      <c r="ET235" s="90">
        <v>0</v>
      </c>
      <c r="EU235" s="90">
        <v>0</v>
      </c>
      <c r="EV235" s="90">
        <f>ET235+EU235</f>
        <v>0</v>
      </c>
    </row>
    <row r="236" spans="1:152" x14ac:dyDescent="0.25">
      <c r="A236" s="5">
        <v>1470</v>
      </c>
      <c r="B236" s="2">
        <v>600028828</v>
      </c>
      <c r="C236" s="7">
        <v>49864360</v>
      </c>
      <c r="D236" s="8" t="s">
        <v>96</v>
      </c>
      <c r="E236" s="2">
        <v>3141</v>
      </c>
      <c r="F236" s="2" t="s">
        <v>20</v>
      </c>
      <c r="G236" s="7" t="s">
        <v>94</v>
      </c>
      <c r="H236" s="40">
        <f>I236+P236</f>
        <v>0</v>
      </c>
      <c r="I236" s="40">
        <f>K236+L236+M236+N236+O236</f>
        <v>0</v>
      </c>
      <c r="J236" s="5"/>
      <c r="K236" s="9"/>
      <c r="L236" s="9"/>
      <c r="M236" s="9"/>
      <c r="N236" s="9"/>
      <c r="O236" s="9"/>
      <c r="P236" s="40">
        <f>Q236+R236+S236</f>
        <v>0</v>
      </c>
      <c r="Q236" s="9"/>
      <c r="R236" s="9"/>
      <c r="S236" s="9"/>
      <c r="T236" s="64">
        <f>(L236+M236+N236)*-1</f>
        <v>0</v>
      </c>
      <c r="U236" s="64">
        <f>(Q236+R236)*-1</f>
        <v>0</v>
      </c>
      <c r="V236" s="9">
        <f t="shared" si="3447"/>
        <v>0</v>
      </c>
      <c r="W236" s="9">
        <f t="shared" si="3447"/>
        <v>0</v>
      </c>
      <c r="X236" s="45" t="s">
        <v>218</v>
      </c>
      <c r="Y236" s="9">
        <v>25931</v>
      </c>
      <c r="Z236" s="69">
        <f t="shared" si="3448"/>
        <v>0</v>
      </c>
      <c r="AA236" s="69">
        <f t="shared" si="3449"/>
        <v>0</v>
      </c>
      <c r="AB236" s="69">
        <f>Z236+AA236</f>
        <v>0</v>
      </c>
      <c r="AC236" s="69">
        <f t="shared" si="3450"/>
        <v>0</v>
      </c>
      <c r="AD236" s="69">
        <f t="shared" si="3451"/>
        <v>0</v>
      </c>
      <c r="AE236" s="46">
        <f>AC236+AD236</f>
        <v>0</v>
      </c>
      <c r="AF236" s="9">
        <f t="shared" si="3452"/>
        <v>0</v>
      </c>
      <c r="AG236" s="9">
        <f t="shared" si="3453"/>
        <v>0</v>
      </c>
      <c r="AH236" s="69">
        <f t="shared" si="3454"/>
        <v>0</v>
      </c>
      <c r="AI236" s="69">
        <f t="shared" si="3455"/>
        <v>0</v>
      </c>
      <c r="AJ236" s="69">
        <f>AH236+AI236</f>
        <v>0</v>
      </c>
      <c r="AK236" s="40">
        <f>AL236+AS236</f>
        <v>0</v>
      </c>
      <c r="AL236" s="40">
        <f>AN236+AO236+AP236+AQ236+AR236</f>
        <v>0</v>
      </c>
      <c r="AM236" s="77"/>
      <c r="AN236" s="78"/>
      <c r="AO236" s="78"/>
      <c r="AP236" s="78"/>
      <c r="AQ236" s="78"/>
      <c r="AR236" s="78"/>
      <c r="AS236" s="76">
        <f>AT236+AU236+AV236</f>
        <v>0</v>
      </c>
      <c r="AT236" s="78"/>
      <c r="AU236" s="78"/>
      <c r="AV236" s="78"/>
      <c r="AW236" s="78">
        <f t="shared" si="3456"/>
        <v>0</v>
      </c>
      <c r="AX236" s="78">
        <f t="shared" si="3457"/>
        <v>0</v>
      </c>
      <c r="AY236" s="78">
        <f t="shared" si="3458"/>
        <v>0</v>
      </c>
      <c r="AZ236" s="45" t="s">
        <v>218</v>
      </c>
      <c r="BA236" s="9">
        <v>25931</v>
      </c>
      <c r="BB236" s="107" t="s">
        <v>218</v>
      </c>
      <c r="BC236" s="86">
        <f>ROUND(AX236/BA236/10,2)*-1</f>
        <v>0</v>
      </c>
      <c r="BD236" s="86">
        <f>BC236</f>
        <v>0</v>
      </c>
      <c r="BE236" s="87">
        <f>BF236+BM236</f>
        <v>0</v>
      </c>
      <c r="BF236" s="87">
        <f>BH236+BI236+BJ236+BK236+BL236</f>
        <v>0</v>
      </c>
      <c r="BG236" s="88">
        <f t="shared" si="3496"/>
        <v>0</v>
      </c>
      <c r="BH236" s="88">
        <f t="shared" si="3497"/>
        <v>0</v>
      </c>
      <c r="BI236" s="88">
        <f t="shared" si="3498"/>
        <v>0</v>
      </c>
      <c r="BJ236" s="88">
        <f t="shared" si="3499"/>
        <v>0</v>
      </c>
      <c r="BK236" s="88">
        <f t="shared" si="3500"/>
        <v>0</v>
      </c>
      <c r="BL236" s="88">
        <f t="shared" si="3501"/>
        <v>0</v>
      </c>
      <c r="BM236" s="87">
        <f>BN236+BO236+BP236</f>
        <v>0</v>
      </c>
      <c r="BN236" s="81">
        <f t="shared" si="3502"/>
        <v>0</v>
      </c>
      <c r="BO236" s="81">
        <f t="shared" si="3503"/>
        <v>0</v>
      </c>
      <c r="BP236" s="81">
        <f t="shared" si="3504"/>
        <v>0</v>
      </c>
      <c r="BQ236" s="81">
        <f t="shared" si="3466"/>
        <v>0</v>
      </c>
      <c r="BR236" s="81">
        <f t="shared" si="3467"/>
        <v>0</v>
      </c>
      <c r="BS236" s="81">
        <f t="shared" si="3468"/>
        <v>0</v>
      </c>
      <c r="BT236" s="45" t="s">
        <v>218</v>
      </c>
      <c r="BU236" s="9">
        <v>25931</v>
      </c>
      <c r="BV236" s="86">
        <v>0</v>
      </c>
      <c r="BW236" s="86">
        <f t="shared" si="3470"/>
        <v>0</v>
      </c>
      <c r="BX236" s="86">
        <f>BV236+BW236</f>
        <v>0</v>
      </c>
      <c r="BY236" s="87">
        <f t="shared" si="3471"/>
        <v>0</v>
      </c>
      <c r="BZ236" s="87">
        <f t="shared" si="3472"/>
        <v>0</v>
      </c>
      <c r="CA236" s="81">
        <f t="shared" si="3473"/>
        <v>0</v>
      </c>
      <c r="CB236" s="81">
        <f t="shared" si="3474"/>
        <v>0</v>
      </c>
      <c r="CC236" s="81">
        <f t="shared" si="3475"/>
        <v>0</v>
      </c>
      <c r="CD236" s="81">
        <f t="shared" si="3476"/>
        <v>0</v>
      </c>
      <c r="CE236" s="81">
        <f t="shared" si="3477"/>
        <v>0</v>
      </c>
      <c r="CF236" s="81">
        <f t="shared" si="3478"/>
        <v>0</v>
      </c>
      <c r="CG236" s="87">
        <f t="shared" si="3479"/>
        <v>0</v>
      </c>
      <c r="CH236" s="81">
        <f t="shared" si="3480"/>
        <v>0</v>
      </c>
      <c r="CI236" s="81">
        <f t="shared" si="3481"/>
        <v>0</v>
      </c>
      <c r="CJ236" s="81">
        <f t="shared" si="3482"/>
        <v>0</v>
      </c>
      <c r="CK236" s="81">
        <f>(CC236+CD236+CE236)-(BI236+BJ236+BK236)</f>
        <v>0</v>
      </c>
      <c r="CL236" s="81">
        <f>(CH236+CI236)-(BN236+BO236)</f>
        <v>0</v>
      </c>
      <c r="CM236" s="45">
        <v>0</v>
      </c>
      <c r="CN236" s="9">
        <v>25931</v>
      </c>
      <c r="CO236" s="90"/>
      <c r="CP236" s="90">
        <f>ROUND((CI236-BO236)/CN236/10,2)*-1</f>
        <v>0</v>
      </c>
      <c r="CQ236" s="90">
        <f t="shared" si="3483"/>
        <v>0</v>
      </c>
      <c r="CR236" s="87">
        <f>CS236+CZ236</f>
        <v>0</v>
      </c>
      <c r="CS236" s="87">
        <f>CU236+CV236+CW236+CX236+CY236</f>
        <v>0</v>
      </c>
      <c r="CT236" s="88"/>
      <c r="CU236" s="81"/>
      <c r="CV236" s="81"/>
      <c r="CW236" s="81"/>
      <c r="CX236" s="81"/>
      <c r="CY236" s="81"/>
      <c r="CZ236" s="87">
        <f t="shared" si="3484"/>
        <v>0</v>
      </c>
      <c r="DA236" s="81"/>
      <c r="DB236" s="81"/>
      <c r="DC236" s="81"/>
      <c r="DD236" s="81">
        <f t="shared" si="3485"/>
        <v>0</v>
      </c>
      <c r="DE236" s="81">
        <f t="shared" si="3486"/>
        <v>0</v>
      </c>
      <c r="DF236" s="45" t="s">
        <v>218</v>
      </c>
      <c r="DG236" s="9">
        <v>26460</v>
      </c>
      <c r="DH236" s="90">
        <v>0</v>
      </c>
      <c r="DI236" s="90">
        <f t="shared" ref="DI236" si="3505">ROUND(((DB236-CI236)/DG236/10),2)*-1</f>
        <v>0</v>
      </c>
      <c r="DJ236" s="90">
        <f>DH236+DI236</f>
        <v>0</v>
      </c>
      <c r="DK236" s="87">
        <f>DL236+DS236</f>
        <v>0</v>
      </c>
      <c r="DL236" s="87">
        <f>DN236+DO236+DP236+DQ236+DR236</f>
        <v>0</v>
      </c>
      <c r="DM236" s="88"/>
      <c r="DN236" s="81"/>
      <c r="DO236" s="81"/>
      <c r="DP236" s="81"/>
      <c r="DQ236" s="81"/>
      <c r="DR236" s="81"/>
      <c r="DS236" s="87">
        <f t="shared" si="3488"/>
        <v>0</v>
      </c>
      <c r="DT236" s="81"/>
      <c r="DU236" s="81"/>
      <c r="DV236" s="81"/>
      <c r="DW236" s="81">
        <f t="shared" si="3489"/>
        <v>0</v>
      </c>
      <c r="DX236" s="81">
        <f t="shared" si="3490"/>
        <v>0</v>
      </c>
      <c r="DY236" s="45" t="s">
        <v>218</v>
      </c>
      <c r="DZ236" s="9"/>
      <c r="EA236" s="90">
        <v>0</v>
      </c>
      <c r="EB236" s="90" t="e">
        <f t="shared" ref="EB236" si="3506">ROUND(((DU236-DB236)/DZ236/10),2)*-1</f>
        <v>#DIV/0!</v>
      </c>
      <c r="EC236" s="90" t="e">
        <f>EA236+EB236</f>
        <v>#DIV/0!</v>
      </c>
      <c r="ED236" s="87">
        <f>EE236+EL236</f>
        <v>0</v>
      </c>
      <c r="EE236" s="87">
        <f>EG236+EH236+EI236+EJ236+EK236</f>
        <v>0</v>
      </c>
      <c r="EF236" s="88"/>
      <c r="EG236" s="81"/>
      <c r="EH236" s="81"/>
      <c r="EI236" s="81"/>
      <c r="EJ236" s="81"/>
      <c r="EK236" s="81"/>
      <c r="EL236" s="87">
        <f t="shared" si="3492"/>
        <v>0</v>
      </c>
      <c r="EM236" s="81"/>
      <c r="EN236" s="81"/>
      <c r="EO236" s="81"/>
      <c r="EP236" s="81">
        <f t="shared" si="3493"/>
        <v>0</v>
      </c>
      <c r="EQ236" s="81">
        <f t="shared" si="3494"/>
        <v>0</v>
      </c>
      <c r="ER236" s="45" t="s">
        <v>218</v>
      </c>
      <c r="ES236" s="9"/>
      <c r="ET236" s="90">
        <v>0</v>
      </c>
      <c r="EU236" s="90" t="e">
        <f t="shared" ref="EU236" si="3507">ROUND(((EN236-DU236)/ES236/10),2)*-1</f>
        <v>#DIV/0!</v>
      </c>
      <c r="EV236" s="90" t="e">
        <f>ET236+EU236</f>
        <v>#DIV/0!</v>
      </c>
    </row>
    <row r="237" spans="1:152" x14ac:dyDescent="0.25">
      <c r="A237" s="29"/>
      <c r="B237" s="30"/>
      <c r="C237" s="31"/>
      <c r="D237" s="32" t="s">
        <v>186</v>
      </c>
      <c r="E237" s="30"/>
      <c r="F237" s="30"/>
      <c r="G237" s="31"/>
      <c r="H237" s="33">
        <f t="shared" ref="H237:AE237" si="3508">SUBTOTAL(9,H234:H236)</f>
        <v>400000</v>
      </c>
      <c r="I237" s="33">
        <f t="shared" si="3508"/>
        <v>200000</v>
      </c>
      <c r="J237" s="33">
        <f t="shared" si="3508"/>
        <v>0</v>
      </c>
      <c r="K237" s="33">
        <f t="shared" si="3508"/>
        <v>0</v>
      </c>
      <c r="L237" s="33">
        <f t="shared" si="3508"/>
        <v>200000</v>
      </c>
      <c r="M237" s="33">
        <f t="shared" si="3508"/>
        <v>0</v>
      </c>
      <c r="N237" s="33">
        <f t="shared" si="3508"/>
        <v>0</v>
      </c>
      <c r="O237" s="33">
        <f t="shared" si="3508"/>
        <v>0</v>
      </c>
      <c r="P237" s="33">
        <f t="shared" si="3508"/>
        <v>200000</v>
      </c>
      <c r="Q237" s="33">
        <f t="shared" si="3508"/>
        <v>200000</v>
      </c>
      <c r="R237" s="33">
        <f t="shared" si="3508"/>
        <v>0</v>
      </c>
      <c r="S237" s="33">
        <f t="shared" si="3508"/>
        <v>0</v>
      </c>
      <c r="T237" s="33">
        <f t="shared" si="3508"/>
        <v>-200000</v>
      </c>
      <c r="U237" s="33">
        <f t="shared" si="3508"/>
        <v>-200000</v>
      </c>
      <c r="V237" s="33">
        <f t="shared" si="3508"/>
        <v>-130000</v>
      </c>
      <c r="W237" s="33">
        <f t="shared" si="3508"/>
        <v>-130000</v>
      </c>
      <c r="X237" s="33">
        <f t="shared" si="3508"/>
        <v>47393</v>
      </c>
      <c r="Y237" s="33">
        <f t="shared" si="3508"/>
        <v>59588</v>
      </c>
      <c r="Z237" s="47">
        <f t="shared" si="3508"/>
        <v>0</v>
      </c>
      <c r="AA237" s="47">
        <f t="shared" si="3508"/>
        <v>0</v>
      </c>
      <c r="AB237" s="47">
        <f t="shared" si="3508"/>
        <v>0</v>
      </c>
      <c r="AC237" s="47">
        <f t="shared" si="3508"/>
        <v>0</v>
      </c>
      <c r="AD237" s="47">
        <f t="shared" si="3508"/>
        <v>0</v>
      </c>
      <c r="AE237" s="47">
        <f t="shared" si="3508"/>
        <v>0</v>
      </c>
      <c r="AF237" s="33">
        <f t="shared" ref="AF237:AJ237" si="3509">SUBTOTAL(9,AF234:AF236)</f>
        <v>-70000</v>
      </c>
      <c r="AG237" s="33">
        <f t="shared" si="3509"/>
        <v>-70000</v>
      </c>
      <c r="AH237" s="47">
        <f t="shared" si="3509"/>
        <v>0</v>
      </c>
      <c r="AI237" s="47">
        <f t="shared" si="3509"/>
        <v>0</v>
      </c>
      <c r="AJ237" s="47">
        <f t="shared" si="3509"/>
        <v>0</v>
      </c>
      <c r="AK237" s="33">
        <f t="shared" ref="AK237:BD237" si="3510">SUBTOTAL(9,AK234:AK236)</f>
        <v>223098</v>
      </c>
      <c r="AL237" s="33">
        <f t="shared" si="3510"/>
        <v>37596</v>
      </c>
      <c r="AM237" s="33">
        <f t="shared" si="3510"/>
        <v>0</v>
      </c>
      <c r="AN237" s="33">
        <f t="shared" si="3510"/>
        <v>0</v>
      </c>
      <c r="AO237" s="33">
        <f t="shared" si="3510"/>
        <v>37596</v>
      </c>
      <c r="AP237" s="33">
        <f t="shared" si="3510"/>
        <v>0</v>
      </c>
      <c r="AQ237" s="33">
        <f t="shared" si="3510"/>
        <v>0</v>
      </c>
      <c r="AR237" s="33">
        <f t="shared" si="3510"/>
        <v>0</v>
      </c>
      <c r="AS237" s="33">
        <f t="shared" si="3510"/>
        <v>185502</v>
      </c>
      <c r="AT237" s="33">
        <f t="shared" si="3510"/>
        <v>185502</v>
      </c>
      <c r="AU237" s="33">
        <f t="shared" si="3510"/>
        <v>0</v>
      </c>
      <c r="AV237" s="33">
        <f t="shared" si="3510"/>
        <v>0</v>
      </c>
      <c r="AW237" s="33">
        <f t="shared" si="3510"/>
        <v>-162404</v>
      </c>
      <c r="AX237" s="33">
        <f t="shared" si="3510"/>
        <v>-14498</v>
      </c>
      <c r="AY237" s="33">
        <f t="shared" si="3510"/>
        <v>0</v>
      </c>
      <c r="AZ237" s="33">
        <f t="shared" ref="AZ237:BA237" si="3511">SUBTOTAL(9,AZ234:AZ236)</f>
        <v>47393</v>
      </c>
      <c r="BA237" s="33">
        <f t="shared" si="3511"/>
        <v>59588</v>
      </c>
      <c r="BB237" s="47">
        <f t="shared" si="3510"/>
        <v>0</v>
      </c>
      <c r="BC237" s="47">
        <f t="shared" si="3510"/>
        <v>0</v>
      </c>
      <c r="BD237" s="47">
        <f t="shared" si="3510"/>
        <v>0</v>
      </c>
      <c r="BE237" s="33">
        <f t="shared" ref="BE237:BX237" si="3512">SUBTOTAL(9,BE234:BE236)</f>
        <v>223098</v>
      </c>
      <c r="BF237" s="33">
        <f t="shared" si="3512"/>
        <v>37596</v>
      </c>
      <c r="BG237" s="33">
        <f t="shared" si="3512"/>
        <v>0</v>
      </c>
      <c r="BH237" s="33">
        <f t="shared" si="3512"/>
        <v>0</v>
      </c>
      <c r="BI237" s="33">
        <f t="shared" si="3512"/>
        <v>37596</v>
      </c>
      <c r="BJ237" s="33">
        <f t="shared" si="3512"/>
        <v>0</v>
      </c>
      <c r="BK237" s="33">
        <f t="shared" si="3512"/>
        <v>0</v>
      </c>
      <c r="BL237" s="33">
        <f t="shared" si="3512"/>
        <v>0</v>
      </c>
      <c r="BM237" s="33">
        <f t="shared" si="3512"/>
        <v>185502</v>
      </c>
      <c r="BN237" s="33">
        <f t="shared" si="3512"/>
        <v>185502</v>
      </c>
      <c r="BO237" s="33">
        <f t="shared" si="3512"/>
        <v>0</v>
      </c>
      <c r="BP237" s="33">
        <f t="shared" si="3512"/>
        <v>0</v>
      </c>
      <c r="BQ237" s="33">
        <f t="shared" si="3512"/>
        <v>-162404</v>
      </c>
      <c r="BR237" s="33">
        <f t="shared" si="3512"/>
        <v>-14498</v>
      </c>
      <c r="BS237" s="33">
        <f t="shared" si="3512"/>
        <v>0</v>
      </c>
      <c r="BT237" s="33">
        <f t="shared" si="3512"/>
        <v>47393</v>
      </c>
      <c r="BU237" s="33">
        <f t="shared" si="3512"/>
        <v>59588</v>
      </c>
      <c r="BV237" s="47">
        <f t="shared" si="3512"/>
        <v>0</v>
      </c>
      <c r="BW237" s="47">
        <f t="shared" si="3512"/>
        <v>0</v>
      </c>
      <c r="BX237" s="47">
        <f t="shared" si="3512"/>
        <v>0</v>
      </c>
      <c r="BY237" s="33">
        <f t="shared" ref="BY237:CQ237" si="3513">SUBTOTAL(9,BY234:BY236)</f>
        <v>223098</v>
      </c>
      <c r="BZ237" s="33">
        <f t="shared" si="3513"/>
        <v>37596</v>
      </c>
      <c r="CA237" s="33">
        <f t="shared" si="3513"/>
        <v>0</v>
      </c>
      <c r="CB237" s="33">
        <f t="shared" si="3513"/>
        <v>0</v>
      </c>
      <c r="CC237" s="33">
        <f t="shared" si="3513"/>
        <v>37596</v>
      </c>
      <c r="CD237" s="33">
        <f t="shared" si="3513"/>
        <v>0</v>
      </c>
      <c r="CE237" s="33">
        <f t="shared" si="3513"/>
        <v>0</v>
      </c>
      <c r="CF237" s="33">
        <f t="shared" si="3513"/>
        <v>0</v>
      </c>
      <c r="CG237" s="33">
        <f t="shared" si="3513"/>
        <v>185502</v>
      </c>
      <c r="CH237" s="33">
        <f t="shared" si="3513"/>
        <v>185502</v>
      </c>
      <c r="CI237" s="33">
        <f t="shared" si="3513"/>
        <v>0</v>
      </c>
      <c r="CJ237" s="33">
        <f t="shared" si="3513"/>
        <v>0</v>
      </c>
      <c r="CK237" s="33">
        <f t="shared" si="3513"/>
        <v>0</v>
      </c>
      <c r="CL237" s="33">
        <f t="shared" si="3513"/>
        <v>0</v>
      </c>
      <c r="CM237" s="33">
        <f t="shared" si="3513"/>
        <v>47393</v>
      </c>
      <c r="CN237" s="33">
        <f t="shared" si="3513"/>
        <v>59588</v>
      </c>
      <c r="CO237" s="56">
        <f t="shared" si="3513"/>
        <v>0</v>
      </c>
      <c r="CP237" s="56">
        <f t="shared" si="3513"/>
        <v>0</v>
      </c>
      <c r="CQ237" s="56">
        <f t="shared" si="3513"/>
        <v>0</v>
      </c>
      <c r="CR237" s="33">
        <f t="shared" ref="CR237:DJ237" si="3514">SUBTOTAL(9,CR234:CR236)</f>
        <v>0</v>
      </c>
      <c r="CS237" s="33">
        <f t="shared" si="3514"/>
        <v>0</v>
      </c>
      <c r="CT237" s="33">
        <f t="shared" si="3514"/>
        <v>0</v>
      </c>
      <c r="CU237" s="33">
        <f t="shared" si="3514"/>
        <v>0</v>
      </c>
      <c r="CV237" s="33">
        <f t="shared" si="3514"/>
        <v>0</v>
      </c>
      <c r="CW237" s="33">
        <f t="shared" si="3514"/>
        <v>0</v>
      </c>
      <c r="CX237" s="33">
        <f t="shared" si="3514"/>
        <v>0</v>
      </c>
      <c r="CY237" s="33">
        <f t="shared" si="3514"/>
        <v>0</v>
      </c>
      <c r="CZ237" s="33">
        <f t="shared" si="3514"/>
        <v>0</v>
      </c>
      <c r="DA237" s="33">
        <f t="shared" si="3514"/>
        <v>0</v>
      </c>
      <c r="DB237" s="33">
        <f t="shared" si="3514"/>
        <v>0</v>
      </c>
      <c r="DC237" s="33">
        <f t="shared" si="3514"/>
        <v>0</v>
      </c>
      <c r="DD237" s="33">
        <f t="shared" si="3514"/>
        <v>-37596</v>
      </c>
      <c r="DE237" s="33">
        <f t="shared" si="3514"/>
        <v>-185502</v>
      </c>
      <c r="DF237" s="33">
        <f t="shared" si="3514"/>
        <v>48360</v>
      </c>
      <c r="DG237" s="33">
        <f t="shared" si="3514"/>
        <v>60804</v>
      </c>
      <c r="DH237" s="56">
        <f t="shared" si="3514"/>
        <v>0</v>
      </c>
      <c r="DI237" s="56">
        <f t="shared" si="3514"/>
        <v>0</v>
      </c>
      <c r="DJ237" s="56">
        <f t="shared" si="3514"/>
        <v>0</v>
      </c>
      <c r="DK237" s="33">
        <f t="shared" ref="DK237:EC237" si="3515">SUBTOTAL(9,DK234:DK236)</f>
        <v>0</v>
      </c>
      <c r="DL237" s="33">
        <f t="shared" si="3515"/>
        <v>0</v>
      </c>
      <c r="DM237" s="33">
        <f t="shared" si="3515"/>
        <v>0</v>
      </c>
      <c r="DN237" s="33">
        <f t="shared" si="3515"/>
        <v>0</v>
      </c>
      <c r="DO237" s="33">
        <f t="shared" si="3515"/>
        <v>0</v>
      </c>
      <c r="DP237" s="33">
        <f t="shared" si="3515"/>
        <v>0</v>
      </c>
      <c r="DQ237" s="33">
        <f t="shared" si="3515"/>
        <v>0</v>
      </c>
      <c r="DR237" s="33">
        <f t="shared" si="3515"/>
        <v>0</v>
      </c>
      <c r="DS237" s="33">
        <f t="shared" si="3515"/>
        <v>0</v>
      </c>
      <c r="DT237" s="33">
        <f t="shared" si="3515"/>
        <v>0</v>
      </c>
      <c r="DU237" s="33">
        <f t="shared" si="3515"/>
        <v>0</v>
      </c>
      <c r="DV237" s="33">
        <f t="shared" si="3515"/>
        <v>0</v>
      </c>
      <c r="DW237" s="33">
        <f t="shared" si="3515"/>
        <v>0</v>
      </c>
      <c r="DX237" s="33">
        <f t="shared" si="3515"/>
        <v>0</v>
      </c>
      <c r="DY237" s="33">
        <f t="shared" si="3515"/>
        <v>0</v>
      </c>
      <c r="DZ237" s="33">
        <f t="shared" si="3515"/>
        <v>0</v>
      </c>
      <c r="EA237" s="56" t="e">
        <f t="shared" si="3515"/>
        <v>#DIV/0!</v>
      </c>
      <c r="EB237" s="56" t="e">
        <f t="shared" si="3515"/>
        <v>#DIV/0!</v>
      </c>
      <c r="EC237" s="56" t="e">
        <f t="shared" si="3515"/>
        <v>#DIV/0!</v>
      </c>
      <c r="ED237" s="33">
        <f t="shared" ref="ED237:EV237" si="3516">SUBTOTAL(9,ED234:ED236)</f>
        <v>0</v>
      </c>
      <c r="EE237" s="33">
        <f t="shared" si="3516"/>
        <v>0</v>
      </c>
      <c r="EF237" s="33">
        <f t="shared" si="3516"/>
        <v>0</v>
      </c>
      <c r="EG237" s="33">
        <f t="shared" si="3516"/>
        <v>0</v>
      </c>
      <c r="EH237" s="33">
        <f t="shared" si="3516"/>
        <v>0</v>
      </c>
      <c r="EI237" s="33">
        <f t="shared" si="3516"/>
        <v>0</v>
      </c>
      <c r="EJ237" s="33">
        <f t="shared" si="3516"/>
        <v>0</v>
      </c>
      <c r="EK237" s="33">
        <f t="shared" si="3516"/>
        <v>0</v>
      </c>
      <c r="EL237" s="33">
        <f t="shared" si="3516"/>
        <v>0</v>
      </c>
      <c r="EM237" s="33">
        <f t="shared" si="3516"/>
        <v>0</v>
      </c>
      <c r="EN237" s="33">
        <f t="shared" si="3516"/>
        <v>0</v>
      </c>
      <c r="EO237" s="33">
        <f t="shared" si="3516"/>
        <v>0</v>
      </c>
      <c r="EP237" s="33">
        <f t="shared" si="3516"/>
        <v>0</v>
      </c>
      <c r="EQ237" s="33">
        <f t="shared" si="3516"/>
        <v>0</v>
      </c>
      <c r="ER237" s="33">
        <f t="shared" si="3516"/>
        <v>0</v>
      </c>
      <c r="ES237" s="33">
        <f t="shared" si="3516"/>
        <v>0</v>
      </c>
      <c r="ET237" s="56" t="e">
        <f t="shared" si="3516"/>
        <v>#DIV/0!</v>
      </c>
      <c r="EU237" s="56" t="e">
        <f t="shared" si="3516"/>
        <v>#DIV/0!</v>
      </c>
      <c r="EV237" s="56" t="e">
        <f t="shared" si="3516"/>
        <v>#DIV/0!</v>
      </c>
    </row>
    <row r="238" spans="1:152" x14ac:dyDescent="0.25">
      <c r="A238" s="25">
        <v>1471</v>
      </c>
      <c r="B238" s="6">
        <v>600028836</v>
      </c>
      <c r="C238" s="26">
        <v>49864351</v>
      </c>
      <c r="D238" s="27" t="s">
        <v>97</v>
      </c>
      <c r="E238" s="6">
        <v>3133</v>
      </c>
      <c r="F238" s="6" t="s">
        <v>64</v>
      </c>
      <c r="G238" s="26" t="s">
        <v>94</v>
      </c>
      <c r="H238" s="40">
        <f>I238+P238</f>
        <v>210000</v>
      </c>
      <c r="I238" s="40">
        <f>K238+L238+M238+N238+O238</f>
        <v>100000</v>
      </c>
      <c r="J238" s="5"/>
      <c r="K238" s="9"/>
      <c r="L238" s="9">
        <v>100000</v>
      </c>
      <c r="M238" s="9"/>
      <c r="N238" s="9"/>
      <c r="O238" s="9"/>
      <c r="P238" s="40">
        <f>Q238+R238+S238</f>
        <v>110000</v>
      </c>
      <c r="Q238" s="9">
        <v>110000</v>
      </c>
      <c r="R238" s="9"/>
      <c r="S238" s="9"/>
      <c r="T238" s="64">
        <f>(L238+M238+N238)*-1</f>
        <v>-100000</v>
      </c>
      <c r="U238" s="64">
        <f>(Q238+R238)*-1</f>
        <v>-110000</v>
      </c>
      <c r="V238" s="9">
        <f t="shared" ref="V238:W240" si="3517">ROUND(T238*0.65,0)</f>
        <v>-65000</v>
      </c>
      <c r="W238" s="9">
        <f t="shared" si="3517"/>
        <v>-71500</v>
      </c>
      <c r="X238" s="9">
        <v>47393</v>
      </c>
      <c r="Y238" s="9">
        <v>33657</v>
      </c>
      <c r="Z238" s="69">
        <f t="shared" ref="Z238:Z240" si="3518">IF(T238=0,0,ROUND((T238+L238)/X238/12,2))</f>
        <v>0</v>
      </c>
      <c r="AA238" s="69">
        <f t="shared" ref="AA238:AA240" si="3519">IF(U238=0,0,ROUND((U238+Q238)/Y238/12,2))</f>
        <v>0</v>
      </c>
      <c r="AB238" s="69">
        <f>Z238+AA238</f>
        <v>0</v>
      </c>
      <c r="AC238" s="69">
        <f t="shared" ref="AC238:AC240" si="3520">ROUND(Z238*0.65,2)</f>
        <v>0</v>
      </c>
      <c r="AD238" s="69">
        <f t="shared" ref="AD238:AD240" si="3521">ROUND(AA238*0.65,2)</f>
        <v>0</v>
      </c>
      <c r="AE238" s="46">
        <f>AC238+AD238</f>
        <v>0</v>
      </c>
      <c r="AF238" s="9">
        <f t="shared" ref="AF238:AF240" si="3522">T238-V238</f>
        <v>-35000</v>
      </c>
      <c r="AG238" s="9">
        <f t="shared" ref="AG238:AG240" si="3523">U238-W238</f>
        <v>-38500</v>
      </c>
      <c r="AH238" s="69">
        <f t="shared" ref="AH238:AH240" si="3524">Z238-AC238</f>
        <v>0</v>
      </c>
      <c r="AI238" s="69">
        <f t="shared" ref="AI238:AI240" si="3525">AA238-AD238</f>
        <v>0</v>
      </c>
      <c r="AJ238" s="69">
        <f>AH238+AI238</f>
        <v>0</v>
      </c>
      <c r="AK238" s="40">
        <f>AL238+AS238</f>
        <v>70500</v>
      </c>
      <c r="AL238" s="40">
        <f>AN238+AO238+AP238+AQ238+AR238</f>
        <v>10000</v>
      </c>
      <c r="AM238" s="5"/>
      <c r="AN238" s="9"/>
      <c r="AO238" s="9">
        <v>10000</v>
      </c>
      <c r="AP238" s="9"/>
      <c r="AQ238" s="9"/>
      <c r="AR238" s="9"/>
      <c r="AS238" s="40">
        <f>AT238+AU238+AV238</f>
        <v>60500</v>
      </c>
      <c r="AT238" s="9">
        <v>60500</v>
      </c>
      <c r="AU238" s="9"/>
      <c r="AV238" s="9"/>
      <c r="AW238" s="78">
        <f t="shared" ref="AW238" si="3526">(AN238+AO238+AP238+AQ238)-(K238+L238+M238+N238)</f>
        <v>-90000</v>
      </c>
      <c r="AX238" s="78">
        <f t="shared" ref="AX238" si="3527">(AT238+AU238)-(Q238+R238)</f>
        <v>-49500</v>
      </c>
      <c r="AY238" s="78"/>
      <c r="AZ238" s="9">
        <v>47393</v>
      </c>
      <c r="BA238" s="9">
        <v>33657</v>
      </c>
      <c r="BB238" s="86">
        <v>0</v>
      </c>
      <c r="BC238" s="86">
        <f>ROUND((AU238-R238)/BA238/10,2)*-1</f>
        <v>0</v>
      </c>
      <c r="BD238" s="86">
        <f>BB238+BC238</f>
        <v>0</v>
      </c>
      <c r="BE238" s="87">
        <f>BF238+BM238</f>
        <v>70500</v>
      </c>
      <c r="BF238" s="87">
        <f>BH238+BI238+BJ238+BK238+BL238</f>
        <v>10000</v>
      </c>
      <c r="BG238" s="88">
        <f t="shared" ref="BG238:BG240" si="3528">J238</f>
        <v>0</v>
      </c>
      <c r="BH238" s="88">
        <f t="shared" ref="BH238:BH240" si="3529">K238</f>
        <v>0</v>
      </c>
      <c r="BI238" s="88">
        <v>10000</v>
      </c>
      <c r="BJ238" s="88">
        <f t="shared" ref="BJ238:BJ240" si="3530">M238</f>
        <v>0</v>
      </c>
      <c r="BK238" s="88">
        <f t="shared" ref="BK238:BK240" si="3531">N238</f>
        <v>0</v>
      </c>
      <c r="BL238" s="88">
        <f t="shared" ref="BL238:BL240" si="3532">O238</f>
        <v>0</v>
      </c>
      <c r="BM238" s="87">
        <f>BN238+BO238+BP238</f>
        <v>60500</v>
      </c>
      <c r="BN238" s="81">
        <v>60500</v>
      </c>
      <c r="BO238" s="81">
        <f t="shared" ref="BO238:BO240" si="3533">R238</f>
        <v>0</v>
      </c>
      <c r="BP238" s="81">
        <f t="shared" ref="BP238:BP240" si="3534">S238</f>
        <v>0</v>
      </c>
      <c r="BQ238" s="81">
        <f t="shared" ref="BQ238:BQ240" si="3535">(BH238+BI238+BJ238+BK238)-(K238+L238+M238+N238)</f>
        <v>-90000</v>
      </c>
      <c r="BR238" s="81">
        <f t="shared" ref="BR238:BR240" si="3536">(BN238+BO238)-(Q238+R238)</f>
        <v>-49500</v>
      </c>
      <c r="BS238" s="81">
        <f t="shared" ref="BS238:BS240" si="3537">(BP238+BL238)-(S238+O238)</f>
        <v>0</v>
      </c>
      <c r="BT238" s="9">
        <v>47393</v>
      </c>
      <c r="BU238" s="9">
        <v>33657</v>
      </c>
      <c r="BV238" s="86">
        <f t="shared" ref="BV238" si="3538">ROUND(((BH238+BJ238+BK238)-(K238+M238+N238))/10/BT238,2)*-1</f>
        <v>0</v>
      </c>
      <c r="BW238" s="86">
        <f t="shared" ref="BW238:BW240" si="3539">ROUND((BO238-R238)/10/BU238,2)*-1</f>
        <v>0</v>
      </c>
      <c r="BX238" s="86">
        <f>BV238+BW238</f>
        <v>0</v>
      </c>
      <c r="BY238" s="87">
        <f t="shared" ref="BY238:BY240" si="3540">BZ238+CG238</f>
        <v>70500</v>
      </c>
      <c r="BZ238" s="87">
        <f t="shared" ref="BZ238:BZ240" si="3541">CB238+CC238+CD238+CE238+CF238</f>
        <v>10000</v>
      </c>
      <c r="CA238" s="81">
        <f t="shared" ref="CA238:CA240" si="3542">BG238</f>
        <v>0</v>
      </c>
      <c r="CB238" s="81">
        <f t="shared" ref="CB238:CB240" si="3543">BH238</f>
        <v>0</v>
      </c>
      <c r="CC238" s="81">
        <f t="shared" ref="CC238:CC240" si="3544">BI238</f>
        <v>10000</v>
      </c>
      <c r="CD238" s="81">
        <f t="shared" ref="CD238:CD240" si="3545">BJ238</f>
        <v>0</v>
      </c>
      <c r="CE238" s="81">
        <f t="shared" ref="CE238:CE240" si="3546">BK238</f>
        <v>0</v>
      </c>
      <c r="CF238" s="81">
        <f t="shared" ref="CF238:CF240" si="3547">BL238</f>
        <v>0</v>
      </c>
      <c r="CG238" s="87">
        <f t="shared" ref="CG238:CG240" si="3548">CH238+CI238+CJ238</f>
        <v>60500</v>
      </c>
      <c r="CH238" s="81">
        <f t="shared" ref="CH238:CH240" si="3549">BN238</f>
        <v>60500</v>
      </c>
      <c r="CI238" s="81">
        <f t="shared" ref="CI238:CI240" si="3550">BO238</f>
        <v>0</v>
      </c>
      <c r="CJ238" s="81">
        <f t="shared" ref="CJ238:CJ240" si="3551">BP238</f>
        <v>0</v>
      </c>
      <c r="CK238" s="81">
        <f>(CC238+CD238+CE238)-(BI238+BJ238+BK238)</f>
        <v>0</v>
      </c>
      <c r="CL238" s="81">
        <f>(CH238+CI238)-(BN238+BO238)</f>
        <v>0</v>
      </c>
      <c r="CM238" s="9">
        <v>47393</v>
      </c>
      <c r="CN238" s="9">
        <v>33657</v>
      </c>
      <c r="CO238" s="90">
        <f>ROUND(((CD238+CE238)-(BJ238+BK238))/CM238/10,2)*-1</f>
        <v>0</v>
      </c>
      <c r="CP238" s="90">
        <f>ROUND((CI238-BO238)/CN238/10,2)*-1</f>
        <v>0</v>
      </c>
      <c r="CQ238" s="90">
        <f t="shared" ref="CQ238:CQ240" si="3552">SUM(CO238:CP238)</f>
        <v>0</v>
      </c>
      <c r="CR238" s="87">
        <f>CS238+CZ238</f>
        <v>0</v>
      </c>
      <c r="CS238" s="87">
        <f>CU238+CV238+CW238+CX238+CY238</f>
        <v>0</v>
      </c>
      <c r="CT238" s="77"/>
      <c r="CU238" s="78"/>
      <c r="CV238" s="78"/>
      <c r="CW238" s="78"/>
      <c r="CX238" s="78"/>
      <c r="CY238" s="78"/>
      <c r="CZ238" s="87">
        <f>DA238+DB238+DC238</f>
        <v>0</v>
      </c>
      <c r="DA238" s="78"/>
      <c r="DB238" s="78"/>
      <c r="DC238" s="78"/>
      <c r="DD238" s="81">
        <f t="shared" ref="DD238:DD240" si="3553">(CV238+CW238+CX238)-(CC238+CD238+CE238)</f>
        <v>-10000</v>
      </c>
      <c r="DE238" s="81">
        <f t="shared" ref="DE238:DE240" si="3554">(DA238+DB238)-(CH238+CI238)</f>
        <v>-60500</v>
      </c>
      <c r="DF238" s="9">
        <v>48360</v>
      </c>
      <c r="DG238" s="9">
        <v>34344</v>
      </c>
      <c r="DH238" s="90">
        <f t="shared" ref="DH238" si="3555">ROUND(((CW238+CX238)-(CD238+CE238))/DF238/12,2)*-1</f>
        <v>0</v>
      </c>
      <c r="DI238" s="90">
        <f t="shared" ref="DI238" si="3556">ROUND(((DB238-CI238)/DG238/10),2)*-1</f>
        <v>0</v>
      </c>
      <c r="DJ238" s="90">
        <f>DH238+DI238</f>
        <v>0</v>
      </c>
      <c r="DK238" s="87">
        <f>DL238+DS238</f>
        <v>0</v>
      </c>
      <c r="DL238" s="87">
        <f>DN238+DO238+DP238+DQ238+DR238</f>
        <v>0</v>
      </c>
      <c r="DM238" s="77"/>
      <c r="DN238" s="78"/>
      <c r="DO238" s="78"/>
      <c r="DP238" s="78"/>
      <c r="DQ238" s="78"/>
      <c r="DR238" s="78"/>
      <c r="DS238" s="87">
        <f>DT238+DU238+DV238</f>
        <v>0</v>
      </c>
      <c r="DT238" s="78"/>
      <c r="DU238" s="78"/>
      <c r="DV238" s="78"/>
      <c r="DW238" s="81">
        <f t="shared" ref="DW238:DW240" si="3557">(DO238+DP238+DQ238)-(CV238+CW238+CX238)</f>
        <v>0</v>
      </c>
      <c r="DX238" s="81">
        <f t="shared" ref="DX238:DX240" si="3558">(DT238+DU238)-(DA238+DB238)</f>
        <v>0</v>
      </c>
      <c r="DY238" s="9"/>
      <c r="DZ238" s="9"/>
      <c r="EA238" s="90" t="e">
        <f t="shared" ref="EA238" si="3559">ROUND(((DP238+DQ238)-(CW238+CX238))/DY238/12,2)*-1</f>
        <v>#DIV/0!</v>
      </c>
      <c r="EB238" s="90" t="e">
        <f t="shared" ref="EB238" si="3560">ROUND(((DU238-DB238)/DZ238/10),2)*-1</f>
        <v>#DIV/0!</v>
      </c>
      <c r="EC238" s="90" t="e">
        <f>EA238+EB238</f>
        <v>#DIV/0!</v>
      </c>
      <c r="ED238" s="87">
        <f>EE238+EL238</f>
        <v>0</v>
      </c>
      <c r="EE238" s="87">
        <f>EG238+EH238+EI238+EJ238+EK238</f>
        <v>0</v>
      </c>
      <c r="EF238" s="88"/>
      <c r="EG238" s="81"/>
      <c r="EH238" s="81"/>
      <c r="EI238" s="81"/>
      <c r="EJ238" s="81"/>
      <c r="EK238" s="81"/>
      <c r="EL238" s="87">
        <f>EM238+EN238+EO238</f>
        <v>0</v>
      </c>
      <c r="EM238" s="81"/>
      <c r="EN238" s="81"/>
      <c r="EO238" s="81"/>
      <c r="EP238" s="81">
        <f t="shared" ref="EP238:EP240" si="3561">(EH238+EI238+EJ238)-(DO238+DP238+DQ238)</f>
        <v>0</v>
      </c>
      <c r="EQ238" s="81">
        <f t="shared" ref="EQ238:EQ240" si="3562">(EM238+EN238)-(DT238+DU238)</f>
        <v>0</v>
      </c>
      <c r="ER238" s="9"/>
      <c r="ES238" s="9"/>
      <c r="ET238" s="90" t="e">
        <f t="shared" ref="ET238" si="3563">ROUND(((EI238+EJ238)-(DP238+DQ238))/ER238/12,2)*-1</f>
        <v>#DIV/0!</v>
      </c>
      <c r="EU238" s="90" t="e">
        <f t="shared" ref="EU238" si="3564">ROUND(((EN238-DU238)/ES238/10),2)*-1</f>
        <v>#DIV/0!</v>
      </c>
      <c r="EV238" s="90" t="e">
        <f>ET238+EU238</f>
        <v>#DIV/0!</v>
      </c>
    </row>
    <row r="239" spans="1:152" x14ac:dyDescent="0.25">
      <c r="A239" s="5">
        <v>1471</v>
      </c>
      <c r="B239" s="2">
        <v>600028836</v>
      </c>
      <c r="C239" s="7">
        <v>49864351</v>
      </c>
      <c r="D239" s="8" t="s">
        <v>97</v>
      </c>
      <c r="E239" s="19">
        <v>3133</v>
      </c>
      <c r="F239" s="19" t="s">
        <v>108</v>
      </c>
      <c r="G239" s="19" t="s">
        <v>94</v>
      </c>
      <c r="H239" s="40">
        <f>I239+P239</f>
        <v>0</v>
      </c>
      <c r="I239" s="40">
        <f>K239+L239+M239+N239+O239</f>
        <v>0</v>
      </c>
      <c r="J239" s="5"/>
      <c r="K239" s="9"/>
      <c r="L239" s="9"/>
      <c r="M239" s="9"/>
      <c r="N239" s="9"/>
      <c r="O239" s="9"/>
      <c r="P239" s="40">
        <f>Q239+R239+S239</f>
        <v>0</v>
      </c>
      <c r="Q239" s="9"/>
      <c r="R239" s="9"/>
      <c r="S239" s="9"/>
      <c r="T239" s="64">
        <f>(L239+M239+N239)*-1</f>
        <v>0</v>
      </c>
      <c r="U239" s="64">
        <f>(Q239+R239)*-1</f>
        <v>0</v>
      </c>
      <c r="V239" s="9">
        <f t="shared" si="3517"/>
        <v>0</v>
      </c>
      <c r="W239" s="9">
        <f t="shared" si="3517"/>
        <v>0</v>
      </c>
      <c r="X239" s="45" t="s">
        <v>218</v>
      </c>
      <c r="Y239" s="45" t="s">
        <v>218</v>
      </c>
      <c r="Z239" s="69">
        <f t="shared" si="3518"/>
        <v>0</v>
      </c>
      <c r="AA239" s="69">
        <f t="shared" si="3519"/>
        <v>0</v>
      </c>
      <c r="AB239" s="69">
        <f>Z239+AA239</f>
        <v>0</v>
      </c>
      <c r="AC239" s="69">
        <f t="shared" si="3520"/>
        <v>0</v>
      </c>
      <c r="AD239" s="69">
        <f t="shared" si="3521"/>
        <v>0</v>
      </c>
      <c r="AE239" s="46">
        <f>AC239+AD239</f>
        <v>0</v>
      </c>
      <c r="AF239" s="9">
        <f t="shared" si="3522"/>
        <v>0</v>
      </c>
      <c r="AG239" s="9">
        <f t="shared" si="3523"/>
        <v>0</v>
      </c>
      <c r="AH239" s="69">
        <f t="shared" si="3524"/>
        <v>0</v>
      </c>
      <c r="AI239" s="69">
        <f t="shared" si="3525"/>
        <v>0</v>
      </c>
      <c r="AJ239" s="69">
        <f>AH239+AI239</f>
        <v>0</v>
      </c>
      <c r="AK239" s="40">
        <f>AL239+AS239</f>
        <v>0</v>
      </c>
      <c r="AL239" s="40">
        <f>AN239+AO239+AP239+AQ239+AR239</f>
        <v>0</v>
      </c>
      <c r="AM239" s="5"/>
      <c r="AN239" s="9"/>
      <c r="AO239" s="9"/>
      <c r="AP239" s="9"/>
      <c r="AQ239" s="9"/>
      <c r="AR239" s="9"/>
      <c r="AS239" s="40">
        <f>AT239+AU239+AV239</f>
        <v>0</v>
      </c>
      <c r="AT239" s="9"/>
      <c r="AU239" s="9"/>
      <c r="AV239" s="9"/>
      <c r="AW239" s="81"/>
      <c r="AX239" s="81"/>
      <c r="AY239" s="78"/>
      <c r="AZ239" s="45" t="s">
        <v>218</v>
      </c>
      <c r="BA239" s="45" t="s">
        <v>218</v>
      </c>
      <c r="BB239" s="107" t="s">
        <v>218</v>
      </c>
      <c r="BC239" s="107" t="s">
        <v>218</v>
      </c>
      <c r="BD239" s="107" t="s">
        <v>218</v>
      </c>
      <c r="BE239" s="87">
        <f>BF239+BM239</f>
        <v>0</v>
      </c>
      <c r="BF239" s="87">
        <f>BH239+BI239+BJ239+BK239+BL239</f>
        <v>0</v>
      </c>
      <c r="BG239" s="88">
        <f t="shared" si="3528"/>
        <v>0</v>
      </c>
      <c r="BH239" s="88">
        <f t="shared" si="3529"/>
        <v>0</v>
      </c>
      <c r="BI239" s="88">
        <f t="shared" ref="BI239:BI240" si="3565">L239</f>
        <v>0</v>
      </c>
      <c r="BJ239" s="88">
        <f t="shared" si="3530"/>
        <v>0</v>
      </c>
      <c r="BK239" s="88">
        <f t="shared" si="3531"/>
        <v>0</v>
      </c>
      <c r="BL239" s="88">
        <f t="shared" si="3532"/>
        <v>0</v>
      </c>
      <c r="BM239" s="87">
        <f>BN239+BO239+BP239</f>
        <v>0</v>
      </c>
      <c r="BN239" s="81">
        <f t="shared" ref="BN239:BN240" si="3566">Q239</f>
        <v>0</v>
      </c>
      <c r="BO239" s="81">
        <f t="shared" si="3533"/>
        <v>0</v>
      </c>
      <c r="BP239" s="81">
        <f t="shared" si="3534"/>
        <v>0</v>
      </c>
      <c r="BQ239" s="81">
        <f t="shared" si="3535"/>
        <v>0</v>
      </c>
      <c r="BR239" s="81">
        <f t="shared" si="3536"/>
        <v>0</v>
      </c>
      <c r="BS239" s="81">
        <f t="shared" si="3537"/>
        <v>0</v>
      </c>
      <c r="BT239" s="45" t="s">
        <v>218</v>
      </c>
      <c r="BU239" s="45" t="s">
        <v>218</v>
      </c>
      <c r="BV239" s="86">
        <v>0</v>
      </c>
      <c r="BW239" s="86">
        <v>0</v>
      </c>
      <c r="BX239" s="86">
        <f>BV239+BW239</f>
        <v>0</v>
      </c>
      <c r="BY239" s="87">
        <f t="shared" si="3540"/>
        <v>0</v>
      </c>
      <c r="BZ239" s="87">
        <f t="shared" si="3541"/>
        <v>0</v>
      </c>
      <c r="CA239" s="81">
        <f t="shared" si="3542"/>
        <v>0</v>
      </c>
      <c r="CB239" s="81">
        <f t="shared" si="3543"/>
        <v>0</v>
      </c>
      <c r="CC239" s="81">
        <f t="shared" si="3544"/>
        <v>0</v>
      </c>
      <c r="CD239" s="81">
        <f t="shared" si="3545"/>
        <v>0</v>
      </c>
      <c r="CE239" s="81">
        <f t="shared" si="3546"/>
        <v>0</v>
      </c>
      <c r="CF239" s="81">
        <f t="shared" si="3547"/>
        <v>0</v>
      </c>
      <c r="CG239" s="87">
        <f t="shared" si="3548"/>
        <v>0</v>
      </c>
      <c r="CH239" s="81">
        <f t="shared" si="3549"/>
        <v>0</v>
      </c>
      <c r="CI239" s="81">
        <f t="shared" si="3550"/>
        <v>0</v>
      </c>
      <c r="CJ239" s="81">
        <f t="shared" si="3551"/>
        <v>0</v>
      </c>
      <c r="CK239" s="81">
        <f>(CC239+CD239+CE239)-(BI239+BJ239+BK239)</f>
        <v>0</v>
      </c>
      <c r="CL239" s="81">
        <f>(CH239+CI239)-(BN239+BO239)</f>
        <v>0</v>
      </c>
      <c r="CM239" s="45">
        <v>0</v>
      </c>
      <c r="CN239" s="45">
        <v>0</v>
      </c>
      <c r="CO239" s="90"/>
      <c r="CP239" s="90"/>
      <c r="CQ239" s="90">
        <f t="shared" si="3552"/>
        <v>0</v>
      </c>
      <c r="CR239" s="87">
        <f>CS239+CZ239</f>
        <v>0</v>
      </c>
      <c r="CS239" s="87">
        <f>CU239+CV239+CW239+CX239+CY239</f>
        <v>0</v>
      </c>
      <c r="CT239" s="77"/>
      <c r="CU239" s="78"/>
      <c r="CV239" s="78"/>
      <c r="CW239" s="78"/>
      <c r="CX239" s="78"/>
      <c r="CY239" s="78"/>
      <c r="CZ239" s="87">
        <f>DA239+DB239+DC239</f>
        <v>0</v>
      </c>
      <c r="DA239" s="78"/>
      <c r="DB239" s="78"/>
      <c r="DC239" s="78"/>
      <c r="DD239" s="81">
        <f t="shared" si="3553"/>
        <v>0</v>
      </c>
      <c r="DE239" s="81">
        <f t="shared" si="3554"/>
        <v>0</v>
      </c>
      <c r="DF239" s="45" t="s">
        <v>218</v>
      </c>
      <c r="DG239" s="45" t="s">
        <v>218</v>
      </c>
      <c r="DH239" s="90">
        <v>0</v>
      </c>
      <c r="DI239" s="90">
        <v>0</v>
      </c>
      <c r="DJ239" s="90">
        <f>DH239+DI239</f>
        <v>0</v>
      </c>
      <c r="DK239" s="87">
        <f>DL239+DS239</f>
        <v>0</v>
      </c>
      <c r="DL239" s="87">
        <f>DN239+DO239+DP239+DQ239+DR239</f>
        <v>0</v>
      </c>
      <c r="DM239" s="77"/>
      <c r="DN239" s="78"/>
      <c r="DO239" s="78"/>
      <c r="DP239" s="78"/>
      <c r="DQ239" s="78"/>
      <c r="DR239" s="78"/>
      <c r="DS239" s="87">
        <f>DT239+DU239+DV239</f>
        <v>0</v>
      </c>
      <c r="DT239" s="78"/>
      <c r="DU239" s="78"/>
      <c r="DV239" s="78"/>
      <c r="DW239" s="81">
        <f t="shared" si="3557"/>
        <v>0</v>
      </c>
      <c r="DX239" s="81">
        <f t="shared" si="3558"/>
        <v>0</v>
      </c>
      <c r="DY239" s="45" t="s">
        <v>218</v>
      </c>
      <c r="DZ239" s="45" t="s">
        <v>218</v>
      </c>
      <c r="EA239" s="90">
        <v>0</v>
      </c>
      <c r="EB239" s="90">
        <v>0</v>
      </c>
      <c r="EC239" s="90">
        <f>EA239+EB239</f>
        <v>0</v>
      </c>
      <c r="ED239" s="87">
        <f>EE239+EL239</f>
        <v>0</v>
      </c>
      <c r="EE239" s="87">
        <f>EG239+EH239+EI239+EJ239+EK239</f>
        <v>0</v>
      </c>
      <c r="EF239" s="88"/>
      <c r="EG239" s="81"/>
      <c r="EH239" s="81"/>
      <c r="EI239" s="81"/>
      <c r="EJ239" s="81"/>
      <c r="EK239" s="81"/>
      <c r="EL239" s="87">
        <f>EM239+EN239+EO239</f>
        <v>0</v>
      </c>
      <c r="EM239" s="81"/>
      <c r="EN239" s="81"/>
      <c r="EO239" s="81"/>
      <c r="EP239" s="81">
        <f t="shared" si="3561"/>
        <v>0</v>
      </c>
      <c r="EQ239" s="81">
        <f t="shared" si="3562"/>
        <v>0</v>
      </c>
      <c r="ER239" s="45" t="s">
        <v>218</v>
      </c>
      <c r="ES239" s="45" t="s">
        <v>218</v>
      </c>
      <c r="ET239" s="90">
        <v>0</v>
      </c>
      <c r="EU239" s="90">
        <v>0</v>
      </c>
      <c r="EV239" s="90">
        <f>ET239+EU239</f>
        <v>0</v>
      </c>
    </row>
    <row r="240" spans="1:152" x14ac:dyDescent="0.25">
      <c r="A240" s="5">
        <v>1471</v>
      </c>
      <c r="B240" s="2">
        <v>600028836</v>
      </c>
      <c r="C240" s="7">
        <v>49864351</v>
      </c>
      <c r="D240" s="8" t="s">
        <v>97</v>
      </c>
      <c r="E240" s="2">
        <v>3141</v>
      </c>
      <c r="F240" s="2" t="s">
        <v>20</v>
      </c>
      <c r="G240" s="7" t="s">
        <v>94</v>
      </c>
      <c r="H240" s="40">
        <f>I240+P240</f>
        <v>0</v>
      </c>
      <c r="I240" s="40">
        <f>K240+L240+M240+N240+O240</f>
        <v>0</v>
      </c>
      <c r="J240" s="5"/>
      <c r="K240" s="9"/>
      <c r="L240" s="9"/>
      <c r="M240" s="9"/>
      <c r="N240" s="9"/>
      <c r="O240" s="9"/>
      <c r="P240" s="40">
        <f>Q240+R240+S240</f>
        <v>0</v>
      </c>
      <c r="Q240" s="9"/>
      <c r="R240" s="9"/>
      <c r="S240" s="9"/>
      <c r="T240" s="64">
        <f>(L240+M240+N240)*-1</f>
        <v>0</v>
      </c>
      <c r="U240" s="64">
        <f>(Q240+R240)*-1</f>
        <v>0</v>
      </c>
      <c r="V240" s="9">
        <f t="shared" si="3517"/>
        <v>0</v>
      </c>
      <c r="W240" s="9">
        <f t="shared" si="3517"/>
        <v>0</v>
      </c>
      <c r="X240" s="45" t="s">
        <v>218</v>
      </c>
      <c r="Y240" s="9">
        <v>25931</v>
      </c>
      <c r="Z240" s="69">
        <f t="shared" si="3518"/>
        <v>0</v>
      </c>
      <c r="AA240" s="69">
        <f t="shared" si="3519"/>
        <v>0</v>
      </c>
      <c r="AB240" s="69">
        <f>Z240+AA240</f>
        <v>0</v>
      </c>
      <c r="AC240" s="69">
        <f t="shared" si="3520"/>
        <v>0</v>
      </c>
      <c r="AD240" s="69">
        <f t="shared" si="3521"/>
        <v>0</v>
      </c>
      <c r="AE240" s="46">
        <f>AC240+AD240</f>
        <v>0</v>
      </c>
      <c r="AF240" s="9">
        <f t="shared" si="3522"/>
        <v>0</v>
      </c>
      <c r="AG240" s="9">
        <f t="shared" si="3523"/>
        <v>0</v>
      </c>
      <c r="AH240" s="69">
        <f t="shared" si="3524"/>
        <v>0</v>
      </c>
      <c r="AI240" s="69">
        <f t="shared" si="3525"/>
        <v>0</v>
      </c>
      <c r="AJ240" s="69">
        <f>AH240+AI240</f>
        <v>0</v>
      </c>
      <c r="AK240" s="40">
        <f>AL240+AS240</f>
        <v>0</v>
      </c>
      <c r="AL240" s="40">
        <f>AN240+AO240+AP240+AQ240+AR240</f>
        <v>0</v>
      </c>
      <c r="AM240" s="5"/>
      <c r="AN240" s="9"/>
      <c r="AO240" s="9"/>
      <c r="AP240" s="9"/>
      <c r="AQ240" s="9"/>
      <c r="AR240" s="9"/>
      <c r="AS240" s="40">
        <f>AT240+AU240+AV240</f>
        <v>0</v>
      </c>
      <c r="AT240" s="9"/>
      <c r="AU240" s="9"/>
      <c r="AV240" s="9"/>
      <c r="AW240" s="81"/>
      <c r="AX240" s="81"/>
      <c r="AY240" s="78"/>
      <c r="AZ240" s="45" t="s">
        <v>218</v>
      </c>
      <c r="BA240" s="9">
        <v>25931</v>
      </c>
      <c r="BB240" s="107" t="s">
        <v>218</v>
      </c>
      <c r="BC240" s="86">
        <f>ROUND(AX240/BA240/10,2)*-1</f>
        <v>0</v>
      </c>
      <c r="BD240" s="86">
        <f>BC240</f>
        <v>0</v>
      </c>
      <c r="BE240" s="87">
        <f>BF240+BM240</f>
        <v>0</v>
      </c>
      <c r="BF240" s="87">
        <f>BH240+BI240+BJ240+BK240+BL240</f>
        <v>0</v>
      </c>
      <c r="BG240" s="88">
        <f t="shared" si="3528"/>
        <v>0</v>
      </c>
      <c r="BH240" s="88">
        <f t="shared" si="3529"/>
        <v>0</v>
      </c>
      <c r="BI240" s="88">
        <f t="shared" si="3565"/>
        <v>0</v>
      </c>
      <c r="BJ240" s="88">
        <f t="shared" si="3530"/>
        <v>0</v>
      </c>
      <c r="BK240" s="88">
        <f t="shared" si="3531"/>
        <v>0</v>
      </c>
      <c r="BL240" s="88">
        <f t="shared" si="3532"/>
        <v>0</v>
      </c>
      <c r="BM240" s="87">
        <f>BN240+BO240+BP240</f>
        <v>0</v>
      </c>
      <c r="BN240" s="81">
        <f t="shared" si="3566"/>
        <v>0</v>
      </c>
      <c r="BO240" s="81">
        <f t="shared" si="3533"/>
        <v>0</v>
      </c>
      <c r="BP240" s="81">
        <f t="shared" si="3534"/>
        <v>0</v>
      </c>
      <c r="BQ240" s="81">
        <f t="shared" si="3535"/>
        <v>0</v>
      </c>
      <c r="BR240" s="81">
        <f t="shared" si="3536"/>
        <v>0</v>
      </c>
      <c r="BS240" s="81">
        <f t="shared" si="3537"/>
        <v>0</v>
      </c>
      <c r="BT240" s="45" t="s">
        <v>218</v>
      </c>
      <c r="BU240" s="9">
        <v>25931</v>
      </c>
      <c r="BV240" s="86">
        <v>0</v>
      </c>
      <c r="BW240" s="86">
        <f t="shared" si="3539"/>
        <v>0</v>
      </c>
      <c r="BX240" s="86">
        <f>BV240+BW240</f>
        <v>0</v>
      </c>
      <c r="BY240" s="87">
        <f t="shared" si="3540"/>
        <v>0</v>
      </c>
      <c r="BZ240" s="87">
        <f t="shared" si="3541"/>
        <v>0</v>
      </c>
      <c r="CA240" s="81">
        <f t="shared" si="3542"/>
        <v>0</v>
      </c>
      <c r="CB240" s="81">
        <f t="shared" si="3543"/>
        <v>0</v>
      </c>
      <c r="CC240" s="81">
        <f t="shared" si="3544"/>
        <v>0</v>
      </c>
      <c r="CD240" s="81">
        <f t="shared" si="3545"/>
        <v>0</v>
      </c>
      <c r="CE240" s="81">
        <f t="shared" si="3546"/>
        <v>0</v>
      </c>
      <c r="CF240" s="81">
        <f t="shared" si="3547"/>
        <v>0</v>
      </c>
      <c r="CG240" s="87">
        <f t="shared" si="3548"/>
        <v>0</v>
      </c>
      <c r="CH240" s="81">
        <f t="shared" si="3549"/>
        <v>0</v>
      </c>
      <c r="CI240" s="81">
        <f t="shared" si="3550"/>
        <v>0</v>
      </c>
      <c r="CJ240" s="81">
        <f t="shared" si="3551"/>
        <v>0</v>
      </c>
      <c r="CK240" s="81">
        <f>(CC240+CD240+CE240)-(BI240+BJ240+BK240)</f>
        <v>0</v>
      </c>
      <c r="CL240" s="81">
        <f>(CH240+CI240)-(BN240+BO240)</f>
        <v>0</v>
      </c>
      <c r="CM240" s="45">
        <v>0</v>
      </c>
      <c r="CN240" s="9">
        <v>25931</v>
      </c>
      <c r="CO240" s="90"/>
      <c r="CP240" s="90">
        <f>ROUND((CI240-BO240)/CN240/10,2)*-1</f>
        <v>0</v>
      </c>
      <c r="CQ240" s="90">
        <f t="shared" si="3552"/>
        <v>0</v>
      </c>
      <c r="CR240" s="87">
        <f>CS240+CZ240</f>
        <v>0</v>
      </c>
      <c r="CS240" s="87">
        <f>CU240+CV240+CW240+CX240+CY240</f>
        <v>0</v>
      </c>
      <c r="CT240" s="77"/>
      <c r="CU240" s="78"/>
      <c r="CV240" s="78"/>
      <c r="CW240" s="78"/>
      <c r="CX240" s="78"/>
      <c r="CY240" s="78"/>
      <c r="CZ240" s="87">
        <f>DA240+DB240+DC240</f>
        <v>0</v>
      </c>
      <c r="DA240" s="78"/>
      <c r="DB240" s="78"/>
      <c r="DC240" s="78"/>
      <c r="DD240" s="81">
        <f t="shared" si="3553"/>
        <v>0</v>
      </c>
      <c r="DE240" s="81">
        <f t="shared" si="3554"/>
        <v>0</v>
      </c>
      <c r="DF240" s="45" t="s">
        <v>218</v>
      </c>
      <c r="DG240" s="9">
        <v>26460</v>
      </c>
      <c r="DH240" s="90">
        <v>0</v>
      </c>
      <c r="DI240" s="90">
        <f t="shared" ref="DI240" si="3567">ROUND(((DB240-CI240)/DG240/10),2)*-1</f>
        <v>0</v>
      </c>
      <c r="DJ240" s="90">
        <f>DH240+DI240</f>
        <v>0</v>
      </c>
      <c r="DK240" s="87">
        <f>DL240+DS240</f>
        <v>0</v>
      </c>
      <c r="DL240" s="87">
        <f>DN240+DO240+DP240+DQ240+DR240</f>
        <v>0</v>
      </c>
      <c r="DM240" s="77"/>
      <c r="DN240" s="78"/>
      <c r="DO240" s="78"/>
      <c r="DP240" s="78"/>
      <c r="DQ240" s="78"/>
      <c r="DR240" s="78"/>
      <c r="DS240" s="87">
        <f>DT240+DU240+DV240</f>
        <v>0</v>
      </c>
      <c r="DT240" s="78"/>
      <c r="DU240" s="78"/>
      <c r="DV240" s="78"/>
      <c r="DW240" s="81">
        <f t="shared" si="3557"/>
        <v>0</v>
      </c>
      <c r="DX240" s="81">
        <f t="shared" si="3558"/>
        <v>0</v>
      </c>
      <c r="DY240" s="45" t="s">
        <v>218</v>
      </c>
      <c r="DZ240" s="9"/>
      <c r="EA240" s="90">
        <v>0</v>
      </c>
      <c r="EB240" s="90" t="e">
        <f t="shared" ref="EB240" si="3568">ROUND(((DU240-DB240)/DZ240/10),2)*-1</f>
        <v>#DIV/0!</v>
      </c>
      <c r="EC240" s="90" t="e">
        <f>EA240+EB240</f>
        <v>#DIV/0!</v>
      </c>
      <c r="ED240" s="87">
        <f>EE240+EL240</f>
        <v>0</v>
      </c>
      <c r="EE240" s="87">
        <f>EG240+EH240+EI240+EJ240+EK240</f>
        <v>0</v>
      </c>
      <c r="EF240" s="88"/>
      <c r="EG240" s="81"/>
      <c r="EH240" s="81"/>
      <c r="EI240" s="81"/>
      <c r="EJ240" s="81"/>
      <c r="EK240" s="81"/>
      <c r="EL240" s="87">
        <f>EM240+EN240+EO240</f>
        <v>0</v>
      </c>
      <c r="EM240" s="81"/>
      <c r="EN240" s="81"/>
      <c r="EO240" s="81"/>
      <c r="EP240" s="81">
        <f t="shared" si="3561"/>
        <v>0</v>
      </c>
      <c r="EQ240" s="81">
        <f t="shared" si="3562"/>
        <v>0</v>
      </c>
      <c r="ER240" s="45" t="s">
        <v>218</v>
      </c>
      <c r="ES240" s="9"/>
      <c r="ET240" s="90">
        <v>0</v>
      </c>
      <c r="EU240" s="90" t="e">
        <f t="shared" ref="EU240" si="3569">ROUND(((EN240-DU240)/ES240/10),2)*-1</f>
        <v>#DIV/0!</v>
      </c>
      <c r="EV240" s="90" t="e">
        <f>ET240+EU240</f>
        <v>#DIV/0!</v>
      </c>
    </row>
    <row r="241" spans="1:152" x14ac:dyDescent="0.25">
      <c r="A241" s="29"/>
      <c r="B241" s="30"/>
      <c r="C241" s="31"/>
      <c r="D241" s="32" t="s">
        <v>187</v>
      </c>
      <c r="E241" s="30"/>
      <c r="F241" s="30"/>
      <c r="G241" s="31"/>
      <c r="H241" s="33">
        <f t="shared" ref="H241:AE241" si="3570">SUBTOTAL(9,H238:H240)</f>
        <v>210000</v>
      </c>
      <c r="I241" s="33">
        <f t="shared" si="3570"/>
        <v>100000</v>
      </c>
      <c r="J241" s="33">
        <f t="shared" si="3570"/>
        <v>0</v>
      </c>
      <c r="K241" s="33">
        <f t="shared" si="3570"/>
        <v>0</v>
      </c>
      <c r="L241" s="33">
        <f t="shared" si="3570"/>
        <v>100000</v>
      </c>
      <c r="M241" s="33">
        <f t="shared" si="3570"/>
        <v>0</v>
      </c>
      <c r="N241" s="33">
        <f t="shared" si="3570"/>
        <v>0</v>
      </c>
      <c r="O241" s="33">
        <f t="shared" si="3570"/>
        <v>0</v>
      </c>
      <c r="P241" s="33">
        <f t="shared" si="3570"/>
        <v>110000</v>
      </c>
      <c r="Q241" s="33">
        <f t="shared" si="3570"/>
        <v>110000</v>
      </c>
      <c r="R241" s="33">
        <f t="shared" si="3570"/>
        <v>0</v>
      </c>
      <c r="S241" s="33">
        <f t="shared" si="3570"/>
        <v>0</v>
      </c>
      <c r="T241" s="33">
        <f t="shared" si="3570"/>
        <v>-100000</v>
      </c>
      <c r="U241" s="33">
        <f t="shared" si="3570"/>
        <v>-110000</v>
      </c>
      <c r="V241" s="33">
        <f t="shared" si="3570"/>
        <v>-65000</v>
      </c>
      <c r="W241" s="33">
        <f t="shared" si="3570"/>
        <v>-71500</v>
      </c>
      <c r="X241" s="33">
        <f t="shared" si="3570"/>
        <v>47393</v>
      </c>
      <c r="Y241" s="33">
        <f t="shared" si="3570"/>
        <v>59588</v>
      </c>
      <c r="Z241" s="47">
        <f t="shared" si="3570"/>
        <v>0</v>
      </c>
      <c r="AA241" s="47">
        <f t="shared" si="3570"/>
        <v>0</v>
      </c>
      <c r="AB241" s="47">
        <f t="shared" si="3570"/>
        <v>0</v>
      </c>
      <c r="AC241" s="47">
        <f t="shared" si="3570"/>
        <v>0</v>
      </c>
      <c r="AD241" s="47">
        <f t="shared" si="3570"/>
        <v>0</v>
      </c>
      <c r="AE241" s="47">
        <f t="shared" si="3570"/>
        <v>0</v>
      </c>
      <c r="AF241" s="33">
        <f t="shared" ref="AF241:AJ241" si="3571">SUBTOTAL(9,AF238:AF240)</f>
        <v>-35000</v>
      </c>
      <c r="AG241" s="33">
        <f t="shared" si="3571"/>
        <v>-38500</v>
      </c>
      <c r="AH241" s="47">
        <f t="shared" si="3571"/>
        <v>0</v>
      </c>
      <c r="AI241" s="47">
        <f t="shared" si="3571"/>
        <v>0</v>
      </c>
      <c r="AJ241" s="47">
        <f t="shared" si="3571"/>
        <v>0</v>
      </c>
      <c r="AK241" s="33">
        <f t="shared" ref="AK241:BD241" si="3572">SUBTOTAL(9,AK238:AK240)</f>
        <v>70500</v>
      </c>
      <c r="AL241" s="33">
        <f t="shared" si="3572"/>
        <v>10000</v>
      </c>
      <c r="AM241" s="33">
        <f t="shared" si="3572"/>
        <v>0</v>
      </c>
      <c r="AN241" s="33">
        <f t="shared" si="3572"/>
        <v>0</v>
      </c>
      <c r="AO241" s="33">
        <f t="shared" si="3572"/>
        <v>10000</v>
      </c>
      <c r="AP241" s="33">
        <f t="shared" si="3572"/>
        <v>0</v>
      </c>
      <c r="AQ241" s="33">
        <f t="shared" si="3572"/>
        <v>0</v>
      </c>
      <c r="AR241" s="33">
        <f t="shared" si="3572"/>
        <v>0</v>
      </c>
      <c r="AS241" s="33">
        <f t="shared" si="3572"/>
        <v>60500</v>
      </c>
      <c r="AT241" s="33">
        <f t="shared" si="3572"/>
        <v>60500</v>
      </c>
      <c r="AU241" s="33">
        <f t="shared" si="3572"/>
        <v>0</v>
      </c>
      <c r="AV241" s="33">
        <f t="shared" si="3572"/>
        <v>0</v>
      </c>
      <c r="AW241" s="33">
        <f t="shared" si="3572"/>
        <v>-90000</v>
      </c>
      <c r="AX241" s="33">
        <f t="shared" si="3572"/>
        <v>-49500</v>
      </c>
      <c r="AY241" s="33">
        <f t="shared" si="3572"/>
        <v>0</v>
      </c>
      <c r="AZ241" s="33">
        <f t="shared" ref="AZ241:BA241" si="3573">SUBTOTAL(9,AZ238:AZ240)</f>
        <v>47393</v>
      </c>
      <c r="BA241" s="33">
        <f t="shared" si="3573"/>
        <v>59588</v>
      </c>
      <c r="BB241" s="47">
        <f t="shared" si="3572"/>
        <v>0</v>
      </c>
      <c r="BC241" s="47">
        <f t="shared" si="3572"/>
        <v>0</v>
      </c>
      <c r="BD241" s="47">
        <f t="shared" si="3572"/>
        <v>0</v>
      </c>
      <c r="BE241" s="33">
        <f t="shared" ref="BE241:BX241" si="3574">SUBTOTAL(9,BE238:BE240)</f>
        <v>70500</v>
      </c>
      <c r="BF241" s="33">
        <f t="shared" si="3574"/>
        <v>10000</v>
      </c>
      <c r="BG241" s="33">
        <f t="shared" si="3574"/>
        <v>0</v>
      </c>
      <c r="BH241" s="33">
        <f t="shared" si="3574"/>
        <v>0</v>
      </c>
      <c r="BI241" s="33">
        <f t="shared" si="3574"/>
        <v>10000</v>
      </c>
      <c r="BJ241" s="33">
        <f t="shared" si="3574"/>
        <v>0</v>
      </c>
      <c r="BK241" s="33">
        <f t="shared" si="3574"/>
        <v>0</v>
      </c>
      <c r="BL241" s="33">
        <f t="shared" si="3574"/>
        <v>0</v>
      </c>
      <c r="BM241" s="33">
        <f t="shared" si="3574"/>
        <v>60500</v>
      </c>
      <c r="BN241" s="33">
        <f t="shared" si="3574"/>
        <v>60500</v>
      </c>
      <c r="BO241" s="33">
        <f t="shared" si="3574"/>
        <v>0</v>
      </c>
      <c r="BP241" s="33">
        <f t="shared" si="3574"/>
        <v>0</v>
      </c>
      <c r="BQ241" s="33">
        <f t="shared" si="3574"/>
        <v>-90000</v>
      </c>
      <c r="BR241" s="33">
        <f t="shared" si="3574"/>
        <v>-49500</v>
      </c>
      <c r="BS241" s="33">
        <f t="shared" si="3574"/>
        <v>0</v>
      </c>
      <c r="BT241" s="33">
        <f t="shared" si="3574"/>
        <v>47393</v>
      </c>
      <c r="BU241" s="33">
        <f t="shared" si="3574"/>
        <v>59588</v>
      </c>
      <c r="BV241" s="47">
        <f t="shared" si="3574"/>
        <v>0</v>
      </c>
      <c r="BW241" s="47">
        <f t="shared" si="3574"/>
        <v>0</v>
      </c>
      <c r="BX241" s="47">
        <f t="shared" si="3574"/>
        <v>0</v>
      </c>
      <c r="BY241" s="33">
        <f t="shared" ref="BY241:CQ241" si="3575">SUBTOTAL(9,BY238:BY240)</f>
        <v>70500</v>
      </c>
      <c r="BZ241" s="33">
        <f t="shared" si="3575"/>
        <v>10000</v>
      </c>
      <c r="CA241" s="33">
        <f t="shared" si="3575"/>
        <v>0</v>
      </c>
      <c r="CB241" s="33">
        <f t="shared" si="3575"/>
        <v>0</v>
      </c>
      <c r="CC241" s="33">
        <f t="shared" si="3575"/>
        <v>10000</v>
      </c>
      <c r="CD241" s="33">
        <f t="shared" si="3575"/>
        <v>0</v>
      </c>
      <c r="CE241" s="33">
        <f t="shared" si="3575"/>
        <v>0</v>
      </c>
      <c r="CF241" s="33">
        <f t="shared" si="3575"/>
        <v>0</v>
      </c>
      <c r="CG241" s="33">
        <f t="shared" si="3575"/>
        <v>60500</v>
      </c>
      <c r="CH241" s="33">
        <f t="shared" si="3575"/>
        <v>60500</v>
      </c>
      <c r="CI241" s="33">
        <f t="shared" si="3575"/>
        <v>0</v>
      </c>
      <c r="CJ241" s="33">
        <f t="shared" si="3575"/>
        <v>0</v>
      </c>
      <c r="CK241" s="33">
        <f t="shared" si="3575"/>
        <v>0</v>
      </c>
      <c r="CL241" s="33">
        <f t="shared" si="3575"/>
        <v>0</v>
      </c>
      <c r="CM241" s="33">
        <f t="shared" si="3575"/>
        <v>47393</v>
      </c>
      <c r="CN241" s="33">
        <f t="shared" si="3575"/>
        <v>59588</v>
      </c>
      <c r="CO241" s="56">
        <f t="shared" si="3575"/>
        <v>0</v>
      </c>
      <c r="CP241" s="56">
        <f t="shared" si="3575"/>
        <v>0</v>
      </c>
      <c r="CQ241" s="56">
        <f t="shared" si="3575"/>
        <v>0</v>
      </c>
      <c r="CR241" s="33">
        <f t="shared" ref="CR241:DJ241" si="3576">SUBTOTAL(9,CR238:CR240)</f>
        <v>0</v>
      </c>
      <c r="CS241" s="33">
        <f t="shared" si="3576"/>
        <v>0</v>
      </c>
      <c r="CT241" s="33">
        <f t="shared" si="3576"/>
        <v>0</v>
      </c>
      <c r="CU241" s="33">
        <f t="shared" si="3576"/>
        <v>0</v>
      </c>
      <c r="CV241" s="33">
        <f t="shared" si="3576"/>
        <v>0</v>
      </c>
      <c r="CW241" s="33">
        <f t="shared" si="3576"/>
        <v>0</v>
      </c>
      <c r="CX241" s="33">
        <f t="shared" si="3576"/>
        <v>0</v>
      </c>
      <c r="CY241" s="33">
        <f t="shared" si="3576"/>
        <v>0</v>
      </c>
      <c r="CZ241" s="33">
        <f t="shared" si="3576"/>
        <v>0</v>
      </c>
      <c r="DA241" s="33">
        <f t="shared" si="3576"/>
        <v>0</v>
      </c>
      <c r="DB241" s="33">
        <f t="shared" si="3576"/>
        <v>0</v>
      </c>
      <c r="DC241" s="33">
        <f t="shared" si="3576"/>
        <v>0</v>
      </c>
      <c r="DD241" s="33">
        <f t="shared" si="3576"/>
        <v>-10000</v>
      </c>
      <c r="DE241" s="33">
        <f t="shared" si="3576"/>
        <v>-60500</v>
      </c>
      <c r="DF241" s="33">
        <f t="shared" si="3576"/>
        <v>48360</v>
      </c>
      <c r="DG241" s="33">
        <f t="shared" si="3576"/>
        <v>60804</v>
      </c>
      <c r="DH241" s="56">
        <f t="shared" si="3576"/>
        <v>0</v>
      </c>
      <c r="DI241" s="56">
        <f t="shared" si="3576"/>
        <v>0</v>
      </c>
      <c r="DJ241" s="56">
        <f t="shared" si="3576"/>
        <v>0</v>
      </c>
      <c r="DK241" s="33">
        <f t="shared" ref="DK241:EC241" si="3577">SUBTOTAL(9,DK238:DK240)</f>
        <v>0</v>
      </c>
      <c r="DL241" s="33">
        <f t="shared" si="3577"/>
        <v>0</v>
      </c>
      <c r="DM241" s="33">
        <f t="shared" si="3577"/>
        <v>0</v>
      </c>
      <c r="DN241" s="33">
        <f t="shared" si="3577"/>
        <v>0</v>
      </c>
      <c r="DO241" s="33">
        <f t="shared" si="3577"/>
        <v>0</v>
      </c>
      <c r="DP241" s="33">
        <f t="shared" si="3577"/>
        <v>0</v>
      </c>
      <c r="DQ241" s="33">
        <f t="shared" si="3577"/>
        <v>0</v>
      </c>
      <c r="DR241" s="33">
        <f t="shared" si="3577"/>
        <v>0</v>
      </c>
      <c r="DS241" s="33">
        <f t="shared" si="3577"/>
        <v>0</v>
      </c>
      <c r="DT241" s="33">
        <f t="shared" si="3577"/>
        <v>0</v>
      </c>
      <c r="DU241" s="33">
        <f t="shared" si="3577"/>
        <v>0</v>
      </c>
      <c r="DV241" s="33">
        <f t="shared" si="3577"/>
        <v>0</v>
      </c>
      <c r="DW241" s="33">
        <f t="shared" si="3577"/>
        <v>0</v>
      </c>
      <c r="DX241" s="33">
        <f t="shared" si="3577"/>
        <v>0</v>
      </c>
      <c r="DY241" s="33">
        <f t="shared" si="3577"/>
        <v>0</v>
      </c>
      <c r="DZ241" s="33">
        <f t="shared" si="3577"/>
        <v>0</v>
      </c>
      <c r="EA241" s="56" t="e">
        <f t="shared" si="3577"/>
        <v>#DIV/0!</v>
      </c>
      <c r="EB241" s="56" t="e">
        <f t="shared" si="3577"/>
        <v>#DIV/0!</v>
      </c>
      <c r="EC241" s="56" t="e">
        <f t="shared" si="3577"/>
        <v>#DIV/0!</v>
      </c>
      <c r="ED241" s="33">
        <f t="shared" ref="ED241:EV241" si="3578">SUBTOTAL(9,ED238:ED240)</f>
        <v>0</v>
      </c>
      <c r="EE241" s="33">
        <f t="shared" si="3578"/>
        <v>0</v>
      </c>
      <c r="EF241" s="33">
        <f t="shared" si="3578"/>
        <v>0</v>
      </c>
      <c r="EG241" s="33">
        <f t="shared" si="3578"/>
        <v>0</v>
      </c>
      <c r="EH241" s="33">
        <f t="shared" si="3578"/>
        <v>0</v>
      </c>
      <c r="EI241" s="33">
        <f t="shared" si="3578"/>
        <v>0</v>
      </c>
      <c r="EJ241" s="33">
        <f t="shared" si="3578"/>
        <v>0</v>
      </c>
      <c r="EK241" s="33">
        <f t="shared" si="3578"/>
        <v>0</v>
      </c>
      <c r="EL241" s="33">
        <f t="shared" si="3578"/>
        <v>0</v>
      </c>
      <c r="EM241" s="33">
        <f t="shared" si="3578"/>
        <v>0</v>
      </c>
      <c r="EN241" s="33">
        <f t="shared" si="3578"/>
        <v>0</v>
      </c>
      <c r="EO241" s="33">
        <f t="shared" si="3578"/>
        <v>0</v>
      </c>
      <c r="EP241" s="33">
        <f t="shared" si="3578"/>
        <v>0</v>
      </c>
      <c r="EQ241" s="33">
        <f t="shared" si="3578"/>
        <v>0</v>
      </c>
      <c r="ER241" s="33">
        <f t="shared" si="3578"/>
        <v>0</v>
      </c>
      <c r="ES241" s="33">
        <f t="shared" si="3578"/>
        <v>0</v>
      </c>
      <c r="ET241" s="56" t="e">
        <f t="shared" si="3578"/>
        <v>#DIV/0!</v>
      </c>
      <c r="EU241" s="56" t="e">
        <f t="shared" si="3578"/>
        <v>#DIV/0!</v>
      </c>
      <c r="EV241" s="56" t="e">
        <f t="shared" si="3578"/>
        <v>#DIV/0!</v>
      </c>
    </row>
    <row r="242" spans="1:152" x14ac:dyDescent="0.25">
      <c r="A242" s="25">
        <v>1472</v>
      </c>
      <c r="B242" s="6">
        <v>610400681</v>
      </c>
      <c r="C242" s="26">
        <v>70226458</v>
      </c>
      <c r="D242" s="27" t="s">
        <v>98</v>
      </c>
      <c r="E242" s="6">
        <v>3133</v>
      </c>
      <c r="F242" s="6" t="s">
        <v>64</v>
      </c>
      <c r="G242" s="26" t="s">
        <v>94</v>
      </c>
      <c r="H242" s="40">
        <f>I242+P242</f>
        <v>0</v>
      </c>
      <c r="I242" s="40">
        <f>K242+L242+M242+N242+O242</f>
        <v>0</v>
      </c>
      <c r="J242" s="5"/>
      <c r="K242" s="9"/>
      <c r="L242" s="9"/>
      <c r="M242" s="9"/>
      <c r="N242" s="9"/>
      <c r="O242" s="9"/>
      <c r="P242" s="40">
        <f>Q242+R242+S242</f>
        <v>0</v>
      </c>
      <c r="Q242" s="9"/>
      <c r="R242" s="9"/>
      <c r="S242" s="9"/>
      <c r="T242" s="64">
        <f>(L242+M242+N242)*-1</f>
        <v>0</v>
      </c>
      <c r="U242" s="64">
        <f>(Q242+R242)*-1</f>
        <v>0</v>
      </c>
      <c r="V242" s="9">
        <f t="shared" ref="V242:W244" si="3579">ROUND(T242*0.65,0)</f>
        <v>0</v>
      </c>
      <c r="W242" s="9">
        <f t="shared" si="3579"/>
        <v>0</v>
      </c>
      <c r="X242" s="9">
        <v>47393</v>
      </c>
      <c r="Y242" s="9">
        <v>33657</v>
      </c>
      <c r="Z242" s="69">
        <f t="shared" ref="Z242:Z244" si="3580">IF(T242=0,0,ROUND((T242+L242)/X242/12,2))</f>
        <v>0</v>
      </c>
      <c r="AA242" s="69">
        <f t="shared" ref="AA242:AA244" si="3581">IF(U242=0,0,ROUND((U242+Q242)/Y242/12,2))</f>
        <v>0</v>
      </c>
      <c r="AB242" s="69">
        <f>Z242+AA242</f>
        <v>0</v>
      </c>
      <c r="AC242" s="69">
        <f t="shared" ref="AC242:AC244" si="3582">ROUND(Z242*0.65,2)</f>
        <v>0</v>
      </c>
      <c r="AD242" s="69">
        <f t="shared" ref="AD242:AD244" si="3583">ROUND(AA242*0.65,2)</f>
        <v>0</v>
      </c>
      <c r="AE242" s="46">
        <f>AC242+AD242</f>
        <v>0</v>
      </c>
      <c r="AF242" s="9">
        <f t="shared" ref="AF242:AF244" si="3584">T242-V242</f>
        <v>0</v>
      </c>
      <c r="AG242" s="9">
        <f t="shared" ref="AG242:AG244" si="3585">U242-W242</f>
        <v>0</v>
      </c>
      <c r="AH242" s="69">
        <f t="shared" ref="AH242:AH244" si="3586">Z242-AC242</f>
        <v>0</v>
      </c>
      <c r="AI242" s="69">
        <f t="shared" ref="AI242:AI244" si="3587">AA242-AD242</f>
        <v>0</v>
      </c>
      <c r="AJ242" s="69">
        <f>AH242+AI242</f>
        <v>0</v>
      </c>
      <c r="AK242" s="40">
        <f>AL242+AS242</f>
        <v>0</v>
      </c>
      <c r="AL242" s="40">
        <f>AN242+AO242+AP242+AQ242+AR242</f>
        <v>0</v>
      </c>
      <c r="AM242" s="5"/>
      <c r="AN242" s="9"/>
      <c r="AO242" s="9"/>
      <c r="AP242" s="9"/>
      <c r="AQ242" s="9"/>
      <c r="AR242" s="9"/>
      <c r="AS242" s="40">
        <f>AT242+AU242+AV242</f>
        <v>0</v>
      </c>
      <c r="AT242" s="9"/>
      <c r="AU242" s="9"/>
      <c r="AV242" s="9"/>
      <c r="AW242" s="81"/>
      <c r="AX242" s="81"/>
      <c r="AY242" s="78"/>
      <c r="AZ242" s="9">
        <v>47393</v>
      </c>
      <c r="BA242" s="9">
        <v>33657</v>
      </c>
      <c r="BB242" s="86">
        <f>ROUND(((AN242+AP242+AQ242)-(K242+M242+N242))/AZ242/10,2)*-1</f>
        <v>0</v>
      </c>
      <c r="BC242" s="86">
        <f>ROUND((AU242-R242)/BA242/10,2)*-1</f>
        <v>0</v>
      </c>
      <c r="BD242" s="86">
        <f>BB242+BC242</f>
        <v>0</v>
      </c>
      <c r="BE242" s="87">
        <f>BF242+BM242</f>
        <v>0</v>
      </c>
      <c r="BF242" s="87">
        <f>BH242+BI242+BJ242+BK242+BL242</f>
        <v>0</v>
      </c>
      <c r="BG242" s="88">
        <f t="shared" ref="BG242:BG244" si="3588">J242</f>
        <v>0</v>
      </c>
      <c r="BH242" s="88">
        <f t="shared" ref="BH242:BH244" si="3589">K242</f>
        <v>0</v>
      </c>
      <c r="BI242" s="88">
        <f t="shared" ref="BI242:BI244" si="3590">L242</f>
        <v>0</v>
      </c>
      <c r="BJ242" s="88">
        <f t="shared" ref="BJ242:BJ244" si="3591">M242</f>
        <v>0</v>
      </c>
      <c r="BK242" s="88">
        <f t="shared" ref="BK242:BK244" si="3592">N242</f>
        <v>0</v>
      </c>
      <c r="BL242" s="88">
        <f t="shared" ref="BL242:BL244" si="3593">O242</f>
        <v>0</v>
      </c>
      <c r="BM242" s="87">
        <f>BN242+BO242+BP242</f>
        <v>0</v>
      </c>
      <c r="BN242" s="81">
        <f t="shared" ref="BN242:BN244" si="3594">Q242</f>
        <v>0</v>
      </c>
      <c r="BO242" s="81">
        <f t="shared" ref="BO242:BO244" si="3595">R242</f>
        <v>0</v>
      </c>
      <c r="BP242" s="81">
        <f t="shared" ref="BP242:BP244" si="3596">S242</f>
        <v>0</v>
      </c>
      <c r="BQ242" s="81">
        <f t="shared" ref="BQ242:BQ244" si="3597">(BH242+BI242+BJ242+BK242)-(K242+L242+M242+N242)</f>
        <v>0</v>
      </c>
      <c r="BR242" s="81">
        <f t="shared" ref="BR242:BR244" si="3598">(BN242+BO242)-(Q242+R242)</f>
        <v>0</v>
      </c>
      <c r="BS242" s="81">
        <f t="shared" ref="BS242:BS244" si="3599">(BP242+BL242)-(S242+O242)</f>
        <v>0</v>
      </c>
      <c r="BT242" s="9">
        <v>47393</v>
      </c>
      <c r="BU242" s="9">
        <v>33657</v>
      </c>
      <c r="BV242" s="86">
        <f t="shared" ref="BV242" si="3600">ROUND(((BH242+BJ242+BK242)-(K242+M242+N242))/10/BT242,2)*-1</f>
        <v>0</v>
      </c>
      <c r="BW242" s="86">
        <f t="shared" ref="BW242:BW244" si="3601">ROUND((BO242-R242)/10/BU242,2)*-1</f>
        <v>0</v>
      </c>
      <c r="BX242" s="86">
        <f>BV242+BW242</f>
        <v>0</v>
      </c>
      <c r="BY242" s="87">
        <f t="shared" ref="BY242:BY244" si="3602">BZ242+CG242</f>
        <v>0</v>
      </c>
      <c r="BZ242" s="87">
        <f t="shared" ref="BZ242:BZ244" si="3603">CB242+CC242+CD242+CE242+CF242</f>
        <v>0</v>
      </c>
      <c r="CA242" s="81">
        <f t="shared" ref="CA242:CA244" si="3604">BG242</f>
        <v>0</v>
      </c>
      <c r="CB242" s="81">
        <f t="shared" ref="CB242:CB244" si="3605">BH242</f>
        <v>0</v>
      </c>
      <c r="CC242" s="81">
        <f t="shared" ref="CC242:CC244" si="3606">BI242</f>
        <v>0</v>
      </c>
      <c r="CD242" s="81">
        <f t="shared" ref="CD242:CD244" si="3607">BJ242</f>
        <v>0</v>
      </c>
      <c r="CE242" s="81">
        <f t="shared" ref="CE242:CE244" si="3608">BK242</f>
        <v>0</v>
      </c>
      <c r="CF242" s="81">
        <f t="shared" ref="CF242:CF244" si="3609">BL242</f>
        <v>0</v>
      </c>
      <c r="CG242" s="87">
        <f t="shared" ref="CG242:CG244" si="3610">CH242+CI242+CJ242</f>
        <v>0</v>
      </c>
      <c r="CH242" s="81">
        <f t="shared" ref="CH242:CH244" si="3611">BN242</f>
        <v>0</v>
      </c>
      <c r="CI242" s="81">
        <f t="shared" ref="CI242:CI244" si="3612">BO242</f>
        <v>0</v>
      </c>
      <c r="CJ242" s="81">
        <f t="shared" ref="CJ242:CJ244" si="3613">BP242</f>
        <v>0</v>
      </c>
      <c r="CK242" s="81">
        <f>(CC242+CD242+CE242)-(BI242+BJ242+BK242)</f>
        <v>0</v>
      </c>
      <c r="CL242" s="81">
        <f>(CH242+CI242)-(BN242+BO242)</f>
        <v>0</v>
      </c>
      <c r="CM242" s="9">
        <v>47393</v>
      </c>
      <c r="CN242" s="9">
        <v>33657</v>
      </c>
      <c r="CO242" s="90">
        <f>ROUND(((CD242+CE242)-(BJ242+BK242))/CM242/10,2)*-1</f>
        <v>0</v>
      </c>
      <c r="CP242" s="90">
        <f>ROUND((CI242-BO242)/CN242/10,2)*-1</f>
        <v>0</v>
      </c>
      <c r="CQ242" s="90">
        <f t="shared" ref="CQ242:CQ244" si="3614">SUM(CO242:CP242)</f>
        <v>0</v>
      </c>
      <c r="CR242" s="87">
        <f>CS242+CZ242</f>
        <v>0</v>
      </c>
      <c r="CS242" s="87">
        <f>CU242+CV242+CW242+CX242+CY242</f>
        <v>0</v>
      </c>
      <c r="CT242" s="88"/>
      <c r="CU242" s="81"/>
      <c r="CV242" s="81"/>
      <c r="CW242" s="81"/>
      <c r="CX242" s="81"/>
      <c r="CY242" s="81"/>
      <c r="CZ242" s="87">
        <f>DA242+DB242+DC242</f>
        <v>0</v>
      </c>
      <c r="DA242" s="81"/>
      <c r="DB242" s="81"/>
      <c r="DC242" s="81"/>
      <c r="DD242" s="81">
        <f t="shared" ref="DD242:DD244" si="3615">(CV242+CW242+CX242)-(CC242+CD242+CE242)</f>
        <v>0</v>
      </c>
      <c r="DE242" s="81">
        <f t="shared" ref="DE242:DE244" si="3616">(DA242+DB242)-(CH242+CI242)</f>
        <v>0</v>
      </c>
      <c r="DF242" s="9">
        <v>48360</v>
      </c>
      <c r="DG242" s="9">
        <v>34344</v>
      </c>
      <c r="DH242" s="90">
        <f t="shared" ref="DH242" si="3617">ROUND(((CW242+CX242)-(CD242+CE242))/DF242/12,2)*-1</f>
        <v>0</v>
      </c>
      <c r="DI242" s="90">
        <f t="shared" ref="DI242" si="3618">ROUND(((DB242-CI242)/DG242/10),2)*-1</f>
        <v>0</v>
      </c>
      <c r="DJ242" s="90">
        <f>DH242+DI242</f>
        <v>0</v>
      </c>
      <c r="DK242" s="87">
        <f>DL242+DS242</f>
        <v>0</v>
      </c>
      <c r="DL242" s="87">
        <f>DN242+DO242+DP242+DQ242+DR242</f>
        <v>0</v>
      </c>
      <c r="DM242" s="88"/>
      <c r="DN242" s="81"/>
      <c r="DO242" s="81"/>
      <c r="DP242" s="81"/>
      <c r="DQ242" s="81"/>
      <c r="DR242" s="81"/>
      <c r="DS242" s="87">
        <f>DT242+DU242+DV242</f>
        <v>0</v>
      </c>
      <c r="DT242" s="81"/>
      <c r="DU242" s="81"/>
      <c r="DV242" s="81"/>
      <c r="DW242" s="81">
        <f t="shared" ref="DW242:DW244" si="3619">(DO242+DP242+DQ242)-(CV242+CW242+CX242)</f>
        <v>0</v>
      </c>
      <c r="DX242" s="81">
        <f t="shared" ref="DX242:DX244" si="3620">(DT242+DU242)-(DA242+DB242)</f>
        <v>0</v>
      </c>
      <c r="DY242" s="9"/>
      <c r="DZ242" s="9"/>
      <c r="EA242" s="90" t="e">
        <f t="shared" ref="EA242" si="3621">ROUND(((DP242+DQ242)-(CW242+CX242))/DY242/12,2)*-1</f>
        <v>#DIV/0!</v>
      </c>
      <c r="EB242" s="90" t="e">
        <f t="shared" ref="EB242" si="3622">ROUND(((DU242-DB242)/DZ242/10),2)*-1</f>
        <v>#DIV/0!</v>
      </c>
      <c r="EC242" s="90" t="e">
        <f>EA242+EB242</f>
        <v>#DIV/0!</v>
      </c>
      <c r="ED242" s="87">
        <f>EE242+EL242</f>
        <v>0</v>
      </c>
      <c r="EE242" s="87">
        <f>EG242+EH242+EI242+EJ242+EK242</f>
        <v>0</v>
      </c>
      <c r="EF242" s="88"/>
      <c r="EG242" s="81"/>
      <c r="EH242" s="81"/>
      <c r="EI242" s="81"/>
      <c r="EJ242" s="81"/>
      <c r="EK242" s="81"/>
      <c r="EL242" s="87">
        <f>EM242+EN242+EO242</f>
        <v>0</v>
      </c>
      <c r="EM242" s="81"/>
      <c r="EN242" s="81"/>
      <c r="EO242" s="81"/>
      <c r="EP242" s="81">
        <f t="shared" ref="EP242:EP244" si="3623">(EH242+EI242+EJ242)-(DO242+DP242+DQ242)</f>
        <v>0</v>
      </c>
      <c r="EQ242" s="81">
        <f t="shared" ref="EQ242:EQ244" si="3624">(EM242+EN242)-(DT242+DU242)</f>
        <v>0</v>
      </c>
      <c r="ER242" s="9"/>
      <c r="ES242" s="9"/>
      <c r="ET242" s="90" t="e">
        <f t="shared" ref="ET242" si="3625">ROUND(((EI242+EJ242)-(DP242+DQ242))/ER242/12,2)*-1</f>
        <v>#DIV/0!</v>
      </c>
      <c r="EU242" s="90" t="e">
        <f t="shared" ref="EU242" si="3626">ROUND(((EN242-DU242)/ES242/10),2)*-1</f>
        <v>#DIV/0!</v>
      </c>
      <c r="EV242" s="90" t="e">
        <f>ET242+EU242</f>
        <v>#DIV/0!</v>
      </c>
    </row>
    <row r="243" spans="1:152" x14ac:dyDescent="0.25">
      <c r="A243" s="5">
        <v>1472</v>
      </c>
      <c r="B243" s="2">
        <v>610400681</v>
      </c>
      <c r="C243" s="7">
        <v>70226458</v>
      </c>
      <c r="D243" s="8" t="s">
        <v>98</v>
      </c>
      <c r="E243" s="19">
        <v>3133</v>
      </c>
      <c r="F243" s="19" t="s">
        <v>108</v>
      </c>
      <c r="G243" s="19" t="s">
        <v>94</v>
      </c>
      <c r="H243" s="40">
        <f>I243+P243</f>
        <v>0</v>
      </c>
      <c r="I243" s="40">
        <f>K243+L243+M243+N243+O243</f>
        <v>0</v>
      </c>
      <c r="J243" s="5"/>
      <c r="K243" s="9"/>
      <c r="L243" s="9"/>
      <c r="M243" s="9"/>
      <c r="N243" s="9"/>
      <c r="O243" s="9"/>
      <c r="P243" s="40">
        <f>Q243+R243+S243</f>
        <v>0</v>
      </c>
      <c r="Q243" s="9"/>
      <c r="R243" s="9"/>
      <c r="S243" s="9"/>
      <c r="T243" s="64">
        <f>(L243+M243+N243)*-1</f>
        <v>0</v>
      </c>
      <c r="U243" s="64">
        <f>(Q243+R243)*-1</f>
        <v>0</v>
      </c>
      <c r="V243" s="9">
        <f t="shared" si="3579"/>
        <v>0</v>
      </c>
      <c r="W243" s="9">
        <f t="shared" si="3579"/>
        <v>0</v>
      </c>
      <c r="X243" s="45" t="s">
        <v>218</v>
      </c>
      <c r="Y243" s="45" t="s">
        <v>218</v>
      </c>
      <c r="Z243" s="69">
        <f t="shared" si="3580"/>
        <v>0</v>
      </c>
      <c r="AA243" s="69">
        <f t="shared" si="3581"/>
        <v>0</v>
      </c>
      <c r="AB243" s="69">
        <f>Z243+AA243</f>
        <v>0</v>
      </c>
      <c r="AC243" s="69">
        <f t="shared" si="3582"/>
        <v>0</v>
      </c>
      <c r="AD243" s="69">
        <f t="shared" si="3583"/>
        <v>0</v>
      </c>
      <c r="AE243" s="46">
        <f>AC243+AD243</f>
        <v>0</v>
      </c>
      <c r="AF243" s="9">
        <f t="shared" si="3584"/>
        <v>0</v>
      </c>
      <c r="AG243" s="9">
        <f t="shared" si="3585"/>
        <v>0</v>
      </c>
      <c r="AH243" s="69">
        <f t="shared" si="3586"/>
        <v>0</v>
      </c>
      <c r="AI243" s="69">
        <f t="shared" si="3587"/>
        <v>0</v>
      </c>
      <c r="AJ243" s="69">
        <f>AH243+AI243</f>
        <v>0</v>
      </c>
      <c r="AK243" s="40">
        <f>AL243+AS243</f>
        <v>0</v>
      </c>
      <c r="AL243" s="40">
        <f>AN243+AO243+AP243+AQ243+AR243</f>
        <v>0</v>
      </c>
      <c r="AM243" s="5"/>
      <c r="AN243" s="9"/>
      <c r="AO243" s="9"/>
      <c r="AP243" s="9"/>
      <c r="AQ243" s="9"/>
      <c r="AR243" s="9"/>
      <c r="AS243" s="40">
        <f>AT243+AU243+AV243</f>
        <v>0</v>
      </c>
      <c r="AT243" s="9"/>
      <c r="AU243" s="9"/>
      <c r="AV243" s="9"/>
      <c r="AW243" s="81"/>
      <c r="AX243" s="81"/>
      <c r="AY243" s="78"/>
      <c r="AZ243" s="45" t="s">
        <v>218</v>
      </c>
      <c r="BA243" s="45" t="s">
        <v>218</v>
      </c>
      <c r="BB243" s="107" t="s">
        <v>218</v>
      </c>
      <c r="BC243" s="107" t="s">
        <v>218</v>
      </c>
      <c r="BD243" s="107" t="s">
        <v>218</v>
      </c>
      <c r="BE243" s="87">
        <f>BF243+BM243</f>
        <v>0</v>
      </c>
      <c r="BF243" s="87">
        <f>BH243+BI243+BJ243+BK243+BL243</f>
        <v>0</v>
      </c>
      <c r="BG243" s="88">
        <f t="shared" si="3588"/>
        <v>0</v>
      </c>
      <c r="BH243" s="88">
        <f t="shared" si="3589"/>
        <v>0</v>
      </c>
      <c r="BI243" s="88">
        <f t="shared" si="3590"/>
        <v>0</v>
      </c>
      <c r="BJ243" s="88">
        <f t="shared" si="3591"/>
        <v>0</v>
      </c>
      <c r="BK243" s="88">
        <f t="shared" si="3592"/>
        <v>0</v>
      </c>
      <c r="BL243" s="88">
        <f t="shared" si="3593"/>
        <v>0</v>
      </c>
      <c r="BM243" s="87">
        <f>BN243+BO243+BP243</f>
        <v>0</v>
      </c>
      <c r="BN243" s="81">
        <f t="shared" si="3594"/>
        <v>0</v>
      </c>
      <c r="BO243" s="81">
        <f t="shared" si="3595"/>
        <v>0</v>
      </c>
      <c r="BP243" s="81">
        <f t="shared" si="3596"/>
        <v>0</v>
      </c>
      <c r="BQ243" s="81">
        <f t="shared" si="3597"/>
        <v>0</v>
      </c>
      <c r="BR243" s="81">
        <f t="shared" si="3598"/>
        <v>0</v>
      </c>
      <c r="BS243" s="81">
        <f t="shared" si="3599"/>
        <v>0</v>
      </c>
      <c r="BT243" s="45" t="s">
        <v>218</v>
      </c>
      <c r="BU243" s="45" t="s">
        <v>218</v>
      </c>
      <c r="BV243" s="86">
        <v>0</v>
      </c>
      <c r="BW243" s="86">
        <v>0</v>
      </c>
      <c r="BX243" s="86">
        <f>BV243+BW243</f>
        <v>0</v>
      </c>
      <c r="BY243" s="87">
        <f t="shared" si="3602"/>
        <v>0</v>
      </c>
      <c r="BZ243" s="87">
        <f t="shared" si="3603"/>
        <v>0</v>
      </c>
      <c r="CA243" s="81">
        <f t="shared" si="3604"/>
        <v>0</v>
      </c>
      <c r="CB243" s="81">
        <f t="shared" si="3605"/>
        <v>0</v>
      </c>
      <c r="CC243" s="81">
        <f t="shared" si="3606"/>
        <v>0</v>
      </c>
      <c r="CD243" s="81">
        <f t="shared" si="3607"/>
        <v>0</v>
      </c>
      <c r="CE243" s="81">
        <f t="shared" si="3608"/>
        <v>0</v>
      </c>
      <c r="CF243" s="81">
        <f t="shared" si="3609"/>
        <v>0</v>
      </c>
      <c r="CG243" s="87">
        <f t="shared" si="3610"/>
        <v>0</v>
      </c>
      <c r="CH243" s="81">
        <f t="shared" si="3611"/>
        <v>0</v>
      </c>
      <c r="CI243" s="81">
        <f t="shared" si="3612"/>
        <v>0</v>
      </c>
      <c r="CJ243" s="81">
        <f t="shared" si="3613"/>
        <v>0</v>
      </c>
      <c r="CK243" s="81">
        <f>(CC243+CD243+CE243)-(BI243+BJ243+BK243)</f>
        <v>0</v>
      </c>
      <c r="CL243" s="81">
        <f>(CH243+CI243)-(BN243+BO243)</f>
        <v>0</v>
      </c>
      <c r="CM243" s="45">
        <v>0</v>
      </c>
      <c r="CN243" s="45">
        <v>0</v>
      </c>
      <c r="CO243" s="90"/>
      <c r="CP243" s="90"/>
      <c r="CQ243" s="90">
        <f t="shared" si="3614"/>
        <v>0</v>
      </c>
      <c r="CR243" s="87">
        <f>CS243+CZ243</f>
        <v>0</v>
      </c>
      <c r="CS243" s="87">
        <f>CU243+CV243+CW243+CX243+CY243</f>
        <v>0</v>
      </c>
      <c r="CT243" s="88"/>
      <c r="CU243" s="81"/>
      <c r="CV243" s="81"/>
      <c r="CW243" s="81"/>
      <c r="CX243" s="81"/>
      <c r="CY243" s="81"/>
      <c r="CZ243" s="87">
        <f>DA243+DB243+DC243</f>
        <v>0</v>
      </c>
      <c r="DA243" s="81"/>
      <c r="DB243" s="81"/>
      <c r="DC243" s="81"/>
      <c r="DD243" s="81">
        <f t="shared" si="3615"/>
        <v>0</v>
      </c>
      <c r="DE243" s="81">
        <f t="shared" si="3616"/>
        <v>0</v>
      </c>
      <c r="DF243" s="45" t="s">
        <v>218</v>
      </c>
      <c r="DG243" s="45" t="s">
        <v>218</v>
      </c>
      <c r="DH243" s="90">
        <v>0</v>
      </c>
      <c r="DI243" s="90">
        <v>0</v>
      </c>
      <c r="DJ243" s="90">
        <f>DH243+DI243</f>
        <v>0</v>
      </c>
      <c r="DK243" s="87">
        <f>DL243+DS243</f>
        <v>0</v>
      </c>
      <c r="DL243" s="87">
        <f>DN243+DO243+DP243+DQ243+DR243</f>
        <v>0</v>
      </c>
      <c r="DM243" s="88"/>
      <c r="DN243" s="81"/>
      <c r="DO243" s="81"/>
      <c r="DP243" s="81"/>
      <c r="DQ243" s="81"/>
      <c r="DR243" s="81"/>
      <c r="DS243" s="87">
        <f>DT243+DU243+DV243</f>
        <v>0</v>
      </c>
      <c r="DT243" s="81"/>
      <c r="DU243" s="81"/>
      <c r="DV243" s="81"/>
      <c r="DW243" s="81">
        <f t="shared" si="3619"/>
        <v>0</v>
      </c>
      <c r="DX243" s="81">
        <f t="shared" si="3620"/>
        <v>0</v>
      </c>
      <c r="DY243" s="45" t="s">
        <v>218</v>
      </c>
      <c r="DZ243" s="45" t="s">
        <v>218</v>
      </c>
      <c r="EA243" s="90">
        <v>0</v>
      </c>
      <c r="EB243" s="90">
        <v>0</v>
      </c>
      <c r="EC243" s="90">
        <f>EA243+EB243</f>
        <v>0</v>
      </c>
      <c r="ED243" s="87">
        <f>EE243+EL243</f>
        <v>0</v>
      </c>
      <c r="EE243" s="87">
        <f>EG243+EH243+EI243+EJ243+EK243</f>
        <v>0</v>
      </c>
      <c r="EF243" s="88"/>
      <c r="EG243" s="81"/>
      <c r="EH243" s="81"/>
      <c r="EI243" s="81"/>
      <c r="EJ243" s="81"/>
      <c r="EK243" s="81"/>
      <c r="EL243" s="87">
        <f>EM243+EN243+EO243</f>
        <v>0</v>
      </c>
      <c r="EM243" s="81"/>
      <c r="EN243" s="81"/>
      <c r="EO243" s="81"/>
      <c r="EP243" s="81">
        <f t="shared" si="3623"/>
        <v>0</v>
      </c>
      <c r="EQ243" s="81">
        <f t="shared" si="3624"/>
        <v>0</v>
      </c>
      <c r="ER243" s="45" t="s">
        <v>218</v>
      </c>
      <c r="ES243" s="45" t="s">
        <v>218</v>
      </c>
      <c r="ET243" s="90">
        <v>0</v>
      </c>
      <c r="EU243" s="90">
        <v>0</v>
      </c>
      <c r="EV243" s="90">
        <f>ET243+EU243</f>
        <v>0</v>
      </c>
    </row>
    <row r="244" spans="1:152" x14ac:dyDescent="0.25">
      <c r="A244" s="5">
        <v>1472</v>
      </c>
      <c r="B244" s="2">
        <v>610400681</v>
      </c>
      <c r="C244" s="7">
        <v>70226458</v>
      </c>
      <c r="D244" s="8" t="s">
        <v>98</v>
      </c>
      <c r="E244" s="2">
        <v>3141</v>
      </c>
      <c r="F244" s="2" t="s">
        <v>20</v>
      </c>
      <c r="G244" s="7" t="s">
        <v>94</v>
      </c>
      <c r="H244" s="40">
        <f>I244+P244</f>
        <v>0</v>
      </c>
      <c r="I244" s="40">
        <f>K244+L244+M244+N244+O244</f>
        <v>0</v>
      </c>
      <c r="J244" s="5"/>
      <c r="K244" s="9"/>
      <c r="L244" s="9"/>
      <c r="M244" s="9"/>
      <c r="N244" s="9"/>
      <c r="O244" s="9"/>
      <c r="P244" s="40">
        <f>Q244+R244+S244</f>
        <v>0</v>
      </c>
      <c r="Q244" s="9"/>
      <c r="R244" s="9"/>
      <c r="S244" s="9"/>
      <c r="T244" s="64">
        <f>(L244+M244+N244)*-1</f>
        <v>0</v>
      </c>
      <c r="U244" s="64">
        <f>(Q244+R244)*-1</f>
        <v>0</v>
      </c>
      <c r="V244" s="9">
        <f t="shared" si="3579"/>
        <v>0</v>
      </c>
      <c r="W244" s="9">
        <f t="shared" si="3579"/>
        <v>0</v>
      </c>
      <c r="X244" s="45" t="s">
        <v>218</v>
      </c>
      <c r="Y244" s="9">
        <v>25931</v>
      </c>
      <c r="Z244" s="69">
        <f t="shared" si="3580"/>
        <v>0</v>
      </c>
      <c r="AA244" s="69">
        <f t="shared" si="3581"/>
        <v>0</v>
      </c>
      <c r="AB244" s="69">
        <f>Z244+AA244</f>
        <v>0</v>
      </c>
      <c r="AC244" s="69">
        <f t="shared" si="3582"/>
        <v>0</v>
      </c>
      <c r="AD244" s="69">
        <f t="shared" si="3583"/>
        <v>0</v>
      </c>
      <c r="AE244" s="46">
        <f>AC244+AD244</f>
        <v>0</v>
      </c>
      <c r="AF244" s="9">
        <f t="shared" si="3584"/>
        <v>0</v>
      </c>
      <c r="AG244" s="9">
        <f t="shared" si="3585"/>
        <v>0</v>
      </c>
      <c r="AH244" s="69">
        <f t="shared" si="3586"/>
        <v>0</v>
      </c>
      <c r="AI244" s="69">
        <f t="shared" si="3587"/>
        <v>0</v>
      </c>
      <c r="AJ244" s="69">
        <f>AH244+AI244</f>
        <v>0</v>
      </c>
      <c r="AK244" s="40">
        <f>AL244+AS244</f>
        <v>0</v>
      </c>
      <c r="AL244" s="40">
        <f>AN244+AO244+AP244+AQ244+AR244</f>
        <v>0</v>
      </c>
      <c r="AM244" s="5"/>
      <c r="AN244" s="9"/>
      <c r="AO244" s="9"/>
      <c r="AP244" s="9"/>
      <c r="AQ244" s="9"/>
      <c r="AR244" s="9"/>
      <c r="AS244" s="40">
        <f>AT244+AU244+AV244</f>
        <v>0</v>
      </c>
      <c r="AT244" s="9"/>
      <c r="AU244" s="9"/>
      <c r="AV244" s="9"/>
      <c r="AW244" s="81"/>
      <c r="AX244" s="81"/>
      <c r="AY244" s="78"/>
      <c r="AZ244" s="45" t="s">
        <v>218</v>
      </c>
      <c r="BA244" s="9">
        <v>25931</v>
      </c>
      <c r="BB244" s="107" t="s">
        <v>218</v>
      </c>
      <c r="BC244" s="86">
        <f>ROUND(AX244/BA244/10,2)*-1</f>
        <v>0</v>
      </c>
      <c r="BD244" s="86">
        <f>BC244</f>
        <v>0</v>
      </c>
      <c r="BE244" s="87">
        <f>BF244+BM244</f>
        <v>0</v>
      </c>
      <c r="BF244" s="87">
        <f>BH244+BI244+BJ244+BK244+BL244</f>
        <v>0</v>
      </c>
      <c r="BG244" s="88">
        <f t="shared" si="3588"/>
        <v>0</v>
      </c>
      <c r="BH244" s="88">
        <f t="shared" si="3589"/>
        <v>0</v>
      </c>
      <c r="BI244" s="88">
        <f t="shared" si="3590"/>
        <v>0</v>
      </c>
      <c r="BJ244" s="88">
        <f t="shared" si="3591"/>
        <v>0</v>
      </c>
      <c r="BK244" s="88">
        <f t="shared" si="3592"/>
        <v>0</v>
      </c>
      <c r="BL244" s="88">
        <f t="shared" si="3593"/>
        <v>0</v>
      </c>
      <c r="BM244" s="87">
        <f>BN244+BO244+BP244</f>
        <v>0</v>
      </c>
      <c r="BN244" s="81">
        <f t="shared" si="3594"/>
        <v>0</v>
      </c>
      <c r="BO244" s="81">
        <f t="shared" si="3595"/>
        <v>0</v>
      </c>
      <c r="BP244" s="81">
        <f t="shared" si="3596"/>
        <v>0</v>
      </c>
      <c r="BQ244" s="81">
        <f t="shared" si="3597"/>
        <v>0</v>
      </c>
      <c r="BR244" s="81">
        <f t="shared" si="3598"/>
        <v>0</v>
      </c>
      <c r="BS244" s="81">
        <f t="shared" si="3599"/>
        <v>0</v>
      </c>
      <c r="BT244" s="45" t="s">
        <v>218</v>
      </c>
      <c r="BU244" s="9">
        <v>25931</v>
      </c>
      <c r="BV244" s="86">
        <v>0</v>
      </c>
      <c r="BW244" s="86">
        <f t="shared" si="3601"/>
        <v>0</v>
      </c>
      <c r="BX244" s="86">
        <f>BV244+BW244</f>
        <v>0</v>
      </c>
      <c r="BY244" s="87">
        <f t="shared" si="3602"/>
        <v>0</v>
      </c>
      <c r="BZ244" s="87">
        <f t="shared" si="3603"/>
        <v>0</v>
      </c>
      <c r="CA244" s="81">
        <f t="shared" si="3604"/>
        <v>0</v>
      </c>
      <c r="CB244" s="81">
        <f t="shared" si="3605"/>
        <v>0</v>
      </c>
      <c r="CC244" s="81">
        <f t="shared" si="3606"/>
        <v>0</v>
      </c>
      <c r="CD244" s="81">
        <f t="shared" si="3607"/>
        <v>0</v>
      </c>
      <c r="CE244" s="81">
        <f t="shared" si="3608"/>
        <v>0</v>
      </c>
      <c r="CF244" s="81">
        <f t="shared" si="3609"/>
        <v>0</v>
      </c>
      <c r="CG244" s="87">
        <f t="shared" si="3610"/>
        <v>0</v>
      </c>
      <c r="CH244" s="81">
        <f t="shared" si="3611"/>
        <v>0</v>
      </c>
      <c r="CI244" s="81">
        <f t="shared" si="3612"/>
        <v>0</v>
      </c>
      <c r="CJ244" s="81">
        <f t="shared" si="3613"/>
        <v>0</v>
      </c>
      <c r="CK244" s="81">
        <f>(CC244+CD244+CE244)-(BI244+BJ244+BK244)</f>
        <v>0</v>
      </c>
      <c r="CL244" s="81">
        <f>(CH244+CI244)-(BN244+BO244)</f>
        <v>0</v>
      </c>
      <c r="CM244" s="45">
        <v>0</v>
      </c>
      <c r="CN244" s="9">
        <v>25931</v>
      </c>
      <c r="CO244" s="90"/>
      <c r="CP244" s="90">
        <f>ROUND((CI244-BO244)/CN244/10,2)*-1</f>
        <v>0</v>
      </c>
      <c r="CQ244" s="90">
        <f t="shared" si="3614"/>
        <v>0</v>
      </c>
      <c r="CR244" s="87">
        <f>CS244+CZ244</f>
        <v>0</v>
      </c>
      <c r="CS244" s="87">
        <f>CU244+CV244+CW244+CX244+CY244</f>
        <v>0</v>
      </c>
      <c r="CT244" s="88"/>
      <c r="CU244" s="81"/>
      <c r="CV244" s="81"/>
      <c r="CW244" s="81"/>
      <c r="CX244" s="81"/>
      <c r="CY244" s="81"/>
      <c r="CZ244" s="87">
        <f>DA244+DB244+DC244</f>
        <v>0</v>
      </c>
      <c r="DA244" s="81"/>
      <c r="DB244" s="81"/>
      <c r="DC244" s="81"/>
      <c r="DD244" s="81">
        <f t="shared" si="3615"/>
        <v>0</v>
      </c>
      <c r="DE244" s="81">
        <f t="shared" si="3616"/>
        <v>0</v>
      </c>
      <c r="DF244" s="45" t="s">
        <v>218</v>
      </c>
      <c r="DG244" s="9">
        <v>26460</v>
      </c>
      <c r="DH244" s="90">
        <v>0</v>
      </c>
      <c r="DI244" s="90">
        <f t="shared" ref="DI244" si="3627">ROUND(((DB244-CI244)/DG244/10),2)*-1</f>
        <v>0</v>
      </c>
      <c r="DJ244" s="90">
        <f>DH244+DI244</f>
        <v>0</v>
      </c>
      <c r="DK244" s="87">
        <f>DL244+DS244</f>
        <v>0</v>
      </c>
      <c r="DL244" s="87">
        <f>DN244+DO244+DP244+DQ244+DR244</f>
        <v>0</v>
      </c>
      <c r="DM244" s="88"/>
      <c r="DN244" s="81"/>
      <c r="DO244" s="81"/>
      <c r="DP244" s="81"/>
      <c r="DQ244" s="81"/>
      <c r="DR244" s="81"/>
      <c r="DS244" s="87">
        <f>DT244+DU244+DV244</f>
        <v>0</v>
      </c>
      <c r="DT244" s="81"/>
      <c r="DU244" s="81"/>
      <c r="DV244" s="81"/>
      <c r="DW244" s="81">
        <f t="shared" si="3619"/>
        <v>0</v>
      </c>
      <c r="DX244" s="81">
        <f t="shared" si="3620"/>
        <v>0</v>
      </c>
      <c r="DY244" s="45" t="s">
        <v>218</v>
      </c>
      <c r="DZ244" s="9"/>
      <c r="EA244" s="90">
        <v>0</v>
      </c>
      <c r="EB244" s="90" t="e">
        <f t="shared" ref="EB244" si="3628">ROUND(((DU244-DB244)/DZ244/10),2)*-1</f>
        <v>#DIV/0!</v>
      </c>
      <c r="EC244" s="90" t="e">
        <f>EA244+EB244</f>
        <v>#DIV/0!</v>
      </c>
      <c r="ED244" s="87">
        <f>EE244+EL244</f>
        <v>0</v>
      </c>
      <c r="EE244" s="87">
        <f>EG244+EH244+EI244+EJ244+EK244</f>
        <v>0</v>
      </c>
      <c r="EF244" s="88"/>
      <c r="EG244" s="81"/>
      <c r="EH244" s="81"/>
      <c r="EI244" s="81"/>
      <c r="EJ244" s="81"/>
      <c r="EK244" s="81"/>
      <c r="EL244" s="87">
        <f>EM244+EN244+EO244</f>
        <v>0</v>
      </c>
      <c r="EM244" s="81"/>
      <c r="EN244" s="81"/>
      <c r="EO244" s="81"/>
      <c r="EP244" s="81">
        <f t="shared" si="3623"/>
        <v>0</v>
      </c>
      <c r="EQ244" s="81">
        <f t="shared" si="3624"/>
        <v>0</v>
      </c>
      <c r="ER244" s="45" t="s">
        <v>218</v>
      </c>
      <c r="ES244" s="9"/>
      <c r="ET244" s="90">
        <v>0</v>
      </c>
      <c r="EU244" s="90" t="e">
        <f t="shared" ref="EU244" si="3629">ROUND(((EN244-DU244)/ES244/10),2)*-1</f>
        <v>#DIV/0!</v>
      </c>
      <c r="EV244" s="90" t="e">
        <f>ET244+EU244</f>
        <v>#DIV/0!</v>
      </c>
    </row>
    <row r="245" spans="1:152" x14ac:dyDescent="0.25">
      <c r="A245" s="29"/>
      <c r="B245" s="30"/>
      <c r="C245" s="31"/>
      <c r="D245" s="32" t="s">
        <v>188</v>
      </c>
      <c r="E245" s="30"/>
      <c r="F245" s="30"/>
      <c r="G245" s="31"/>
      <c r="H245" s="33">
        <f t="shared" ref="H245:AE245" si="3630">SUBTOTAL(9,H242:H244)</f>
        <v>0</v>
      </c>
      <c r="I245" s="33">
        <f t="shared" si="3630"/>
        <v>0</v>
      </c>
      <c r="J245" s="33">
        <f t="shared" si="3630"/>
        <v>0</v>
      </c>
      <c r="K245" s="33">
        <f t="shared" si="3630"/>
        <v>0</v>
      </c>
      <c r="L245" s="33">
        <f t="shared" si="3630"/>
        <v>0</v>
      </c>
      <c r="M245" s="33">
        <f t="shared" si="3630"/>
        <v>0</v>
      </c>
      <c r="N245" s="33">
        <f t="shared" si="3630"/>
        <v>0</v>
      </c>
      <c r="O245" s="33">
        <f t="shared" si="3630"/>
        <v>0</v>
      </c>
      <c r="P245" s="33">
        <f t="shared" si="3630"/>
        <v>0</v>
      </c>
      <c r="Q245" s="33">
        <f t="shared" si="3630"/>
        <v>0</v>
      </c>
      <c r="R245" s="33">
        <f t="shared" si="3630"/>
        <v>0</v>
      </c>
      <c r="S245" s="33">
        <f t="shared" si="3630"/>
        <v>0</v>
      </c>
      <c r="T245" s="33">
        <f t="shared" si="3630"/>
        <v>0</v>
      </c>
      <c r="U245" s="33">
        <f t="shared" si="3630"/>
        <v>0</v>
      </c>
      <c r="V245" s="33">
        <f t="shared" si="3630"/>
        <v>0</v>
      </c>
      <c r="W245" s="33">
        <f t="shared" si="3630"/>
        <v>0</v>
      </c>
      <c r="X245" s="33">
        <f t="shared" si="3630"/>
        <v>47393</v>
      </c>
      <c r="Y245" s="33">
        <f t="shared" si="3630"/>
        <v>59588</v>
      </c>
      <c r="Z245" s="47">
        <f t="shared" si="3630"/>
        <v>0</v>
      </c>
      <c r="AA245" s="47">
        <f t="shared" si="3630"/>
        <v>0</v>
      </c>
      <c r="AB245" s="47">
        <f t="shared" si="3630"/>
        <v>0</v>
      </c>
      <c r="AC245" s="47">
        <f t="shared" si="3630"/>
        <v>0</v>
      </c>
      <c r="AD245" s="47">
        <f t="shared" si="3630"/>
        <v>0</v>
      </c>
      <c r="AE245" s="47">
        <f t="shared" si="3630"/>
        <v>0</v>
      </c>
      <c r="AF245" s="33">
        <f t="shared" ref="AF245:AJ245" si="3631">SUBTOTAL(9,AF242:AF244)</f>
        <v>0</v>
      </c>
      <c r="AG245" s="33">
        <f t="shared" si="3631"/>
        <v>0</v>
      </c>
      <c r="AH245" s="47">
        <f t="shared" si="3631"/>
        <v>0</v>
      </c>
      <c r="AI245" s="47">
        <f t="shared" si="3631"/>
        <v>0</v>
      </c>
      <c r="AJ245" s="47">
        <f t="shared" si="3631"/>
        <v>0</v>
      </c>
      <c r="AK245" s="33">
        <f t="shared" ref="AK245:BD245" si="3632">SUBTOTAL(9,AK242:AK244)</f>
        <v>0</v>
      </c>
      <c r="AL245" s="33">
        <f t="shared" si="3632"/>
        <v>0</v>
      </c>
      <c r="AM245" s="33">
        <f t="shared" si="3632"/>
        <v>0</v>
      </c>
      <c r="AN245" s="33">
        <f t="shared" si="3632"/>
        <v>0</v>
      </c>
      <c r="AO245" s="33">
        <f t="shared" si="3632"/>
        <v>0</v>
      </c>
      <c r="AP245" s="33">
        <f t="shared" si="3632"/>
        <v>0</v>
      </c>
      <c r="AQ245" s="33">
        <f t="shared" si="3632"/>
        <v>0</v>
      </c>
      <c r="AR245" s="33">
        <f t="shared" si="3632"/>
        <v>0</v>
      </c>
      <c r="AS245" s="33">
        <f t="shared" si="3632"/>
        <v>0</v>
      </c>
      <c r="AT245" s="33">
        <f t="shared" si="3632"/>
        <v>0</v>
      </c>
      <c r="AU245" s="33">
        <f t="shared" si="3632"/>
        <v>0</v>
      </c>
      <c r="AV245" s="33">
        <f t="shared" si="3632"/>
        <v>0</v>
      </c>
      <c r="AW245" s="33">
        <f t="shared" si="3632"/>
        <v>0</v>
      </c>
      <c r="AX245" s="33">
        <f t="shared" si="3632"/>
        <v>0</v>
      </c>
      <c r="AY245" s="33">
        <f t="shared" si="3632"/>
        <v>0</v>
      </c>
      <c r="AZ245" s="33">
        <f t="shared" ref="AZ245:BA245" si="3633">SUBTOTAL(9,AZ242:AZ244)</f>
        <v>47393</v>
      </c>
      <c r="BA245" s="33">
        <f t="shared" si="3633"/>
        <v>59588</v>
      </c>
      <c r="BB245" s="47">
        <f t="shared" si="3632"/>
        <v>0</v>
      </c>
      <c r="BC245" s="47">
        <f t="shared" si="3632"/>
        <v>0</v>
      </c>
      <c r="BD245" s="47">
        <f t="shared" si="3632"/>
        <v>0</v>
      </c>
      <c r="BE245" s="33">
        <f t="shared" ref="BE245:BX245" si="3634">SUBTOTAL(9,BE242:BE244)</f>
        <v>0</v>
      </c>
      <c r="BF245" s="33">
        <f t="shared" si="3634"/>
        <v>0</v>
      </c>
      <c r="BG245" s="33">
        <f t="shared" si="3634"/>
        <v>0</v>
      </c>
      <c r="BH245" s="33">
        <f t="shared" si="3634"/>
        <v>0</v>
      </c>
      <c r="BI245" s="33">
        <f t="shared" si="3634"/>
        <v>0</v>
      </c>
      <c r="BJ245" s="33">
        <f t="shared" si="3634"/>
        <v>0</v>
      </c>
      <c r="BK245" s="33">
        <f t="shared" si="3634"/>
        <v>0</v>
      </c>
      <c r="BL245" s="33">
        <f t="shared" si="3634"/>
        <v>0</v>
      </c>
      <c r="BM245" s="33">
        <f t="shared" si="3634"/>
        <v>0</v>
      </c>
      <c r="BN245" s="33">
        <f t="shared" si="3634"/>
        <v>0</v>
      </c>
      <c r="BO245" s="33">
        <f t="shared" si="3634"/>
        <v>0</v>
      </c>
      <c r="BP245" s="33">
        <f t="shared" si="3634"/>
        <v>0</v>
      </c>
      <c r="BQ245" s="33">
        <f t="shared" si="3634"/>
        <v>0</v>
      </c>
      <c r="BR245" s="33">
        <f t="shared" si="3634"/>
        <v>0</v>
      </c>
      <c r="BS245" s="33">
        <f t="shared" si="3634"/>
        <v>0</v>
      </c>
      <c r="BT245" s="33">
        <f t="shared" si="3634"/>
        <v>47393</v>
      </c>
      <c r="BU245" s="33">
        <f t="shared" si="3634"/>
        <v>59588</v>
      </c>
      <c r="BV245" s="47">
        <f t="shared" si="3634"/>
        <v>0</v>
      </c>
      <c r="BW245" s="47">
        <f t="shared" si="3634"/>
        <v>0</v>
      </c>
      <c r="BX245" s="47">
        <f t="shared" si="3634"/>
        <v>0</v>
      </c>
      <c r="BY245" s="33">
        <f t="shared" ref="BY245:CQ245" si="3635">SUBTOTAL(9,BY242:BY244)</f>
        <v>0</v>
      </c>
      <c r="BZ245" s="33">
        <f t="shared" si="3635"/>
        <v>0</v>
      </c>
      <c r="CA245" s="33">
        <f t="shared" si="3635"/>
        <v>0</v>
      </c>
      <c r="CB245" s="33">
        <f t="shared" si="3635"/>
        <v>0</v>
      </c>
      <c r="CC245" s="33">
        <f t="shared" si="3635"/>
        <v>0</v>
      </c>
      <c r="CD245" s="33">
        <f t="shared" si="3635"/>
        <v>0</v>
      </c>
      <c r="CE245" s="33">
        <f t="shared" si="3635"/>
        <v>0</v>
      </c>
      <c r="CF245" s="33">
        <f t="shared" si="3635"/>
        <v>0</v>
      </c>
      <c r="CG245" s="33">
        <f t="shared" si="3635"/>
        <v>0</v>
      </c>
      <c r="CH245" s="33">
        <f t="shared" si="3635"/>
        <v>0</v>
      </c>
      <c r="CI245" s="33">
        <f t="shared" si="3635"/>
        <v>0</v>
      </c>
      <c r="CJ245" s="33">
        <f t="shared" si="3635"/>
        <v>0</v>
      </c>
      <c r="CK245" s="33">
        <f t="shared" si="3635"/>
        <v>0</v>
      </c>
      <c r="CL245" s="33">
        <f t="shared" si="3635"/>
        <v>0</v>
      </c>
      <c r="CM245" s="33">
        <f t="shared" si="3635"/>
        <v>47393</v>
      </c>
      <c r="CN245" s="33">
        <f t="shared" si="3635"/>
        <v>59588</v>
      </c>
      <c r="CO245" s="56">
        <f t="shared" si="3635"/>
        <v>0</v>
      </c>
      <c r="CP245" s="56">
        <f t="shared" si="3635"/>
        <v>0</v>
      </c>
      <c r="CQ245" s="56">
        <f t="shared" si="3635"/>
        <v>0</v>
      </c>
      <c r="CR245" s="33">
        <f t="shared" ref="CR245:DJ245" si="3636">SUBTOTAL(9,CR242:CR244)</f>
        <v>0</v>
      </c>
      <c r="CS245" s="33">
        <f t="shared" si="3636"/>
        <v>0</v>
      </c>
      <c r="CT245" s="33">
        <f t="shared" si="3636"/>
        <v>0</v>
      </c>
      <c r="CU245" s="33">
        <f t="shared" si="3636"/>
        <v>0</v>
      </c>
      <c r="CV245" s="33">
        <f t="shared" si="3636"/>
        <v>0</v>
      </c>
      <c r="CW245" s="33">
        <f t="shared" si="3636"/>
        <v>0</v>
      </c>
      <c r="CX245" s="33">
        <f t="shared" si="3636"/>
        <v>0</v>
      </c>
      <c r="CY245" s="33">
        <f t="shared" si="3636"/>
        <v>0</v>
      </c>
      <c r="CZ245" s="33">
        <f t="shared" si="3636"/>
        <v>0</v>
      </c>
      <c r="DA245" s="33">
        <f t="shared" si="3636"/>
        <v>0</v>
      </c>
      <c r="DB245" s="33">
        <f t="shared" si="3636"/>
        <v>0</v>
      </c>
      <c r="DC245" s="33">
        <f t="shared" si="3636"/>
        <v>0</v>
      </c>
      <c r="DD245" s="33">
        <f t="shared" si="3636"/>
        <v>0</v>
      </c>
      <c r="DE245" s="33">
        <f t="shared" si="3636"/>
        <v>0</v>
      </c>
      <c r="DF245" s="33">
        <f t="shared" si="3636"/>
        <v>48360</v>
      </c>
      <c r="DG245" s="33">
        <f t="shared" si="3636"/>
        <v>60804</v>
      </c>
      <c r="DH245" s="56">
        <f t="shared" si="3636"/>
        <v>0</v>
      </c>
      <c r="DI245" s="56">
        <f t="shared" si="3636"/>
        <v>0</v>
      </c>
      <c r="DJ245" s="56">
        <f t="shared" si="3636"/>
        <v>0</v>
      </c>
      <c r="DK245" s="33">
        <f t="shared" ref="DK245:EC245" si="3637">SUBTOTAL(9,DK242:DK244)</f>
        <v>0</v>
      </c>
      <c r="DL245" s="33">
        <f t="shared" si="3637"/>
        <v>0</v>
      </c>
      <c r="DM245" s="33">
        <f t="shared" si="3637"/>
        <v>0</v>
      </c>
      <c r="DN245" s="33">
        <f t="shared" si="3637"/>
        <v>0</v>
      </c>
      <c r="DO245" s="33">
        <f t="shared" si="3637"/>
        <v>0</v>
      </c>
      <c r="DP245" s="33">
        <f t="shared" si="3637"/>
        <v>0</v>
      </c>
      <c r="DQ245" s="33">
        <f t="shared" si="3637"/>
        <v>0</v>
      </c>
      <c r="DR245" s="33">
        <f t="shared" si="3637"/>
        <v>0</v>
      </c>
      <c r="DS245" s="33">
        <f t="shared" si="3637"/>
        <v>0</v>
      </c>
      <c r="DT245" s="33">
        <f t="shared" si="3637"/>
        <v>0</v>
      </c>
      <c r="DU245" s="33">
        <f t="shared" si="3637"/>
        <v>0</v>
      </c>
      <c r="DV245" s="33">
        <f t="shared" si="3637"/>
        <v>0</v>
      </c>
      <c r="DW245" s="33">
        <f t="shared" si="3637"/>
        <v>0</v>
      </c>
      <c r="DX245" s="33">
        <f t="shared" si="3637"/>
        <v>0</v>
      </c>
      <c r="DY245" s="33">
        <f t="shared" si="3637"/>
        <v>0</v>
      </c>
      <c r="DZ245" s="33">
        <f t="shared" si="3637"/>
        <v>0</v>
      </c>
      <c r="EA245" s="56" t="e">
        <f t="shared" si="3637"/>
        <v>#DIV/0!</v>
      </c>
      <c r="EB245" s="56" t="e">
        <f t="shared" si="3637"/>
        <v>#DIV/0!</v>
      </c>
      <c r="EC245" s="56" t="e">
        <f t="shared" si="3637"/>
        <v>#DIV/0!</v>
      </c>
      <c r="ED245" s="33">
        <f t="shared" ref="ED245:EV245" si="3638">SUBTOTAL(9,ED242:ED244)</f>
        <v>0</v>
      </c>
      <c r="EE245" s="33">
        <f t="shared" si="3638"/>
        <v>0</v>
      </c>
      <c r="EF245" s="33">
        <f t="shared" si="3638"/>
        <v>0</v>
      </c>
      <c r="EG245" s="33">
        <f t="shared" si="3638"/>
        <v>0</v>
      </c>
      <c r="EH245" s="33">
        <f t="shared" si="3638"/>
        <v>0</v>
      </c>
      <c r="EI245" s="33">
        <f t="shared" si="3638"/>
        <v>0</v>
      </c>
      <c r="EJ245" s="33">
        <f t="shared" si="3638"/>
        <v>0</v>
      </c>
      <c r="EK245" s="33">
        <f t="shared" si="3638"/>
        <v>0</v>
      </c>
      <c r="EL245" s="33">
        <f t="shared" si="3638"/>
        <v>0</v>
      </c>
      <c r="EM245" s="33">
        <f t="shared" si="3638"/>
        <v>0</v>
      </c>
      <c r="EN245" s="33">
        <f t="shared" si="3638"/>
        <v>0</v>
      </c>
      <c r="EO245" s="33">
        <f t="shared" si="3638"/>
        <v>0</v>
      </c>
      <c r="EP245" s="33">
        <f t="shared" si="3638"/>
        <v>0</v>
      </c>
      <c r="EQ245" s="33">
        <f t="shared" si="3638"/>
        <v>0</v>
      </c>
      <c r="ER245" s="33">
        <f t="shared" si="3638"/>
        <v>0</v>
      </c>
      <c r="ES245" s="33">
        <f t="shared" si="3638"/>
        <v>0</v>
      </c>
      <c r="ET245" s="56" t="e">
        <f t="shared" si="3638"/>
        <v>#DIV/0!</v>
      </c>
      <c r="EU245" s="56" t="e">
        <f t="shared" si="3638"/>
        <v>#DIV/0!</v>
      </c>
      <c r="EV245" s="56" t="e">
        <f t="shared" si="3638"/>
        <v>#DIV/0!</v>
      </c>
    </row>
    <row r="246" spans="1:152" x14ac:dyDescent="0.25">
      <c r="A246" s="25">
        <v>1473</v>
      </c>
      <c r="B246" s="6">
        <v>600023141</v>
      </c>
      <c r="C246" s="26">
        <v>63778181</v>
      </c>
      <c r="D246" s="27" t="s">
        <v>99</v>
      </c>
      <c r="E246" s="6">
        <v>3133</v>
      </c>
      <c r="F246" s="6" t="s">
        <v>64</v>
      </c>
      <c r="G246" s="26" t="s">
        <v>94</v>
      </c>
      <c r="H246" s="40">
        <f>I246+P246</f>
        <v>200000</v>
      </c>
      <c r="I246" s="40">
        <f>K246+L246+M246+N246+O246</f>
        <v>120000</v>
      </c>
      <c r="J246" s="5"/>
      <c r="K246" s="9"/>
      <c r="L246" s="9">
        <v>120000</v>
      </c>
      <c r="M246" s="9"/>
      <c r="N246" s="9"/>
      <c r="O246" s="9"/>
      <c r="P246" s="40">
        <f>Q246+R246+S246</f>
        <v>80000</v>
      </c>
      <c r="Q246" s="9">
        <v>80000</v>
      </c>
      <c r="R246" s="9"/>
      <c r="S246" s="9"/>
      <c r="T246" s="64">
        <f>(L246+M246+N246)*-1</f>
        <v>-120000</v>
      </c>
      <c r="U246" s="64">
        <f>(Q246+R246)*-1</f>
        <v>-80000</v>
      </c>
      <c r="V246" s="9">
        <f t="shared" ref="V246:W248" si="3639">ROUND(T246*0.65,0)</f>
        <v>-78000</v>
      </c>
      <c r="W246" s="9">
        <f t="shared" si="3639"/>
        <v>-52000</v>
      </c>
      <c r="X246" s="9">
        <v>47393</v>
      </c>
      <c r="Y246" s="9">
        <v>33657</v>
      </c>
      <c r="Z246" s="69">
        <f t="shared" ref="Z246:Z248" si="3640">IF(T246=0,0,ROUND((T246+L246)/X246/12,2))</f>
        <v>0</v>
      </c>
      <c r="AA246" s="69">
        <f t="shared" ref="AA246:AA248" si="3641">IF(U246=0,0,ROUND((U246+Q246)/Y246/12,2))</f>
        <v>0</v>
      </c>
      <c r="AB246" s="69">
        <f>Z246+AA246</f>
        <v>0</v>
      </c>
      <c r="AC246" s="69">
        <f t="shared" ref="AC246:AC248" si="3642">ROUND(Z246*0.65,2)</f>
        <v>0</v>
      </c>
      <c r="AD246" s="69">
        <f t="shared" ref="AD246:AD248" si="3643">ROUND(AA246*0.65,2)</f>
        <v>0</v>
      </c>
      <c r="AE246" s="46">
        <f>AC246+AD246</f>
        <v>0</v>
      </c>
      <c r="AF246" s="9">
        <f t="shared" ref="AF246:AF248" si="3644">T246-V246</f>
        <v>-42000</v>
      </c>
      <c r="AG246" s="9">
        <f t="shared" ref="AG246:AG248" si="3645">U246-W246</f>
        <v>-28000</v>
      </c>
      <c r="AH246" s="69">
        <f t="shared" ref="AH246:AH248" si="3646">Z246-AC246</f>
        <v>0</v>
      </c>
      <c r="AI246" s="69">
        <f t="shared" ref="AI246:AI248" si="3647">AA246-AD246</f>
        <v>0</v>
      </c>
      <c r="AJ246" s="69">
        <f>AH246+AI246</f>
        <v>0</v>
      </c>
      <c r="AK246" s="40">
        <f>AL246+AS246</f>
        <v>0</v>
      </c>
      <c r="AL246" s="40">
        <f>AN246+AO246+AP246+AQ246+AR246</f>
        <v>0</v>
      </c>
      <c r="AM246" s="5"/>
      <c r="AN246" s="9"/>
      <c r="AO246" s="9"/>
      <c r="AP246" s="9"/>
      <c r="AQ246" s="9"/>
      <c r="AR246" s="9"/>
      <c r="AS246" s="40">
        <f>AT246+AU246+AV246</f>
        <v>0</v>
      </c>
      <c r="AT246" s="9"/>
      <c r="AU246" s="9"/>
      <c r="AV246" s="9"/>
      <c r="AW246" s="81"/>
      <c r="AX246" s="81"/>
      <c r="AY246" s="78"/>
      <c r="AZ246" s="9">
        <v>47393</v>
      </c>
      <c r="BA246" s="9">
        <v>33657</v>
      </c>
      <c r="BB246" s="86">
        <f>ROUND(AW246/AZ246/10,2)*-1</f>
        <v>0</v>
      </c>
      <c r="BC246" s="86">
        <f>ROUND(AX246/BA246/10,2)*-1</f>
        <v>0</v>
      </c>
      <c r="BD246" s="86">
        <f>BB246+BC246</f>
        <v>0</v>
      </c>
      <c r="BE246" s="87">
        <f>BF246+BM246</f>
        <v>200000</v>
      </c>
      <c r="BF246" s="87">
        <f>BH246+BI246+BJ246+BK246+BL246</f>
        <v>120000</v>
      </c>
      <c r="BG246" s="88">
        <f t="shared" ref="BG246:BG248" si="3648">J246</f>
        <v>0</v>
      </c>
      <c r="BH246" s="88">
        <f t="shared" ref="BH246:BH248" si="3649">K246</f>
        <v>0</v>
      </c>
      <c r="BI246" s="88">
        <f t="shared" ref="BI246:BI248" si="3650">L246</f>
        <v>120000</v>
      </c>
      <c r="BJ246" s="88">
        <f t="shared" ref="BJ246:BJ248" si="3651">M246</f>
        <v>0</v>
      </c>
      <c r="BK246" s="88">
        <f t="shared" ref="BK246:BK248" si="3652">N246</f>
        <v>0</v>
      </c>
      <c r="BL246" s="88">
        <f t="shared" ref="BL246:BL248" si="3653">O246</f>
        <v>0</v>
      </c>
      <c r="BM246" s="87">
        <f>BN246+BO246+BP246</f>
        <v>80000</v>
      </c>
      <c r="BN246" s="81">
        <f t="shared" ref="BN246:BN248" si="3654">Q246</f>
        <v>80000</v>
      </c>
      <c r="BO246" s="81">
        <f t="shared" ref="BO246:BO248" si="3655">R246</f>
        <v>0</v>
      </c>
      <c r="BP246" s="81">
        <f t="shared" ref="BP246:BP248" si="3656">S246</f>
        <v>0</v>
      </c>
      <c r="BQ246" s="81">
        <f t="shared" ref="BQ246:BQ248" si="3657">(BH246+BI246+BJ246+BK246)-(K246+L246+M246+N246)</f>
        <v>0</v>
      </c>
      <c r="BR246" s="81">
        <f t="shared" ref="BR246:BR248" si="3658">(BN246+BO246)-(Q246+R246)</f>
        <v>0</v>
      </c>
      <c r="BS246" s="81">
        <f t="shared" ref="BS246:BS248" si="3659">(BP246+BL246)-(S246+O246)</f>
        <v>0</v>
      </c>
      <c r="BT246" s="9">
        <v>47393</v>
      </c>
      <c r="BU246" s="9">
        <v>33657</v>
      </c>
      <c r="BV246" s="86">
        <f t="shared" ref="BV246" si="3660">ROUND(((BH246+BJ246+BK246)-(K246+M246+N246))/10/BT246,2)*-1</f>
        <v>0</v>
      </c>
      <c r="BW246" s="86">
        <f t="shared" ref="BW246:BW248" si="3661">ROUND((BO246-R246)/10/BU246,2)*-1</f>
        <v>0</v>
      </c>
      <c r="BX246" s="86">
        <f>BV246+BW246</f>
        <v>0</v>
      </c>
      <c r="BY246" s="87">
        <f t="shared" ref="BY246:BY248" si="3662">BZ246+CG246</f>
        <v>120000</v>
      </c>
      <c r="BZ246" s="87">
        <f t="shared" ref="BZ246:BZ248" si="3663">CB246+CC246+CD246+CE246+CF246</f>
        <v>120000</v>
      </c>
      <c r="CA246" s="81">
        <f t="shared" ref="CA246:CA248" si="3664">BG246</f>
        <v>0</v>
      </c>
      <c r="CB246" s="81">
        <f t="shared" ref="CB246:CB248" si="3665">BH246</f>
        <v>0</v>
      </c>
      <c r="CC246" s="81">
        <f t="shared" ref="CC246:CC248" si="3666">BI246</f>
        <v>120000</v>
      </c>
      <c r="CD246" s="81">
        <f t="shared" ref="CD246:CD248" si="3667">BJ246</f>
        <v>0</v>
      </c>
      <c r="CE246" s="81">
        <f t="shared" ref="CE246:CE248" si="3668">BK246</f>
        <v>0</v>
      </c>
      <c r="CF246" s="81">
        <f t="shared" ref="CF246:CF248" si="3669">BL246</f>
        <v>0</v>
      </c>
      <c r="CG246" s="87">
        <f t="shared" ref="CG246:CG248" si="3670">CH246+CI246+CJ246</f>
        <v>0</v>
      </c>
      <c r="CH246" s="76">
        <v>0</v>
      </c>
      <c r="CI246" s="81">
        <f t="shared" ref="CI246:CI248" si="3671">BO246</f>
        <v>0</v>
      </c>
      <c r="CJ246" s="81">
        <f t="shared" ref="CJ246:CJ248" si="3672">BP246</f>
        <v>0</v>
      </c>
      <c r="CK246" s="81">
        <f>(CC246+CD246+CE246)-(BI246+BJ246+BK246)</f>
        <v>0</v>
      </c>
      <c r="CL246" s="78">
        <f>(CH246+CI246)-(BN246+BO246)</f>
        <v>-80000</v>
      </c>
      <c r="CM246" s="9">
        <v>47393</v>
      </c>
      <c r="CN246" s="9">
        <v>33657</v>
      </c>
      <c r="CO246" s="90">
        <f>ROUND(((CD246+CE246)-(BJ246+BK246))/CM246/10,2)*-1</f>
        <v>0</v>
      </c>
      <c r="CP246" s="90">
        <f>ROUND((CI246-BO246)/CN246/10,2)*-1</f>
        <v>0</v>
      </c>
      <c r="CQ246" s="90">
        <f t="shared" ref="CQ246:CQ248" si="3673">SUM(CO246:CP246)</f>
        <v>0</v>
      </c>
      <c r="CR246" s="87">
        <f>CS246+CZ246</f>
        <v>0</v>
      </c>
      <c r="CS246" s="87">
        <f>CU246+CV246+CW246+CX246+CY246</f>
        <v>0</v>
      </c>
      <c r="CT246" s="88"/>
      <c r="CU246" s="81"/>
      <c r="CV246" s="81"/>
      <c r="CW246" s="81"/>
      <c r="CX246" s="81"/>
      <c r="CY246" s="81"/>
      <c r="CZ246" s="87">
        <f t="shared" ref="CZ246:CZ248" si="3674">DA246+DB246+DC246</f>
        <v>0</v>
      </c>
      <c r="DA246" s="81"/>
      <c r="DB246" s="81"/>
      <c r="DC246" s="81"/>
      <c r="DD246" s="81">
        <f t="shared" ref="DD246:DD248" si="3675">(CV246+CW246+CX246)-(CC246+CD246+CE246)</f>
        <v>-120000</v>
      </c>
      <c r="DE246" s="81">
        <f t="shared" ref="DE246:DE248" si="3676">(DA246+DB246)-(CH246+CI246)</f>
        <v>0</v>
      </c>
      <c r="DF246" s="9">
        <v>48360</v>
      </c>
      <c r="DG246" s="9">
        <v>34344</v>
      </c>
      <c r="DH246" s="90">
        <f t="shared" ref="DH246" si="3677">ROUND(((CW246+CX246)-(CD246+CE246))/DF246/12,2)*-1</f>
        <v>0</v>
      </c>
      <c r="DI246" s="90">
        <f t="shared" ref="DI246" si="3678">ROUND(((DB246-CI246)/DG246/10),2)*-1</f>
        <v>0</v>
      </c>
      <c r="DJ246" s="90">
        <f>DH246+DI246</f>
        <v>0</v>
      </c>
      <c r="DK246" s="87">
        <f>DL246+DS246</f>
        <v>0</v>
      </c>
      <c r="DL246" s="87">
        <f>DN246+DO246+DP246+DQ246+DR246</f>
        <v>0</v>
      </c>
      <c r="DM246" s="88"/>
      <c r="DN246" s="81"/>
      <c r="DO246" s="81"/>
      <c r="DP246" s="81"/>
      <c r="DQ246" s="81"/>
      <c r="DR246" s="81"/>
      <c r="DS246" s="87">
        <f t="shared" ref="DS246:DS248" si="3679">DT246+DU246+DV246</f>
        <v>0</v>
      </c>
      <c r="DT246" s="81"/>
      <c r="DU246" s="81"/>
      <c r="DV246" s="81"/>
      <c r="DW246" s="81">
        <f t="shared" ref="DW246:DW248" si="3680">(DO246+DP246+DQ246)-(CV246+CW246+CX246)</f>
        <v>0</v>
      </c>
      <c r="DX246" s="81">
        <f t="shared" ref="DX246:DX248" si="3681">(DT246+DU246)-(DA246+DB246)</f>
        <v>0</v>
      </c>
      <c r="DY246" s="9"/>
      <c r="DZ246" s="9"/>
      <c r="EA246" s="90" t="e">
        <f t="shared" ref="EA246" si="3682">ROUND(((DP246+DQ246)-(CW246+CX246))/DY246/12,2)*-1</f>
        <v>#DIV/0!</v>
      </c>
      <c r="EB246" s="90" t="e">
        <f t="shared" ref="EB246" si="3683">ROUND(((DU246-DB246)/DZ246/10),2)*-1</f>
        <v>#DIV/0!</v>
      </c>
      <c r="EC246" s="90" t="e">
        <f>EA246+EB246</f>
        <v>#DIV/0!</v>
      </c>
      <c r="ED246" s="87">
        <f>EE246+EL246</f>
        <v>0</v>
      </c>
      <c r="EE246" s="87">
        <f>EG246+EH246+EI246+EJ246+EK246</f>
        <v>0</v>
      </c>
      <c r="EF246" s="88"/>
      <c r="EG246" s="81"/>
      <c r="EH246" s="81"/>
      <c r="EI246" s="81"/>
      <c r="EJ246" s="81"/>
      <c r="EK246" s="81"/>
      <c r="EL246" s="87">
        <f t="shared" ref="EL246:EL248" si="3684">EM246+EN246+EO246</f>
        <v>0</v>
      </c>
      <c r="EM246" s="81"/>
      <c r="EN246" s="81"/>
      <c r="EO246" s="81"/>
      <c r="EP246" s="81">
        <f t="shared" ref="EP246:EP248" si="3685">(EH246+EI246+EJ246)-(DO246+DP246+DQ246)</f>
        <v>0</v>
      </c>
      <c r="EQ246" s="81">
        <f t="shared" ref="EQ246:EQ248" si="3686">(EM246+EN246)-(DT246+DU246)</f>
        <v>0</v>
      </c>
      <c r="ER246" s="9"/>
      <c r="ES246" s="9"/>
      <c r="ET246" s="90" t="e">
        <f t="shared" ref="ET246" si="3687">ROUND(((EI246+EJ246)-(DP246+DQ246))/ER246/12,2)*-1</f>
        <v>#DIV/0!</v>
      </c>
      <c r="EU246" s="90" t="e">
        <f t="shared" ref="EU246" si="3688">ROUND(((EN246-DU246)/ES246/10),2)*-1</f>
        <v>#DIV/0!</v>
      </c>
      <c r="EV246" s="90" t="e">
        <f>ET246+EU246</f>
        <v>#DIV/0!</v>
      </c>
    </row>
    <row r="247" spans="1:152" x14ac:dyDescent="0.25">
      <c r="A247" s="5">
        <v>1473</v>
      </c>
      <c r="B247" s="2">
        <v>600023141</v>
      </c>
      <c r="C247" s="7">
        <v>63778181</v>
      </c>
      <c r="D247" s="8" t="s">
        <v>99</v>
      </c>
      <c r="E247" s="19">
        <v>3133</v>
      </c>
      <c r="F247" s="19" t="s">
        <v>108</v>
      </c>
      <c r="G247" s="19" t="s">
        <v>94</v>
      </c>
      <c r="H247" s="40">
        <f>I247+P247</f>
        <v>0</v>
      </c>
      <c r="I247" s="40">
        <f>K247+L247+M247+N247+O247</f>
        <v>0</v>
      </c>
      <c r="J247" s="5"/>
      <c r="K247" s="9"/>
      <c r="L247" s="9"/>
      <c r="M247" s="9"/>
      <c r="N247" s="9"/>
      <c r="O247" s="9"/>
      <c r="P247" s="40">
        <f>Q247+R247+S247</f>
        <v>0</v>
      </c>
      <c r="Q247" s="9"/>
      <c r="R247" s="9"/>
      <c r="S247" s="9"/>
      <c r="T247" s="64">
        <f>(L247+M247+N247)*-1</f>
        <v>0</v>
      </c>
      <c r="U247" s="64">
        <f>(Q247+R247)*-1</f>
        <v>0</v>
      </c>
      <c r="V247" s="9">
        <f t="shared" si="3639"/>
        <v>0</v>
      </c>
      <c r="W247" s="9">
        <f t="shared" si="3639"/>
        <v>0</v>
      </c>
      <c r="X247" s="45" t="s">
        <v>218</v>
      </c>
      <c r="Y247" s="45" t="s">
        <v>218</v>
      </c>
      <c r="Z247" s="69">
        <f t="shared" si="3640"/>
        <v>0</v>
      </c>
      <c r="AA247" s="69">
        <f t="shared" si="3641"/>
        <v>0</v>
      </c>
      <c r="AB247" s="69">
        <f>Z247+AA247</f>
        <v>0</v>
      </c>
      <c r="AC247" s="69">
        <f t="shared" si="3642"/>
        <v>0</v>
      </c>
      <c r="AD247" s="69">
        <f t="shared" si="3643"/>
        <v>0</v>
      </c>
      <c r="AE247" s="46">
        <f>AC247+AD247</f>
        <v>0</v>
      </c>
      <c r="AF247" s="9">
        <f t="shared" si="3644"/>
        <v>0</v>
      </c>
      <c r="AG247" s="9">
        <f t="shared" si="3645"/>
        <v>0</v>
      </c>
      <c r="AH247" s="69">
        <f t="shared" si="3646"/>
        <v>0</v>
      </c>
      <c r="AI247" s="69">
        <f t="shared" si="3647"/>
        <v>0</v>
      </c>
      <c r="AJ247" s="69">
        <f>AH247+AI247</f>
        <v>0</v>
      </c>
      <c r="AK247" s="40">
        <f>AL247+AS247</f>
        <v>0</v>
      </c>
      <c r="AL247" s="40">
        <f>AN247+AO247+AP247+AQ247+AR247</f>
        <v>0</v>
      </c>
      <c r="AM247" s="5"/>
      <c r="AN247" s="9"/>
      <c r="AO247" s="9"/>
      <c r="AP247" s="9"/>
      <c r="AQ247" s="9"/>
      <c r="AR247" s="9"/>
      <c r="AS247" s="40">
        <f>AT247+AU247+AV247</f>
        <v>0</v>
      </c>
      <c r="AT247" s="9"/>
      <c r="AU247" s="9"/>
      <c r="AV247" s="9"/>
      <c r="AW247" s="81"/>
      <c r="AX247" s="81"/>
      <c r="AY247" s="78"/>
      <c r="AZ247" s="45" t="s">
        <v>218</v>
      </c>
      <c r="BA247" s="45" t="s">
        <v>218</v>
      </c>
      <c r="BB247" s="107" t="s">
        <v>218</v>
      </c>
      <c r="BC247" s="107" t="s">
        <v>218</v>
      </c>
      <c r="BD247" s="107" t="s">
        <v>218</v>
      </c>
      <c r="BE247" s="87">
        <f>BF247+BM247</f>
        <v>0</v>
      </c>
      <c r="BF247" s="87">
        <f>BH247+BI247+BJ247+BK247+BL247</f>
        <v>0</v>
      </c>
      <c r="BG247" s="88">
        <f t="shared" si="3648"/>
        <v>0</v>
      </c>
      <c r="BH247" s="88">
        <f t="shared" si="3649"/>
        <v>0</v>
      </c>
      <c r="BI247" s="88">
        <f t="shared" si="3650"/>
        <v>0</v>
      </c>
      <c r="BJ247" s="88">
        <f t="shared" si="3651"/>
        <v>0</v>
      </c>
      <c r="BK247" s="88">
        <f t="shared" si="3652"/>
        <v>0</v>
      </c>
      <c r="BL247" s="88">
        <f t="shared" si="3653"/>
        <v>0</v>
      </c>
      <c r="BM247" s="87">
        <f>BN247+BO247+BP247</f>
        <v>0</v>
      </c>
      <c r="BN247" s="81">
        <f t="shared" si="3654"/>
        <v>0</v>
      </c>
      <c r="BO247" s="81">
        <f t="shared" si="3655"/>
        <v>0</v>
      </c>
      <c r="BP247" s="81">
        <f t="shared" si="3656"/>
        <v>0</v>
      </c>
      <c r="BQ247" s="81">
        <f t="shared" si="3657"/>
        <v>0</v>
      </c>
      <c r="BR247" s="81">
        <f t="shared" si="3658"/>
        <v>0</v>
      </c>
      <c r="BS247" s="81">
        <f t="shared" si="3659"/>
        <v>0</v>
      </c>
      <c r="BT247" s="45" t="s">
        <v>218</v>
      </c>
      <c r="BU247" s="45" t="s">
        <v>218</v>
      </c>
      <c r="BV247" s="86">
        <v>0</v>
      </c>
      <c r="BW247" s="86">
        <v>0</v>
      </c>
      <c r="BX247" s="86">
        <f>BV247+BW247</f>
        <v>0</v>
      </c>
      <c r="BY247" s="87">
        <f t="shared" si="3662"/>
        <v>0</v>
      </c>
      <c r="BZ247" s="87">
        <f t="shared" si="3663"/>
        <v>0</v>
      </c>
      <c r="CA247" s="81">
        <f t="shared" si="3664"/>
        <v>0</v>
      </c>
      <c r="CB247" s="81">
        <f t="shared" si="3665"/>
        <v>0</v>
      </c>
      <c r="CC247" s="81">
        <f t="shared" si="3666"/>
        <v>0</v>
      </c>
      <c r="CD247" s="81">
        <f t="shared" si="3667"/>
        <v>0</v>
      </c>
      <c r="CE247" s="81">
        <f t="shared" si="3668"/>
        <v>0</v>
      </c>
      <c r="CF247" s="81">
        <f t="shared" si="3669"/>
        <v>0</v>
      </c>
      <c r="CG247" s="87">
        <f t="shared" si="3670"/>
        <v>0</v>
      </c>
      <c r="CH247" s="81">
        <f t="shared" ref="CH247:CH248" si="3689">BN247</f>
        <v>0</v>
      </c>
      <c r="CI247" s="81">
        <f t="shared" si="3671"/>
        <v>0</v>
      </c>
      <c r="CJ247" s="81">
        <f t="shared" si="3672"/>
        <v>0</v>
      </c>
      <c r="CK247" s="81">
        <f>(CC247+CD247+CE247)-(BI247+BJ247+BK247)</f>
        <v>0</v>
      </c>
      <c r="CL247" s="81">
        <f>(CH247+CI247)-(BN247+BO247)</f>
        <v>0</v>
      </c>
      <c r="CM247" s="45">
        <v>0</v>
      </c>
      <c r="CN247" s="45">
        <v>0</v>
      </c>
      <c r="CO247" s="90"/>
      <c r="CP247" s="90"/>
      <c r="CQ247" s="90">
        <f t="shared" si="3673"/>
        <v>0</v>
      </c>
      <c r="CR247" s="87">
        <f>CS247+CZ247</f>
        <v>0</v>
      </c>
      <c r="CS247" s="87">
        <f>CU247+CV247+CW247+CX247+CY247</f>
        <v>0</v>
      </c>
      <c r="CT247" s="88"/>
      <c r="CU247" s="81"/>
      <c r="CV247" s="81"/>
      <c r="CW247" s="81"/>
      <c r="CX247" s="81"/>
      <c r="CY247" s="81"/>
      <c r="CZ247" s="87">
        <f t="shared" si="3674"/>
        <v>0</v>
      </c>
      <c r="DA247" s="81"/>
      <c r="DB247" s="81"/>
      <c r="DC247" s="81"/>
      <c r="DD247" s="81">
        <f t="shared" si="3675"/>
        <v>0</v>
      </c>
      <c r="DE247" s="81">
        <f t="shared" si="3676"/>
        <v>0</v>
      </c>
      <c r="DF247" s="45" t="s">
        <v>218</v>
      </c>
      <c r="DG247" s="45" t="s">
        <v>218</v>
      </c>
      <c r="DH247" s="90">
        <v>0</v>
      </c>
      <c r="DI247" s="90">
        <v>0</v>
      </c>
      <c r="DJ247" s="90">
        <f>DH247+DI247</f>
        <v>0</v>
      </c>
      <c r="DK247" s="87">
        <f>DL247+DS247</f>
        <v>0</v>
      </c>
      <c r="DL247" s="87">
        <f>DN247+DO247+DP247+DQ247+DR247</f>
        <v>0</v>
      </c>
      <c r="DM247" s="88"/>
      <c r="DN247" s="81"/>
      <c r="DO247" s="81"/>
      <c r="DP247" s="81"/>
      <c r="DQ247" s="81"/>
      <c r="DR247" s="81"/>
      <c r="DS247" s="87">
        <f t="shared" si="3679"/>
        <v>0</v>
      </c>
      <c r="DT247" s="81"/>
      <c r="DU247" s="81"/>
      <c r="DV247" s="81"/>
      <c r="DW247" s="81">
        <f t="shared" si="3680"/>
        <v>0</v>
      </c>
      <c r="DX247" s="81">
        <f t="shared" si="3681"/>
        <v>0</v>
      </c>
      <c r="DY247" s="45" t="s">
        <v>218</v>
      </c>
      <c r="DZ247" s="45" t="s">
        <v>218</v>
      </c>
      <c r="EA247" s="90">
        <v>0</v>
      </c>
      <c r="EB247" s="90">
        <v>0</v>
      </c>
      <c r="EC247" s="90">
        <f>EA247+EB247</f>
        <v>0</v>
      </c>
      <c r="ED247" s="87">
        <f>EE247+EL247</f>
        <v>0</v>
      </c>
      <c r="EE247" s="87">
        <f>EG247+EH247+EI247+EJ247+EK247</f>
        <v>0</v>
      </c>
      <c r="EF247" s="88"/>
      <c r="EG247" s="81"/>
      <c r="EH247" s="81"/>
      <c r="EI247" s="81"/>
      <c r="EJ247" s="81"/>
      <c r="EK247" s="81"/>
      <c r="EL247" s="87">
        <f t="shared" si="3684"/>
        <v>0</v>
      </c>
      <c r="EM247" s="81"/>
      <c r="EN247" s="81"/>
      <c r="EO247" s="81"/>
      <c r="EP247" s="81">
        <f t="shared" si="3685"/>
        <v>0</v>
      </c>
      <c r="EQ247" s="81">
        <f t="shared" si="3686"/>
        <v>0</v>
      </c>
      <c r="ER247" s="45" t="s">
        <v>218</v>
      </c>
      <c r="ES247" s="45" t="s">
        <v>218</v>
      </c>
      <c r="ET247" s="90">
        <v>0</v>
      </c>
      <c r="EU247" s="90">
        <v>0</v>
      </c>
      <c r="EV247" s="90">
        <f>ET247+EU247</f>
        <v>0</v>
      </c>
    </row>
    <row r="248" spans="1:152" x14ac:dyDescent="0.25">
      <c r="A248" s="5">
        <v>1473</v>
      </c>
      <c r="B248" s="2">
        <v>600023141</v>
      </c>
      <c r="C248" s="7">
        <v>63778181</v>
      </c>
      <c r="D248" s="8" t="s">
        <v>99</v>
      </c>
      <c r="E248" s="2">
        <v>3141</v>
      </c>
      <c r="F248" s="2" t="s">
        <v>20</v>
      </c>
      <c r="G248" s="7" t="s">
        <v>94</v>
      </c>
      <c r="H248" s="40">
        <f>I248+P248</f>
        <v>0</v>
      </c>
      <c r="I248" s="40">
        <f>K248+L248+M248+N248+O248</f>
        <v>0</v>
      </c>
      <c r="J248" s="5"/>
      <c r="K248" s="9"/>
      <c r="L248" s="9"/>
      <c r="M248" s="9"/>
      <c r="N248" s="9"/>
      <c r="O248" s="9"/>
      <c r="P248" s="40">
        <f>Q248+R248+S248</f>
        <v>0</v>
      </c>
      <c r="Q248" s="9"/>
      <c r="R248" s="9"/>
      <c r="S248" s="9"/>
      <c r="T248" s="64">
        <f>(L248+M248+N248)*-1</f>
        <v>0</v>
      </c>
      <c r="U248" s="64">
        <f>(Q248+R248)*-1</f>
        <v>0</v>
      </c>
      <c r="V248" s="9">
        <f t="shared" si="3639"/>
        <v>0</v>
      </c>
      <c r="W248" s="9">
        <f t="shared" si="3639"/>
        <v>0</v>
      </c>
      <c r="X248" s="45" t="s">
        <v>218</v>
      </c>
      <c r="Y248" s="9">
        <v>25931</v>
      </c>
      <c r="Z248" s="69">
        <f t="shared" si="3640"/>
        <v>0</v>
      </c>
      <c r="AA248" s="69">
        <f t="shared" si="3641"/>
        <v>0</v>
      </c>
      <c r="AB248" s="69">
        <f>Z248+AA248</f>
        <v>0</v>
      </c>
      <c r="AC248" s="69">
        <f t="shared" si="3642"/>
        <v>0</v>
      </c>
      <c r="AD248" s="69">
        <f t="shared" si="3643"/>
        <v>0</v>
      </c>
      <c r="AE248" s="46">
        <f>AC248+AD248</f>
        <v>0</v>
      </c>
      <c r="AF248" s="9">
        <f t="shared" si="3644"/>
        <v>0</v>
      </c>
      <c r="AG248" s="9">
        <f t="shared" si="3645"/>
        <v>0</v>
      </c>
      <c r="AH248" s="69">
        <f t="shared" si="3646"/>
        <v>0</v>
      </c>
      <c r="AI248" s="69">
        <f t="shared" si="3647"/>
        <v>0</v>
      </c>
      <c r="AJ248" s="69">
        <f>AH248+AI248</f>
        <v>0</v>
      </c>
      <c r="AK248" s="40">
        <f>AL248+AS248</f>
        <v>0</v>
      </c>
      <c r="AL248" s="40">
        <f>AN248+AO248+AP248+AQ248+AR248</f>
        <v>0</v>
      </c>
      <c r="AM248" s="5"/>
      <c r="AN248" s="9"/>
      <c r="AO248" s="9"/>
      <c r="AP248" s="9"/>
      <c r="AQ248" s="9"/>
      <c r="AR248" s="9"/>
      <c r="AS248" s="40">
        <f>AT248+AU248+AV248</f>
        <v>0</v>
      </c>
      <c r="AT248" s="9"/>
      <c r="AU248" s="9"/>
      <c r="AV248" s="9"/>
      <c r="AW248" s="81"/>
      <c r="AX248" s="81"/>
      <c r="AY248" s="78"/>
      <c r="AZ248" s="45" t="s">
        <v>218</v>
      </c>
      <c r="BA248" s="9">
        <v>25931</v>
      </c>
      <c r="BB248" s="107" t="s">
        <v>218</v>
      </c>
      <c r="BC248" s="86">
        <f>ROUND(AX248/BA248/10,2)*-1</f>
        <v>0</v>
      </c>
      <c r="BD248" s="86">
        <f>BC248</f>
        <v>0</v>
      </c>
      <c r="BE248" s="87">
        <f>BF248+BM248</f>
        <v>0</v>
      </c>
      <c r="BF248" s="87">
        <f>BH248+BI248+BJ248+BK248+BL248</f>
        <v>0</v>
      </c>
      <c r="BG248" s="88">
        <f t="shared" si="3648"/>
        <v>0</v>
      </c>
      <c r="BH248" s="88">
        <f t="shared" si="3649"/>
        <v>0</v>
      </c>
      <c r="BI248" s="88">
        <f t="shared" si="3650"/>
        <v>0</v>
      </c>
      <c r="BJ248" s="88">
        <f t="shared" si="3651"/>
        <v>0</v>
      </c>
      <c r="BK248" s="88">
        <f t="shared" si="3652"/>
        <v>0</v>
      </c>
      <c r="BL248" s="88">
        <f t="shared" si="3653"/>
        <v>0</v>
      </c>
      <c r="BM248" s="87">
        <f>BN248+BO248+BP248</f>
        <v>0</v>
      </c>
      <c r="BN248" s="81">
        <f t="shared" si="3654"/>
        <v>0</v>
      </c>
      <c r="BO248" s="81">
        <f t="shared" si="3655"/>
        <v>0</v>
      </c>
      <c r="BP248" s="81">
        <f t="shared" si="3656"/>
        <v>0</v>
      </c>
      <c r="BQ248" s="81">
        <f t="shared" si="3657"/>
        <v>0</v>
      </c>
      <c r="BR248" s="81">
        <f t="shared" si="3658"/>
        <v>0</v>
      </c>
      <c r="BS248" s="81">
        <f t="shared" si="3659"/>
        <v>0</v>
      </c>
      <c r="BT248" s="45" t="s">
        <v>218</v>
      </c>
      <c r="BU248" s="9">
        <v>25931</v>
      </c>
      <c r="BV248" s="86">
        <v>0</v>
      </c>
      <c r="BW248" s="86">
        <f t="shared" si="3661"/>
        <v>0</v>
      </c>
      <c r="BX248" s="86">
        <f>BV248+BW248</f>
        <v>0</v>
      </c>
      <c r="BY248" s="87">
        <f t="shared" si="3662"/>
        <v>0</v>
      </c>
      <c r="BZ248" s="87">
        <f t="shared" si="3663"/>
        <v>0</v>
      </c>
      <c r="CA248" s="81">
        <f t="shared" si="3664"/>
        <v>0</v>
      </c>
      <c r="CB248" s="81">
        <f t="shared" si="3665"/>
        <v>0</v>
      </c>
      <c r="CC248" s="81">
        <f t="shared" si="3666"/>
        <v>0</v>
      </c>
      <c r="CD248" s="81">
        <f t="shared" si="3667"/>
        <v>0</v>
      </c>
      <c r="CE248" s="81">
        <f t="shared" si="3668"/>
        <v>0</v>
      </c>
      <c r="CF248" s="81">
        <f t="shared" si="3669"/>
        <v>0</v>
      </c>
      <c r="CG248" s="87">
        <f t="shared" si="3670"/>
        <v>0</v>
      </c>
      <c r="CH248" s="81">
        <f t="shared" si="3689"/>
        <v>0</v>
      </c>
      <c r="CI248" s="81">
        <f t="shared" si="3671"/>
        <v>0</v>
      </c>
      <c r="CJ248" s="81">
        <f t="shared" si="3672"/>
        <v>0</v>
      </c>
      <c r="CK248" s="81">
        <f>(CC248+CD248+CE248)-(BI248+BJ248+BK248)</f>
        <v>0</v>
      </c>
      <c r="CL248" s="81">
        <f>(CH248+CI248)-(BN248+BO248)</f>
        <v>0</v>
      </c>
      <c r="CM248" s="45">
        <v>0</v>
      </c>
      <c r="CN248" s="9">
        <v>25931</v>
      </c>
      <c r="CO248" s="90"/>
      <c r="CP248" s="90">
        <f>ROUND((CI248-BO248)/CN248/10,2)*-1</f>
        <v>0</v>
      </c>
      <c r="CQ248" s="90">
        <f t="shared" si="3673"/>
        <v>0</v>
      </c>
      <c r="CR248" s="87">
        <f>CS248+CZ248</f>
        <v>0</v>
      </c>
      <c r="CS248" s="87">
        <f>CU248+CV248+CW248+CX248+CY248</f>
        <v>0</v>
      </c>
      <c r="CT248" s="88"/>
      <c r="CU248" s="81"/>
      <c r="CV248" s="81"/>
      <c r="CW248" s="81"/>
      <c r="CX248" s="81"/>
      <c r="CY248" s="81"/>
      <c r="CZ248" s="87">
        <f t="shared" si="3674"/>
        <v>0</v>
      </c>
      <c r="DA248" s="81"/>
      <c r="DB248" s="81"/>
      <c r="DC248" s="81"/>
      <c r="DD248" s="81">
        <f t="shared" si="3675"/>
        <v>0</v>
      </c>
      <c r="DE248" s="81">
        <f t="shared" si="3676"/>
        <v>0</v>
      </c>
      <c r="DF248" s="45" t="s">
        <v>218</v>
      </c>
      <c r="DG248" s="9">
        <v>26460</v>
      </c>
      <c r="DH248" s="90">
        <v>0</v>
      </c>
      <c r="DI248" s="90">
        <f t="shared" ref="DI248" si="3690">ROUND(((DB248-CI248)/DG248/10),2)*-1</f>
        <v>0</v>
      </c>
      <c r="DJ248" s="90">
        <f>DH248+DI248</f>
        <v>0</v>
      </c>
      <c r="DK248" s="87">
        <f>DL248+DS248</f>
        <v>0</v>
      </c>
      <c r="DL248" s="87">
        <f>DN248+DO248+DP248+DQ248+DR248</f>
        <v>0</v>
      </c>
      <c r="DM248" s="88"/>
      <c r="DN248" s="81"/>
      <c r="DO248" s="81"/>
      <c r="DP248" s="81"/>
      <c r="DQ248" s="81"/>
      <c r="DR248" s="81"/>
      <c r="DS248" s="87">
        <f t="shared" si="3679"/>
        <v>0</v>
      </c>
      <c r="DT248" s="81"/>
      <c r="DU248" s="81"/>
      <c r="DV248" s="81"/>
      <c r="DW248" s="81">
        <f t="shared" si="3680"/>
        <v>0</v>
      </c>
      <c r="DX248" s="81">
        <f t="shared" si="3681"/>
        <v>0</v>
      </c>
      <c r="DY248" s="45" t="s">
        <v>218</v>
      </c>
      <c r="DZ248" s="9"/>
      <c r="EA248" s="90">
        <v>0</v>
      </c>
      <c r="EB248" s="90" t="e">
        <f t="shared" ref="EB248" si="3691">ROUND(((DU248-DB248)/DZ248/10),2)*-1</f>
        <v>#DIV/0!</v>
      </c>
      <c r="EC248" s="90" t="e">
        <f>EA248+EB248</f>
        <v>#DIV/0!</v>
      </c>
      <c r="ED248" s="87">
        <f>EE248+EL248</f>
        <v>0</v>
      </c>
      <c r="EE248" s="87">
        <f>EG248+EH248+EI248+EJ248+EK248</f>
        <v>0</v>
      </c>
      <c r="EF248" s="88"/>
      <c r="EG248" s="81"/>
      <c r="EH248" s="81"/>
      <c r="EI248" s="81"/>
      <c r="EJ248" s="81"/>
      <c r="EK248" s="81"/>
      <c r="EL248" s="87">
        <f t="shared" si="3684"/>
        <v>0</v>
      </c>
      <c r="EM248" s="81"/>
      <c r="EN248" s="81"/>
      <c r="EO248" s="81"/>
      <c r="EP248" s="81">
        <f t="shared" si="3685"/>
        <v>0</v>
      </c>
      <c r="EQ248" s="81">
        <f t="shared" si="3686"/>
        <v>0</v>
      </c>
      <c r="ER248" s="45" t="s">
        <v>218</v>
      </c>
      <c r="ES248" s="9"/>
      <c r="ET248" s="90">
        <v>0</v>
      </c>
      <c r="EU248" s="90" t="e">
        <f t="shared" ref="EU248" si="3692">ROUND(((EN248-DU248)/ES248/10),2)*-1</f>
        <v>#DIV/0!</v>
      </c>
      <c r="EV248" s="90" t="e">
        <f>ET248+EU248</f>
        <v>#DIV/0!</v>
      </c>
    </row>
    <row r="249" spans="1:152" x14ac:dyDescent="0.25">
      <c r="A249" s="29"/>
      <c r="B249" s="30"/>
      <c r="C249" s="31"/>
      <c r="D249" s="32" t="s">
        <v>189</v>
      </c>
      <c r="E249" s="30"/>
      <c r="F249" s="30"/>
      <c r="G249" s="31"/>
      <c r="H249" s="33">
        <f t="shared" ref="H249:AE249" si="3693">SUBTOTAL(9,H246:H248)</f>
        <v>200000</v>
      </c>
      <c r="I249" s="33">
        <f t="shared" si="3693"/>
        <v>120000</v>
      </c>
      <c r="J249" s="33">
        <f t="shared" si="3693"/>
        <v>0</v>
      </c>
      <c r="K249" s="33">
        <f t="shared" si="3693"/>
        <v>0</v>
      </c>
      <c r="L249" s="33">
        <f t="shared" si="3693"/>
        <v>120000</v>
      </c>
      <c r="M249" s="33">
        <f t="shared" si="3693"/>
        <v>0</v>
      </c>
      <c r="N249" s="33">
        <f t="shared" si="3693"/>
        <v>0</v>
      </c>
      <c r="O249" s="33">
        <f t="shared" si="3693"/>
        <v>0</v>
      </c>
      <c r="P249" s="33">
        <f t="shared" si="3693"/>
        <v>80000</v>
      </c>
      <c r="Q249" s="33">
        <f t="shared" si="3693"/>
        <v>80000</v>
      </c>
      <c r="R249" s="33">
        <f t="shared" si="3693"/>
        <v>0</v>
      </c>
      <c r="S249" s="33">
        <f t="shared" si="3693"/>
        <v>0</v>
      </c>
      <c r="T249" s="33">
        <f t="shared" si="3693"/>
        <v>-120000</v>
      </c>
      <c r="U249" s="33">
        <f t="shared" si="3693"/>
        <v>-80000</v>
      </c>
      <c r="V249" s="33">
        <f t="shared" si="3693"/>
        <v>-78000</v>
      </c>
      <c r="W249" s="33">
        <f t="shared" si="3693"/>
        <v>-52000</v>
      </c>
      <c r="X249" s="33">
        <f t="shared" si="3693"/>
        <v>47393</v>
      </c>
      <c r="Y249" s="33">
        <f t="shared" si="3693"/>
        <v>59588</v>
      </c>
      <c r="Z249" s="47">
        <f t="shared" si="3693"/>
        <v>0</v>
      </c>
      <c r="AA249" s="47">
        <f t="shared" si="3693"/>
        <v>0</v>
      </c>
      <c r="AB249" s="47">
        <f t="shared" si="3693"/>
        <v>0</v>
      </c>
      <c r="AC249" s="47">
        <f t="shared" si="3693"/>
        <v>0</v>
      </c>
      <c r="AD249" s="47">
        <f t="shared" si="3693"/>
        <v>0</v>
      </c>
      <c r="AE249" s="47">
        <f t="shared" si="3693"/>
        <v>0</v>
      </c>
      <c r="AF249" s="33">
        <f t="shared" ref="AF249:AJ249" si="3694">SUBTOTAL(9,AF246:AF248)</f>
        <v>-42000</v>
      </c>
      <c r="AG249" s="33">
        <f t="shared" si="3694"/>
        <v>-28000</v>
      </c>
      <c r="AH249" s="47">
        <f t="shared" si="3694"/>
        <v>0</v>
      </c>
      <c r="AI249" s="47">
        <f t="shared" si="3694"/>
        <v>0</v>
      </c>
      <c r="AJ249" s="47">
        <f t="shared" si="3694"/>
        <v>0</v>
      </c>
      <c r="AK249" s="33">
        <f t="shared" ref="AK249:BD249" si="3695">SUBTOTAL(9,AK246:AK248)</f>
        <v>0</v>
      </c>
      <c r="AL249" s="33">
        <f t="shared" si="3695"/>
        <v>0</v>
      </c>
      <c r="AM249" s="33">
        <f t="shared" si="3695"/>
        <v>0</v>
      </c>
      <c r="AN249" s="33">
        <f t="shared" si="3695"/>
        <v>0</v>
      </c>
      <c r="AO249" s="33">
        <f t="shared" si="3695"/>
        <v>0</v>
      </c>
      <c r="AP249" s="33">
        <f t="shared" si="3695"/>
        <v>0</v>
      </c>
      <c r="AQ249" s="33">
        <f t="shared" si="3695"/>
        <v>0</v>
      </c>
      <c r="AR249" s="33">
        <f t="shared" si="3695"/>
        <v>0</v>
      </c>
      <c r="AS249" s="33">
        <f t="shared" si="3695"/>
        <v>0</v>
      </c>
      <c r="AT249" s="33">
        <f t="shared" si="3695"/>
        <v>0</v>
      </c>
      <c r="AU249" s="33">
        <f t="shared" si="3695"/>
        <v>0</v>
      </c>
      <c r="AV249" s="33">
        <f t="shared" si="3695"/>
        <v>0</v>
      </c>
      <c r="AW249" s="33">
        <f t="shared" si="3695"/>
        <v>0</v>
      </c>
      <c r="AX249" s="33">
        <f t="shared" si="3695"/>
        <v>0</v>
      </c>
      <c r="AY249" s="33">
        <f t="shared" si="3695"/>
        <v>0</v>
      </c>
      <c r="AZ249" s="33">
        <f t="shared" ref="AZ249:BA249" si="3696">SUBTOTAL(9,AZ246:AZ248)</f>
        <v>47393</v>
      </c>
      <c r="BA249" s="33">
        <f t="shared" si="3696"/>
        <v>59588</v>
      </c>
      <c r="BB249" s="47">
        <f t="shared" si="3695"/>
        <v>0</v>
      </c>
      <c r="BC249" s="47">
        <f t="shared" si="3695"/>
        <v>0</v>
      </c>
      <c r="BD249" s="47">
        <f t="shared" si="3695"/>
        <v>0</v>
      </c>
      <c r="BE249" s="33">
        <f t="shared" ref="BE249:BX249" si="3697">SUBTOTAL(9,BE246:BE248)</f>
        <v>200000</v>
      </c>
      <c r="BF249" s="33">
        <f t="shared" si="3697"/>
        <v>120000</v>
      </c>
      <c r="BG249" s="33">
        <f t="shared" si="3697"/>
        <v>0</v>
      </c>
      <c r="BH249" s="33">
        <f t="shared" si="3697"/>
        <v>0</v>
      </c>
      <c r="BI249" s="33">
        <f t="shared" si="3697"/>
        <v>120000</v>
      </c>
      <c r="BJ249" s="33">
        <f t="shared" si="3697"/>
        <v>0</v>
      </c>
      <c r="BK249" s="33">
        <f t="shared" si="3697"/>
        <v>0</v>
      </c>
      <c r="BL249" s="33">
        <f t="shared" si="3697"/>
        <v>0</v>
      </c>
      <c r="BM249" s="33">
        <f t="shared" si="3697"/>
        <v>80000</v>
      </c>
      <c r="BN249" s="33">
        <f t="shared" si="3697"/>
        <v>80000</v>
      </c>
      <c r="BO249" s="33">
        <f t="shared" si="3697"/>
        <v>0</v>
      </c>
      <c r="BP249" s="33">
        <f t="shared" si="3697"/>
        <v>0</v>
      </c>
      <c r="BQ249" s="33">
        <f t="shared" si="3697"/>
        <v>0</v>
      </c>
      <c r="BR249" s="33">
        <f t="shared" si="3697"/>
        <v>0</v>
      </c>
      <c r="BS249" s="33">
        <f t="shared" si="3697"/>
        <v>0</v>
      </c>
      <c r="BT249" s="33">
        <f t="shared" si="3697"/>
        <v>47393</v>
      </c>
      <c r="BU249" s="33">
        <f t="shared" si="3697"/>
        <v>59588</v>
      </c>
      <c r="BV249" s="47">
        <f t="shared" si="3697"/>
        <v>0</v>
      </c>
      <c r="BW249" s="47">
        <f t="shared" si="3697"/>
        <v>0</v>
      </c>
      <c r="BX249" s="47">
        <f t="shared" si="3697"/>
        <v>0</v>
      </c>
      <c r="BY249" s="33">
        <f t="shared" ref="BY249:CQ249" si="3698">SUBTOTAL(9,BY246:BY248)</f>
        <v>120000</v>
      </c>
      <c r="BZ249" s="33">
        <f t="shared" si="3698"/>
        <v>120000</v>
      </c>
      <c r="CA249" s="33">
        <f t="shared" si="3698"/>
        <v>0</v>
      </c>
      <c r="CB249" s="33">
        <f t="shared" si="3698"/>
        <v>0</v>
      </c>
      <c r="CC249" s="33">
        <f t="shared" si="3698"/>
        <v>120000</v>
      </c>
      <c r="CD249" s="33">
        <f t="shared" si="3698"/>
        <v>0</v>
      </c>
      <c r="CE249" s="33">
        <f t="shared" si="3698"/>
        <v>0</v>
      </c>
      <c r="CF249" s="33">
        <f t="shared" si="3698"/>
        <v>0</v>
      </c>
      <c r="CG249" s="33">
        <f t="shared" si="3698"/>
        <v>0</v>
      </c>
      <c r="CH249" s="33">
        <f t="shared" si="3698"/>
        <v>0</v>
      </c>
      <c r="CI249" s="33">
        <f t="shared" si="3698"/>
        <v>0</v>
      </c>
      <c r="CJ249" s="33">
        <f t="shared" si="3698"/>
        <v>0</v>
      </c>
      <c r="CK249" s="33">
        <f t="shared" si="3698"/>
        <v>0</v>
      </c>
      <c r="CL249" s="33">
        <f t="shared" si="3698"/>
        <v>-80000</v>
      </c>
      <c r="CM249" s="33">
        <f t="shared" si="3698"/>
        <v>47393</v>
      </c>
      <c r="CN249" s="33">
        <f t="shared" si="3698"/>
        <v>59588</v>
      </c>
      <c r="CO249" s="56">
        <f t="shared" si="3698"/>
        <v>0</v>
      </c>
      <c r="CP249" s="56">
        <f t="shared" si="3698"/>
        <v>0</v>
      </c>
      <c r="CQ249" s="56">
        <f t="shared" si="3698"/>
        <v>0</v>
      </c>
      <c r="CR249" s="33">
        <f t="shared" ref="CR249:DJ249" si="3699">SUBTOTAL(9,CR246:CR248)</f>
        <v>0</v>
      </c>
      <c r="CS249" s="33">
        <f t="shared" si="3699"/>
        <v>0</v>
      </c>
      <c r="CT249" s="33">
        <f t="shared" si="3699"/>
        <v>0</v>
      </c>
      <c r="CU249" s="33">
        <f t="shared" si="3699"/>
        <v>0</v>
      </c>
      <c r="CV249" s="33">
        <f t="shared" si="3699"/>
        <v>0</v>
      </c>
      <c r="CW249" s="33">
        <f t="shared" si="3699"/>
        <v>0</v>
      </c>
      <c r="CX249" s="33">
        <f t="shared" si="3699"/>
        <v>0</v>
      </c>
      <c r="CY249" s="33">
        <f t="shared" si="3699"/>
        <v>0</v>
      </c>
      <c r="CZ249" s="33">
        <f t="shared" si="3699"/>
        <v>0</v>
      </c>
      <c r="DA249" s="33">
        <f t="shared" si="3699"/>
        <v>0</v>
      </c>
      <c r="DB249" s="33">
        <f t="shared" si="3699"/>
        <v>0</v>
      </c>
      <c r="DC249" s="33">
        <f t="shared" si="3699"/>
        <v>0</v>
      </c>
      <c r="DD249" s="33">
        <f t="shared" si="3699"/>
        <v>-120000</v>
      </c>
      <c r="DE249" s="33">
        <f t="shared" si="3699"/>
        <v>0</v>
      </c>
      <c r="DF249" s="33">
        <f t="shared" si="3699"/>
        <v>48360</v>
      </c>
      <c r="DG249" s="33">
        <f t="shared" si="3699"/>
        <v>60804</v>
      </c>
      <c r="DH249" s="56">
        <f t="shared" si="3699"/>
        <v>0</v>
      </c>
      <c r="DI249" s="56">
        <f t="shared" si="3699"/>
        <v>0</v>
      </c>
      <c r="DJ249" s="56">
        <f t="shared" si="3699"/>
        <v>0</v>
      </c>
      <c r="DK249" s="33">
        <f t="shared" ref="DK249:EC249" si="3700">SUBTOTAL(9,DK246:DK248)</f>
        <v>0</v>
      </c>
      <c r="DL249" s="33">
        <f t="shared" si="3700"/>
        <v>0</v>
      </c>
      <c r="DM249" s="33">
        <f t="shared" si="3700"/>
        <v>0</v>
      </c>
      <c r="DN249" s="33">
        <f t="shared" si="3700"/>
        <v>0</v>
      </c>
      <c r="DO249" s="33">
        <f t="shared" si="3700"/>
        <v>0</v>
      </c>
      <c r="DP249" s="33">
        <f t="shared" si="3700"/>
        <v>0</v>
      </c>
      <c r="DQ249" s="33">
        <f t="shared" si="3700"/>
        <v>0</v>
      </c>
      <c r="DR249" s="33">
        <f t="shared" si="3700"/>
        <v>0</v>
      </c>
      <c r="DS249" s="33">
        <f t="shared" si="3700"/>
        <v>0</v>
      </c>
      <c r="DT249" s="33">
        <f t="shared" si="3700"/>
        <v>0</v>
      </c>
      <c r="DU249" s="33">
        <f t="shared" si="3700"/>
        <v>0</v>
      </c>
      <c r="DV249" s="33">
        <f t="shared" si="3700"/>
        <v>0</v>
      </c>
      <c r="DW249" s="33">
        <f t="shared" si="3700"/>
        <v>0</v>
      </c>
      <c r="DX249" s="33">
        <f t="shared" si="3700"/>
        <v>0</v>
      </c>
      <c r="DY249" s="33">
        <f t="shared" si="3700"/>
        <v>0</v>
      </c>
      <c r="DZ249" s="33">
        <f t="shared" si="3700"/>
        <v>0</v>
      </c>
      <c r="EA249" s="56" t="e">
        <f t="shared" si="3700"/>
        <v>#DIV/0!</v>
      </c>
      <c r="EB249" s="56" t="e">
        <f t="shared" si="3700"/>
        <v>#DIV/0!</v>
      </c>
      <c r="EC249" s="56" t="e">
        <f t="shared" si="3700"/>
        <v>#DIV/0!</v>
      </c>
      <c r="ED249" s="33">
        <f t="shared" ref="ED249:EV249" si="3701">SUBTOTAL(9,ED246:ED248)</f>
        <v>0</v>
      </c>
      <c r="EE249" s="33">
        <f t="shared" si="3701"/>
        <v>0</v>
      </c>
      <c r="EF249" s="33">
        <f t="shared" si="3701"/>
        <v>0</v>
      </c>
      <c r="EG249" s="33">
        <f t="shared" si="3701"/>
        <v>0</v>
      </c>
      <c r="EH249" s="33">
        <f t="shared" si="3701"/>
        <v>0</v>
      </c>
      <c r="EI249" s="33">
        <f t="shared" si="3701"/>
        <v>0</v>
      </c>
      <c r="EJ249" s="33">
        <f t="shared" si="3701"/>
        <v>0</v>
      </c>
      <c r="EK249" s="33">
        <f t="shared" si="3701"/>
        <v>0</v>
      </c>
      <c r="EL249" s="33">
        <f t="shared" si="3701"/>
        <v>0</v>
      </c>
      <c r="EM249" s="33">
        <f t="shared" si="3701"/>
        <v>0</v>
      </c>
      <c r="EN249" s="33">
        <f t="shared" si="3701"/>
        <v>0</v>
      </c>
      <c r="EO249" s="33">
        <f t="shared" si="3701"/>
        <v>0</v>
      </c>
      <c r="EP249" s="33">
        <f t="shared" si="3701"/>
        <v>0</v>
      </c>
      <c r="EQ249" s="33">
        <f t="shared" si="3701"/>
        <v>0</v>
      </c>
      <c r="ER249" s="33">
        <f t="shared" si="3701"/>
        <v>0</v>
      </c>
      <c r="ES249" s="33">
        <f t="shared" si="3701"/>
        <v>0</v>
      </c>
      <c r="ET249" s="56" t="e">
        <f t="shared" si="3701"/>
        <v>#DIV/0!</v>
      </c>
      <c r="EU249" s="56" t="e">
        <f t="shared" si="3701"/>
        <v>#DIV/0!</v>
      </c>
      <c r="EV249" s="56" t="e">
        <f t="shared" si="3701"/>
        <v>#DIV/0!</v>
      </c>
    </row>
    <row r="250" spans="1:152" x14ac:dyDescent="0.25">
      <c r="A250" s="25">
        <v>1474</v>
      </c>
      <c r="B250" s="6">
        <v>600029107</v>
      </c>
      <c r="C250" s="26">
        <v>60252774</v>
      </c>
      <c r="D250" s="27" t="s">
        <v>100</v>
      </c>
      <c r="E250" s="6">
        <v>3133</v>
      </c>
      <c r="F250" s="6" t="s">
        <v>64</v>
      </c>
      <c r="G250" s="26" t="s">
        <v>94</v>
      </c>
      <c r="H250" s="40">
        <f>I250+P250</f>
        <v>110000</v>
      </c>
      <c r="I250" s="40">
        <f>K250+L250+M250+N250+O250</f>
        <v>40000</v>
      </c>
      <c r="J250" s="5"/>
      <c r="K250" s="9"/>
      <c r="L250" s="9">
        <v>40000</v>
      </c>
      <c r="M250" s="9"/>
      <c r="N250" s="9"/>
      <c r="O250" s="9"/>
      <c r="P250" s="40">
        <f>Q250+R250+S250</f>
        <v>70000</v>
      </c>
      <c r="Q250" s="9">
        <v>70000</v>
      </c>
      <c r="R250" s="9"/>
      <c r="S250" s="9"/>
      <c r="T250" s="64">
        <f>(L250+M250+N250)*-1</f>
        <v>-40000</v>
      </c>
      <c r="U250" s="64">
        <f>(Q250+R250)*-1</f>
        <v>-70000</v>
      </c>
      <c r="V250" s="9">
        <f t="shared" ref="V250:W252" si="3702">ROUND(T250*0.65,0)</f>
        <v>-26000</v>
      </c>
      <c r="W250" s="9">
        <f t="shared" si="3702"/>
        <v>-45500</v>
      </c>
      <c r="X250" s="9">
        <v>47393</v>
      </c>
      <c r="Y250" s="9">
        <v>33657</v>
      </c>
      <c r="Z250" s="69">
        <f t="shared" ref="Z250:Z252" si="3703">IF(T250=0,0,ROUND((T250+L250)/X250/12,2))</f>
        <v>0</v>
      </c>
      <c r="AA250" s="69">
        <f t="shared" ref="AA250:AA252" si="3704">IF(U250=0,0,ROUND((U250+Q250)/Y250/12,2))</f>
        <v>0</v>
      </c>
      <c r="AB250" s="69">
        <f>Z250+AA250</f>
        <v>0</v>
      </c>
      <c r="AC250" s="69">
        <f t="shared" ref="AC250:AC252" si="3705">ROUND(Z250*0.65,2)</f>
        <v>0</v>
      </c>
      <c r="AD250" s="69">
        <f t="shared" ref="AD250:AD252" si="3706">ROUND(AA250*0.65,2)</f>
        <v>0</v>
      </c>
      <c r="AE250" s="46">
        <f>AC250+AD250</f>
        <v>0</v>
      </c>
      <c r="AF250" s="9">
        <f t="shared" ref="AF250:AF252" si="3707">T250-V250</f>
        <v>-14000</v>
      </c>
      <c r="AG250" s="9">
        <f t="shared" ref="AG250:AG252" si="3708">U250-W250</f>
        <v>-24500</v>
      </c>
      <c r="AH250" s="69">
        <f t="shared" ref="AH250:AH252" si="3709">Z250-AC250</f>
        <v>0</v>
      </c>
      <c r="AI250" s="69">
        <f t="shared" ref="AI250:AI252" si="3710">AA250-AD250</f>
        <v>0</v>
      </c>
      <c r="AJ250" s="69">
        <f>AH250+AI250</f>
        <v>0</v>
      </c>
      <c r="AK250" s="40">
        <f>AL250+AS250</f>
        <v>40000</v>
      </c>
      <c r="AL250" s="40">
        <f>AN250+AO250+AP250+AQ250+AR250</f>
        <v>40000</v>
      </c>
      <c r="AM250" s="5"/>
      <c r="AN250" s="9"/>
      <c r="AO250" s="76">
        <v>40000</v>
      </c>
      <c r="AP250" s="9"/>
      <c r="AQ250" s="78"/>
      <c r="AR250" s="78"/>
      <c r="AS250" s="76">
        <f>AT250+AU250+AV250</f>
        <v>0</v>
      </c>
      <c r="AT250" s="78"/>
      <c r="AU250" s="78"/>
      <c r="AV250" s="78"/>
      <c r="AW250" s="78">
        <f t="shared" ref="AW250:AW252" si="3711">(AN250+AO250+AP250+AQ250)-(K250+L250+M250+N250)</f>
        <v>0</v>
      </c>
      <c r="AX250" s="78">
        <f t="shared" ref="AX250:AX252" si="3712">(AT250+AU250)-(Q250+R250)</f>
        <v>-70000</v>
      </c>
      <c r="AY250" s="78">
        <f t="shared" ref="AY250:AY252" si="3713">AV250+AR250-S250-O250</f>
        <v>0</v>
      </c>
      <c r="AZ250" s="9">
        <v>47393</v>
      </c>
      <c r="BA250" s="9">
        <v>33657</v>
      </c>
      <c r="BB250" s="86">
        <f>ROUND(AW250/AZ250/10,2)*-1</f>
        <v>0</v>
      </c>
      <c r="BC250" s="86">
        <f>ROUND((AU250-R250)/BA250/10,2)*-1</f>
        <v>0</v>
      </c>
      <c r="BD250" s="86">
        <f>BB250+BC250</f>
        <v>0</v>
      </c>
      <c r="BE250" s="87">
        <f>BF250+BM250</f>
        <v>40000</v>
      </c>
      <c r="BF250" s="87">
        <f>BH250+BI250+BJ250+BK250+BL250</f>
        <v>40000</v>
      </c>
      <c r="BG250" s="76">
        <f>AM250</f>
        <v>0</v>
      </c>
      <c r="BH250" s="76">
        <f t="shared" ref="BH250" si="3714">AN250</f>
        <v>0</v>
      </c>
      <c r="BI250" s="76">
        <f t="shared" ref="BI250" si="3715">AO250</f>
        <v>40000</v>
      </c>
      <c r="BJ250" s="76">
        <f t="shared" ref="BJ250" si="3716">AP250</f>
        <v>0</v>
      </c>
      <c r="BK250" s="76">
        <f t="shared" ref="BK250" si="3717">AQ250</f>
        <v>0</v>
      </c>
      <c r="BL250" s="76">
        <f t="shared" ref="BL250" si="3718">AR250</f>
        <v>0</v>
      </c>
      <c r="BM250" s="87">
        <f>BN250+BO250+BP250</f>
        <v>0</v>
      </c>
      <c r="BN250" s="76">
        <f>AT250</f>
        <v>0</v>
      </c>
      <c r="BO250" s="76">
        <f t="shared" ref="BO250" si="3719">AU250</f>
        <v>0</v>
      </c>
      <c r="BP250" s="76">
        <f t="shared" ref="BP250" si="3720">AV250</f>
        <v>0</v>
      </c>
      <c r="BQ250" s="81">
        <f t="shared" ref="BQ250:BQ252" si="3721">(BH250+BI250+BJ250+BK250)-(K250+L250+M250+N250)</f>
        <v>0</v>
      </c>
      <c r="BR250" s="81">
        <f t="shared" ref="BR250:BR252" si="3722">(BN250+BO250)-(Q250+R250)</f>
        <v>-70000</v>
      </c>
      <c r="BS250" s="81">
        <f t="shared" ref="BS250:BS252" si="3723">(BP250+BL250)-(S250+O250)</f>
        <v>0</v>
      </c>
      <c r="BT250" s="9">
        <v>47393</v>
      </c>
      <c r="BU250" s="9">
        <v>33657</v>
      </c>
      <c r="BV250" s="86">
        <f t="shared" ref="BV250" si="3724">ROUND(((BH250+BJ250+BK250)-(K250+M250+N250))/10/BT250,2)*-1</f>
        <v>0</v>
      </c>
      <c r="BW250" s="86">
        <f t="shared" ref="BW250:BW252" si="3725">ROUND((BO250-R250)/10/BU250,2)*-1</f>
        <v>0</v>
      </c>
      <c r="BX250" s="86">
        <f>BV250+BW250</f>
        <v>0</v>
      </c>
      <c r="BY250" s="87">
        <f t="shared" ref="BY250:BY252" si="3726">BZ250+CG250</f>
        <v>40000</v>
      </c>
      <c r="BZ250" s="87">
        <f t="shared" ref="BZ250:BZ252" si="3727">CB250+CC250+CD250+CE250+CF250</f>
        <v>40000</v>
      </c>
      <c r="CA250" s="81">
        <f t="shared" ref="CA250:CA252" si="3728">BG250</f>
        <v>0</v>
      </c>
      <c r="CB250" s="81">
        <f t="shared" ref="CB250:CB252" si="3729">BH250</f>
        <v>0</v>
      </c>
      <c r="CC250" s="81">
        <f t="shared" ref="CC250:CC252" si="3730">BI250</f>
        <v>40000</v>
      </c>
      <c r="CD250" s="81">
        <f t="shared" ref="CD250:CD252" si="3731">BJ250</f>
        <v>0</v>
      </c>
      <c r="CE250" s="81">
        <f t="shared" ref="CE250:CE252" si="3732">BK250</f>
        <v>0</v>
      </c>
      <c r="CF250" s="81">
        <f t="shared" ref="CF250:CF252" si="3733">BL250</f>
        <v>0</v>
      </c>
      <c r="CG250" s="87">
        <f t="shared" ref="CG250:CG252" si="3734">CH250+CI250+CJ250</f>
        <v>0</v>
      </c>
      <c r="CH250" s="81">
        <f t="shared" ref="CH250:CH252" si="3735">BN250</f>
        <v>0</v>
      </c>
      <c r="CI250" s="81">
        <f t="shared" ref="CI250:CI252" si="3736">BO250</f>
        <v>0</v>
      </c>
      <c r="CJ250" s="81">
        <f t="shared" ref="CJ250:CJ252" si="3737">BP250</f>
        <v>0</v>
      </c>
      <c r="CK250" s="81">
        <f>(CC250+CD250+CE250)-(BI250+BJ250+BK250)</f>
        <v>0</v>
      </c>
      <c r="CL250" s="81">
        <f>(CH250+CI250)-(BN250+BO250)</f>
        <v>0</v>
      </c>
      <c r="CM250" s="9">
        <v>47393</v>
      </c>
      <c r="CN250" s="9">
        <v>33657</v>
      </c>
      <c r="CO250" s="90">
        <f>ROUND(((CD250+CE250)-(BJ250+BK250))/CM250/10,2)*-1</f>
        <v>0</v>
      </c>
      <c r="CP250" s="90">
        <f>ROUND((CI250-BO250)/CN250/10,2)*-1</f>
        <v>0</v>
      </c>
      <c r="CQ250" s="90">
        <f t="shared" ref="CQ250:CQ252" si="3738">SUM(CO250:CP250)</f>
        <v>0</v>
      </c>
      <c r="CR250" s="87">
        <f>CS250+CZ250</f>
        <v>0</v>
      </c>
      <c r="CS250" s="87">
        <f>CU250+CV250+CW250+CX250+CY250</f>
        <v>0</v>
      </c>
      <c r="CT250" s="77"/>
      <c r="CU250" s="78"/>
      <c r="CV250" s="78"/>
      <c r="CW250" s="78"/>
      <c r="CX250" s="78"/>
      <c r="CY250" s="78"/>
      <c r="CZ250" s="87">
        <f>DA250+DB250+DC250</f>
        <v>0</v>
      </c>
      <c r="DA250" s="78"/>
      <c r="DB250" s="78"/>
      <c r="DC250" s="78"/>
      <c r="DD250" s="81">
        <f t="shared" ref="DD250:DD252" si="3739">(CV250+CW250+CX250)-(CC250+CD250+CE250)</f>
        <v>-40000</v>
      </c>
      <c r="DE250" s="81">
        <f t="shared" ref="DE250:DE252" si="3740">(DA250+DB250)-(CH250+CI250)</f>
        <v>0</v>
      </c>
      <c r="DF250" s="9">
        <v>48360</v>
      </c>
      <c r="DG250" s="9">
        <v>34344</v>
      </c>
      <c r="DH250" s="90">
        <f t="shared" ref="DH250" si="3741">ROUND(((CW250+CX250)-(CD250+CE250))/DF250/12,2)*-1</f>
        <v>0</v>
      </c>
      <c r="DI250" s="90">
        <f t="shared" ref="DI250" si="3742">ROUND(((DB250-CI250)/DG250/10),2)*-1</f>
        <v>0</v>
      </c>
      <c r="DJ250" s="90">
        <f>DH250+DI250</f>
        <v>0</v>
      </c>
      <c r="DK250" s="87">
        <f>DL250+DS250</f>
        <v>0</v>
      </c>
      <c r="DL250" s="87">
        <f>DN250+DO250+DP250+DQ250+DR250</f>
        <v>0</v>
      </c>
      <c r="DM250" s="77"/>
      <c r="DN250" s="78"/>
      <c r="DO250" s="78"/>
      <c r="DP250" s="78"/>
      <c r="DQ250" s="78"/>
      <c r="DR250" s="78"/>
      <c r="DS250" s="87">
        <f>DT250+DU250+DV250</f>
        <v>0</v>
      </c>
      <c r="DT250" s="78"/>
      <c r="DU250" s="78"/>
      <c r="DV250" s="78"/>
      <c r="DW250" s="81">
        <f t="shared" ref="DW250:DW252" si="3743">(DO250+DP250+DQ250)-(CV250+CW250+CX250)</f>
        <v>0</v>
      </c>
      <c r="DX250" s="81">
        <f t="shared" ref="DX250:DX252" si="3744">(DT250+DU250)-(DA250+DB250)</f>
        <v>0</v>
      </c>
      <c r="DY250" s="9"/>
      <c r="DZ250" s="9"/>
      <c r="EA250" s="90" t="e">
        <f t="shared" ref="EA250" si="3745">ROUND(((DP250+DQ250)-(CW250+CX250))/DY250/12,2)*-1</f>
        <v>#DIV/0!</v>
      </c>
      <c r="EB250" s="90" t="e">
        <f t="shared" ref="EB250" si="3746">ROUND(((DU250-DB250)/DZ250/10),2)*-1</f>
        <v>#DIV/0!</v>
      </c>
      <c r="EC250" s="90" t="e">
        <f>EA250+EB250</f>
        <v>#DIV/0!</v>
      </c>
      <c r="ED250" s="87">
        <f>EE250+EL250</f>
        <v>0</v>
      </c>
      <c r="EE250" s="87">
        <f>EG250+EH250+EI250+EJ250+EK250</f>
        <v>0</v>
      </c>
      <c r="EF250" s="88"/>
      <c r="EG250" s="81"/>
      <c r="EH250" s="81"/>
      <c r="EI250" s="81"/>
      <c r="EJ250" s="81"/>
      <c r="EK250" s="81"/>
      <c r="EL250" s="87">
        <f>EM250+EN250+EO250</f>
        <v>0</v>
      </c>
      <c r="EM250" s="81"/>
      <c r="EN250" s="81"/>
      <c r="EO250" s="81"/>
      <c r="EP250" s="81">
        <f t="shared" ref="EP250:EP252" si="3747">(EH250+EI250+EJ250)-(DO250+DP250+DQ250)</f>
        <v>0</v>
      </c>
      <c r="EQ250" s="81">
        <f t="shared" ref="EQ250:EQ252" si="3748">(EM250+EN250)-(DT250+DU250)</f>
        <v>0</v>
      </c>
      <c r="ER250" s="9"/>
      <c r="ES250" s="9"/>
      <c r="ET250" s="90" t="e">
        <f t="shared" ref="ET250" si="3749">ROUND(((EI250+EJ250)-(DP250+DQ250))/ER250/12,2)*-1</f>
        <v>#DIV/0!</v>
      </c>
      <c r="EU250" s="90" t="e">
        <f t="shared" ref="EU250" si="3750">ROUND(((EN250-DU250)/ES250/10),2)*-1</f>
        <v>#DIV/0!</v>
      </c>
      <c r="EV250" s="90" t="e">
        <f>ET250+EU250</f>
        <v>#DIV/0!</v>
      </c>
    </row>
    <row r="251" spans="1:152" x14ac:dyDescent="0.25">
      <c r="A251" s="5">
        <v>1474</v>
      </c>
      <c r="B251" s="2">
        <v>600029107</v>
      </c>
      <c r="C251" s="7">
        <v>60252774</v>
      </c>
      <c r="D251" s="8" t="s">
        <v>100</v>
      </c>
      <c r="E251" s="19">
        <v>3133</v>
      </c>
      <c r="F251" s="19" t="s">
        <v>108</v>
      </c>
      <c r="G251" s="19" t="s">
        <v>94</v>
      </c>
      <c r="H251" s="40">
        <f>I251+P251</f>
        <v>0</v>
      </c>
      <c r="I251" s="40">
        <f>K251+L251+M251+N251+O251</f>
        <v>0</v>
      </c>
      <c r="J251" s="5"/>
      <c r="K251" s="9"/>
      <c r="L251" s="9"/>
      <c r="M251" s="9"/>
      <c r="N251" s="9"/>
      <c r="O251" s="9"/>
      <c r="P251" s="40">
        <f>Q251+R251+S251</f>
        <v>0</v>
      </c>
      <c r="Q251" s="9"/>
      <c r="R251" s="9"/>
      <c r="S251" s="9"/>
      <c r="T251" s="64">
        <f>(L251+M251+N251)*-1</f>
        <v>0</v>
      </c>
      <c r="U251" s="64">
        <f>(Q251+R251)*-1</f>
        <v>0</v>
      </c>
      <c r="V251" s="9">
        <f t="shared" si="3702"/>
        <v>0</v>
      </c>
      <c r="W251" s="9">
        <f t="shared" si="3702"/>
        <v>0</v>
      </c>
      <c r="X251" s="45" t="s">
        <v>218</v>
      </c>
      <c r="Y251" s="45" t="s">
        <v>218</v>
      </c>
      <c r="Z251" s="69">
        <f t="shared" si="3703"/>
        <v>0</v>
      </c>
      <c r="AA251" s="69">
        <f t="shared" si="3704"/>
        <v>0</v>
      </c>
      <c r="AB251" s="69">
        <f>Z251+AA251</f>
        <v>0</v>
      </c>
      <c r="AC251" s="69">
        <f t="shared" si="3705"/>
        <v>0</v>
      </c>
      <c r="AD251" s="69">
        <f t="shared" si="3706"/>
        <v>0</v>
      </c>
      <c r="AE251" s="46">
        <f>AC251+AD251</f>
        <v>0</v>
      </c>
      <c r="AF251" s="9">
        <f t="shared" si="3707"/>
        <v>0</v>
      </c>
      <c r="AG251" s="9">
        <f t="shared" si="3708"/>
        <v>0</v>
      </c>
      <c r="AH251" s="69">
        <f t="shared" si="3709"/>
        <v>0</v>
      </c>
      <c r="AI251" s="69">
        <f t="shared" si="3710"/>
        <v>0</v>
      </c>
      <c r="AJ251" s="69">
        <f>AH251+AI251</f>
        <v>0</v>
      </c>
      <c r="AK251" s="40">
        <f>AL251+AS251</f>
        <v>0</v>
      </c>
      <c r="AL251" s="40">
        <f>AN251+AO251+AP251+AQ251+AR251</f>
        <v>0</v>
      </c>
      <c r="AM251" s="5"/>
      <c r="AN251" s="9"/>
      <c r="AO251" s="9"/>
      <c r="AP251" s="9"/>
      <c r="AQ251" s="78"/>
      <c r="AR251" s="78"/>
      <c r="AS251" s="76">
        <f>AT251+AU251+AV251</f>
        <v>0</v>
      </c>
      <c r="AT251" s="78"/>
      <c r="AU251" s="78"/>
      <c r="AV251" s="78"/>
      <c r="AW251" s="78">
        <f t="shared" si="3711"/>
        <v>0</v>
      </c>
      <c r="AX251" s="78">
        <f t="shared" si="3712"/>
        <v>0</v>
      </c>
      <c r="AY251" s="78">
        <f t="shared" si="3713"/>
        <v>0</v>
      </c>
      <c r="AZ251" s="45" t="s">
        <v>218</v>
      </c>
      <c r="BA251" s="45" t="s">
        <v>218</v>
      </c>
      <c r="BB251" s="107" t="s">
        <v>218</v>
      </c>
      <c r="BC251" s="107" t="s">
        <v>218</v>
      </c>
      <c r="BD251" s="107" t="s">
        <v>218</v>
      </c>
      <c r="BE251" s="87">
        <f>BF251+BM251</f>
        <v>0</v>
      </c>
      <c r="BF251" s="87">
        <f>BH251+BI251+BJ251+BK251+BL251</f>
        <v>0</v>
      </c>
      <c r="BG251" s="88">
        <f t="shared" ref="BG251" si="3751">J251</f>
        <v>0</v>
      </c>
      <c r="BH251" s="88">
        <f t="shared" ref="BH251" si="3752">K251</f>
        <v>0</v>
      </c>
      <c r="BI251" s="88">
        <f t="shared" ref="BI251" si="3753">L251</f>
        <v>0</v>
      </c>
      <c r="BJ251" s="88">
        <f t="shared" ref="BJ251" si="3754">M251</f>
        <v>0</v>
      </c>
      <c r="BK251" s="88">
        <f t="shared" ref="BK251" si="3755">N251</f>
        <v>0</v>
      </c>
      <c r="BL251" s="88">
        <f t="shared" ref="BL251" si="3756">O251</f>
        <v>0</v>
      </c>
      <c r="BM251" s="87">
        <f>BN251+BO251+BP251</f>
        <v>0</v>
      </c>
      <c r="BN251" s="81">
        <f t="shared" ref="BN251" si="3757">Q251</f>
        <v>0</v>
      </c>
      <c r="BO251" s="81">
        <f t="shared" ref="BO251" si="3758">R251</f>
        <v>0</v>
      </c>
      <c r="BP251" s="81">
        <f t="shared" ref="BP251" si="3759">S251</f>
        <v>0</v>
      </c>
      <c r="BQ251" s="81">
        <f t="shared" si="3721"/>
        <v>0</v>
      </c>
      <c r="BR251" s="81">
        <f t="shared" si="3722"/>
        <v>0</v>
      </c>
      <c r="BS251" s="81">
        <f t="shared" si="3723"/>
        <v>0</v>
      </c>
      <c r="BT251" s="45" t="s">
        <v>218</v>
      </c>
      <c r="BU251" s="45" t="s">
        <v>218</v>
      </c>
      <c r="BV251" s="86">
        <v>0</v>
      </c>
      <c r="BW251" s="86">
        <v>0</v>
      </c>
      <c r="BX251" s="86">
        <f>BV251+BW251</f>
        <v>0</v>
      </c>
      <c r="BY251" s="87">
        <f t="shared" si="3726"/>
        <v>0</v>
      </c>
      <c r="BZ251" s="87">
        <f t="shared" si="3727"/>
        <v>0</v>
      </c>
      <c r="CA251" s="81">
        <f t="shared" si="3728"/>
        <v>0</v>
      </c>
      <c r="CB251" s="81">
        <f t="shared" si="3729"/>
        <v>0</v>
      </c>
      <c r="CC251" s="81">
        <f t="shared" si="3730"/>
        <v>0</v>
      </c>
      <c r="CD251" s="81">
        <f t="shared" si="3731"/>
        <v>0</v>
      </c>
      <c r="CE251" s="81">
        <f t="shared" si="3732"/>
        <v>0</v>
      </c>
      <c r="CF251" s="81">
        <f t="shared" si="3733"/>
        <v>0</v>
      </c>
      <c r="CG251" s="87">
        <f t="shared" si="3734"/>
        <v>0</v>
      </c>
      <c r="CH251" s="81">
        <f t="shared" si="3735"/>
        <v>0</v>
      </c>
      <c r="CI251" s="81">
        <f t="shared" si="3736"/>
        <v>0</v>
      </c>
      <c r="CJ251" s="81">
        <f t="shared" si="3737"/>
        <v>0</v>
      </c>
      <c r="CK251" s="81">
        <f>(CC251+CD251+CE251)-(BI251+BJ251+BK251)</f>
        <v>0</v>
      </c>
      <c r="CL251" s="81">
        <f>(CH251+CI251)-(BN251+BO251)</f>
        <v>0</v>
      </c>
      <c r="CM251" s="45">
        <v>0</v>
      </c>
      <c r="CN251" s="45">
        <v>0</v>
      </c>
      <c r="CO251" s="90"/>
      <c r="CP251" s="90"/>
      <c r="CQ251" s="90">
        <f t="shared" si="3738"/>
        <v>0</v>
      </c>
      <c r="CR251" s="87">
        <f>CS251+CZ251</f>
        <v>0</v>
      </c>
      <c r="CS251" s="87">
        <f>CU251+CV251+CW251+CX251+CY251</f>
        <v>0</v>
      </c>
      <c r="CT251" s="77"/>
      <c r="CU251" s="78"/>
      <c r="CV251" s="78"/>
      <c r="CW251" s="78"/>
      <c r="CX251" s="78"/>
      <c r="CY251" s="78"/>
      <c r="CZ251" s="87">
        <f>DA251+DB251+DC251</f>
        <v>0</v>
      </c>
      <c r="DA251" s="78"/>
      <c r="DB251" s="78"/>
      <c r="DC251" s="78"/>
      <c r="DD251" s="81">
        <f t="shared" si="3739"/>
        <v>0</v>
      </c>
      <c r="DE251" s="81">
        <f t="shared" si="3740"/>
        <v>0</v>
      </c>
      <c r="DF251" s="45" t="s">
        <v>218</v>
      </c>
      <c r="DG251" s="45" t="s">
        <v>218</v>
      </c>
      <c r="DH251" s="90">
        <v>0</v>
      </c>
      <c r="DI251" s="90">
        <v>0</v>
      </c>
      <c r="DJ251" s="90">
        <f>DH251+DI251</f>
        <v>0</v>
      </c>
      <c r="DK251" s="87">
        <f>DL251+DS251</f>
        <v>0</v>
      </c>
      <c r="DL251" s="87">
        <f>DN251+DO251+DP251+DQ251+DR251</f>
        <v>0</v>
      </c>
      <c r="DM251" s="77"/>
      <c r="DN251" s="78"/>
      <c r="DO251" s="78"/>
      <c r="DP251" s="78"/>
      <c r="DQ251" s="78"/>
      <c r="DR251" s="78"/>
      <c r="DS251" s="87">
        <f>DT251+DU251+DV251</f>
        <v>0</v>
      </c>
      <c r="DT251" s="78"/>
      <c r="DU251" s="78"/>
      <c r="DV251" s="78"/>
      <c r="DW251" s="81">
        <f t="shared" si="3743"/>
        <v>0</v>
      </c>
      <c r="DX251" s="81">
        <f t="shared" si="3744"/>
        <v>0</v>
      </c>
      <c r="DY251" s="45" t="s">
        <v>218</v>
      </c>
      <c r="DZ251" s="45" t="s">
        <v>218</v>
      </c>
      <c r="EA251" s="90">
        <v>0</v>
      </c>
      <c r="EB251" s="90">
        <v>0</v>
      </c>
      <c r="EC251" s="90">
        <f>EA251+EB251</f>
        <v>0</v>
      </c>
      <c r="ED251" s="87">
        <f>EE251+EL251</f>
        <v>0</v>
      </c>
      <c r="EE251" s="87">
        <f>EG251+EH251+EI251+EJ251+EK251</f>
        <v>0</v>
      </c>
      <c r="EF251" s="88"/>
      <c r="EG251" s="81"/>
      <c r="EH251" s="81"/>
      <c r="EI251" s="81"/>
      <c r="EJ251" s="81"/>
      <c r="EK251" s="81"/>
      <c r="EL251" s="87">
        <f>EM251+EN251+EO251</f>
        <v>0</v>
      </c>
      <c r="EM251" s="81"/>
      <c r="EN251" s="81"/>
      <c r="EO251" s="81"/>
      <c r="EP251" s="81">
        <f t="shared" si="3747"/>
        <v>0</v>
      </c>
      <c r="EQ251" s="81">
        <f t="shared" si="3748"/>
        <v>0</v>
      </c>
      <c r="ER251" s="45" t="s">
        <v>218</v>
      </c>
      <c r="ES251" s="45" t="s">
        <v>218</v>
      </c>
      <c r="ET251" s="90">
        <v>0</v>
      </c>
      <c r="EU251" s="90">
        <v>0</v>
      </c>
      <c r="EV251" s="90">
        <f>ET251+EU251</f>
        <v>0</v>
      </c>
    </row>
    <row r="252" spans="1:152" x14ac:dyDescent="0.25">
      <c r="A252" s="5">
        <v>1474</v>
      </c>
      <c r="B252" s="2">
        <v>600029107</v>
      </c>
      <c r="C252" s="7">
        <v>60252774</v>
      </c>
      <c r="D252" s="8" t="s">
        <v>100</v>
      </c>
      <c r="E252" s="2">
        <v>3141</v>
      </c>
      <c r="F252" s="2" t="s">
        <v>20</v>
      </c>
      <c r="G252" s="7" t="s">
        <v>94</v>
      </c>
      <c r="H252" s="40">
        <f>I252+P252</f>
        <v>0</v>
      </c>
      <c r="I252" s="40">
        <f>K252+L252+M252+N252+O252</f>
        <v>0</v>
      </c>
      <c r="J252" s="5"/>
      <c r="K252" s="9"/>
      <c r="L252" s="9"/>
      <c r="M252" s="9"/>
      <c r="N252" s="9"/>
      <c r="O252" s="9"/>
      <c r="P252" s="40">
        <f>Q252+R252+S252</f>
        <v>0</v>
      </c>
      <c r="Q252" s="9"/>
      <c r="R252" s="9"/>
      <c r="S252" s="9"/>
      <c r="T252" s="64">
        <f>(L252+M252+N252)*-1</f>
        <v>0</v>
      </c>
      <c r="U252" s="64">
        <f>(Q252+R252)*-1</f>
        <v>0</v>
      </c>
      <c r="V252" s="9">
        <f t="shared" si="3702"/>
        <v>0</v>
      </c>
      <c r="W252" s="9">
        <f t="shared" si="3702"/>
        <v>0</v>
      </c>
      <c r="X252" s="45" t="s">
        <v>218</v>
      </c>
      <c r="Y252" s="9">
        <v>25931</v>
      </c>
      <c r="Z252" s="69">
        <f t="shared" si="3703"/>
        <v>0</v>
      </c>
      <c r="AA252" s="69">
        <f t="shared" si="3704"/>
        <v>0</v>
      </c>
      <c r="AB252" s="69">
        <f>Z252+AA252</f>
        <v>0</v>
      </c>
      <c r="AC252" s="69">
        <f t="shared" si="3705"/>
        <v>0</v>
      </c>
      <c r="AD252" s="69">
        <f t="shared" si="3706"/>
        <v>0</v>
      </c>
      <c r="AE252" s="46">
        <f>AC252+AD252</f>
        <v>0</v>
      </c>
      <c r="AF252" s="9">
        <f t="shared" si="3707"/>
        <v>0</v>
      </c>
      <c r="AG252" s="9">
        <f t="shared" si="3708"/>
        <v>0</v>
      </c>
      <c r="AH252" s="69">
        <f t="shared" si="3709"/>
        <v>0</v>
      </c>
      <c r="AI252" s="69">
        <f t="shared" si="3710"/>
        <v>0</v>
      </c>
      <c r="AJ252" s="69">
        <f>AH252+AI252</f>
        <v>0</v>
      </c>
      <c r="AK252" s="40">
        <f>AL252+AS252</f>
        <v>115000</v>
      </c>
      <c r="AL252" s="40">
        <f>AN252+AO252+AP252+AQ252+AR252</f>
        <v>0</v>
      </c>
      <c r="AM252" s="5"/>
      <c r="AN252" s="9"/>
      <c r="AO252" s="9"/>
      <c r="AP252" s="9"/>
      <c r="AQ252" s="78"/>
      <c r="AR252" s="78"/>
      <c r="AS252" s="76">
        <f>AT252+AU252+AV252</f>
        <v>115000</v>
      </c>
      <c r="AT252" s="78">
        <v>100000</v>
      </c>
      <c r="AU252" s="78">
        <v>15000</v>
      </c>
      <c r="AV252" s="78"/>
      <c r="AW252" s="78">
        <f t="shared" si="3711"/>
        <v>0</v>
      </c>
      <c r="AX252" s="78">
        <f t="shared" si="3712"/>
        <v>115000</v>
      </c>
      <c r="AY252" s="78">
        <f t="shared" si="3713"/>
        <v>0</v>
      </c>
      <c r="AZ252" s="45" t="s">
        <v>218</v>
      </c>
      <c r="BA252" s="9">
        <v>25931</v>
      </c>
      <c r="BB252" s="107" t="s">
        <v>218</v>
      </c>
      <c r="BC252" s="86">
        <f>ROUND((AU252-R252)/BA252/10,2)*-1</f>
        <v>-0.06</v>
      </c>
      <c r="BD252" s="86">
        <f>BC252</f>
        <v>-0.06</v>
      </c>
      <c r="BE252" s="87">
        <f>BF252+BM252</f>
        <v>115000</v>
      </c>
      <c r="BF252" s="87">
        <f>BH252+BI252+BJ252+BK252+BL252</f>
        <v>0</v>
      </c>
      <c r="BG252" s="76">
        <f>AM252</f>
        <v>0</v>
      </c>
      <c r="BH252" s="76">
        <f t="shared" ref="BH252" si="3760">AN252</f>
        <v>0</v>
      </c>
      <c r="BI252" s="76">
        <f t="shared" ref="BI252" si="3761">AO252</f>
        <v>0</v>
      </c>
      <c r="BJ252" s="76">
        <f t="shared" ref="BJ252" si="3762">AP252</f>
        <v>0</v>
      </c>
      <c r="BK252" s="76">
        <f t="shared" ref="BK252" si="3763">AQ252</f>
        <v>0</v>
      </c>
      <c r="BL252" s="76">
        <f t="shared" ref="BL252" si="3764">AR252</f>
        <v>0</v>
      </c>
      <c r="BM252" s="87">
        <f>BN252+BO252+BP252</f>
        <v>115000</v>
      </c>
      <c r="BN252" s="76">
        <f>AT252</f>
        <v>100000</v>
      </c>
      <c r="BO252" s="76">
        <f t="shared" ref="BO252" si="3765">AU252</f>
        <v>15000</v>
      </c>
      <c r="BP252" s="76">
        <f t="shared" ref="BP252" si="3766">AV252</f>
        <v>0</v>
      </c>
      <c r="BQ252" s="81">
        <f t="shared" si="3721"/>
        <v>0</v>
      </c>
      <c r="BR252" s="81">
        <f t="shared" si="3722"/>
        <v>115000</v>
      </c>
      <c r="BS252" s="81">
        <f t="shared" si="3723"/>
        <v>0</v>
      </c>
      <c r="BT252" s="45" t="s">
        <v>218</v>
      </c>
      <c r="BU252" s="9">
        <v>25931</v>
      </c>
      <c r="BV252" s="86">
        <v>0</v>
      </c>
      <c r="BW252" s="86">
        <f t="shared" si="3725"/>
        <v>-0.06</v>
      </c>
      <c r="BX252" s="86">
        <f>BV252+BW252</f>
        <v>-0.06</v>
      </c>
      <c r="BY252" s="87">
        <f t="shared" si="3726"/>
        <v>115000</v>
      </c>
      <c r="BZ252" s="87">
        <f t="shared" si="3727"/>
        <v>0</v>
      </c>
      <c r="CA252" s="81">
        <f t="shared" si="3728"/>
        <v>0</v>
      </c>
      <c r="CB252" s="81">
        <f t="shared" si="3729"/>
        <v>0</v>
      </c>
      <c r="CC252" s="81">
        <f t="shared" si="3730"/>
        <v>0</v>
      </c>
      <c r="CD252" s="81">
        <f t="shared" si="3731"/>
        <v>0</v>
      </c>
      <c r="CE252" s="81">
        <f t="shared" si="3732"/>
        <v>0</v>
      </c>
      <c r="CF252" s="81">
        <f t="shared" si="3733"/>
        <v>0</v>
      </c>
      <c r="CG252" s="87">
        <f t="shared" si="3734"/>
        <v>115000</v>
      </c>
      <c r="CH252" s="81">
        <f t="shared" si="3735"/>
        <v>100000</v>
      </c>
      <c r="CI252" s="81">
        <f t="shared" si="3736"/>
        <v>15000</v>
      </c>
      <c r="CJ252" s="81">
        <f t="shared" si="3737"/>
        <v>0</v>
      </c>
      <c r="CK252" s="81">
        <f>(CC252+CD252+CE252)-(BI252+BJ252+BK252)</f>
        <v>0</v>
      </c>
      <c r="CL252" s="81">
        <f>(CH252+CI252)-(BN252+BO252)</f>
        <v>0</v>
      </c>
      <c r="CM252" s="45">
        <v>0</v>
      </c>
      <c r="CN252" s="9">
        <v>25931</v>
      </c>
      <c r="CO252" s="90"/>
      <c r="CP252" s="90">
        <f>ROUND((CI252-BO252)/CN252/10,2)*-1</f>
        <v>0</v>
      </c>
      <c r="CQ252" s="90">
        <f t="shared" si="3738"/>
        <v>0</v>
      </c>
      <c r="CR252" s="87">
        <f>CS252+CZ252</f>
        <v>0</v>
      </c>
      <c r="CS252" s="87">
        <f>CU252+CV252+CW252+CX252+CY252</f>
        <v>0</v>
      </c>
      <c r="CT252" s="77"/>
      <c r="CU252" s="78"/>
      <c r="CV252" s="78"/>
      <c r="CW252" s="78"/>
      <c r="CX252" s="78"/>
      <c r="CY252" s="78"/>
      <c r="CZ252" s="87">
        <f>DA252+DB252+DC252</f>
        <v>0</v>
      </c>
      <c r="DA252" s="78"/>
      <c r="DB252" s="78"/>
      <c r="DC252" s="78"/>
      <c r="DD252" s="81">
        <f t="shared" si="3739"/>
        <v>0</v>
      </c>
      <c r="DE252" s="81">
        <f t="shared" si="3740"/>
        <v>-115000</v>
      </c>
      <c r="DF252" s="45" t="s">
        <v>218</v>
      </c>
      <c r="DG252" s="9">
        <v>26460</v>
      </c>
      <c r="DH252" s="90">
        <v>0</v>
      </c>
      <c r="DI252" s="90">
        <f t="shared" ref="DI252" si="3767">ROUND(((DB252-CI252)/DG252/10),2)*-1</f>
        <v>0.06</v>
      </c>
      <c r="DJ252" s="90">
        <f>DH252+DI252</f>
        <v>0.06</v>
      </c>
      <c r="DK252" s="87">
        <f>DL252+DS252</f>
        <v>0</v>
      </c>
      <c r="DL252" s="87">
        <f>DN252+DO252+DP252+DQ252+DR252</f>
        <v>0</v>
      </c>
      <c r="DM252" s="77"/>
      <c r="DN252" s="78"/>
      <c r="DO252" s="78"/>
      <c r="DP252" s="78"/>
      <c r="DQ252" s="78"/>
      <c r="DR252" s="78"/>
      <c r="DS252" s="87">
        <f>DT252+DU252+DV252</f>
        <v>0</v>
      </c>
      <c r="DT252" s="78"/>
      <c r="DU252" s="78"/>
      <c r="DV252" s="78"/>
      <c r="DW252" s="81">
        <f t="shared" si="3743"/>
        <v>0</v>
      </c>
      <c r="DX252" s="81">
        <f t="shared" si="3744"/>
        <v>0</v>
      </c>
      <c r="DY252" s="45" t="s">
        <v>218</v>
      </c>
      <c r="DZ252" s="9"/>
      <c r="EA252" s="90">
        <v>0</v>
      </c>
      <c r="EB252" s="90" t="e">
        <f t="shared" ref="EB252" si="3768">ROUND(((DU252-DB252)/DZ252/10),2)*-1</f>
        <v>#DIV/0!</v>
      </c>
      <c r="EC252" s="90" t="e">
        <f>EA252+EB252</f>
        <v>#DIV/0!</v>
      </c>
      <c r="ED252" s="87">
        <f>EE252+EL252</f>
        <v>0</v>
      </c>
      <c r="EE252" s="87">
        <f>EG252+EH252+EI252+EJ252+EK252</f>
        <v>0</v>
      </c>
      <c r="EF252" s="88"/>
      <c r="EG252" s="81"/>
      <c r="EH252" s="81"/>
      <c r="EI252" s="81"/>
      <c r="EJ252" s="81"/>
      <c r="EK252" s="81"/>
      <c r="EL252" s="87">
        <f>EM252+EN252+EO252</f>
        <v>0</v>
      </c>
      <c r="EM252" s="81"/>
      <c r="EN252" s="81"/>
      <c r="EO252" s="81"/>
      <c r="EP252" s="81">
        <f t="shared" si="3747"/>
        <v>0</v>
      </c>
      <c r="EQ252" s="81">
        <f t="shared" si="3748"/>
        <v>0</v>
      </c>
      <c r="ER252" s="45" t="s">
        <v>218</v>
      </c>
      <c r="ES252" s="9"/>
      <c r="ET252" s="90">
        <v>0</v>
      </c>
      <c r="EU252" s="90" t="e">
        <f t="shared" ref="EU252" si="3769">ROUND(((EN252-DU252)/ES252/10),2)*-1</f>
        <v>#DIV/0!</v>
      </c>
      <c r="EV252" s="90" t="e">
        <f>ET252+EU252</f>
        <v>#DIV/0!</v>
      </c>
    </row>
    <row r="253" spans="1:152" x14ac:dyDescent="0.25">
      <c r="A253" s="29"/>
      <c r="B253" s="30"/>
      <c r="C253" s="31"/>
      <c r="D253" s="32" t="s">
        <v>190</v>
      </c>
      <c r="E253" s="30"/>
      <c r="F253" s="30"/>
      <c r="G253" s="31"/>
      <c r="H253" s="33">
        <f t="shared" ref="H253:AE253" si="3770">SUBTOTAL(9,H250:H252)</f>
        <v>110000</v>
      </c>
      <c r="I253" s="33">
        <f t="shared" si="3770"/>
        <v>40000</v>
      </c>
      <c r="J253" s="33">
        <f t="shared" si="3770"/>
        <v>0</v>
      </c>
      <c r="K253" s="33">
        <f t="shared" si="3770"/>
        <v>0</v>
      </c>
      <c r="L253" s="33">
        <f t="shared" si="3770"/>
        <v>40000</v>
      </c>
      <c r="M253" s="33">
        <f t="shared" si="3770"/>
        <v>0</v>
      </c>
      <c r="N253" s="33">
        <f t="shared" si="3770"/>
        <v>0</v>
      </c>
      <c r="O253" s="33">
        <f t="shared" si="3770"/>
        <v>0</v>
      </c>
      <c r="P253" s="33">
        <f t="shared" si="3770"/>
        <v>70000</v>
      </c>
      <c r="Q253" s="33">
        <f t="shared" si="3770"/>
        <v>70000</v>
      </c>
      <c r="R253" s="33">
        <f t="shared" si="3770"/>
        <v>0</v>
      </c>
      <c r="S253" s="33">
        <f t="shared" si="3770"/>
        <v>0</v>
      </c>
      <c r="T253" s="33">
        <f t="shared" si="3770"/>
        <v>-40000</v>
      </c>
      <c r="U253" s="33">
        <f t="shared" si="3770"/>
        <v>-70000</v>
      </c>
      <c r="V253" s="33">
        <f t="shared" si="3770"/>
        <v>-26000</v>
      </c>
      <c r="W253" s="33">
        <f t="shared" si="3770"/>
        <v>-45500</v>
      </c>
      <c r="X253" s="33">
        <f t="shared" si="3770"/>
        <v>47393</v>
      </c>
      <c r="Y253" s="33">
        <f t="shared" si="3770"/>
        <v>59588</v>
      </c>
      <c r="Z253" s="47">
        <f t="shared" si="3770"/>
        <v>0</v>
      </c>
      <c r="AA253" s="47">
        <f t="shared" si="3770"/>
        <v>0</v>
      </c>
      <c r="AB253" s="47">
        <f t="shared" si="3770"/>
        <v>0</v>
      </c>
      <c r="AC253" s="47">
        <f t="shared" si="3770"/>
        <v>0</v>
      </c>
      <c r="AD253" s="47">
        <f t="shared" si="3770"/>
        <v>0</v>
      </c>
      <c r="AE253" s="47">
        <f t="shared" si="3770"/>
        <v>0</v>
      </c>
      <c r="AF253" s="33">
        <f t="shared" ref="AF253:AJ253" si="3771">SUBTOTAL(9,AF250:AF252)</f>
        <v>-14000</v>
      </c>
      <c r="AG253" s="33">
        <f t="shared" si="3771"/>
        <v>-24500</v>
      </c>
      <c r="AH253" s="47">
        <f t="shared" si="3771"/>
        <v>0</v>
      </c>
      <c r="AI253" s="47">
        <f t="shared" si="3771"/>
        <v>0</v>
      </c>
      <c r="AJ253" s="47">
        <f t="shared" si="3771"/>
        <v>0</v>
      </c>
      <c r="AK253" s="33">
        <f t="shared" ref="AK253:BD253" si="3772">SUBTOTAL(9,AK250:AK252)</f>
        <v>155000</v>
      </c>
      <c r="AL253" s="33">
        <f t="shared" si="3772"/>
        <v>40000</v>
      </c>
      <c r="AM253" s="33">
        <f t="shared" si="3772"/>
        <v>0</v>
      </c>
      <c r="AN253" s="33">
        <f t="shared" si="3772"/>
        <v>0</v>
      </c>
      <c r="AO253" s="33">
        <f t="shared" si="3772"/>
        <v>40000</v>
      </c>
      <c r="AP253" s="33">
        <f t="shared" si="3772"/>
        <v>0</v>
      </c>
      <c r="AQ253" s="33">
        <f t="shared" si="3772"/>
        <v>0</v>
      </c>
      <c r="AR253" s="33">
        <f t="shared" si="3772"/>
        <v>0</v>
      </c>
      <c r="AS253" s="33">
        <f t="shared" si="3772"/>
        <v>115000</v>
      </c>
      <c r="AT253" s="33">
        <f t="shared" si="3772"/>
        <v>100000</v>
      </c>
      <c r="AU253" s="33">
        <f t="shared" si="3772"/>
        <v>15000</v>
      </c>
      <c r="AV253" s="33">
        <f t="shared" si="3772"/>
        <v>0</v>
      </c>
      <c r="AW253" s="33">
        <f t="shared" si="3772"/>
        <v>0</v>
      </c>
      <c r="AX253" s="33">
        <f t="shared" si="3772"/>
        <v>45000</v>
      </c>
      <c r="AY253" s="33">
        <f t="shared" si="3772"/>
        <v>0</v>
      </c>
      <c r="AZ253" s="33">
        <f t="shared" ref="AZ253:BA253" si="3773">SUBTOTAL(9,AZ250:AZ252)</f>
        <v>47393</v>
      </c>
      <c r="BA253" s="33">
        <f t="shared" si="3773"/>
        <v>59588</v>
      </c>
      <c r="BB253" s="47">
        <f t="shared" si="3772"/>
        <v>0</v>
      </c>
      <c r="BC253" s="47">
        <f t="shared" si="3772"/>
        <v>-0.06</v>
      </c>
      <c r="BD253" s="47">
        <f t="shared" si="3772"/>
        <v>-0.06</v>
      </c>
      <c r="BE253" s="33">
        <f t="shared" ref="BE253:BX253" si="3774">SUBTOTAL(9,BE250:BE252)</f>
        <v>155000</v>
      </c>
      <c r="BF253" s="33">
        <f t="shared" si="3774"/>
        <v>40000</v>
      </c>
      <c r="BG253" s="33">
        <f t="shared" si="3774"/>
        <v>0</v>
      </c>
      <c r="BH253" s="33">
        <f t="shared" si="3774"/>
        <v>0</v>
      </c>
      <c r="BI253" s="33">
        <f t="shared" si="3774"/>
        <v>40000</v>
      </c>
      <c r="BJ253" s="33">
        <f t="shared" si="3774"/>
        <v>0</v>
      </c>
      <c r="BK253" s="33">
        <f t="shared" si="3774"/>
        <v>0</v>
      </c>
      <c r="BL253" s="33">
        <f t="shared" si="3774"/>
        <v>0</v>
      </c>
      <c r="BM253" s="33">
        <f t="shared" si="3774"/>
        <v>115000</v>
      </c>
      <c r="BN253" s="33">
        <f t="shared" si="3774"/>
        <v>100000</v>
      </c>
      <c r="BO253" s="33">
        <f t="shared" si="3774"/>
        <v>15000</v>
      </c>
      <c r="BP253" s="33">
        <f t="shared" si="3774"/>
        <v>0</v>
      </c>
      <c r="BQ253" s="33">
        <f t="shared" si="3774"/>
        <v>0</v>
      </c>
      <c r="BR253" s="33">
        <f t="shared" si="3774"/>
        <v>45000</v>
      </c>
      <c r="BS253" s="33">
        <f t="shared" si="3774"/>
        <v>0</v>
      </c>
      <c r="BT253" s="33">
        <f t="shared" si="3774"/>
        <v>47393</v>
      </c>
      <c r="BU253" s="33">
        <f t="shared" si="3774"/>
        <v>59588</v>
      </c>
      <c r="BV253" s="47">
        <f t="shared" si="3774"/>
        <v>0</v>
      </c>
      <c r="BW253" s="47">
        <f t="shared" si="3774"/>
        <v>-0.06</v>
      </c>
      <c r="BX253" s="47">
        <f t="shared" si="3774"/>
        <v>-0.06</v>
      </c>
      <c r="BY253" s="33">
        <f t="shared" ref="BY253:CQ253" si="3775">SUBTOTAL(9,BY250:BY252)</f>
        <v>155000</v>
      </c>
      <c r="BZ253" s="33">
        <f t="shared" si="3775"/>
        <v>40000</v>
      </c>
      <c r="CA253" s="33">
        <f t="shared" si="3775"/>
        <v>0</v>
      </c>
      <c r="CB253" s="33">
        <f t="shared" si="3775"/>
        <v>0</v>
      </c>
      <c r="CC253" s="33">
        <f t="shared" si="3775"/>
        <v>40000</v>
      </c>
      <c r="CD253" s="33">
        <f t="shared" si="3775"/>
        <v>0</v>
      </c>
      <c r="CE253" s="33">
        <f t="shared" si="3775"/>
        <v>0</v>
      </c>
      <c r="CF253" s="33">
        <f t="shared" si="3775"/>
        <v>0</v>
      </c>
      <c r="CG253" s="33">
        <f t="shared" si="3775"/>
        <v>115000</v>
      </c>
      <c r="CH253" s="33">
        <f t="shared" si="3775"/>
        <v>100000</v>
      </c>
      <c r="CI253" s="33">
        <f t="shared" si="3775"/>
        <v>15000</v>
      </c>
      <c r="CJ253" s="33">
        <f t="shared" si="3775"/>
        <v>0</v>
      </c>
      <c r="CK253" s="33">
        <f t="shared" si="3775"/>
        <v>0</v>
      </c>
      <c r="CL253" s="33">
        <f t="shared" si="3775"/>
        <v>0</v>
      </c>
      <c r="CM253" s="33">
        <f t="shared" si="3775"/>
        <v>47393</v>
      </c>
      <c r="CN253" s="33">
        <f t="shared" si="3775"/>
        <v>59588</v>
      </c>
      <c r="CO253" s="56">
        <f t="shared" si="3775"/>
        <v>0</v>
      </c>
      <c r="CP253" s="56">
        <f t="shared" si="3775"/>
        <v>0</v>
      </c>
      <c r="CQ253" s="56">
        <f t="shared" si="3775"/>
        <v>0</v>
      </c>
      <c r="CR253" s="33">
        <f t="shared" ref="CR253:DJ253" si="3776">SUBTOTAL(9,CR250:CR252)</f>
        <v>0</v>
      </c>
      <c r="CS253" s="33">
        <f t="shared" si="3776"/>
        <v>0</v>
      </c>
      <c r="CT253" s="33">
        <f t="shared" si="3776"/>
        <v>0</v>
      </c>
      <c r="CU253" s="33">
        <f t="shared" si="3776"/>
        <v>0</v>
      </c>
      <c r="CV253" s="33">
        <f t="shared" si="3776"/>
        <v>0</v>
      </c>
      <c r="CW253" s="33">
        <f t="shared" si="3776"/>
        <v>0</v>
      </c>
      <c r="CX253" s="33">
        <f t="shared" si="3776"/>
        <v>0</v>
      </c>
      <c r="CY253" s="33">
        <f t="shared" si="3776"/>
        <v>0</v>
      </c>
      <c r="CZ253" s="33">
        <f t="shared" si="3776"/>
        <v>0</v>
      </c>
      <c r="DA253" s="33">
        <f t="shared" si="3776"/>
        <v>0</v>
      </c>
      <c r="DB253" s="33">
        <f t="shared" si="3776"/>
        <v>0</v>
      </c>
      <c r="DC253" s="33">
        <f t="shared" si="3776"/>
        <v>0</v>
      </c>
      <c r="DD253" s="33">
        <f t="shared" si="3776"/>
        <v>-40000</v>
      </c>
      <c r="DE253" s="33">
        <f t="shared" si="3776"/>
        <v>-115000</v>
      </c>
      <c r="DF253" s="33">
        <f t="shared" si="3776"/>
        <v>48360</v>
      </c>
      <c r="DG253" s="33">
        <f t="shared" si="3776"/>
        <v>60804</v>
      </c>
      <c r="DH253" s="56">
        <f t="shared" si="3776"/>
        <v>0</v>
      </c>
      <c r="DI253" s="56">
        <f t="shared" si="3776"/>
        <v>0.06</v>
      </c>
      <c r="DJ253" s="56">
        <f t="shared" si="3776"/>
        <v>0.06</v>
      </c>
      <c r="DK253" s="33">
        <f t="shared" ref="DK253:EC253" si="3777">SUBTOTAL(9,DK250:DK252)</f>
        <v>0</v>
      </c>
      <c r="DL253" s="33">
        <f t="shared" si="3777"/>
        <v>0</v>
      </c>
      <c r="DM253" s="33">
        <f t="shared" si="3777"/>
        <v>0</v>
      </c>
      <c r="DN253" s="33">
        <f t="shared" si="3777"/>
        <v>0</v>
      </c>
      <c r="DO253" s="33">
        <f t="shared" si="3777"/>
        <v>0</v>
      </c>
      <c r="DP253" s="33">
        <f t="shared" si="3777"/>
        <v>0</v>
      </c>
      <c r="DQ253" s="33">
        <f t="shared" si="3777"/>
        <v>0</v>
      </c>
      <c r="DR253" s="33">
        <f t="shared" si="3777"/>
        <v>0</v>
      </c>
      <c r="DS253" s="33">
        <f t="shared" si="3777"/>
        <v>0</v>
      </c>
      <c r="DT253" s="33">
        <f t="shared" si="3777"/>
        <v>0</v>
      </c>
      <c r="DU253" s="33">
        <f t="shared" si="3777"/>
        <v>0</v>
      </c>
      <c r="DV253" s="33">
        <f t="shared" si="3777"/>
        <v>0</v>
      </c>
      <c r="DW253" s="33">
        <f t="shared" si="3777"/>
        <v>0</v>
      </c>
      <c r="DX253" s="33">
        <f t="shared" si="3777"/>
        <v>0</v>
      </c>
      <c r="DY253" s="33">
        <f t="shared" si="3777"/>
        <v>0</v>
      </c>
      <c r="DZ253" s="33">
        <f t="shared" si="3777"/>
        <v>0</v>
      </c>
      <c r="EA253" s="56" t="e">
        <f t="shared" si="3777"/>
        <v>#DIV/0!</v>
      </c>
      <c r="EB253" s="56" t="e">
        <f t="shared" si="3777"/>
        <v>#DIV/0!</v>
      </c>
      <c r="EC253" s="56" t="e">
        <f t="shared" si="3777"/>
        <v>#DIV/0!</v>
      </c>
      <c r="ED253" s="33">
        <f t="shared" ref="ED253:EV253" si="3778">SUBTOTAL(9,ED250:ED252)</f>
        <v>0</v>
      </c>
      <c r="EE253" s="33">
        <f t="shared" si="3778"/>
        <v>0</v>
      </c>
      <c r="EF253" s="33">
        <f t="shared" si="3778"/>
        <v>0</v>
      </c>
      <c r="EG253" s="33">
        <f t="shared" si="3778"/>
        <v>0</v>
      </c>
      <c r="EH253" s="33">
        <f t="shared" si="3778"/>
        <v>0</v>
      </c>
      <c r="EI253" s="33">
        <f t="shared" si="3778"/>
        <v>0</v>
      </c>
      <c r="EJ253" s="33">
        <f t="shared" si="3778"/>
        <v>0</v>
      </c>
      <c r="EK253" s="33">
        <f t="shared" si="3778"/>
        <v>0</v>
      </c>
      <c r="EL253" s="33">
        <f t="shared" si="3778"/>
        <v>0</v>
      </c>
      <c r="EM253" s="33">
        <f t="shared" si="3778"/>
        <v>0</v>
      </c>
      <c r="EN253" s="33">
        <f t="shared" si="3778"/>
        <v>0</v>
      </c>
      <c r="EO253" s="33">
        <f t="shared" si="3778"/>
        <v>0</v>
      </c>
      <c r="EP253" s="33">
        <f t="shared" si="3778"/>
        <v>0</v>
      </c>
      <c r="EQ253" s="33">
        <f t="shared" si="3778"/>
        <v>0</v>
      </c>
      <c r="ER253" s="33">
        <f t="shared" si="3778"/>
        <v>0</v>
      </c>
      <c r="ES253" s="33">
        <f t="shared" si="3778"/>
        <v>0</v>
      </c>
      <c r="ET253" s="56" t="e">
        <f t="shared" si="3778"/>
        <v>#DIV/0!</v>
      </c>
      <c r="EU253" s="56" t="e">
        <f t="shared" si="3778"/>
        <v>#DIV/0!</v>
      </c>
      <c r="EV253" s="56" t="e">
        <f t="shared" si="3778"/>
        <v>#DIV/0!</v>
      </c>
    </row>
    <row r="254" spans="1:152" x14ac:dyDescent="0.25">
      <c r="A254" s="25">
        <v>1475</v>
      </c>
      <c r="B254" s="6">
        <v>600029166</v>
      </c>
      <c r="C254" s="26">
        <v>46748105</v>
      </c>
      <c r="D254" s="27" t="s">
        <v>101</v>
      </c>
      <c r="E254" s="6">
        <v>3133</v>
      </c>
      <c r="F254" s="6" t="s">
        <v>64</v>
      </c>
      <c r="G254" s="26" t="s">
        <v>94</v>
      </c>
      <c r="H254" s="40">
        <f>I254+P254</f>
        <v>20000</v>
      </c>
      <c r="I254" s="40">
        <f>K254+L254+M254+N254+O254</f>
        <v>20000</v>
      </c>
      <c r="J254" s="5"/>
      <c r="K254" s="9"/>
      <c r="L254" s="9">
        <v>20000</v>
      </c>
      <c r="M254" s="9"/>
      <c r="N254" s="9"/>
      <c r="O254" s="9"/>
      <c r="P254" s="40">
        <f>Q254+R254+S254</f>
        <v>0</v>
      </c>
      <c r="Q254" s="9"/>
      <c r="R254" s="9"/>
      <c r="S254" s="9"/>
      <c r="T254" s="64">
        <f>(L254+M254+N254)*-1</f>
        <v>-20000</v>
      </c>
      <c r="U254" s="64">
        <f>(Q254+R254)*-1</f>
        <v>0</v>
      </c>
      <c r="V254" s="9">
        <f>ROUND(T254*0.65,0)</f>
        <v>-13000</v>
      </c>
      <c r="W254" s="9">
        <f>ROUND(U254*0.65,0)</f>
        <v>0</v>
      </c>
      <c r="X254" s="9">
        <v>47393</v>
      </c>
      <c r="Y254" s="9">
        <v>33657</v>
      </c>
      <c r="Z254" s="69">
        <f t="shared" ref="Z254:Z255" si="3779">IF(T254=0,0,ROUND((T254+L254)/X254/12,2))</f>
        <v>0</v>
      </c>
      <c r="AA254" s="69">
        <f t="shared" ref="AA254:AA255" si="3780">IF(U254=0,0,ROUND((U254+Q254)/Y254/12,2))</f>
        <v>0</v>
      </c>
      <c r="AB254" s="69">
        <f>Z254+AA254</f>
        <v>0</v>
      </c>
      <c r="AC254" s="69">
        <f t="shared" ref="AC254:AC255" si="3781">ROUND(Z254*0.65,2)</f>
        <v>0</v>
      </c>
      <c r="AD254" s="69">
        <f t="shared" ref="AD254:AD255" si="3782">ROUND(AA254*0.65,2)</f>
        <v>0</v>
      </c>
      <c r="AE254" s="46">
        <f>AC254+AD254</f>
        <v>0</v>
      </c>
      <c r="AF254" s="9">
        <f t="shared" ref="AF254:AF255" si="3783">T254-V254</f>
        <v>-7000</v>
      </c>
      <c r="AG254" s="9">
        <f t="shared" ref="AG254:AG255" si="3784">U254-W254</f>
        <v>0</v>
      </c>
      <c r="AH254" s="69">
        <f t="shared" ref="AH254:AH255" si="3785">Z254-AC254</f>
        <v>0</v>
      </c>
      <c r="AI254" s="69">
        <f t="shared" ref="AI254:AI255" si="3786">AA254-AD254</f>
        <v>0</v>
      </c>
      <c r="AJ254" s="69">
        <f>AH254+AI254</f>
        <v>0</v>
      </c>
      <c r="AK254" s="40">
        <f>AL254+AS254</f>
        <v>95000</v>
      </c>
      <c r="AL254" s="40">
        <f>AN254+AO254+AP254+AQ254+AR254</f>
        <v>95000</v>
      </c>
      <c r="AM254" s="5"/>
      <c r="AN254" s="9"/>
      <c r="AO254" s="78">
        <v>95000</v>
      </c>
      <c r="AP254" s="78"/>
      <c r="AQ254" s="9"/>
      <c r="AR254" s="9"/>
      <c r="AS254" s="40">
        <f>AT254+AU254+AV254</f>
        <v>0</v>
      </c>
      <c r="AT254" s="9"/>
      <c r="AU254" s="9"/>
      <c r="AV254" s="9"/>
      <c r="AW254" s="78">
        <f t="shared" ref="AW254:AW255" si="3787">(AN254+AO254+AP254+AQ254)-(K254+L254+M254+N254)</f>
        <v>75000</v>
      </c>
      <c r="AX254" s="78">
        <f t="shared" ref="AX254:AX255" si="3788">(AT254+AU254)-(Q254+R254)</f>
        <v>0</v>
      </c>
      <c r="AY254" s="78">
        <f t="shared" ref="AY254:AY255" si="3789">AV254+AR254-S254-O254</f>
        <v>0</v>
      </c>
      <c r="AZ254" s="9">
        <v>47393</v>
      </c>
      <c r="BA254" s="9">
        <v>33657</v>
      </c>
      <c r="BB254" s="86">
        <f>ROUND(((AN254+AP254+AQ254)-(K254+M254+N254))/AZ254/10,2)*-1</f>
        <v>0</v>
      </c>
      <c r="BC254" s="86">
        <f>ROUND(AX254/BA254/10,2)*-1</f>
        <v>0</v>
      </c>
      <c r="BD254" s="86">
        <f>BB254+BC254</f>
        <v>0</v>
      </c>
      <c r="BE254" s="87">
        <f>BF254+BM254</f>
        <v>95000</v>
      </c>
      <c r="BF254" s="87">
        <f>BH254+BI254+BJ254+BK254+BL254</f>
        <v>95000</v>
      </c>
      <c r="BG254" s="76">
        <f>AM254</f>
        <v>0</v>
      </c>
      <c r="BH254" s="76">
        <f t="shared" ref="BH254" si="3790">AN254</f>
        <v>0</v>
      </c>
      <c r="BI254" s="76">
        <f t="shared" ref="BI254" si="3791">AO254</f>
        <v>95000</v>
      </c>
      <c r="BJ254" s="76">
        <f t="shared" ref="BJ254" si="3792">AP254</f>
        <v>0</v>
      </c>
      <c r="BK254" s="76">
        <f t="shared" ref="BK254" si="3793">AQ254</f>
        <v>0</v>
      </c>
      <c r="BL254" s="76">
        <f t="shared" ref="BL254" si="3794">AR254</f>
        <v>0</v>
      </c>
      <c r="BM254" s="87">
        <f>BN254+BO254+BP254</f>
        <v>0</v>
      </c>
      <c r="BN254" s="76">
        <f>AT254</f>
        <v>0</v>
      </c>
      <c r="BO254" s="76">
        <f t="shared" ref="BO254" si="3795">AU254</f>
        <v>0</v>
      </c>
      <c r="BP254" s="76">
        <f t="shared" ref="BP254" si="3796">AV254</f>
        <v>0</v>
      </c>
      <c r="BQ254" s="81">
        <f t="shared" ref="BQ254:BQ255" si="3797">(BH254+BI254+BJ254+BK254)-(K254+L254+M254+N254)</f>
        <v>75000</v>
      </c>
      <c r="BR254" s="81">
        <f t="shared" ref="BR254:BR255" si="3798">(BN254+BO254)-(Q254+R254)</f>
        <v>0</v>
      </c>
      <c r="BS254" s="81">
        <f t="shared" ref="BS254:BS255" si="3799">(BP254+BL254)-(S254+O254)</f>
        <v>0</v>
      </c>
      <c r="BT254" s="9">
        <v>47393</v>
      </c>
      <c r="BU254" s="9">
        <v>33657</v>
      </c>
      <c r="BV254" s="86">
        <f t="shared" ref="BV254" si="3800">ROUND(((BH254+BJ254+BK254)-(K254+M254+N254))/10/BT254,2)*-1</f>
        <v>0</v>
      </c>
      <c r="BW254" s="86">
        <f t="shared" ref="BW254" si="3801">ROUND((BO254-R254)/10/BU254,2)*-1</f>
        <v>0</v>
      </c>
      <c r="BX254" s="86">
        <f>BV254+BW254</f>
        <v>0</v>
      </c>
      <c r="BY254" s="87">
        <f t="shared" ref="BY254:BY255" si="3802">BZ254+CG254</f>
        <v>95000</v>
      </c>
      <c r="BZ254" s="87">
        <f t="shared" ref="BZ254:BZ255" si="3803">CB254+CC254+CD254+CE254+CF254</f>
        <v>95000</v>
      </c>
      <c r="CA254" s="81">
        <f t="shared" ref="CA254:CA255" si="3804">BG254</f>
        <v>0</v>
      </c>
      <c r="CB254" s="81">
        <f t="shared" ref="CB254:CB255" si="3805">BH254</f>
        <v>0</v>
      </c>
      <c r="CC254" s="81">
        <f t="shared" ref="CC254:CC255" si="3806">BI254</f>
        <v>95000</v>
      </c>
      <c r="CD254" s="81">
        <f t="shared" ref="CD254:CD255" si="3807">BJ254</f>
        <v>0</v>
      </c>
      <c r="CE254" s="81">
        <f t="shared" ref="CE254:CE255" si="3808">BK254</f>
        <v>0</v>
      </c>
      <c r="CF254" s="81">
        <f t="shared" ref="CF254:CF255" si="3809">BL254</f>
        <v>0</v>
      </c>
      <c r="CG254" s="87">
        <f t="shared" ref="CG254:CG255" si="3810">CH254+CI254+CJ254</f>
        <v>0</v>
      </c>
      <c r="CH254" s="81">
        <f t="shared" ref="CH254:CH255" si="3811">BN254</f>
        <v>0</v>
      </c>
      <c r="CI254" s="81">
        <f t="shared" ref="CI254:CI255" si="3812">BO254</f>
        <v>0</v>
      </c>
      <c r="CJ254" s="81">
        <f t="shared" ref="CJ254:CJ255" si="3813">BP254</f>
        <v>0</v>
      </c>
      <c r="CK254" s="81">
        <f>(CC254+CD254+CE254)-(BI254+BJ254+BK254)</f>
        <v>0</v>
      </c>
      <c r="CL254" s="81">
        <f>(CH254+CI254)-(BN254+BO254)</f>
        <v>0</v>
      </c>
      <c r="CM254" s="9">
        <v>47393</v>
      </c>
      <c r="CN254" s="9">
        <v>33657</v>
      </c>
      <c r="CO254" s="90">
        <f>ROUND(((CD254+CE254)-(BJ254+BK254))/CM254/10,2)*-1</f>
        <v>0</v>
      </c>
      <c r="CP254" s="90">
        <f>ROUND((CI254-BO254)/CN254/10,2)*-1</f>
        <v>0</v>
      </c>
      <c r="CQ254" s="90">
        <f t="shared" ref="CQ254:CQ255" si="3814">SUM(CO254:CP254)</f>
        <v>0</v>
      </c>
      <c r="CR254" s="87">
        <f>CS254+CZ254</f>
        <v>0</v>
      </c>
      <c r="CS254" s="87">
        <f>CU254+CV254+CW254+CX254+CY254</f>
        <v>0</v>
      </c>
      <c r="CT254" s="88"/>
      <c r="CU254" s="81"/>
      <c r="CV254" s="81"/>
      <c r="CW254" s="81"/>
      <c r="CX254" s="81"/>
      <c r="CY254" s="81"/>
      <c r="CZ254" s="87">
        <f t="shared" ref="CZ254:CZ255" si="3815">DA254+DB254+DC254</f>
        <v>0</v>
      </c>
      <c r="DA254" s="81"/>
      <c r="DB254" s="81"/>
      <c r="DC254" s="81"/>
      <c r="DD254" s="81">
        <f t="shared" ref="DD254:DD255" si="3816">(CV254+CW254+CX254)-(CC254+CD254+CE254)</f>
        <v>-95000</v>
      </c>
      <c r="DE254" s="81">
        <f t="shared" ref="DE254:DE255" si="3817">(DA254+DB254)-(CH254+CI254)</f>
        <v>0</v>
      </c>
      <c r="DF254" s="9">
        <v>48360</v>
      </c>
      <c r="DG254" s="9">
        <v>34344</v>
      </c>
      <c r="DH254" s="90">
        <f t="shared" ref="DH254" si="3818">ROUND(((CW254+CX254)-(CD254+CE254))/DF254/12,2)*-1</f>
        <v>0</v>
      </c>
      <c r="DI254" s="90">
        <f t="shared" ref="DI254" si="3819">ROUND(((DB254-CI254)/DG254/10),2)*-1</f>
        <v>0</v>
      </c>
      <c r="DJ254" s="90">
        <f>DH254+DI254</f>
        <v>0</v>
      </c>
      <c r="DK254" s="87">
        <f>DL254+DS254</f>
        <v>0</v>
      </c>
      <c r="DL254" s="87">
        <f>DN254+DO254+DP254+DQ254+DR254</f>
        <v>0</v>
      </c>
      <c r="DM254" s="88"/>
      <c r="DN254" s="81"/>
      <c r="DO254" s="81"/>
      <c r="DP254" s="81"/>
      <c r="DQ254" s="81"/>
      <c r="DR254" s="81"/>
      <c r="DS254" s="87">
        <f t="shared" ref="DS254:DS255" si="3820">DT254+DU254+DV254</f>
        <v>0</v>
      </c>
      <c r="DT254" s="81"/>
      <c r="DU254" s="81"/>
      <c r="DV254" s="81"/>
      <c r="DW254" s="81">
        <f t="shared" ref="DW254:DW255" si="3821">(DO254+DP254+DQ254)-(CV254+CW254+CX254)</f>
        <v>0</v>
      </c>
      <c r="DX254" s="81">
        <f t="shared" ref="DX254:DX255" si="3822">(DT254+DU254)-(DA254+DB254)</f>
        <v>0</v>
      </c>
      <c r="DY254" s="9"/>
      <c r="DZ254" s="9"/>
      <c r="EA254" s="90" t="e">
        <f t="shared" ref="EA254" si="3823">ROUND(((DP254+DQ254)-(CW254+CX254))/DY254/12,2)*-1</f>
        <v>#DIV/0!</v>
      </c>
      <c r="EB254" s="90" t="e">
        <f t="shared" ref="EB254" si="3824">ROUND(((DU254-DB254)/DZ254/10),2)*-1</f>
        <v>#DIV/0!</v>
      </c>
      <c r="EC254" s="90" t="e">
        <f>EA254+EB254</f>
        <v>#DIV/0!</v>
      </c>
      <c r="ED254" s="76">
        <f>EE254+EL254</f>
        <v>0</v>
      </c>
      <c r="EE254" s="76">
        <f>EG254+EH254+EI254+EJ254+EK254</f>
        <v>0</v>
      </c>
      <c r="EF254" s="77"/>
      <c r="EG254" s="78"/>
      <c r="EH254" s="78"/>
      <c r="EI254" s="78"/>
      <c r="EJ254" s="78"/>
      <c r="EK254" s="78"/>
      <c r="EL254" s="76">
        <f t="shared" ref="EL254:EL255" si="3825">EM254+EN254+EO254</f>
        <v>0</v>
      </c>
      <c r="EM254" s="78"/>
      <c r="EN254" s="78"/>
      <c r="EO254" s="78"/>
      <c r="EP254" s="81">
        <f t="shared" ref="EP254:EP255" si="3826">(EH254+EI254+EJ254)-(DO254+DP254+DQ254)</f>
        <v>0</v>
      </c>
      <c r="EQ254" s="81">
        <f t="shared" ref="EQ254:EQ255" si="3827">(EM254+EN254)-(DT254+DU254)</f>
        <v>0</v>
      </c>
      <c r="ER254" s="9"/>
      <c r="ES254" s="9"/>
      <c r="ET254" s="90" t="e">
        <f t="shared" ref="ET254" si="3828">ROUND(((EI254+EJ254)-(DP254+DQ254))/ER254/12,2)*-1</f>
        <v>#DIV/0!</v>
      </c>
      <c r="EU254" s="90" t="e">
        <f t="shared" ref="EU254" si="3829">ROUND(((EN254-DU254)/ES254/10),2)*-1</f>
        <v>#DIV/0!</v>
      </c>
      <c r="EV254" s="90" t="e">
        <f>ET254+EU254</f>
        <v>#DIV/0!</v>
      </c>
    </row>
    <row r="255" spans="1:152" x14ac:dyDescent="0.25">
      <c r="A255" s="5">
        <v>1475</v>
      </c>
      <c r="B255" s="2">
        <v>600029166</v>
      </c>
      <c r="C255" s="7">
        <v>46748105</v>
      </c>
      <c r="D255" s="8" t="s">
        <v>101</v>
      </c>
      <c r="E255" s="19">
        <v>3133</v>
      </c>
      <c r="F255" s="19" t="s">
        <v>108</v>
      </c>
      <c r="G255" s="19" t="s">
        <v>94</v>
      </c>
      <c r="H255" s="40">
        <f>I255+P255</f>
        <v>0</v>
      </c>
      <c r="I255" s="40">
        <f>K255+L255+M255+N255+O255</f>
        <v>0</v>
      </c>
      <c r="J255" s="5"/>
      <c r="K255" s="9"/>
      <c r="L255" s="9"/>
      <c r="M255" s="9"/>
      <c r="N255" s="9"/>
      <c r="O255" s="9"/>
      <c r="P255" s="40">
        <f>Q255+R255+S255</f>
        <v>0</v>
      </c>
      <c r="Q255" s="9"/>
      <c r="R255" s="9"/>
      <c r="S255" s="9"/>
      <c r="T255" s="64">
        <f>(L255+M255+N255)*-1</f>
        <v>0</v>
      </c>
      <c r="U255" s="64">
        <f>(Q255+R255)*-1</f>
        <v>0</v>
      </c>
      <c r="V255" s="9">
        <f>ROUND(T255*0.65,0)</f>
        <v>0</v>
      </c>
      <c r="W255" s="9">
        <f>ROUND(U255*0.65,0)</f>
        <v>0</v>
      </c>
      <c r="X255" s="45" t="s">
        <v>218</v>
      </c>
      <c r="Y255" s="45" t="s">
        <v>218</v>
      </c>
      <c r="Z255" s="69">
        <f t="shared" si="3779"/>
        <v>0</v>
      </c>
      <c r="AA255" s="69">
        <f t="shared" si="3780"/>
        <v>0</v>
      </c>
      <c r="AB255" s="69">
        <f>Z255+AA255</f>
        <v>0</v>
      </c>
      <c r="AC255" s="69">
        <f t="shared" si="3781"/>
        <v>0</v>
      </c>
      <c r="AD255" s="69">
        <f t="shared" si="3782"/>
        <v>0</v>
      </c>
      <c r="AE255" s="46">
        <f>AC255+AD255</f>
        <v>0</v>
      </c>
      <c r="AF255" s="9">
        <f t="shared" si="3783"/>
        <v>0</v>
      </c>
      <c r="AG255" s="9">
        <f t="shared" si="3784"/>
        <v>0</v>
      </c>
      <c r="AH255" s="69">
        <f t="shared" si="3785"/>
        <v>0</v>
      </c>
      <c r="AI255" s="69">
        <f t="shared" si="3786"/>
        <v>0</v>
      </c>
      <c r="AJ255" s="69">
        <f>AH255+AI255</f>
        <v>0</v>
      </c>
      <c r="AK255" s="40">
        <f>AL255+AS255</f>
        <v>0</v>
      </c>
      <c r="AL255" s="40">
        <f>AN255+AO255+AP255+AQ255+AR255</f>
        <v>0</v>
      </c>
      <c r="AM255" s="5"/>
      <c r="AN255" s="9"/>
      <c r="AO255" s="78"/>
      <c r="AP255" s="9"/>
      <c r="AQ255" s="9"/>
      <c r="AR255" s="9"/>
      <c r="AS255" s="40">
        <f>AT255+AU255+AV255</f>
        <v>0</v>
      </c>
      <c r="AT255" s="9"/>
      <c r="AU255" s="9"/>
      <c r="AV255" s="9"/>
      <c r="AW255" s="78">
        <f t="shared" si="3787"/>
        <v>0</v>
      </c>
      <c r="AX255" s="78">
        <f t="shared" si="3788"/>
        <v>0</v>
      </c>
      <c r="AY255" s="78">
        <f t="shared" si="3789"/>
        <v>0</v>
      </c>
      <c r="AZ255" s="45" t="s">
        <v>218</v>
      </c>
      <c r="BA255" s="45" t="s">
        <v>218</v>
      </c>
      <c r="BB255" s="107" t="s">
        <v>218</v>
      </c>
      <c r="BC255" s="107" t="s">
        <v>218</v>
      </c>
      <c r="BD255" s="107" t="s">
        <v>218</v>
      </c>
      <c r="BE255" s="87">
        <f>BF255+BM255</f>
        <v>0</v>
      </c>
      <c r="BF255" s="87">
        <f>BH255+BI255+BJ255+BK255+BL255</f>
        <v>0</v>
      </c>
      <c r="BG255" s="88">
        <f t="shared" ref="BG255" si="3830">J255</f>
        <v>0</v>
      </c>
      <c r="BH255" s="88">
        <f t="shared" ref="BH255" si="3831">K255</f>
        <v>0</v>
      </c>
      <c r="BI255" s="88">
        <f t="shared" ref="BI255" si="3832">L255</f>
        <v>0</v>
      </c>
      <c r="BJ255" s="88">
        <f t="shared" ref="BJ255" si="3833">M255</f>
        <v>0</v>
      </c>
      <c r="BK255" s="88">
        <f t="shared" ref="BK255" si="3834">N255</f>
        <v>0</v>
      </c>
      <c r="BL255" s="88">
        <f t="shared" ref="BL255" si="3835">O255</f>
        <v>0</v>
      </c>
      <c r="BM255" s="87">
        <f>BN255+BO255+BP255</f>
        <v>0</v>
      </c>
      <c r="BN255" s="81">
        <f t="shared" ref="BN255" si="3836">Q255</f>
        <v>0</v>
      </c>
      <c r="BO255" s="81">
        <f t="shared" ref="BO255" si="3837">R255</f>
        <v>0</v>
      </c>
      <c r="BP255" s="81">
        <f t="shared" ref="BP255" si="3838">S255</f>
        <v>0</v>
      </c>
      <c r="BQ255" s="81">
        <f t="shared" si="3797"/>
        <v>0</v>
      </c>
      <c r="BR255" s="81">
        <f t="shared" si="3798"/>
        <v>0</v>
      </c>
      <c r="BS255" s="81">
        <f t="shared" si="3799"/>
        <v>0</v>
      </c>
      <c r="BT255" s="45" t="s">
        <v>218</v>
      </c>
      <c r="BU255" s="45" t="s">
        <v>218</v>
      </c>
      <c r="BV255" s="86">
        <v>0</v>
      </c>
      <c r="BW255" s="86">
        <v>0</v>
      </c>
      <c r="BX255" s="86">
        <f>BV255+BW255</f>
        <v>0</v>
      </c>
      <c r="BY255" s="87">
        <f t="shared" si="3802"/>
        <v>0</v>
      </c>
      <c r="BZ255" s="87">
        <f t="shared" si="3803"/>
        <v>0</v>
      </c>
      <c r="CA255" s="81">
        <f t="shared" si="3804"/>
        <v>0</v>
      </c>
      <c r="CB255" s="81">
        <f t="shared" si="3805"/>
        <v>0</v>
      </c>
      <c r="CC255" s="81">
        <f t="shared" si="3806"/>
        <v>0</v>
      </c>
      <c r="CD255" s="81">
        <f t="shared" si="3807"/>
        <v>0</v>
      </c>
      <c r="CE255" s="81">
        <f t="shared" si="3808"/>
        <v>0</v>
      </c>
      <c r="CF255" s="81">
        <f t="shared" si="3809"/>
        <v>0</v>
      </c>
      <c r="CG255" s="87">
        <f t="shared" si="3810"/>
        <v>0</v>
      </c>
      <c r="CH255" s="81">
        <f t="shared" si="3811"/>
        <v>0</v>
      </c>
      <c r="CI255" s="81">
        <f t="shared" si="3812"/>
        <v>0</v>
      </c>
      <c r="CJ255" s="81">
        <f t="shared" si="3813"/>
        <v>0</v>
      </c>
      <c r="CK255" s="81">
        <f>(CC255+CD255+CE255)-(BI255+BJ255+BK255)</f>
        <v>0</v>
      </c>
      <c r="CL255" s="81">
        <f>(CH255+CI255)-(BN255+BO255)</f>
        <v>0</v>
      </c>
      <c r="CM255" s="45">
        <v>0</v>
      </c>
      <c r="CN255" s="45">
        <v>0</v>
      </c>
      <c r="CO255" s="90"/>
      <c r="CP255" s="90"/>
      <c r="CQ255" s="90">
        <f t="shared" si="3814"/>
        <v>0</v>
      </c>
      <c r="CR255" s="87">
        <f>CS255+CZ255</f>
        <v>0</v>
      </c>
      <c r="CS255" s="87">
        <f>CU255+CV255+CW255+CX255+CY255</f>
        <v>0</v>
      </c>
      <c r="CT255" s="88"/>
      <c r="CU255" s="81"/>
      <c r="CV255" s="81"/>
      <c r="CW255" s="81"/>
      <c r="CX255" s="81"/>
      <c r="CY255" s="81"/>
      <c r="CZ255" s="87">
        <f t="shared" si="3815"/>
        <v>0</v>
      </c>
      <c r="DA255" s="81"/>
      <c r="DB255" s="81"/>
      <c r="DC255" s="81"/>
      <c r="DD255" s="81">
        <f t="shared" si="3816"/>
        <v>0</v>
      </c>
      <c r="DE255" s="81">
        <f t="shared" si="3817"/>
        <v>0</v>
      </c>
      <c r="DF255" s="45" t="s">
        <v>218</v>
      </c>
      <c r="DG255" s="45" t="s">
        <v>218</v>
      </c>
      <c r="DH255" s="90">
        <v>0</v>
      </c>
      <c r="DI255" s="90">
        <v>0</v>
      </c>
      <c r="DJ255" s="90">
        <f>DH255+DI255</f>
        <v>0</v>
      </c>
      <c r="DK255" s="87">
        <f>DL255+DS255</f>
        <v>0</v>
      </c>
      <c r="DL255" s="87">
        <f>DN255+DO255+DP255+DQ255+DR255</f>
        <v>0</v>
      </c>
      <c r="DM255" s="88"/>
      <c r="DN255" s="81"/>
      <c r="DO255" s="81"/>
      <c r="DP255" s="81"/>
      <c r="DQ255" s="81"/>
      <c r="DR255" s="81"/>
      <c r="DS255" s="87">
        <f t="shared" si="3820"/>
        <v>0</v>
      </c>
      <c r="DT255" s="81"/>
      <c r="DU255" s="81"/>
      <c r="DV255" s="81"/>
      <c r="DW255" s="81">
        <f t="shared" si="3821"/>
        <v>0</v>
      </c>
      <c r="DX255" s="81">
        <f t="shared" si="3822"/>
        <v>0</v>
      </c>
      <c r="DY255" s="45" t="s">
        <v>218</v>
      </c>
      <c r="DZ255" s="45" t="s">
        <v>218</v>
      </c>
      <c r="EA255" s="90">
        <v>0</v>
      </c>
      <c r="EB255" s="90">
        <v>0</v>
      </c>
      <c r="EC255" s="90">
        <f>EA255+EB255</f>
        <v>0</v>
      </c>
      <c r="ED255" s="76">
        <f>EE255+EL255</f>
        <v>0</v>
      </c>
      <c r="EE255" s="76">
        <f>EG255+EH255+EI255+EJ255+EK255</f>
        <v>0</v>
      </c>
      <c r="EF255" s="77"/>
      <c r="EG255" s="78"/>
      <c r="EH255" s="78"/>
      <c r="EI255" s="78"/>
      <c r="EJ255" s="78"/>
      <c r="EK255" s="78"/>
      <c r="EL255" s="76">
        <f t="shared" si="3825"/>
        <v>0</v>
      </c>
      <c r="EM255" s="78"/>
      <c r="EN255" s="78"/>
      <c r="EO255" s="78"/>
      <c r="EP255" s="81">
        <f t="shared" si="3826"/>
        <v>0</v>
      </c>
      <c r="EQ255" s="81">
        <f t="shared" si="3827"/>
        <v>0</v>
      </c>
      <c r="ER255" s="45" t="s">
        <v>218</v>
      </c>
      <c r="ES255" s="45" t="s">
        <v>218</v>
      </c>
      <c r="ET255" s="90">
        <v>0</v>
      </c>
      <c r="EU255" s="90">
        <v>0</v>
      </c>
      <c r="EV255" s="90">
        <f>ET255+EU255</f>
        <v>0</v>
      </c>
    </row>
    <row r="256" spans="1:152" x14ac:dyDescent="0.25">
      <c r="A256" s="29"/>
      <c r="B256" s="30"/>
      <c r="C256" s="31"/>
      <c r="D256" s="32" t="s">
        <v>191</v>
      </c>
      <c r="E256" s="34"/>
      <c r="F256" s="34"/>
      <c r="G256" s="34"/>
      <c r="H256" s="33">
        <f t="shared" ref="H256:AE256" si="3839">SUBTOTAL(9,H254:H255)</f>
        <v>20000</v>
      </c>
      <c r="I256" s="33">
        <f t="shared" si="3839"/>
        <v>20000</v>
      </c>
      <c r="J256" s="33">
        <f t="shared" si="3839"/>
        <v>0</v>
      </c>
      <c r="K256" s="33">
        <f t="shared" si="3839"/>
        <v>0</v>
      </c>
      <c r="L256" s="33">
        <f t="shared" si="3839"/>
        <v>20000</v>
      </c>
      <c r="M256" s="33">
        <f t="shared" si="3839"/>
        <v>0</v>
      </c>
      <c r="N256" s="33">
        <f t="shared" si="3839"/>
        <v>0</v>
      </c>
      <c r="O256" s="33">
        <f t="shared" si="3839"/>
        <v>0</v>
      </c>
      <c r="P256" s="33">
        <f t="shared" si="3839"/>
        <v>0</v>
      </c>
      <c r="Q256" s="33">
        <f t="shared" si="3839"/>
        <v>0</v>
      </c>
      <c r="R256" s="33">
        <f t="shared" si="3839"/>
        <v>0</v>
      </c>
      <c r="S256" s="33">
        <f t="shared" si="3839"/>
        <v>0</v>
      </c>
      <c r="T256" s="33">
        <f t="shared" si="3839"/>
        <v>-20000</v>
      </c>
      <c r="U256" s="33">
        <f t="shared" si="3839"/>
        <v>0</v>
      </c>
      <c r="V256" s="33">
        <f t="shared" si="3839"/>
        <v>-13000</v>
      </c>
      <c r="W256" s="33">
        <f t="shared" si="3839"/>
        <v>0</v>
      </c>
      <c r="X256" s="33">
        <f t="shared" si="3839"/>
        <v>47393</v>
      </c>
      <c r="Y256" s="33">
        <f t="shared" si="3839"/>
        <v>33657</v>
      </c>
      <c r="Z256" s="47">
        <f t="shared" si="3839"/>
        <v>0</v>
      </c>
      <c r="AA256" s="47">
        <f t="shared" si="3839"/>
        <v>0</v>
      </c>
      <c r="AB256" s="47">
        <f t="shared" si="3839"/>
        <v>0</v>
      </c>
      <c r="AC256" s="47">
        <f t="shared" si="3839"/>
        <v>0</v>
      </c>
      <c r="AD256" s="47">
        <f t="shared" si="3839"/>
        <v>0</v>
      </c>
      <c r="AE256" s="47">
        <f t="shared" si="3839"/>
        <v>0</v>
      </c>
      <c r="AF256" s="33">
        <f t="shared" ref="AF256:AJ256" si="3840">SUBTOTAL(9,AF254:AF255)</f>
        <v>-7000</v>
      </c>
      <c r="AG256" s="33">
        <f t="shared" si="3840"/>
        <v>0</v>
      </c>
      <c r="AH256" s="47">
        <f t="shared" si="3840"/>
        <v>0</v>
      </c>
      <c r="AI256" s="47">
        <f t="shared" si="3840"/>
        <v>0</v>
      </c>
      <c r="AJ256" s="47">
        <f t="shared" si="3840"/>
        <v>0</v>
      </c>
      <c r="AK256" s="33">
        <f t="shared" ref="AK256:BD256" si="3841">SUBTOTAL(9,AK254:AK255)</f>
        <v>95000</v>
      </c>
      <c r="AL256" s="33">
        <f t="shared" si="3841"/>
        <v>95000</v>
      </c>
      <c r="AM256" s="33">
        <f t="shared" si="3841"/>
        <v>0</v>
      </c>
      <c r="AN256" s="33">
        <f t="shared" si="3841"/>
        <v>0</v>
      </c>
      <c r="AO256" s="89">
        <f t="shared" si="3841"/>
        <v>95000</v>
      </c>
      <c r="AP256" s="33">
        <f t="shared" si="3841"/>
        <v>0</v>
      </c>
      <c r="AQ256" s="33">
        <f t="shared" si="3841"/>
        <v>0</v>
      </c>
      <c r="AR256" s="33">
        <f t="shared" si="3841"/>
        <v>0</v>
      </c>
      <c r="AS256" s="33">
        <f t="shared" si="3841"/>
        <v>0</v>
      </c>
      <c r="AT256" s="33">
        <f t="shared" si="3841"/>
        <v>0</v>
      </c>
      <c r="AU256" s="33">
        <f t="shared" si="3841"/>
        <v>0</v>
      </c>
      <c r="AV256" s="33">
        <f t="shared" si="3841"/>
        <v>0</v>
      </c>
      <c r="AW256" s="33">
        <f t="shared" si="3841"/>
        <v>75000</v>
      </c>
      <c r="AX256" s="33">
        <f t="shared" si="3841"/>
        <v>0</v>
      </c>
      <c r="AY256" s="33">
        <f t="shared" si="3841"/>
        <v>0</v>
      </c>
      <c r="AZ256" s="33">
        <f t="shared" ref="AZ256:BA256" si="3842">SUBTOTAL(9,AZ254:AZ255)</f>
        <v>47393</v>
      </c>
      <c r="BA256" s="33">
        <f t="shared" si="3842"/>
        <v>33657</v>
      </c>
      <c r="BB256" s="47">
        <f t="shared" si="3841"/>
        <v>0</v>
      </c>
      <c r="BC256" s="47">
        <f t="shared" si="3841"/>
        <v>0</v>
      </c>
      <c r="BD256" s="47">
        <f t="shared" si="3841"/>
        <v>0</v>
      </c>
      <c r="BE256" s="33">
        <f t="shared" ref="BE256:BX256" si="3843">SUBTOTAL(9,BE254:BE255)</f>
        <v>95000</v>
      </c>
      <c r="BF256" s="33">
        <f t="shared" si="3843"/>
        <v>95000</v>
      </c>
      <c r="BG256" s="33">
        <f t="shared" si="3843"/>
        <v>0</v>
      </c>
      <c r="BH256" s="33">
        <f t="shared" si="3843"/>
        <v>0</v>
      </c>
      <c r="BI256" s="33">
        <f t="shared" si="3843"/>
        <v>95000</v>
      </c>
      <c r="BJ256" s="33">
        <f t="shared" si="3843"/>
        <v>0</v>
      </c>
      <c r="BK256" s="33">
        <f t="shared" si="3843"/>
        <v>0</v>
      </c>
      <c r="BL256" s="33">
        <f t="shared" si="3843"/>
        <v>0</v>
      </c>
      <c r="BM256" s="33">
        <f t="shared" si="3843"/>
        <v>0</v>
      </c>
      <c r="BN256" s="33">
        <f t="shared" si="3843"/>
        <v>0</v>
      </c>
      <c r="BO256" s="33">
        <f t="shared" si="3843"/>
        <v>0</v>
      </c>
      <c r="BP256" s="33">
        <f t="shared" si="3843"/>
        <v>0</v>
      </c>
      <c r="BQ256" s="33">
        <f t="shared" si="3843"/>
        <v>75000</v>
      </c>
      <c r="BR256" s="33">
        <f t="shared" si="3843"/>
        <v>0</v>
      </c>
      <c r="BS256" s="33">
        <f t="shared" si="3843"/>
        <v>0</v>
      </c>
      <c r="BT256" s="33">
        <f t="shared" si="3843"/>
        <v>47393</v>
      </c>
      <c r="BU256" s="33">
        <f t="shared" si="3843"/>
        <v>33657</v>
      </c>
      <c r="BV256" s="47">
        <f t="shared" si="3843"/>
        <v>0</v>
      </c>
      <c r="BW256" s="47">
        <f t="shared" si="3843"/>
        <v>0</v>
      </c>
      <c r="BX256" s="47">
        <f t="shared" si="3843"/>
        <v>0</v>
      </c>
      <c r="BY256" s="33">
        <f t="shared" ref="BY256:CQ256" si="3844">SUBTOTAL(9,BY254:BY255)</f>
        <v>95000</v>
      </c>
      <c r="BZ256" s="33">
        <f t="shared" si="3844"/>
        <v>95000</v>
      </c>
      <c r="CA256" s="33">
        <f t="shared" si="3844"/>
        <v>0</v>
      </c>
      <c r="CB256" s="33">
        <f t="shared" si="3844"/>
        <v>0</v>
      </c>
      <c r="CC256" s="33">
        <f t="shared" si="3844"/>
        <v>95000</v>
      </c>
      <c r="CD256" s="33">
        <f t="shared" si="3844"/>
        <v>0</v>
      </c>
      <c r="CE256" s="33">
        <f t="shared" si="3844"/>
        <v>0</v>
      </c>
      <c r="CF256" s="33">
        <f t="shared" si="3844"/>
        <v>0</v>
      </c>
      <c r="CG256" s="33">
        <f t="shared" si="3844"/>
        <v>0</v>
      </c>
      <c r="CH256" s="33">
        <f t="shared" si="3844"/>
        <v>0</v>
      </c>
      <c r="CI256" s="33">
        <f t="shared" si="3844"/>
        <v>0</v>
      </c>
      <c r="CJ256" s="33">
        <f t="shared" si="3844"/>
        <v>0</v>
      </c>
      <c r="CK256" s="33">
        <f t="shared" si="3844"/>
        <v>0</v>
      </c>
      <c r="CL256" s="33">
        <f t="shared" si="3844"/>
        <v>0</v>
      </c>
      <c r="CM256" s="33">
        <f t="shared" si="3844"/>
        <v>47393</v>
      </c>
      <c r="CN256" s="33">
        <f t="shared" si="3844"/>
        <v>33657</v>
      </c>
      <c r="CO256" s="56">
        <f t="shared" si="3844"/>
        <v>0</v>
      </c>
      <c r="CP256" s="56">
        <f t="shared" si="3844"/>
        <v>0</v>
      </c>
      <c r="CQ256" s="56">
        <f t="shared" si="3844"/>
        <v>0</v>
      </c>
      <c r="CR256" s="33">
        <f t="shared" ref="CR256:DJ256" si="3845">SUBTOTAL(9,CR254:CR255)</f>
        <v>0</v>
      </c>
      <c r="CS256" s="33">
        <f t="shared" si="3845"/>
        <v>0</v>
      </c>
      <c r="CT256" s="33">
        <f t="shared" si="3845"/>
        <v>0</v>
      </c>
      <c r="CU256" s="33">
        <f t="shared" si="3845"/>
        <v>0</v>
      </c>
      <c r="CV256" s="33">
        <f t="shared" si="3845"/>
        <v>0</v>
      </c>
      <c r="CW256" s="33">
        <f t="shared" si="3845"/>
        <v>0</v>
      </c>
      <c r="CX256" s="33">
        <f t="shared" si="3845"/>
        <v>0</v>
      </c>
      <c r="CY256" s="33">
        <f t="shared" si="3845"/>
        <v>0</v>
      </c>
      <c r="CZ256" s="33">
        <f t="shared" si="3845"/>
        <v>0</v>
      </c>
      <c r="DA256" s="33">
        <f t="shared" si="3845"/>
        <v>0</v>
      </c>
      <c r="DB256" s="33">
        <f t="shared" si="3845"/>
        <v>0</v>
      </c>
      <c r="DC256" s="33">
        <f t="shared" si="3845"/>
        <v>0</v>
      </c>
      <c r="DD256" s="33">
        <f t="shared" si="3845"/>
        <v>-95000</v>
      </c>
      <c r="DE256" s="33">
        <f t="shared" si="3845"/>
        <v>0</v>
      </c>
      <c r="DF256" s="33">
        <f t="shared" si="3845"/>
        <v>48360</v>
      </c>
      <c r="DG256" s="33">
        <f t="shared" si="3845"/>
        <v>34344</v>
      </c>
      <c r="DH256" s="56">
        <f t="shared" si="3845"/>
        <v>0</v>
      </c>
      <c r="DI256" s="56">
        <f t="shared" si="3845"/>
        <v>0</v>
      </c>
      <c r="DJ256" s="56">
        <f t="shared" si="3845"/>
        <v>0</v>
      </c>
      <c r="DK256" s="33">
        <f t="shared" ref="DK256:EC256" si="3846">SUBTOTAL(9,DK254:DK255)</f>
        <v>0</v>
      </c>
      <c r="DL256" s="33">
        <f t="shared" si="3846"/>
        <v>0</v>
      </c>
      <c r="DM256" s="33">
        <f t="shared" si="3846"/>
        <v>0</v>
      </c>
      <c r="DN256" s="33">
        <f t="shared" si="3846"/>
        <v>0</v>
      </c>
      <c r="DO256" s="33">
        <f t="shared" si="3846"/>
        <v>0</v>
      </c>
      <c r="DP256" s="33">
        <f t="shared" si="3846"/>
        <v>0</v>
      </c>
      <c r="DQ256" s="33">
        <f t="shared" si="3846"/>
        <v>0</v>
      </c>
      <c r="DR256" s="33">
        <f t="shared" si="3846"/>
        <v>0</v>
      </c>
      <c r="DS256" s="33">
        <f t="shared" si="3846"/>
        <v>0</v>
      </c>
      <c r="DT256" s="33">
        <f t="shared" si="3846"/>
        <v>0</v>
      </c>
      <c r="DU256" s="33">
        <f t="shared" si="3846"/>
        <v>0</v>
      </c>
      <c r="DV256" s="33">
        <f t="shared" si="3846"/>
        <v>0</v>
      </c>
      <c r="DW256" s="33">
        <f t="shared" si="3846"/>
        <v>0</v>
      </c>
      <c r="DX256" s="33">
        <f t="shared" si="3846"/>
        <v>0</v>
      </c>
      <c r="DY256" s="33">
        <f t="shared" si="3846"/>
        <v>0</v>
      </c>
      <c r="DZ256" s="33">
        <f t="shared" si="3846"/>
        <v>0</v>
      </c>
      <c r="EA256" s="56" t="e">
        <f t="shared" si="3846"/>
        <v>#DIV/0!</v>
      </c>
      <c r="EB256" s="56" t="e">
        <f t="shared" si="3846"/>
        <v>#DIV/0!</v>
      </c>
      <c r="EC256" s="56" t="e">
        <f t="shared" si="3846"/>
        <v>#DIV/0!</v>
      </c>
      <c r="ED256" s="33">
        <f t="shared" ref="ED256:EV256" si="3847">SUBTOTAL(9,ED254:ED255)</f>
        <v>0</v>
      </c>
      <c r="EE256" s="33">
        <f t="shared" si="3847"/>
        <v>0</v>
      </c>
      <c r="EF256" s="33">
        <f t="shared" si="3847"/>
        <v>0</v>
      </c>
      <c r="EG256" s="33">
        <f t="shared" si="3847"/>
        <v>0</v>
      </c>
      <c r="EH256" s="33">
        <f t="shared" si="3847"/>
        <v>0</v>
      </c>
      <c r="EI256" s="33">
        <f t="shared" si="3847"/>
        <v>0</v>
      </c>
      <c r="EJ256" s="33">
        <f t="shared" si="3847"/>
        <v>0</v>
      </c>
      <c r="EK256" s="33">
        <f t="shared" si="3847"/>
        <v>0</v>
      </c>
      <c r="EL256" s="33">
        <f t="shared" si="3847"/>
        <v>0</v>
      </c>
      <c r="EM256" s="33">
        <f t="shared" si="3847"/>
        <v>0</v>
      </c>
      <c r="EN256" s="33">
        <f t="shared" si="3847"/>
        <v>0</v>
      </c>
      <c r="EO256" s="33">
        <f t="shared" si="3847"/>
        <v>0</v>
      </c>
      <c r="EP256" s="33">
        <f t="shared" si="3847"/>
        <v>0</v>
      </c>
      <c r="EQ256" s="33">
        <f t="shared" si="3847"/>
        <v>0</v>
      </c>
      <c r="ER256" s="33">
        <f t="shared" si="3847"/>
        <v>0</v>
      </c>
      <c r="ES256" s="33">
        <f t="shared" si="3847"/>
        <v>0</v>
      </c>
      <c r="ET256" s="56" t="e">
        <f t="shared" si="3847"/>
        <v>#DIV/0!</v>
      </c>
      <c r="EU256" s="56" t="e">
        <f t="shared" si="3847"/>
        <v>#DIV/0!</v>
      </c>
      <c r="EV256" s="56" t="e">
        <f t="shared" si="3847"/>
        <v>#DIV/0!</v>
      </c>
    </row>
    <row r="257" spans="1:152" x14ac:dyDescent="0.25">
      <c r="A257" s="25">
        <v>1476</v>
      </c>
      <c r="B257" s="6">
        <v>600029808</v>
      </c>
      <c r="C257" s="26">
        <v>855006</v>
      </c>
      <c r="D257" s="27" t="s">
        <v>102</v>
      </c>
      <c r="E257" s="6">
        <v>3133</v>
      </c>
      <c r="F257" s="6" t="s">
        <v>64</v>
      </c>
      <c r="G257" s="26" t="s">
        <v>94</v>
      </c>
      <c r="H257" s="40">
        <f>I257+P257</f>
        <v>440000</v>
      </c>
      <c r="I257" s="40">
        <f>K257+L257+M257+N257+O257</f>
        <v>330000</v>
      </c>
      <c r="J257" s="5"/>
      <c r="K257" s="9"/>
      <c r="L257" s="9">
        <v>330000</v>
      </c>
      <c r="M257" s="9"/>
      <c r="N257" s="9"/>
      <c r="O257" s="9"/>
      <c r="P257" s="40">
        <f>Q257+R257+S257</f>
        <v>110000</v>
      </c>
      <c r="Q257" s="9">
        <v>110000</v>
      </c>
      <c r="R257" s="9"/>
      <c r="S257" s="9"/>
      <c r="T257" s="64">
        <f>(L257+M257+N257)*-1</f>
        <v>-330000</v>
      </c>
      <c r="U257" s="64">
        <f>(Q257+R257)*-1</f>
        <v>-110000</v>
      </c>
      <c r="V257" s="9">
        <f t="shared" ref="V257:W259" si="3848">ROUND(T257*0.65,0)</f>
        <v>-214500</v>
      </c>
      <c r="W257" s="9">
        <f t="shared" si="3848"/>
        <v>-71500</v>
      </c>
      <c r="X257" s="9">
        <v>47393</v>
      </c>
      <c r="Y257" s="9">
        <v>33657</v>
      </c>
      <c r="Z257" s="69">
        <f t="shared" ref="Z257:Z259" si="3849">IF(T257=0,0,ROUND((T257+L257)/X257/12,2))</f>
        <v>0</v>
      </c>
      <c r="AA257" s="69">
        <f t="shared" ref="AA257:AA259" si="3850">IF(U257=0,0,ROUND((U257+Q257)/Y257/12,2))</f>
        <v>0</v>
      </c>
      <c r="AB257" s="69">
        <f>Z257+AA257</f>
        <v>0</v>
      </c>
      <c r="AC257" s="69">
        <f t="shared" ref="AC257:AC259" si="3851">ROUND(Z257*0.65,2)</f>
        <v>0</v>
      </c>
      <c r="AD257" s="69">
        <f t="shared" ref="AD257:AD259" si="3852">ROUND(AA257*0.65,2)</f>
        <v>0</v>
      </c>
      <c r="AE257" s="46">
        <f>AC257+AD257</f>
        <v>0</v>
      </c>
      <c r="AF257" s="9">
        <f t="shared" ref="AF257:AF259" si="3853">T257-V257</f>
        <v>-115500</v>
      </c>
      <c r="AG257" s="9">
        <f t="shared" ref="AG257:AG259" si="3854">U257-W257</f>
        <v>-38500</v>
      </c>
      <c r="AH257" s="69">
        <f t="shared" ref="AH257:AH259" si="3855">Z257-AC257</f>
        <v>0</v>
      </c>
      <c r="AI257" s="69">
        <f t="shared" ref="AI257:AI259" si="3856">AA257-AD257</f>
        <v>0</v>
      </c>
      <c r="AJ257" s="69">
        <f>AH257+AI257</f>
        <v>0</v>
      </c>
      <c r="AK257" s="40">
        <f>AL257+AS257</f>
        <v>102000</v>
      </c>
      <c r="AL257" s="40">
        <f>AN257+AO257+AP257+AQ257+AR257</f>
        <v>102000</v>
      </c>
      <c r="AM257" s="5"/>
      <c r="AN257" s="9"/>
      <c r="AO257" s="78">
        <v>102000</v>
      </c>
      <c r="AP257" s="9"/>
      <c r="AQ257" s="9"/>
      <c r="AR257" s="9"/>
      <c r="AS257" s="40">
        <f>AT257+AU257+AV257</f>
        <v>0</v>
      </c>
      <c r="AT257" s="9"/>
      <c r="AU257" s="9"/>
      <c r="AV257" s="9"/>
      <c r="AW257" s="78">
        <f t="shared" ref="AW257" si="3857">(AN257+AO257+AP257+AQ257)-(K257+L257+M257+N257)</f>
        <v>-228000</v>
      </c>
      <c r="AX257" s="78">
        <f t="shared" ref="AX257" si="3858">(AT257+AU257)-(Q257+R257)</f>
        <v>-110000</v>
      </c>
      <c r="AY257" s="78">
        <f t="shared" ref="AY257:AY259" si="3859">AV257+AR257-S257-O257</f>
        <v>0</v>
      </c>
      <c r="AZ257" s="9">
        <v>47393</v>
      </c>
      <c r="BA257" s="9">
        <v>33657</v>
      </c>
      <c r="BB257" s="86">
        <f>ROUND(((AN257+AP257+AQ257)-(K257+M257+N257))/AZ257/10,2)*-1</f>
        <v>0</v>
      </c>
      <c r="BC257" s="86">
        <f>ROUND((AU257-R257)/BA257/10,2)*-1</f>
        <v>0</v>
      </c>
      <c r="BD257" s="86">
        <f>BB257+BC257</f>
        <v>0</v>
      </c>
      <c r="BE257" s="87">
        <f>BF257+BM257</f>
        <v>102000</v>
      </c>
      <c r="BF257" s="87">
        <f>BH257+BI257+BJ257+BK257+BL257</f>
        <v>102000</v>
      </c>
      <c r="BG257" s="76">
        <f>AM257</f>
        <v>0</v>
      </c>
      <c r="BH257" s="76">
        <f t="shared" ref="BH257" si="3860">AN257</f>
        <v>0</v>
      </c>
      <c r="BI257" s="76">
        <f t="shared" ref="BI257" si="3861">AO257</f>
        <v>102000</v>
      </c>
      <c r="BJ257" s="76">
        <f t="shared" ref="BJ257" si="3862">AP257</f>
        <v>0</v>
      </c>
      <c r="BK257" s="76">
        <f t="shared" ref="BK257" si="3863">AQ257</f>
        <v>0</v>
      </c>
      <c r="BL257" s="76">
        <f t="shared" ref="BL257" si="3864">AR257</f>
        <v>0</v>
      </c>
      <c r="BM257" s="87">
        <f>BN257+BO257+BP257</f>
        <v>0</v>
      </c>
      <c r="BN257" s="76">
        <f>AT257</f>
        <v>0</v>
      </c>
      <c r="BO257" s="76">
        <f t="shared" ref="BO257" si="3865">AU257</f>
        <v>0</v>
      </c>
      <c r="BP257" s="76">
        <f t="shared" ref="BP257" si="3866">AV257</f>
        <v>0</v>
      </c>
      <c r="BQ257" s="81">
        <f t="shared" ref="BQ257:BQ259" si="3867">(BH257+BI257+BJ257+BK257)-(K257+L257+M257+N257)</f>
        <v>-228000</v>
      </c>
      <c r="BR257" s="81">
        <f t="shared" ref="BR257:BR259" si="3868">(BN257+BO257)-(Q257+R257)</f>
        <v>-110000</v>
      </c>
      <c r="BS257" s="81">
        <f t="shared" ref="BS257:BS259" si="3869">(BP257+BL257)-(S257+O257)</f>
        <v>0</v>
      </c>
      <c r="BT257" s="9">
        <v>47393</v>
      </c>
      <c r="BU257" s="9">
        <v>33657</v>
      </c>
      <c r="BV257" s="86">
        <f t="shared" ref="BV257" si="3870">ROUND(((BH257+BJ257+BK257)-(K257+M257+N257))/10/BT257,2)*-1</f>
        <v>0</v>
      </c>
      <c r="BW257" s="86">
        <f t="shared" ref="BW257:BW259" si="3871">ROUND((BO257-R257)/10/BU257,2)*-1</f>
        <v>0</v>
      </c>
      <c r="BX257" s="86">
        <f>BV257+BW257</f>
        <v>0</v>
      </c>
      <c r="BY257" s="87">
        <f t="shared" ref="BY257:BY259" si="3872">BZ257+CG257</f>
        <v>290000</v>
      </c>
      <c r="BZ257" s="87">
        <f t="shared" ref="BZ257:BZ259" si="3873">CB257+CC257+CD257+CE257+CF257</f>
        <v>180000</v>
      </c>
      <c r="CA257" s="81">
        <f t="shared" ref="CA257:CA259" si="3874">BG257</f>
        <v>0</v>
      </c>
      <c r="CB257" s="81">
        <f t="shared" ref="CB257:CB259" si="3875">BH257</f>
        <v>0</v>
      </c>
      <c r="CC257" s="78">
        <v>180000</v>
      </c>
      <c r="CD257" s="81">
        <f t="shared" ref="CD257:CD259" si="3876">BJ257</f>
        <v>0</v>
      </c>
      <c r="CE257" s="81">
        <f t="shared" ref="CE257:CE259" si="3877">BK257</f>
        <v>0</v>
      </c>
      <c r="CF257" s="81">
        <f t="shared" ref="CF257:CF259" si="3878">BL257</f>
        <v>0</v>
      </c>
      <c r="CG257" s="87">
        <f t="shared" ref="CG257:CG259" si="3879">CH257+CI257+CJ257</f>
        <v>110000</v>
      </c>
      <c r="CH257" s="78">
        <v>110000</v>
      </c>
      <c r="CI257" s="81">
        <f t="shared" ref="CI257:CI259" si="3880">BO257</f>
        <v>0</v>
      </c>
      <c r="CJ257" s="81">
        <f t="shared" ref="CJ257:CJ259" si="3881">BP257</f>
        <v>0</v>
      </c>
      <c r="CK257" s="78">
        <f>(CC257+CD257+CE257)-(BI257+BJ257+BK257)</f>
        <v>78000</v>
      </c>
      <c r="CL257" s="78">
        <f>(CH257+CI257)-(BN257+BO257)</f>
        <v>110000</v>
      </c>
      <c r="CM257" s="9">
        <v>47393</v>
      </c>
      <c r="CN257" s="9">
        <v>33657</v>
      </c>
      <c r="CO257" s="90">
        <f>ROUND(((CD257+CE257)-(BJ257+BK257))/CM257/10,2)*-1</f>
        <v>0</v>
      </c>
      <c r="CP257" s="90">
        <f>ROUND((CI257-BO257)/CN257/10,2)*-1</f>
        <v>0</v>
      </c>
      <c r="CQ257" s="90">
        <f t="shared" ref="CQ257:CQ259" si="3882">SUM(CO257:CP257)</f>
        <v>0</v>
      </c>
      <c r="CR257" s="87">
        <f>CS257+CZ257</f>
        <v>0</v>
      </c>
      <c r="CS257" s="87">
        <f>CU257+CV257+CW257+CX257+CY257</f>
        <v>0</v>
      </c>
      <c r="CT257" s="88"/>
      <c r="CU257" s="81"/>
      <c r="CV257" s="81"/>
      <c r="CW257" s="81"/>
      <c r="CX257" s="81"/>
      <c r="CY257" s="81"/>
      <c r="CZ257" s="87">
        <f t="shared" ref="CZ257:CZ259" si="3883">DA257+DB257+DC257</f>
        <v>0</v>
      </c>
      <c r="DA257" s="81"/>
      <c r="DB257" s="81"/>
      <c r="DC257" s="81"/>
      <c r="DD257" s="81">
        <f t="shared" ref="DD257:DD259" si="3884">(CV257+CW257+CX257)-(CC257+CD257+CE257)</f>
        <v>-180000</v>
      </c>
      <c r="DE257" s="81">
        <f t="shared" ref="DE257:DE259" si="3885">(DA257+DB257)-(CH257+CI257)</f>
        <v>-110000</v>
      </c>
      <c r="DF257" s="9">
        <v>48360</v>
      </c>
      <c r="DG257" s="9">
        <v>34344</v>
      </c>
      <c r="DH257" s="90">
        <f t="shared" ref="DH257" si="3886">ROUND(((CW257+CX257)-(CD257+CE257))/DF257/12,2)*-1</f>
        <v>0</v>
      </c>
      <c r="DI257" s="90">
        <f t="shared" ref="DI257" si="3887">ROUND(((DB257-CI257)/DG257/10),2)*-1</f>
        <v>0</v>
      </c>
      <c r="DJ257" s="90">
        <f>DH257+DI257</f>
        <v>0</v>
      </c>
      <c r="DK257" s="87">
        <f>DL257+DS257</f>
        <v>0</v>
      </c>
      <c r="DL257" s="87">
        <f>DN257+DO257+DP257+DQ257+DR257</f>
        <v>0</v>
      </c>
      <c r="DM257" s="88"/>
      <c r="DN257" s="81"/>
      <c r="DO257" s="81"/>
      <c r="DP257" s="81"/>
      <c r="DQ257" s="81"/>
      <c r="DR257" s="81"/>
      <c r="DS257" s="87">
        <f t="shared" ref="DS257:DS259" si="3888">DT257+DU257+DV257</f>
        <v>0</v>
      </c>
      <c r="DT257" s="81"/>
      <c r="DU257" s="81"/>
      <c r="DV257" s="81"/>
      <c r="DW257" s="81">
        <f t="shared" ref="DW257:DW259" si="3889">(DO257+DP257+DQ257)-(CV257+CW257+CX257)</f>
        <v>0</v>
      </c>
      <c r="DX257" s="81">
        <f t="shared" ref="DX257:DX259" si="3890">(DT257+DU257)-(DA257+DB257)</f>
        <v>0</v>
      </c>
      <c r="DY257" s="9"/>
      <c r="DZ257" s="9"/>
      <c r="EA257" s="90" t="e">
        <f t="shared" ref="EA257" si="3891">ROUND(((DP257+DQ257)-(CW257+CX257))/DY257/12,2)*-1</f>
        <v>#DIV/0!</v>
      </c>
      <c r="EB257" s="90" t="e">
        <f t="shared" ref="EB257" si="3892">ROUND(((DU257-DB257)/DZ257/10),2)*-1</f>
        <v>#DIV/0!</v>
      </c>
      <c r="EC257" s="90" t="e">
        <f>EA257+EB257</f>
        <v>#DIV/0!</v>
      </c>
      <c r="ED257" s="87">
        <f>EE257+EL257</f>
        <v>0</v>
      </c>
      <c r="EE257" s="87">
        <f>EG257+EH257+EI257+EJ257+EK257</f>
        <v>0</v>
      </c>
      <c r="EF257" s="88"/>
      <c r="EG257" s="81"/>
      <c r="EH257" s="81"/>
      <c r="EI257" s="81"/>
      <c r="EJ257" s="81"/>
      <c r="EK257" s="81"/>
      <c r="EL257" s="87">
        <f t="shared" ref="EL257:EL259" si="3893">EM257+EN257+EO257</f>
        <v>0</v>
      </c>
      <c r="EM257" s="81"/>
      <c r="EN257" s="81"/>
      <c r="EO257" s="81"/>
      <c r="EP257" s="81">
        <f t="shared" ref="EP257:EP259" si="3894">(EH257+EI257+EJ257)-(DO257+DP257+DQ257)</f>
        <v>0</v>
      </c>
      <c r="EQ257" s="81">
        <f t="shared" ref="EQ257:EQ259" si="3895">(EM257+EN257)-(DT257+DU257)</f>
        <v>0</v>
      </c>
      <c r="ER257" s="9"/>
      <c r="ES257" s="9"/>
      <c r="ET257" s="90" t="e">
        <f t="shared" ref="ET257" si="3896">ROUND(((EI257+EJ257)-(DP257+DQ257))/ER257/12,2)*-1</f>
        <v>#DIV/0!</v>
      </c>
      <c r="EU257" s="90" t="e">
        <f t="shared" ref="EU257" si="3897">ROUND(((EN257-DU257)/ES257/10),2)*-1</f>
        <v>#DIV/0!</v>
      </c>
      <c r="EV257" s="90" t="e">
        <f>ET257+EU257</f>
        <v>#DIV/0!</v>
      </c>
    </row>
    <row r="258" spans="1:152" x14ac:dyDescent="0.25">
      <c r="A258" s="5">
        <v>1476</v>
      </c>
      <c r="B258" s="2">
        <v>600029808</v>
      </c>
      <c r="C258" s="7">
        <v>855006</v>
      </c>
      <c r="D258" s="8" t="s">
        <v>102</v>
      </c>
      <c r="E258" s="19">
        <v>3133</v>
      </c>
      <c r="F258" s="19" t="s">
        <v>108</v>
      </c>
      <c r="G258" s="19" t="s">
        <v>94</v>
      </c>
      <c r="H258" s="40">
        <f>I258+P258</f>
        <v>0</v>
      </c>
      <c r="I258" s="40">
        <f>K258+L258+M258+N258+O258</f>
        <v>0</v>
      </c>
      <c r="J258" s="5"/>
      <c r="K258" s="9"/>
      <c r="L258" s="9"/>
      <c r="M258" s="9"/>
      <c r="N258" s="9"/>
      <c r="O258" s="9"/>
      <c r="P258" s="40">
        <f>Q258+R258+S258</f>
        <v>0</v>
      </c>
      <c r="Q258" s="9"/>
      <c r="R258" s="9"/>
      <c r="S258" s="9"/>
      <c r="T258" s="64">
        <f>(L258+M258+N258)*-1</f>
        <v>0</v>
      </c>
      <c r="U258" s="64">
        <f>(Q258+R258)*-1</f>
        <v>0</v>
      </c>
      <c r="V258" s="9">
        <f t="shared" si="3848"/>
        <v>0</v>
      </c>
      <c r="W258" s="9">
        <f t="shared" si="3848"/>
        <v>0</v>
      </c>
      <c r="X258" s="45" t="s">
        <v>218</v>
      </c>
      <c r="Y258" s="45" t="s">
        <v>218</v>
      </c>
      <c r="Z258" s="69">
        <f t="shared" si="3849"/>
        <v>0</v>
      </c>
      <c r="AA258" s="69">
        <f t="shared" si="3850"/>
        <v>0</v>
      </c>
      <c r="AB258" s="69">
        <f>Z258+AA258</f>
        <v>0</v>
      </c>
      <c r="AC258" s="69">
        <f t="shared" si="3851"/>
        <v>0</v>
      </c>
      <c r="AD258" s="69">
        <f t="shared" si="3852"/>
        <v>0</v>
      </c>
      <c r="AE258" s="46">
        <f>AC258+AD258</f>
        <v>0</v>
      </c>
      <c r="AF258" s="9">
        <f t="shared" si="3853"/>
        <v>0</v>
      </c>
      <c r="AG258" s="9">
        <f t="shared" si="3854"/>
        <v>0</v>
      </c>
      <c r="AH258" s="69">
        <f t="shared" si="3855"/>
        <v>0</v>
      </c>
      <c r="AI258" s="69">
        <f t="shared" si="3856"/>
        <v>0</v>
      </c>
      <c r="AJ258" s="69">
        <f>AH258+AI258</f>
        <v>0</v>
      </c>
      <c r="AK258" s="40">
        <f>AL258+AS258</f>
        <v>0</v>
      </c>
      <c r="AL258" s="40">
        <f>AN258+AO258+AP258+AQ258+AR258</f>
        <v>0</v>
      </c>
      <c r="AM258" s="5"/>
      <c r="AN258" s="9"/>
      <c r="AO258" s="9"/>
      <c r="AP258" s="9"/>
      <c r="AQ258" s="9"/>
      <c r="AR258" s="9"/>
      <c r="AS258" s="40">
        <f>AT258+AU258+AV258</f>
        <v>0</v>
      </c>
      <c r="AT258" s="9"/>
      <c r="AU258" s="9"/>
      <c r="AV258" s="9"/>
      <c r="AW258" s="78">
        <f t="shared" ref="AW258:AW259" si="3898">(AN258+AO258+AP258+AQ258)-(K258+L258+M258+N258)</f>
        <v>0</v>
      </c>
      <c r="AX258" s="78">
        <f t="shared" ref="AX258:AX259" si="3899">(AT258+AU258)-(Q258+R258)</f>
        <v>0</v>
      </c>
      <c r="AY258" s="78">
        <f t="shared" si="3859"/>
        <v>0</v>
      </c>
      <c r="AZ258" s="45" t="s">
        <v>218</v>
      </c>
      <c r="BA258" s="45" t="s">
        <v>218</v>
      </c>
      <c r="BB258" s="107" t="s">
        <v>218</v>
      </c>
      <c r="BC258" s="107" t="s">
        <v>218</v>
      </c>
      <c r="BD258" s="107" t="s">
        <v>218</v>
      </c>
      <c r="BE258" s="87">
        <f>BF258+BM258</f>
        <v>0</v>
      </c>
      <c r="BF258" s="87">
        <f>BH258+BI258+BJ258+BK258+BL258</f>
        <v>0</v>
      </c>
      <c r="BG258" s="88">
        <f t="shared" ref="BG258:BG259" si="3900">J258</f>
        <v>0</v>
      </c>
      <c r="BH258" s="88">
        <f t="shared" ref="BH258:BH259" si="3901">K258</f>
        <v>0</v>
      </c>
      <c r="BI258" s="88">
        <f t="shared" ref="BI258:BI259" si="3902">L258</f>
        <v>0</v>
      </c>
      <c r="BJ258" s="88">
        <f t="shared" ref="BJ258:BJ259" si="3903">M258</f>
        <v>0</v>
      </c>
      <c r="BK258" s="88">
        <f t="shared" ref="BK258:BK259" si="3904">N258</f>
        <v>0</v>
      </c>
      <c r="BL258" s="88">
        <f t="shared" ref="BL258:BL259" si="3905">O258</f>
        <v>0</v>
      </c>
      <c r="BM258" s="87">
        <f>BN258+BO258+BP258</f>
        <v>0</v>
      </c>
      <c r="BN258" s="81">
        <f t="shared" ref="BN258:BN259" si="3906">Q258</f>
        <v>0</v>
      </c>
      <c r="BO258" s="81">
        <f t="shared" ref="BO258:BO259" si="3907">R258</f>
        <v>0</v>
      </c>
      <c r="BP258" s="81">
        <f t="shared" ref="BP258:BP259" si="3908">S258</f>
        <v>0</v>
      </c>
      <c r="BQ258" s="81">
        <f t="shared" si="3867"/>
        <v>0</v>
      </c>
      <c r="BR258" s="81">
        <f t="shared" si="3868"/>
        <v>0</v>
      </c>
      <c r="BS258" s="81">
        <f t="shared" si="3869"/>
        <v>0</v>
      </c>
      <c r="BT258" s="45" t="s">
        <v>218</v>
      </c>
      <c r="BU258" s="45" t="s">
        <v>218</v>
      </c>
      <c r="BV258" s="86">
        <v>0</v>
      </c>
      <c r="BW258" s="86">
        <v>0</v>
      </c>
      <c r="BX258" s="86">
        <f>BV258+BW258</f>
        <v>0</v>
      </c>
      <c r="BY258" s="87">
        <f t="shared" si="3872"/>
        <v>0</v>
      </c>
      <c r="BZ258" s="87">
        <f t="shared" si="3873"/>
        <v>0</v>
      </c>
      <c r="CA258" s="81">
        <f t="shared" si="3874"/>
        <v>0</v>
      </c>
      <c r="CB258" s="81">
        <f t="shared" si="3875"/>
        <v>0</v>
      </c>
      <c r="CC258" s="81">
        <f t="shared" ref="CC258:CC259" si="3909">BI258</f>
        <v>0</v>
      </c>
      <c r="CD258" s="81">
        <f t="shared" si="3876"/>
        <v>0</v>
      </c>
      <c r="CE258" s="81">
        <f t="shared" si="3877"/>
        <v>0</v>
      </c>
      <c r="CF258" s="81">
        <f t="shared" si="3878"/>
        <v>0</v>
      </c>
      <c r="CG258" s="87">
        <f t="shared" si="3879"/>
        <v>0</v>
      </c>
      <c r="CH258" s="81">
        <f t="shared" ref="CH258:CH259" si="3910">BN258</f>
        <v>0</v>
      </c>
      <c r="CI258" s="81">
        <f t="shared" si="3880"/>
        <v>0</v>
      </c>
      <c r="CJ258" s="81">
        <f t="shared" si="3881"/>
        <v>0</v>
      </c>
      <c r="CK258" s="81">
        <f>(CC258+CD258+CE258)-(BI258+BJ258+BK258)</f>
        <v>0</v>
      </c>
      <c r="CL258" s="81">
        <f>(CH258+CI258)-(BN258+BO258)</f>
        <v>0</v>
      </c>
      <c r="CM258" s="45">
        <v>0</v>
      </c>
      <c r="CN258" s="45">
        <v>0</v>
      </c>
      <c r="CO258" s="90"/>
      <c r="CP258" s="90"/>
      <c r="CQ258" s="90">
        <f t="shared" si="3882"/>
        <v>0</v>
      </c>
      <c r="CR258" s="87">
        <f>CS258+CZ258</f>
        <v>0</v>
      </c>
      <c r="CS258" s="87">
        <f>CU258+CV258+CW258+CX258+CY258</f>
        <v>0</v>
      </c>
      <c r="CT258" s="88"/>
      <c r="CU258" s="81"/>
      <c r="CV258" s="81"/>
      <c r="CW258" s="81"/>
      <c r="CX258" s="81"/>
      <c r="CY258" s="81"/>
      <c r="CZ258" s="87">
        <f t="shared" si="3883"/>
        <v>0</v>
      </c>
      <c r="DA258" s="81"/>
      <c r="DB258" s="81"/>
      <c r="DC258" s="81"/>
      <c r="DD258" s="81">
        <f t="shared" si="3884"/>
        <v>0</v>
      </c>
      <c r="DE258" s="81">
        <f t="shared" si="3885"/>
        <v>0</v>
      </c>
      <c r="DF258" s="45" t="s">
        <v>218</v>
      </c>
      <c r="DG258" s="45" t="s">
        <v>218</v>
      </c>
      <c r="DH258" s="90">
        <v>0</v>
      </c>
      <c r="DI258" s="90">
        <v>0</v>
      </c>
      <c r="DJ258" s="90">
        <f>DH258+DI258</f>
        <v>0</v>
      </c>
      <c r="DK258" s="87">
        <f>DL258+DS258</f>
        <v>0</v>
      </c>
      <c r="DL258" s="87">
        <f>DN258+DO258+DP258+DQ258+DR258</f>
        <v>0</v>
      </c>
      <c r="DM258" s="88"/>
      <c r="DN258" s="81"/>
      <c r="DO258" s="81"/>
      <c r="DP258" s="81"/>
      <c r="DQ258" s="81"/>
      <c r="DR258" s="81"/>
      <c r="DS258" s="87">
        <f t="shared" si="3888"/>
        <v>0</v>
      </c>
      <c r="DT258" s="81"/>
      <c r="DU258" s="81"/>
      <c r="DV258" s="81"/>
      <c r="DW258" s="81">
        <f t="shared" si="3889"/>
        <v>0</v>
      </c>
      <c r="DX258" s="81">
        <f t="shared" si="3890"/>
        <v>0</v>
      </c>
      <c r="DY258" s="45" t="s">
        <v>218</v>
      </c>
      <c r="DZ258" s="45" t="s">
        <v>218</v>
      </c>
      <c r="EA258" s="90">
        <v>0</v>
      </c>
      <c r="EB258" s="90">
        <v>0</v>
      </c>
      <c r="EC258" s="90">
        <f>EA258+EB258</f>
        <v>0</v>
      </c>
      <c r="ED258" s="87">
        <f>EE258+EL258</f>
        <v>0</v>
      </c>
      <c r="EE258" s="87">
        <f>EG258+EH258+EI258+EJ258+EK258</f>
        <v>0</v>
      </c>
      <c r="EF258" s="88"/>
      <c r="EG258" s="81"/>
      <c r="EH258" s="81"/>
      <c r="EI258" s="81"/>
      <c r="EJ258" s="81"/>
      <c r="EK258" s="81"/>
      <c r="EL258" s="87">
        <f t="shared" si="3893"/>
        <v>0</v>
      </c>
      <c r="EM258" s="81"/>
      <c r="EN258" s="81"/>
      <c r="EO258" s="81"/>
      <c r="EP258" s="81">
        <f t="shared" si="3894"/>
        <v>0</v>
      </c>
      <c r="EQ258" s="81">
        <f t="shared" si="3895"/>
        <v>0</v>
      </c>
      <c r="ER258" s="45" t="s">
        <v>218</v>
      </c>
      <c r="ES258" s="45" t="s">
        <v>218</v>
      </c>
      <c r="ET258" s="90">
        <v>0</v>
      </c>
      <c r="EU258" s="90">
        <v>0</v>
      </c>
      <c r="EV258" s="90">
        <f>ET258+EU258</f>
        <v>0</v>
      </c>
    </row>
    <row r="259" spans="1:152" x14ac:dyDescent="0.25">
      <c r="A259" s="5">
        <v>1476</v>
      </c>
      <c r="B259" s="2">
        <v>600029808</v>
      </c>
      <c r="C259" s="7">
        <v>855006</v>
      </c>
      <c r="D259" s="8" t="s">
        <v>102</v>
      </c>
      <c r="E259" s="2">
        <v>3141</v>
      </c>
      <c r="F259" s="2" t="s">
        <v>20</v>
      </c>
      <c r="G259" s="7" t="s">
        <v>94</v>
      </c>
      <c r="H259" s="40">
        <f>I259+P259</f>
        <v>0</v>
      </c>
      <c r="I259" s="40">
        <f>K259+L259+M259+N259+O259</f>
        <v>0</v>
      </c>
      <c r="J259" s="5"/>
      <c r="K259" s="9"/>
      <c r="L259" s="9"/>
      <c r="M259" s="9"/>
      <c r="N259" s="9"/>
      <c r="O259" s="9"/>
      <c r="P259" s="40">
        <f>Q259+R259+S259</f>
        <v>0</v>
      </c>
      <c r="Q259" s="9"/>
      <c r="R259" s="9"/>
      <c r="S259" s="9"/>
      <c r="T259" s="64">
        <f>(L259+M259+N259)*-1</f>
        <v>0</v>
      </c>
      <c r="U259" s="64">
        <f>(Q259+R259)*-1</f>
        <v>0</v>
      </c>
      <c r="V259" s="9">
        <f t="shared" si="3848"/>
        <v>0</v>
      </c>
      <c r="W259" s="9">
        <f t="shared" si="3848"/>
        <v>0</v>
      </c>
      <c r="X259" s="45" t="s">
        <v>218</v>
      </c>
      <c r="Y259" s="9">
        <v>25931</v>
      </c>
      <c r="Z259" s="69">
        <f t="shared" si="3849"/>
        <v>0</v>
      </c>
      <c r="AA259" s="69">
        <f t="shared" si="3850"/>
        <v>0</v>
      </c>
      <c r="AB259" s="69">
        <f>Z259+AA259</f>
        <v>0</v>
      </c>
      <c r="AC259" s="69">
        <f t="shared" si="3851"/>
        <v>0</v>
      </c>
      <c r="AD259" s="69">
        <f t="shared" si="3852"/>
        <v>0</v>
      </c>
      <c r="AE259" s="46">
        <f>AC259+AD259</f>
        <v>0</v>
      </c>
      <c r="AF259" s="9">
        <f t="shared" si="3853"/>
        <v>0</v>
      </c>
      <c r="AG259" s="9">
        <f t="shared" si="3854"/>
        <v>0</v>
      </c>
      <c r="AH259" s="69">
        <f t="shared" si="3855"/>
        <v>0</v>
      </c>
      <c r="AI259" s="69">
        <f t="shared" si="3856"/>
        <v>0</v>
      </c>
      <c r="AJ259" s="69">
        <f>AH259+AI259</f>
        <v>0</v>
      </c>
      <c r="AK259" s="40">
        <f>AL259+AS259</f>
        <v>0</v>
      </c>
      <c r="AL259" s="40">
        <f>AN259+AO259+AP259+AQ259+AR259</f>
        <v>0</v>
      </c>
      <c r="AM259" s="5"/>
      <c r="AN259" s="9"/>
      <c r="AO259" s="9"/>
      <c r="AP259" s="9"/>
      <c r="AQ259" s="9"/>
      <c r="AR259" s="9"/>
      <c r="AS259" s="40">
        <f>AT259+AU259+AV259</f>
        <v>0</v>
      </c>
      <c r="AT259" s="9"/>
      <c r="AU259" s="9"/>
      <c r="AV259" s="9"/>
      <c r="AW259" s="78">
        <f t="shared" si="3898"/>
        <v>0</v>
      </c>
      <c r="AX259" s="78">
        <f t="shared" si="3899"/>
        <v>0</v>
      </c>
      <c r="AY259" s="78">
        <f t="shared" si="3859"/>
        <v>0</v>
      </c>
      <c r="AZ259" s="45" t="s">
        <v>218</v>
      </c>
      <c r="BA259" s="9">
        <v>25931</v>
      </c>
      <c r="BB259" s="107" t="s">
        <v>218</v>
      </c>
      <c r="BC259" s="86">
        <f>ROUND(AX259/BA259/10,2)*-1</f>
        <v>0</v>
      </c>
      <c r="BD259" s="86">
        <f>BC259</f>
        <v>0</v>
      </c>
      <c r="BE259" s="87">
        <f>BF259+BM259</f>
        <v>0</v>
      </c>
      <c r="BF259" s="87">
        <f>BH259+BI259+BJ259+BK259+BL259</f>
        <v>0</v>
      </c>
      <c r="BG259" s="88">
        <f t="shared" si="3900"/>
        <v>0</v>
      </c>
      <c r="BH259" s="88">
        <f t="shared" si="3901"/>
        <v>0</v>
      </c>
      <c r="BI259" s="88">
        <f t="shared" si="3902"/>
        <v>0</v>
      </c>
      <c r="BJ259" s="88">
        <f t="shared" si="3903"/>
        <v>0</v>
      </c>
      <c r="BK259" s="88">
        <f t="shared" si="3904"/>
        <v>0</v>
      </c>
      <c r="BL259" s="88">
        <f t="shared" si="3905"/>
        <v>0</v>
      </c>
      <c r="BM259" s="87">
        <f>BN259+BO259+BP259</f>
        <v>0</v>
      </c>
      <c r="BN259" s="81">
        <f t="shared" si="3906"/>
        <v>0</v>
      </c>
      <c r="BO259" s="81">
        <f t="shared" si="3907"/>
        <v>0</v>
      </c>
      <c r="BP259" s="81">
        <f t="shared" si="3908"/>
        <v>0</v>
      </c>
      <c r="BQ259" s="81">
        <f t="shared" si="3867"/>
        <v>0</v>
      </c>
      <c r="BR259" s="81">
        <f t="shared" si="3868"/>
        <v>0</v>
      </c>
      <c r="BS259" s="81">
        <f t="shared" si="3869"/>
        <v>0</v>
      </c>
      <c r="BT259" s="45" t="s">
        <v>218</v>
      </c>
      <c r="BU259" s="9">
        <v>25931</v>
      </c>
      <c r="BV259" s="86">
        <v>0</v>
      </c>
      <c r="BW259" s="86">
        <f t="shared" si="3871"/>
        <v>0</v>
      </c>
      <c r="BX259" s="86">
        <f>BV259+BW259</f>
        <v>0</v>
      </c>
      <c r="BY259" s="87">
        <f t="shared" si="3872"/>
        <v>0</v>
      </c>
      <c r="BZ259" s="87">
        <f t="shared" si="3873"/>
        <v>0</v>
      </c>
      <c r="CA259" s="81">
        <f t="shared" si="3874"/>
        <v>0</v>
      </c>
      <c r="CB259" s="81">
        <f t="shared" si="3875"/>
        <v>0</v>
      </c>
      <c r="CC259" s="81">
        <f t="shared" si="3909"/>
        <v>0</v>
      </c>
      <c r="CD259" s="81">
        <f t="shared" si="3876"/>
        <v>0</v>
      </c>
      <c r="CE259" s="81">
        <f t="shared" si="3877"/>
        <v>0</v>
      </c>
      <c r="CF259" s="81">
        <f t="shared" si="3878"/>
        <v>0</v>
      </c>
      <c r="CG259" s="87">
        <f t="shared" si="3879"/>
        <v>0</v>
      </c>
      <c r="CH259" s="81">
        <f t="shared" si="3910"/>
        <v>0</v>
      </c>
      <c r="CI259" s="81">
        <f t="shared" si="3880"/>
        <v>0</v>
      </c>
      <c r="CJ259" s="81">
        <f t="shared" si="3881"/>
        <v>0</v>
      </c>
      <c r="CK259" s="81">
        <f>(CC259+CD259+CE259)-(BI259+BJ259+BK259)</f>
        <v>0</v>
      </c>
      <c r="CL259" s="81">
        <f>(CH259+CI259)-(BN259+BO259)</f>
        <v>0</v>
      </c>
      <c r="CM259" s="45">
        <v>0</v>
      </c>
      <c r="CN259" s="9">
        <v>25931</v>
      </c>
      <c r="CO259" s="90"/>
      <c r="CP259" s="90">
        <f>ROUND((CI259-BO259)/CN259/10,2)*-1</f>
        <v>0</v>
      </c>
      <c r="CQ259" s="90">
        <f t="shared" si="3882"/>
        <v>0</v>
      </c>
      <c r="CR259" s="87">
        <f>CS259+CZ259</f>
        <v>0</v>
      </c>
      <c r="CS259" s="87">
        <f>CU259+CV259+CW259+CX259+CY259</f>
        <v>0</v>
      </c>
      <c r="CT259" s="88"/>
      <c r="CU259" s="81"/>
      <c r="CV259" s="81"/>
      <c r="CW259" s="81"/>
      <c r="CX259" s="81"/>
      <c r="CY259" s="81"/>
      <c r="CZ259" s="87">
        <f t="shared" si="3883"/>
        <v>0</v>
      </c>
      <c r="DA259" s="81"/>
      <c r="DB259" s="81"/>
      <c r="DC259" s="81"/>
      <c r="DD259" s="81">
        <f t="shared" si="3884"/>
        <v>0</v>
      </c>
      <c r="DE259" s="81">
        <f t="shared" si="3885"/>
        <v>0</v>
      </c>
      <c r="DF259" s="45" t="s">
        <v>218</v>
      </c>
      <c r="DG259" s="9">
        <v>26460</v>
      </c>
      <c r="DH259" s="90">
        <v>0</v>
      </c>
      <c r="DI259" s="90">
        <f t="shared" ref="DI259" si="3911">ROUND(((DB259-CI259)/DG259/10),2)*-1</f>
        <v>0</v>
      </c>
      <c r="DJ259" s="90">
        <f>DH259+DI259</f>
        <v>0</v>
      </c>
      <c r="DK259" s="87">
        <f>DL259+DS259</f>
        <v>0</v>
      </c>
      <c r="DL259" s="87">
        <f>DN259+DO259+DP259+DQ259+DR259</f>
        <v>0</v>
      </c>
      <c r="DM259" s="88"/>
      <c r="DN259" s="81"/>
      <c r="DO259" s="81"/>
      <c r="DP259" s="81"/>
      <c r="DQ259" s="81"/>
      <c r="DR259" s="81"/>
      <c r="DS259" s="87">
        <f t="shared" si="3888"/>
        <v>0</v>
      </c>
      <c r="DT259" s="81"/>
      <c r="DU259" s="81"/>
      <c r="DV259" s="81"/>
      <c r="DW259" s="81">
        <f t="shared" si="3889"/>
        <v>0</v>
      </c>
      <c r="DX259" s="81">
        <f t="shared" si="3890"/>
        <v>0</v>
      </c>
      <c r="DY259" s="45" t="s">
        <v>218</v>
      </c>
      <c r="DZ259" s="9"/>
      <c r="EA259" s="90">
        <v>0</v>
      </c>
      <c r="EB259" s="90" t="e">
        <f t="shared" ref="EB259" si="3912">ROUND(((DU259-DB259)/DZ259/10),2)*-1</f>
        <v>#DIV/0!</v>
      </c>
      <c r="EC259" s="90" t="e">
        <f>EA259+EB259</f>
        <v>#DIV/0!</v>
      </c>
      <c r="ED259" s="87">
        <f>EE259+EL259</f>
        <v>0</v>
      </c>
      <c r="EE259" s="87">
        <f>EG259+EH259+EI259+EJ259+EK259</f>
        <v>0</v>
      </c>
      <c r="EF259" s="88"/>
      <c r="EG259" s="81"/>
      <c r="EH259" s="81"/>
      <c r="EI259" s="81"/>
      <c r="EJ259" s="81"/>
      <c r="EK259" s="81"/>
      <c r="EL259" s="87">
        <f t="shared" si="3893"/>
        <v>0</v>
      </c>
      <c r="EM259" s="81"/>
      <c r="EN259" s="81"/>
      <c r="EO259" s="81"/>
      <c r="EP259" s="81">
        <f t="shared" si="3894"/>
        <v>0</v>
      </c>
      <c r="EQ259" s="81">
        <f t="shared" si="3895"/>
        <v>0</v>
      </c>
      <c r="ER259" s="45" t="s">
        <v>218</v>
      </c>
      <c r="ES259" s="9"/>
      <c r="ET259" s="90">
        <v>0</v>
      </c>
      <c r="EU259" s="90" t="e">
        <f t="shared" ref="EU259" si="3913">ROUND(((EN259-DU259)/ES259/10),2)*-1</f>
        <v>#DIV/0!</v>
      </c>
      <c r="EV259" s="90" t="e">
        <f>ET259+EU259</f>
        <v>#DIV/0!</v>
      </c>
    </row>
    <row r="260" spans="1:152" x14ac:dyDescent="0.25">
      <c r="A260" s="29"/>
      <c r="B260" s="30"/>
      <c r="C260" s="31"/>
      <c r="D260" s="32" t="s">
        <v>192</v>
      </c>
      <c r="E260" s="30"/>
      <c r="F260" s="30"/>
      <c r="G260" s="31"/>
      <c r="H260" s="33">
        <f t="shared" ref="H260:AE260" si="3914">SUBTOTAL(9,H257:H259)</f>
        <v>440000</v>
      </c>
      <c r="I260" s="33">
        <f t="shared" si="3914"/>
        <v>330000</v>
      </c>
      <c r="J260" s="33">
        <f t="shared" si="3914"/>
        <v>0</v>
      </c>
      <c r="K260" s="33">
        <f t="shared" si="3914"/>
        <v>0</v>
      </c>
      <c r="L260" s="33">
        <f t="shared" si="3914"/>
        <v>330000</v>
      </c>
      <c r="M260" s="33">
        <f t="shared" si="3914"/>
        <v>0</v>
      </c>
      <c r="N260" s="33">
        <f t="shared" si="3914"/>
        <v>0</v>
      </c>
      <c r="O260" s="33">
        <f t="shared" si="3914"/>
        <v>0</v>
      </c>
      <c r="P260" s="33">
        <f t="shared" si="3914"/>
        <v>110000</v>
      </c>
      <c r="Q260" s="33">
        <f t="shared" si="3914"/>
        <v>110000</v>
      </c>
      <c r="R260" s="33">
        <f t="shared" si="3914"/>
        <v>0</v>
      </c>
      <c r="S260" s="33">
        <f t="shared" si="3914"/>
        <v>0</v>
      </c>
      <c r="T260" s="33">
        <f t="shared" si="3914"/>
        <v>-330000</v>
      </c>
      <c r="U260" s="33">
        <f t="shared" si="3914"/>
        <v>-110000</v>
      </c>
      <c r="V260" s="33">
        <f t="shared" si="3914"/>
        <v>-214500</v>
      </c>
      <c r="W260" s="33">
        <f t="shared" si="3914"/>
        <v>-71500</v>
      </c>
      <c r="X260" s="33">
        <f t="shared" si="3914"/>
        <v>47393</v>
      </c>
      <c r="Y260" s="33">
        <f t="shared" si="3914"/>
        <v>59588</v>
      </c>
      <c r="Z260" s="47">
        <f t="shared" si="3914"/>
        <v>0</v>
      </c>
      <c r="AA260" s="47">
        <f t="shared" si="3914"/>
        <v>0</v>
      </c>
      <c r="AB260" s="47">
        <f t="shared" si="3914"/>
        <v>0</v>
      </c>
      <c r="AC260" s="47">
        <f t="shared" si="3914"/>
        <v>0</v>
      </c>
      <c r="AD260" s="47">
        <f t="shared" si="3914"/>
        <v>0</v>
      </c>
      <c r="AE260" s="47">
        <f t="shared" si="3914"/>
        <v>0</v>
      </c>
      <c r="AF260" s="33">
        <f t="shared" ref="AF260:AJ260" si="3915">SUBTOTAL(9,AF257:AF259)</f>
        <v>-115500</v>
      </c>
      <c r="AG260" s="33">
        <f t="shared" si="3915"/>
        <v>-38500</v>
      </c>
      <c r="AH260" s="47">
        <f t="shared" si="3915"/>
        <v>0</v>
      </c>
      <c r="AI260" s="47">
        <f t="shared" si="3915"/>
        <v>0</v>
      </c>
      <c r="AJ260" s="47">
        <f t="shared" si="3915"/>
        <v>0</v>
      </c>
      <c r="AK260" s="33">
        <f t="shared" ref="AK260:BD260" si="3916">SUBTOTAL(9,AK257:AK259)</f>
        <v>102000</v>
      </c>
      <c r="AL260" s="33">
        <f t="shared" si="3916"/>
        <v>102000</v>
      </c>
      <c r="AM260" s="33">
        <f t="shared" si="3916"/>
        <v>0</v>
      </c>
      <c r="AN260" s="33">
        <f t="shared" si="3916"/>
        <v>0</v>
      </c>
      <c r="AO260" s="33">
        <f t="shared" si="3916"/>
        <v>102000</v>
      </c>
      <c r="AP260" s="33">
        <f t="shared" si="3916"/>
        <v>0</v>
      </c>
      <c r="AQ260" s="33">
        <f t="shared" si="3916"/>
        <v>0</v>
      </c>
      <c r="AR260" s="33">
        <f t="shared" si="3916"/>
        <v>0</v>
      </c>
      <c r="AS260" s="33">
        <f t="shared" si="3916"/>
        <v>0</v>
      </c>
      <c r="AT260" s="33">
        <f t="shared" si="3916"/>
        <v>0</v>
      </c>
      <c r="AU260" s="33">
        <f t="shared" si="3916"/>
        <v>0</v>
      </c>
      <c r="AV260" s="33">
        <f t="shared" si="3916"/>
        <v>0</v>
      </c>
      <c r="AW260" s="33">
        <f t="shared" si="3916"/>
        <v>-228000</v>
      </c>
      <c r="AX260" s="33">
        <f t="shared" si="3916"/>
        <v>-110000</v>
      </c>
      <c r="AY260" s="33">
        <f t="shared" si="3916"/>
        <v>0</v>
      </c>
      <c r="AZ260" s="33">
        <f t="shared" ref="AZ260:BA260" si="3917">SUBTOTAL(9,AZ257:AZ259)</f>
        <v>47393</v>
      </c>
      <c r="BA260" s="33">
        <f t="shared" si="3917"/>
        <v>59588</v>
      </c>
      <c r="BB260" s="47">
        <f t="shared" si="3916"/>
        <v>0</v>
      </c>
      <c r="BC260" s="47">
        <f t="shared" si="3916"/>
        <v>0</v>
      </c>
      <c r="BD260" s="47">
        <f t="shared" si="3916"/>
        <v>0</v>
      </c>
      <c r="BE260" s="33">
        <f t="shared" ref="BE260:BX260" si="3918">SUBTOTAL(9,BE257:BE259)</f>
        <v>102000</v>
      </c>
      <c r="BF260" s="33">
        <f t="shared" si="3918"/>
        <v>102000</v>
      </c>
      <c r="BG260" s="33">
        <f t="shared" si="3918"/>
        <v>0</v>
      </c>
      <c r="BH260" s="33">
        <f t="shared" si="3918"/>
        <v>0</v>
      </c>
      <c r="BI260" s="33">
        <f t="shared" si="3918"/>
        <v>102000</v>
      </c>
      <c r="BJ260" s="33">
        <f t="shared" si="3918"/>
        <v>0</v>
      </c>
      <c r="BK260" s="33">
        <f t="shared" si="3918"/>
        <v>0</v>
      </c>
      <c r="BL260" s="33">
        <f t="shared" si="3918"/>
        <v>0</v>
      </c>
      <c r="BM260" s="33">
        <f t="shared" si="3918"/>
        <v>0</v>
      </c>
      <c r="BN260" s="33">
        <f t="shared" si="3918"/>
        <v>0</v>
      </c>
      <c r="BO260" s="33">
        <f t="shared" si="3918"/>
        <v>0</v>
      </c>
      <c r="BP260" s="33">
        <f t="shared" si="3918"/>
        <v>0</v>
      </c>
      <c r="BQ260" s="33">
        <f t="shared" si="3918"/>
        <v>-228000</v>
      </c>
      <c r="BR260" s="33">
        <f t="shared" si="3918"/>
        <v>-110000</v>
      </c>
      <c r="BS260" s="33">
        <f t="shared" si="3918"/>
        <v>0</v>
      </c>
      <c r="BT260" s="33">
        <f t="shared" si="3918"/>
        <v>47393</v>
      </c>
      <c r="BU260" s="33">
        <f t="shared" si="3918"/>
        <v>59588</v>
      </c>
      <c r="BV260" s="47">
        <f t="shared" si="3918"/>
        <v>0</v>
      </c>
      <c r="BW260" s="47">
        <f t="shared" si="3918"/>
        <v>0</v>
      </c>
      <c r="BX260" s="47">
        <f t="shared" si="3918"/>
        <v>0</v>
      </c>
      <c r="BY260" s="33">
        <f t="shared" ref="BY260:CQ260" si="3919">SUBTOTAL(9,BY257:BY259)</f>
        <v>290000</v>
      </c>
      <c r="BZ260" s="33">
        <f t="shared" si="3919"/>
        <v>180000</v>
      </c>
      <c r="CA260" s="33">
        <f t="shared" si="3919"/>
        <v>0</v>
      </c>
      <c r="CB260" s="33">
        <f t="shared" si="3919"/>
        <v>0</v>
      </c>
      <c r="CC260" s="33">
        <f t="shared" si="3919"/>
        <v>180000</v>
      </c>
      <c r="CD260" s="33">
        <f t="shared" si="3919"/>
        <v>0</v>
      </c>
      <c r="CE260" s="33">
        <f t="shared" si="3919"/>
        <v>0</v>
      </c>
      <c r="CF260" s="33">
        <f t="shared" si="3919"/>
        <v>0</v>
      </c>
      <c r="CG260" s="33">
        <f t="shared" si="3919"/>
        <v>110000</v>
      </c>
      <c r="CH260" s="33">
        <f t="shared" si="3919"/>
        <v>110000</v>
      </c>
      <c r="CI260" s="33">
        <f t="shared" si="3919"/>
        <v>0</v>
      </c>
      <c r="CJ260" s="33">
        <f t="shared" si="3919"/>
        <v>0</v>
      </c>
      <c r="CK260" s="33">
        <f t="shared" si="3919"/>
        <v>78000</v>
      </c>
      <c r="CL260" s="33">
        <f t="shared" si="3919"/>
        <v>110000</v>
      </c>
      <c r="CM260" s="33">
        <f t="shared" si="3919"/>
        <v>47393</v>
      </c>
      <c r="CN260" s="33">
        <f t="shared" si="3919"/>
        <v>59588</v>
      </c>
      <c r="CO260" s="56">
        <f t="shared" si="3919"/>
        <v>0</v>
      </c>
      <c r="CP260" s="56">
        <f t="shared" si="3919"/>
        <v>0</v>
      </c>
      <c r="CQ260" s="56">
        <f t="shared" si="3919"/>
        <v>0</v>
      </c>
      <c r="CR260" s="33">
        <f t="shared" ref="CR260:DJ260" si="3920">SUBTOTAL(9,CR257:CR259)</f>
        <v>0</v>
      </c>
      <c r="CS260" s="33">
        <f t="shared" si="3920"/>
        <v>0</v>
      </c>
      <c r="CT260" s="33">
        <f t="shared" si="3920"/>
        <v>0</v>
      </c>
      <c r="CU260" s="33">
        <f t="shared" si="3920"/>
        <v>0</v>
      </c>
      <c r="CV260" s="33">
        <f t="shared" si="3920"/>
        <v>0</v>
      </c>
      <c r="CW260" s="33">
        <f t="shared" si="3920"/>
        <v>0</v>
      </c>
      <c r="CX260" s="33">
        <f t="shared" si="3920"/>
        <v>0</v>
      </c>
      <c r="CY260" s="33">
        <f t="shared" si="3920"/>
        <v>0</v>
      </c>
      <c r="CZ260" s="33">
        <f t="shared" si="3920"/>
        <v>0</v>
      </c>
      <c r="DA260" s="33">
        <f t="shared" si="3920"/>
        <v>0</v>
      </c>
      <c r="DB260" s="33">
        <f t="shared" si="3920"/>
        <v>0</v>
      </c>
      <c r="DC260" s="33">
        <f t="shared" si="3920"/>
        <v>0</v>
      </c>
      <c r="DD260" s="33">
        <f t="shared" si="3920"/>
        <v>-180000</v>
      </c>
      <c r="DE260" s="33">
        <f t="shared" si="3920"/>
        <v>-110000</v>
      </c>
      <c r="DF260" s="33">
        <f t="shared" si="3920"/>
        <v>48360</v>
      </c>
      <c r="DG260" s="33">
        <f t="shared" si="3920"/>
        <v>60804</v>
      </c>
      <c r="DH260" s="56">
        <f t="shared" si="3920"/>
        <v>0</v>
      </c>
      <c r="DI260" s="56">
        <f t="shared" si="3920"/>
        <v>0</v>
      </c>
      <c r="DJ260" s="56">
        <f t="shared" si="3920"/>
        <v>0</v>
      </c>
      <c r="DK260" s="33">
        <f t="shared" ref="DK260:EC260" si="3921">SUBTOTAL(9,DK257:DK259)</f>
        <v>0</v>
      </c>
      <c r="DL260" s="33">
        <f t="shared" si="3921"/>
        <v>0</v>
      </c>
      <c r="DM260" s="33">
        <f t="shared" si="3921"/>
        <v>0</v>
      </c>
      <c r="DN260" s="33">
        <f t="shared" si="3921"/>
        <v>0</v>
      </c>
      <c r="DO260" s="33">
        <f t="shared" si="3921"/>
        <v>0</v>
      </c>
      <c r="DP260" s="33">
        <f t="shared" si="3921"/>
        <v>0</v>
      </c>
      <c r="DQ260" s="33">
        <f t="shared" si="3921"/>
        <v>0</v>
      </c>
      <c r="DR260" s="33">
        <f t="shared" si="3921"/>
        <v>0</v>
      </c>
      <c r="DS260" s="33">
        <f t="shared" si="3921"/>
        <v>0</v>
      </c>
      <c r="DT260" s="33">
        <f t="shared" si="3921"/>
        <v>0</v>
      </c>
      <c r="DU260" s="33">
        <f t="shared" si="3921"/>
        <v>0</v>
      </c>
      <c r="DV260" s="33">
        <f t="shared" si="3921"/>
        <v>0</v>
      </c>
      <c r="DW260" s="33">
        <f t="shared" si="3921"/>
        <v>0</v>
      </c>
      <c r="DX260" s="33">
        <f t="shared" si="3921"/>
        <v>0</v>
      </c>
      <c r="DY260" s="33">
        <f t="shared" si="3921"/>
        <v>0</v>
      </c>
      <c r="DZ260" s="33">
        <f t="shared" si="3921"/>
        <v>0</v>
      </c>
      <c r="EA260" s="56" t="e">
        <f t="shared" si="3921"/>
        <v>#DIV/0!</v>
      </c>
      <c r="EB260" s="56" t="e">
        <f t="shared" si="3921"/>
        <v>#DIV/0!</v>
      </c>
      <c r="EC260" s="56" t="e">
        <f t="shared" si="3921"/>
        <v>#DIV/0!</v>
      </c>
      <c r="ED260" s="33">
        <f t="shared" ref="ED260:EV260" si="3922">SUBTOTAL(9,ED257:ED259)</f>
        <v>0</v>
      </c>
      <c r="EE260" s="33">
        <f t="shared" si="3922"/>
        <v>0</v>
      </c>
      <c r="EF260" s="33">
        <f t="shared" si="3922"/>
        <v>0</v>
      </c>
      <c r="EG260" s="33">
        <f t="shared" si="3922"/>
        <v>0</v>
      </c>
      <c r="EH260" s="33">
        <f t="shared" si="3922"/>
        <v>0</v>
      </c>
      <c r="EI260" s="33">
        <f t="shared" si="3922"/>
        <v>0</v>
      </c>
      <c r="EJ260" s="33">
        <f t="shared" si="3922"/>
        <v>0</v>
      </c>
      <c r="EK260" s="33">
        <f t="shared" si="3922"/>
        <v>0</v>
      </c>
      <c r="EL260" s="33">
        <f t="shared" si="3922"/>
        <v>0</v>
      </c>
      <c r="EM260" s="33">
        <f t="shared" si="3922"/>
        <v>0</v>
      </c>
      <c r="EN260" s="33">
        <f t="shared" si="3922"/>
        <v>0</v>
      </c>
      <c r="EO260" s="33">
        <f t="shared" si="3922"/>
        <v>0</v>
      </c>
      <c r="EP260" s="33">
        <f t="shared" si="3922"/>
        <v>0</v>
      </c>
      <c r="EQ260" s="33">
        <f t="shared" si="3922"/>
        <v>0</v>
      </c>
      <c r="ER260" s="33">
        <f t="shared" si="3922"/>
        <v>0</v>
      </c>
      <c r="ES260" s="33">
        <f t="shared" si="3922"/>
        <v>0</v>
      </c>
      <c r="ET260" s="56" t="e">
        <f t="shared" si="3922"/>
        <v>#DIV/0!</v>
      </c>
      <c r="EU260" s="56" t="e">
        <f t="shared" si="3922"/>
        <v>#DIV/0!</v>
      </c>
      <c r="EV260" s="56" t="e">
        <f t="shared" si="3922"/>
        <v>#DIV/0!</v>
      </c>
    </row>
    <row r="261" spans="1:152" x14ac:dyDescent="0.25">
      <c r="A261" s="25">
        <v>1491</v>
      </c>
      <c r="B261" s="6">
        <v>600033392</v>
      </c>
      <c r="C261" s="26">
        <v>70948801</v>
      </c>
      <c r="D261" s="27" t="s">
        <v>103</v>
      </c>
      <c r="E261" s="6">
        <v>3146</v>
      </c>
      <c r="F261" s="6" t="s">
        <v>65</v>
      </c>
      <c r="G261" s="26" t="s">
        <v>94</v>
      </c>
      <c r="H261" s="40">
        <f>I261+P261</f>
        <v>0</v>
      </c>
      <c r="I261" s="40">
        <f>K261+L261+M261+N261+O261</f>
        <v>0</v>
      </c>
      <c r="J261" s="5"/>
      <c r="K261" s="9"/>
      <c r="L261" s="9"/>
      <c r="M261" s="9"/>
      <c r="N261" s="9"/>
      <c r="O261" s="9"/>
      <c r="P261" s="40">
        <f>Q261+R261+S261</f>
        <v>0</v>
      </c>
      <c r="Q261" s="9"/>
      <c r="R261" s="9"/>
      <c r="S261" s="9"/>
      <c r="T261" s="64">
        <f>(L261+M261+N261)*-1</f>
        <v>0</v>
      </c>
      <c r="U261" s="64">
        <f>(Q261+R261)*-1</f>
        <v>0</v>
      </c>
      <c r="V261" s="9">
        <f>ROUND(T261*0.65,0)</f>
        <v>0</v>
      </c>
      <c r="W261" s="9">
        <f>ROUND(U261*0.65,0)</f>
        <v>0</v>
      </c>
      <c r="X261" s="9">
        <v>50858</v>
      </c>
      <c r="Y261" s="9">
        <v>33975</v>
      </c>
      <c r="Z261" s="69">
        <f t="shared" ref="Z261:Z262" si="3923">IF(T261=0,0,ROUND((T261+L261)/X261/12,2))</f>
        <v>0</v>
      </c>
      <c r="AA261" s="69">
        <f t="shared" ref="AA261:AA262" si="3924">IF(U261=0,0,ROUND((U261+Q261)/Y261/12,2))</f>
        <v>0</v>
      </c>
      <c r="AB261" s="69">
        <f>Z261+AA261</f>
        <v>0</v>
      </c>
      <c r="AC261" s="69">
        <f t="shared" ref="AC261:AC262" si="3925">ROUND(Z261*0.65,2)</f>
        <v>0</v>
      </c>
      <c r="AD261" s="69">
        <f t="shared" ref="AD261:AD262" si="3926">ROUND(AA261*0.65,2)</f>
        <v>0</v>
      </c>
      <c r="AE261" s="46">
        <f>AC261+AD261</f>
        <v>0</v>
      </c>
      <c r="AF261" s="9">
        <f t="shared" ref="AF261:AF262" si="3927">T261-V261</f>
        <v>0</v>
      </c>
      <c r="AG261" s="9">
        <f t="shared" ref="AG261:AG262" si="3928">U261-W261</f>
        <v>0</v>
      </c>
      <c r="AH261" s="69">
        <f t="shared" ref="AH261:AH262" si="3929">Z261-AC261</f>
        <v>0</v>
      </c>
      <c r="AI261" s="69">
        <f t="shared" ref="AI261:AI262" si="3930">AA261-AD261</f>
        <v>0</v>
      </c>
      <c r="AJ261" s="69">
        <f>AH261+AI261</f>
        <v>0</v>
      </c>
      <c r="AK261" s="40">
        <f>AL261+AS261</f>
        <v>0</v>
      </c>
      <c r="AL261" s="40">
        <f>AN261+AO261+AP261+AQ261+AR261</f>
        <v>0</v>
      </c>
      <c r="AM261" s="5"/>
      <c r="AN261" s="9"/>
      <c r="AO261" s="9"/>
      <c r="AP261" s="9"/>
      <c r="AQ261" s="9"/>
      <c r="AR261" s="9"/>
      <c r="AS261" s="40">
        <f>AT261+AU261+AV261</f>
        <v>0</v>
      </c>
      <c r="AT261" s="9"/>
      <c r="AU261" s="9"/>
      <c r="AV261" s="9"/>
      <c r="AW261" s="81"/>
      <c r="AX261" s="81"/>
      <c r="AY261" s="78"/>
      <c r="AZ261" s="9">
        <v>50858</v>
      </c>
      <c r="BA261" s="9">
        <v>33975</v>
      </c>
      <c r="BB261" s="86">
        <f>ROUND(AW261/AZ261/10,2)*-1</f>
        <v>0</v>
      </c>
      <c r="BC261" s="86">
        <f>ROUND(AX261/BA261/10,2)*-1</f>
        <v>0</v>
      </c>
      <c r="BD261" s="86">
        <f>BB261+BC261</f>
        <v>0</v>
      </c>
      <c r="BE261" s="87">
        <f>BF261+BM261</f>
        <v>0</v>
      </c>
      <c r="BF261" s="87">
        <f>BH261+BI261+BJ261+BK261+BL261</f>
        <v>0</v>
      </c>
      <c r="BG261" s="88">
        <f t="shared" ref="BG261:BG262" si="3931">J261</f>
        <v>0</v>
      </c>
      <c r="BH261" s="88">
        <f t="shared" ref="BH261:BH262" si="3932">K261</f>
        <v>0</v>
      </c>
      <c r="BI261" s="88">
        <f t="shared" ref="BI261:BI262" si="3933">L261</f>
        <v>0</v>
      </c>
      <c r="BJ261" s="88">
        <f t="shared" ref="BJ261:BJ262" si="3934">M261</f>
        <v>0</v>
      </c>
      <c r="BK261" s="88">
        <f t="shared" ref="BK261:BK262" si="3935">N261</f>
        <v>0</v>
      </c>
      <c r="BL261" s="88">
        <f t="shared" ref="BL261:BL262" si="3936">O261</f>
        <v>0</v>
      </c>
      <c r="BM261" s="87">
        <f>BN261+BO261+BP261</f>
        <v>0</v>
      </c>
      <c r="BN261" s="81">
        <f t="shared" ref="BN261:BN262" si="3937">Q261</f>
        <v>0</v>
      </c>
      <c r="BO261" s="81">
        <f t="shared" ref="BO261:BO262" si="3938">R261</f>
        <v>0</v>
      </c>
      <c r="BP261" s="81">
        <f t="shared" ref="BP261:BP262" si="3939">S261</f>
        <v>0</v>
      </c>
      <c r="BQ261" s="81">
        <f t="shared" ref="BQ261:BQ262" si="3940">(BH261+BI261+BJ261+BK261)-(K261+L261+M261+N261)</f>
        <v>0</v>
      </c>
      <c r="BR261" s="81">
        <f t="shared" ref="BR261:BR262" si="3941">(BN261+BO261)-(Q261+R261)</f>
        <v>0</v>
      </c>
      <c r="BS261" s="81">
        <f t="shared" ref="BS261:BS262" si="3942">(BP261+BL261)-(S261+O261)</f>
        <v>0</v>
      </c>
      <c r="BT261" s="9">
        <v>50858</v>
      </c>
      <c r="BU261" s="9">
        <v>33975</v>
      </c>
      <c r="BV261" s="86">
        <f t="shared" ref="BV261" si="3943">ROUND(((BH261+BJ261+BK261)-(K261+M261+N261))/10/BT261,2)*-1</f>
        <v>0</v>
      </c>
      <c r="BW261" s="86">
        <f t="shared" ref="BW261" si="3944">ROUND((BO261-R261)/10/BU261,2)*-1</f>
        <v>0</v>
      </c>
      <c r="BX261" s="86">
        <f>BV261+BW261</f>
        <v>0</v>
      </c>
      <c r="BY261" s="87">
        <f t="shared" ref="BY261:BY262" si="3945">BZ261+CG261</f>
        <v>0</v>
      </c>
      <c r="BZ261" s="87">
        <f t="shared" ref="BZ261:BZ262" si="3946">CB261+CC261+CD261+CE261+CF261</f>
        <v>0</v>
      </c>
      <c r="CA261" s="81">
        <f t="shared" ref="CA261:CA262" si="3947">BG261</f>
        <v>0</v>
      </c>
      <c r="CB261" s="81">
        <f t="shared" ref="CB261:CB262" si="3948">BH261</f>
        <v>0</v>
      </c>
      <c r="CC261" s="81">
        <f t="shared" ref="CC261:CC262" si="3949">BI261</f>
        <v>0</v>
      </c>
      <c r="CD261" s="81">
        <f t="shared" ref="CD261:CD262" si="3950">BJ261</f>
        <v>0</v>
      </c>
      <c r="CE261" s="81">
        <f t="shared" ref="CE261:CE262" si="3951">BK261</f>
        <v>0</v>
      </c>
      <c r="CF261" s="81">
        <f t="shared" ref="CF261:CF262" si="3952">BL261</f>
        <v>0</v>
      </c>
      <c r="CG261" s="87">
        <f t="shared" ref="CG261:CG262" si="3953">CH261+CI261+CJ261</f>
        <v>0</v>
      </c>
      <c r="CH261" s="81">
        <f t="shared" ref="CH261:CH262" si="3954">BN261</f>
        <v>0</v>
      </c>
      <c r="CI261" s="81">
        <f t="shared" ref="CI261:CI262" si="3955">BO261</f>
        <v>0</v>
      </c>
      <c r="CJ261" s="81">
        <f t="shared" ref="CJ261:CJ262" si="3956">BP261</f>
        <v>0</v>
      </c>
      <c r="CK261" s="81">
        <f>(CC261+CD261+CE261)-(BI261+BJ261+BK261)</f>
        <v>0</v>
      </c>
      <c r="CL261" s="81">
        <f>(CH261+CI261)-(BN261+BO261)</f>
        <v>0</v>
      </c>
      <c r="CM261" s="9">
        <v>50858</v>
      </c>
      <c r="CN261" s="9">
        <v>33975</v>
      </c>
      <c r="CO261" s="90">
        <f>ROUND(((CD261+CE261)-(BJ261+BK261))/CM261/10,2)*-1</f>
        <v>0</v>
      </c>
      <c r="CP261" s="90">
        <f>ROUND((CI261-BO261)/CN261/10,2)*-1</f>
        <v>0</v>
      </c>
      <c r="CQ261" s="90">
        <f t="shared" ref="CQ261:CQ262" si="3957">SUM(CO261:CP261)</f>
        <v>0</v>
      </c>
      <c r="CR261" s="87">
        <f>CS261+CZ261</f>
        <v>0</v>
      </c>
      <c r="CS261" s="87">
        <f>CU261+CV261+CW261+CX261+CY261</f>
        <v>0</v>
      </c>
      <c r="CT261" s="88"/>
      <c r="CU261" s="81"/>
      <c r="CV261" s="81"/>
      <c r="CW261" s="81"/>
      <c r="CX261" s="81"/>
      <c r="CY261" s="81"/>
      <c r="CZ261" s="87">
        <f>DA261+DB261+DC261</f>
        <v>0</v>
      </c>
      <c r="DA261" s="81"/>
      <c r="DB261" s="81"/>
      <c r="DC261" s="81"/>
      <c r="DD261" s="81">
        <f t="shared" ref="DD261:DD262" si="3958">(CV261+CW261+CX261)-(CC261+CD261+CE261)</f>
        <v>0</v>
      </c>
      <c r="DE261" s="81">
        <f t="shared" ref="DE261:DE262" si="3959">(DA261+DB261)-(CH261+CI261)</f>
        <v>0</v>
      </c>
      <c r="DF261" s="9">
        <v>51896</v>
      </c>
      <c r="DG261" s="9">
        <v>34668</v>
      </c>
      <c r="DH261" s="90">
        <f t="shared" ref="DH261" si="3960">ROUND(((CW261+CX261)-(CD261+CE261))/DF261/10,2)*-1</f>
        <v>0</v>
      </c>
      <c r="DI261" s="90">
        <f t="shared" ref="DI261" si="3961">ROUND(((DB261-CI261)/DG261/10),2)*-1</f>
        <v>0</v>
      </c>
      <c r="DJ261" s="90">
        <f>DH261+DI261</f>
        <v>0</v>
      </c>
      <c r="DK261" s="87">
        <f>DL261+DS261</f>
        <v>0</v>
      </c>
      <c r="DL261" s="87">
        <f>DN261+DO261+DP261+DQ261+DR261</f>
        <v>0</v>
      </c>
      <c r="DM261" s="88"/>
      <c r="DN261" s="81"/>
      <c r="DO261" s="81"/>
      <c r="DP261" s="81"/>
      <c r="DQ261" s="81"/>
      <c r="DR261" s="81"/>
      <c r="DS261" s="87">
        <f>DT261+DU261+DV261</f>
        <v>0</v>
      </c>
      <c r="DT261" s="81"/>
      <c r="DU261" s="81"/>
      <c r="DV261" s="81"/>
      <c r="DW261" s="81">
        <f t="shared" ref="DW261:DW262" si="3962">(DO261+DP261+DQ261)-(CV261+CW261+CX261)</f>
        <v>0</v>
      </c>
      <c r="DX261" s="81">
        <f t="shared" ref="DX261:DX262" si="3963">(DT261+DU261)-(DA261+DB261)</f>
        <v>0</v>
      </c>
      <c r="DY261" s="9"/>
      <c r="DZ261" s="9"/>
      <c r="EA261" s="90" t="e">
        <f t="shared" ref="EA261" si="3964">ROUND(((DP261+DQ261)-(CW261+CX261))/DY261/10,2)*-1</f>
        <v>#DIV/0!</v>
      </c>
      <c r="EB261" s="90" t="e">
        <f t="shared" ref="EB261" si="3965">ROUND(((DU261-DB261)/DZ261/10),2)*-1</f>
        <v>#DIV/0!</v>
      </c>
      <c r="EC261" s="90" t="e">
        <f>EA261+EB261</f>
        <v>#DIV/0!</v>
      </c>
      <c r="ED261" s="87">
        <f>EE261+EL261</f>
        <v>0</v>
      </c>
      <c r="EE261" s="87">
        <f>EG261+EH261+EI261+EJ261+EK261</f>
        <v>0</v>
      </c>
      <c r="EF261" s="88"/>
      <c r="EG261" s="81"/>
      <c r="EH261" s="81"/>
      <c r="EI261" s="81"/>
      <c r="EJ261" s="81"/>
      <c r="EK261" s="81"/>
      <c r="EL261" s="87">
        <f>EM261+EN261+EO261</f>
        <v>0</v>
      </c>
      <c r="EM261" s="81"/>
      <c r="EN261" s="81"/>
      <c r="EO261" s="81"/>
      <c r="EP261" s="81">
        <f t="shared" ref="EP261:EP262" si="3966">(EH261+EI261+EJ261)-(DO261+DP261+DQ261)</f>
        <v>0</v>
      </c>
      <c r="EQ261" s="81">
        <f t="shared" ref="EQ261:EQ262" si="3967">(EM261+EN261)-(DT261+DU261)</f>
        <v>0</v>
      </c>
      <c r="ER261" s="9"/>
      <c r="ES261" s="9"/>
      <c r="ET261" s="90" t="e">
        <f t="shared" ref="ET261" si="3968">ROUND(((EI261+EJ261)-(DP261+DQ261))/ER261/10,2)*-1</f>
        <v>#DIV/0!</v>
      </c>
      <c r="EU261" s="90" t="e">
        <f t="shared" ref="EU261" si="3969">ROUND(((EN261-DU261)/ES261/10),2)*-1</f>
        <v>#DIV/0!</v>
      </c>
      <c r="EV261" s="90" t="e">
        <f>ET261+EU261</f>
        <v>#DIV/0!</v>
      </c>
    </row>
    <row r="262" spans="1:152" x14ac:dyDescent="0.25">
      <c r="A262" s="5">
        <v>1491</v>
      </c>
      <c r="B262" s="2">
        <v>600033392</v>
      </c>
      <c r="C262" s="7">
        <v>70948801</v>
      </c>
      <c r="D262" s="8" t="s">
        <v>103</v>
      </c>
      <c r="E262" s="19">
        <v>3146</v>
      </c>
      <c r="F262" s="19" t="s">
        <v>108</v>
      </c>
      <c r="G262" s="19" t="s">
        <v>94</v>
      </c>
      <c r="H262" s="40">
        <f>I262+P262</f>
        <v>0</v>
      </c>
      <c r="I262" s="40">
        <f>K262+L262+M262+N262+O262</f>
        <v>0</v>
      </c>
      <c r="J262" s="5"/>
      <c r="K262" s="9"/>
      <c r="L262" s="9"/>
      <c r="M262" s="9"/>
      <c r="N262" s="9"/>
      <c r="O262" s="9"/>
      <c r="P262" s="40">
        <f>Q262+R262+S262</f>
        <v>0</v>
      </c>
      <c r="Q262" s="9"/>
      <c r="R262" s="9"/>
      <c r="S262" s="9"/>
      <c r="T262" s="64">
        <f>(L262+M262+N262)*-1</f>
        <v>0</v>
      </c>
      <c r="U262" s="64">
        <f>(Q262+R262)*-1</f>
        <v>0</v>
      </c>
      <c r="V262" s="9">
        <f>ROUND(T262*0.65,0)</f>
        <v>0</v>
      </c>
      <c r="W262" s="9">
        <f>ROUND(U262*0.65,0)</f>
        <v>0</v>
      </c>
      <c r="X262" s="45" t="s">
        <v>218</v>
      </c>
      <c r="Y262" s="45" t="s">
        <v>218</v>
      </c>
      <c r="Z262" s="69">
        <f t="shared" si="3923"/>
        <v>0</v>
      </c>
      <c r="AA262" s="69">
        <f t="shared" si="3924"/>
        <v>0</v>
      </c>
      <c r="AB262" s="69">
        <f>Z262+AA262</f>
        <v>0</v>
      </c>
      <c r="AC262" s="69">
        <f t="shared" si="3925"/>
        <v>0</v>
      </c>
      <c r="AD262" s="69">
        <f t="shared" si="3926"/>
        <v>0</v>
      </c>
      <c r="AE262" s="46">
        <f>AC262+AD262</f>
        <v>0</v>
      </c>
      <c r="AF262" s="9">
        <f t="shared" si="3927"/>
        <v>0</v>
      </c>
      <c r="AG262" s="9">
        <f t="shared" si="3928"/>
        <v>0</v>
      </c>
      <c r="AH262" s="69">
        <f t="shared" si="3929"/>
        <v>0</v>
      </c>
      <c r="AI262" s="69">
        <f t="shared" si="3930"/>
        <v>0</v>
      </c>
      <c r="AJ262" s="69">
        <f>AH262+AI262</f>
        <v>0</v>
      </c>
      <c r="AK262" s="40">
        <f>AL262+AS262</f>
        <v>0</v>
      </c>
      <c r="AL262" s="40">
        <f>AN262+AO262+AP262+AQ262+AR262</f>
        <v>0</v>
      </c>
      <c r="AM262" s="5"/>
      <c r="AN262" s="9"/>
      <c r="AO262" s="9"/>
      <c r="AP262" s="9"/>
      <c r="AQ262" s="9"/>
      <c r="AR262" s="9"/>
      <c r="AS262" s="40">
        <f>AT262+AU262+AV262</f>
        <v>0</v>
      </c>
      <c r="AT262" s="9"/>
      <c r="AU262" s="9"/>
      <c r="AV262" s="9"/>
      <c r="AW262" s="81"/>
      <c r="AX262" s="81"/>
      <c r="AY262" s="78"/>
      <c r="AZ262" s="45" t="s">
        <v>218</v>
      </c>
      <c r="BA262" s="45" t="s">
        <v>218</v>
      </c>
      <c r="BB262" s="107" t="s">
        <v>218</v>
      </c>
      <c r="BC262" s="107" t="s">
        <v>218</v>
      </c>
      <c r="BD262" s="107" t="s">
        <v>218</v>
      </c>
      <c r="BE262" s="87">
        <f>BF262+BM262</f>
        <v>0</v>
      </c>
      <c r="BF262" s="87">
        <f>BH262+BI262+BJ262+BK262+BL262</f>
        <v>0</v>
      </c>
      <c r="BG262" s="88">
        <f t="shared" si="3931"/>
        <v>0</v>
      </c>
      <c r="BH262" s="88">
        <f t="shared" si="3932"/>
        <v>0</v>
      </c>
      <c r="BI262" s="88">
        <f t="shared" si="3933"/>
        <v>0</v>
      </c>
      <c r="BJ262" s="88">
        <f t="shared" si="3934"/>
        <v>0</v>
      </c>
      <c r="BK262" s="88">
        <f t="shared" si="3935"/>
        <v>0</v>
      </c>
      <c r="BL262" s="88">
        <f t="shared" si="3936"/>
        <v>0</v>
      </c>
      <c r="BM262" s="87">
        <f>BN262+BO262+BP262</f>
        <v>0</v>
      </c>
      <c r="BN262" s="81">
        <f t="shared" si="3937"/>
        <v>0</v>
      </c>
      <c r="BO262" s="81">
        <f t="shared" si="3938"/>
        <v>0</v>
      </c>
      <c r="BP262" s="81">
        <f t="shared" si="3939"/>
        <v>0</v>
      </c>
      <c r="BQ262" s="81">
        <f t="shared" si="3940"/>
        <v>0</v>
      </c>
      <c r="BR262" s="81">
        <f t="shared" si="3941"/>
        <v>0</v>
      </c>
      <c r="BS262" s="81">
        <f t="shared" si="3942"/>
        <v>0</v>
      </c>
      <c r="BT262" s="45" t="s">
        <v>218</v>
      </c>
      <c r="BU262" s="45" t="s">
        <v>218</v>
      </c>
      <c r="BV262" s="86">
        <v>0</v>
      </c>
      <c r="BW262" s="86">
        <v>0</v>
      </c>
      <c r="BX262" s="86">
        <f>BV262+BW262</f>
        <v>0</v>
      </c>
      <c r="BY262" s="87">
        <f t="shared" si="3945"/>
        <v>0</v>
      </c>
      <c r="BZ262" s="87">
        <f t="shared" si="3946"/>
        <v>0</v>
      </c>
      <c r="CA262" s="81">
        <f t="shared" si="3947"/>
        <v>0</v>
      </c>
      <c r="CB262" s="81">
        <f t="shared" si="3948"/>
        <v>0</v>
      </c>
      <c r="CC262" s="81">
        <f t="shared" si="3949"/>
        <v>0</v>
      </c>
      <c r="CD262" s="81">
        <f t="shared" si="3950"/>
        <v>0</v>
      </c>
      <c r="CE262" s="81">
        <f t="shared" si="3951"/>
        <v>0</v>
      </c>
      <c r="CF262" s="81">
        <f t="shared" si="3952"/>
        <v>0</v>
      </c>
      <c r="CG262" s="87">
        <f t="shared" si="3953"/>
        <v>0</v>
      </c>
      <c r="CH262" s="81">
        <f t="shared" si="3954"/>
        <v>0</v>
      </c>
      <c r="CI262" s="81">
        <f t="shared" si="3955"/>
        <v>0</v>
      </c>
      <c r="CJ262" s="81">
        <f t="shared" si="3956"/>
        <v>0</v>
      </c>
      <c r="CK262" s="81">
        <f>(CC262+CD262+CE262)-(BI262+BJ262+BK262)</f>
        <v>0</v>
      </c>
      <c r="CL262" s="81">
        <f>(CH262+CI262)-(BN262+BO262)</f>
        <v>0</v>
      </c>
      <c r="CM262" s="45">
        <v>0</v>
      </c>
      <c r="CN262" s="45">
        <v>0</v>
      </c>
      <c r="CO262" s="90"/>
      <c r="CP262" s="90"/>
      <c r="CQ262" s="90">
        <f t="shared" si="3957"/>
        <v>0</v>
      </c>
      <c r="CR262" s="87">
        <f>CS262+CZ262</f>
        <v>0</v>
      </c>
      <c r="CS262" s="87">
        <f>CU262+CV262+CW262+CX262+CY262</f>
        <v>0</v>
      </c>
      <c r="CT262" s="88"/>
      <c r="CU262" s="81"/>
      <c r="CV262" s="81"/>
      <c r="CW262" s="81"/>
      <c r="CX262" s="81"/>
      <c r="CY262" s="81"/>
      <c r="CZ262" s="87">
        <f>DA262+DB262+DC262</f>
        <v>0</v>
      </c>
      <c r="DA262" s="81"/>
      <c r="DB262" s="81"/>
      <c r="DC262" s="81"/>
      <c r="DD262" s="81">
        <f t="shared" si="3958"/>
        <v>0</v>
      </c>
      <c r="DE262" s="81">
        <f t="shared" si="3959"/>
        <v>0</v>
      </c>
      <c r="DF262" s="45" t="s">
        <v>218</v>
      </c>
      <c r="DG262" s="45" t="s">
        <v>218</v>
      </c>
      <c r="DH262" s="90">
        <v>0</v>
      </c>
      <c r="DI262" s="90">
        <v>0</v>
      </c>
      <c r="DJ262" s="90">
        <f>DH262+DI262</f>
        <v>0</v>
      </c>
      <c r="DK262" s="87">
        <f>DL262+DS262</f>
        <v>0</v>
      </c>
      <c r="DL262" s="87">
        <f>DN262+DO262+DP262+DQ262+DR262</f>
        <v>0</v>
      </c>
      <c r="DM262" s="88"/>
      <c r="DN262" s="81"/>
      <c r="DO262" s="81"/>
      <c r="DP262" s="81"/>
      <c r="DQ262" s="81"/>
      <c r="DR262" s="81"/>
      <c r="DS262" s="87">
        <f>DT262+DU262+DV262</f>
        <v>0</v>
      </c>
      <c r="DT262" s="81"/>
      <c r="DU262" s="81"/>
      <c r="DV262" s="81"/>
      <c r="DW262" s="81">
        <f t="shared" si="3962"/>
        <v>0</v>
      </c>
      <c r="DX262" s="81">
        <f t="shared" si="3963"/>
        <v>0</v>
      </c>
      <c r="DY262" s="45" t="s">
        <v>218</v>
      </c>
      <c r="DZ262" s="45" t="s">
        <v>218</v>
      </c>
      <c r="EA262" s="90">
        <v>0</v>
      </c>
      <c r="EB262" s="90">
        <v>0</v>
      </c>
      <c r="EC262" s="90">
        <f>EA262+EB262</f>
        <v>0</v>
      </c>
      <c r="ED262" s="87">
        <f>EE262+EL262</f>
        <v>0</v>
      </c>
      <c r="EE262" s="87">
        <f>EG262+EH262+EI262+EJ262+EK262</f>
        <v>0</v>
      </c>
      <c r="EF262" s="88"/>
      <c r="EG262" s="81"/>
      <c r="EH262" s="81"/>
      <c r="EI262" s="81"/>
      <c r="EJ262" s="81"/>
      <c r="EK262" s="81"/>
      <c r="EL262" s="87">
        <f>EM262+EN262+EO262</f>
        <v>0</v>
      </c>
      <c r="EM262" s="81"/>
      <c r="EN262" s="81"/>
      <c r="EO262" s="81"/>
      <c r="EP262" s="81">
        <f t="shared" si="3966"/>
        <v>0</v>
      </c>
      <c r="EQ262" s="81">
        <f t="shared" si="3967"/>
        <v>0</v>
      </c>
      <c r="ER262" s="45" t="s">
        <v>218</v>
      </c>
      <c r="ES262" s="45" t="s">
        <v>218</v>
      </c>
      <c r="ET262" s="90">
        <v>0</v>
      </c>
      <c r="EU262" s="90">
        <v>0</v>
      </c>
      <c r="EV262" s="90">
        <f>ET262+EU262</f>
        <v>0</v>
      </c>
    </row>
    <row r="263" spans="1:152" x14ac:dyDescent="0.25">
      <c r="A263" s="29"/>
      <c r="B263" s="30"/>
      <c r="C263" s="31"/>
      <c r="D263" s="32" t="s">
        <v>193</v>
      </c>
      <c r="E263" s="34"/>
      <c r="F263" s="34"/>
      <c r="G263" s="34"/>
      <c r="H263" s="33">
        <f t="shared" ref="H263:AE263" si="3970">SUBTOTAL(9,H261:H262)</f>
        <v>0</v>
      </c>
      <c r="I263" s="33">
        <f t="shared" si="3970"/>
        <v>0</v>
      </c>
      <c r="J263" s="33">
        <f t="shared" si="3970"/>
        <v>0</v>
      </c>
      <c r="K263" s="33">
        <f t="shared" si="3970"/>
        <v>0</v>
      </c>
      <c r="L263" s="33">
        <f t="shared" si="3970"/>
        <v>0</v>
      </c>
      <c r="M263" s="33">
        <f t="shared" si="3970"/>
        <v>0</v>
      </c>
      <c r="N263" s="33">
        <f t="shared" si="3970"/>
        <v>0</v>
      </c>
      <c r="O263" s="33">
        <f t="shared" si="3970"/>
        <v>0</v>
      </c>
      <c r="P263" s="33">
        <f t="shared" si="3970"/>
        <v>0</v>
      </c>
      <c r="Q263" s="33">
        <f t="shared" si="3970"/>
        <v>0</v>
      </c>
      <c r="R263" s="33">
        <f t="shared" si="3970"/>
        <v>0</v>
      </c>
      <c r="S263" s="33">
        <f t="shared" si="3970"/>
        <v>0</v>
      </c>
      <c r="T263" s="33">
        <f t="shared" si="3970"/>
        <v>0</v>
      </c>
      <c r="U263" s="33">
        <f t="shared" si="3970"/>
        <v>0</v>
      </c>
      <c r="V263" s="33">
        <f t="shared" si="3970"/>
        <v>0</v>
      </c>
      <c r="W263" s="33">
        <f t="shared" si="3970"/>
        <v>0</v>
      </c>
      <c r="X263" s="33">
        <f t="shared" si="3970"/>
        <v>50858</v>
      </c>
      <c r="Y263" s="33">
        <f t="shared" si="3970"/>
        <v>33975</v>
      </c>
      <c r="Z263" s="47">
        <f t="shared" si="3970"/>
        <v>0</v>
      </c>
      <c r="AA263" s="47">
        <f t="shared" si="3970"/>
        <v>0</v>
      </c>
      <c r="AB263" s="47">
        <f t="shared" si="3970"/>
        <v>0</v>
      </c>
      <c r="AC263" s="47">
        <f t="shared" si="3970"/>
        <v>0</v>
      </c>
      <c r="AD263" s="47">
        <f t="shared" si="3970"/>
        <v>0</v>
      </c>
      <c r="AE263" s="47">
        <f t="shared" si="3970"/>
        <v>0</v>
      </c>
      <c r="AF263" s="33">
        <f t="shared" ref="AF263:AJ263" si="3971">SUBTOTAL(9,AF261:AF262)</f>
        <v>0</v>
      </c>
      <c r="AG263" s="33">
        <f t="shared" si="3971"/>
        <v>0</v>
      </c>
      <c r="AH263" s="47">
        <f t="shared" si="3971"/>
        <v>0</v>
      </c>
      <c r="AI263" s="47">
        <f t="shared" si="3971"/>
        <v>0</v>
      </c>
      <c r="AJ263" s="47">
        <f t="shared" si="3971"/>
        <v>0</v>
      </c>
      <c r="AK263" s="33">
        <f t="shared" ref="AK263:BD263" si="3972">SUBTOTAL(9,AK261:AK262)</f>
        <v>0</v>
      </c>
      <c r="AL263" s="33">
        <f t="shared" si="3972"/>
        <v>0</v>
      </c>
      <c r="AM263" s="33">
        <f t="shared" si="3972"/>
        <v>0</v>
      </c>
      <c r="AN263" s="33">
        <f t="shared" si="3972"/>
        <v>0</v>
      </c>
      <c r="AO263" s="33">
        <f t="shared" si="3972"/>
        <v>0</v>
      </c>
      <c r="AP263" s="33">
        <f t="shared" si="3972"/>
        <v>0</v>
      </c>
      <c r="AQ263" s="33">
        <f t="shared" si="3972"/>
        <v>0</v>
      </c>
      <c r="AR263" s="33">
        <f t="shared" si="3972"/>
        <v>0</v>
      </c>
      <c r="AS263" s="33">
        <f t="shared" si="3972"/>
        <v>0</v>
      </c>
      <c r="AT263" s="33">
        <f t="shared" si="3972"/>
        <v>0</v>
      </c>
      <c r="AU263" s="33">
        <f t="shared" si="3972"/>
        <v>0</v>
      </c>
      <c r="AV263" s="33">
        <f t="shared" si="3972"/>
        <v>0</v>
      </c>
      <c r="AW263" s="33">
        <f t="shared" si="3972"/>
        <v>0</v>
      </c>
      <c r="AX263" s="33">
        <f t="shared" si="3972"/>
        <v>0</v>
      </c>
      <c r="AY263" s="33">
        <f t="shared" si="3972"/>
        <v>0</v>
      </c>
      <c r="AZ263" s="33">
        <f t="shared" ref="AZ263:BA263" si="3973">SUBTOTAL(9,AZ261:AZ262)</f>
        <v>50858</v>
      </c>
      <c r="BA263" s="33">
        <f t="shared" si="3973"/>
        <v>33975</v>
      </c>
      <c r="BB263" s="47">
        <f t="shared" si="3972"/>
        <v>0</v>
      </c>
      <c r="BC263" s="47">
        <f t="shared" si="3972"/>
        <v>0</v>
      </c>
      <c r="BD263" s="47">
        <f t="shared" si="3972"/>
        <v>0</v>
      </c>
      <c r="BE263" s="33">
        <f t="shared" ref="BE263:BX263" si="3974">SUBTOTAL(9,BE261:BE262)</f>
        <v>0</v>
      </c>
      <c r="BF263" s="33">
        <f t="shared" si="3974"/>
        <v>0</v>
      </c>
      <c r="BG263" s="33">
        <f t="shared" si="3974"/>
        <v>0</v>
      </c>
      <c r="BH263" s="33">
        <f t="shared" si="3974"/>
        <v>0</v>
      </c>
      <c r="BI263" s="33">
        <f t="shared" si="3974"/>
        <v>0</v>
      </c>
      <c r="BJ263" s="33">
        <f t="shared" si="3974"/>
        <v>0</v>
      </c>
      <c r="BK263" s="33">
        <f t="shared" si="3974"/>
        <v>0</v>
      </c>
      <c r="BL263" s="33">
        <f t="shared" si="3974"/>
        <v>0</v>
      </c>
      <c r="BM263" s="33">
        <f t="shared" si="3974"/>
        <v>0</v>
      </c>
      <c r="BN263" s="33">
        <f t="shared" si="3974"/>
        <v>0</v>
      </c>
      <c r="BO263" s="33">
        <f t="shared" si="3974"/>
        <v>0</v>
      </c>
      <c r="BP263" s="33">
        <f t="shared" si="3974"/>
        <v>0</v>
      </c>
      <c r="BQ263" s="33">
        <f t="shared" si="3974"/>
        <v>0</v>
      </c>
      <c r="BR263" s="33">
        <f t="shared" si="3974"/>
        <v>0</v>
      </c>
      <c r="BS263" s="33">
        <f t="shared" si="3974"/>
        <v>0</v>
      </c>
      <c r="BT263" s="33">
        <f t="shared" si="3974"/>
        <v>50858</v>
      </c>
      <c r="BU263" s="33">
        <f t="shared" si="3974"/>
        <v>33975</v>
      </c>
      <c r="BV263" s="47">
        <f t="shared" si="3974"/>
        <v>0</v>
      </c>
      <c r="BW263" s="47">
        <f t="shared" si="3974"/>
        <v>0</v>
      </c>
      <c r="BX263" s="47">
        <f t="shared" si="3974"/>
        <v>0</v>
      </c>
      <c r="BY263" s="33">
        <f t="shared" ref="BY263:CQ263" si="3975">SUBTOTAL(9,BY261:BY262)</f>
        <v>0</v>
      </c>
      <c r="BZ263" s="33">
        <f t="shared" si="3975"/>
        <v>0</v>
      </c>
      <c r="CA263" s="33">
        <f t="shared" si="3975"/>
        <v>0</v>
      </c>
      <c r="CB263" s="33">
        <f t="shared" si="3975"/>
        <v>0</v>
      </c>
      <c r="CC263" s="33">
        <f t="shared" si="3975"/>
        <v>0</v>
      </c>
      <c r="CD263" s="33">
        <f t="shared" si="3975"/>
        <v>0</v>
      </c>
      <c r="CE263" s="33">
        <f t="shared" si="3975"/>
        <v>0</v>
      </c>
      <c r="CF263" s="33">
        <f t="shared" si="3975"/>
        <v>0</v>
      </c>
      <c r="CG263" s="33">
        <f t="shared" si="3975"/>
        <v>0</v>
      </c>
      <c r="CH263" s="33">
        <f t="shared" si="3975"/>
        <v>0</v>
      </c>
      <c r="CI263" s="33">
        <f t="shared" si="3975"/>
        <v>0</v>
      </c>
      <c r="CJ263" s="33">
        <f t="shared" si="3975"/>
        <v>0</v>
      </c>
      <c r="CK263" s="33">
        <f t="shared" si="3975"/>
        <v>0</v>
      </c>
      <c r="CL263" s="33">
        <f t="shared" si="3975"/>
        <v>0</v>
      </c>
      <c r="CM263" s="33">
        <f t="shared" si="3975"/>
        <v>50858</v>
      </c>
      <c r="CN263" s="33">
        <f t="shared" si="3975"/>
        <v>33975</v>
      </c>
      <c r="CO263" s="56">
        <f t="shared" si="3975"/>
        <v>0</v>
      </c>
      <c r="CP263" s="56">
        <f t="shared" si="3975"/>
        <v>0</v>
      </c>
      <c r="CQ263" s="56">
        <f t="shared" si="3975"/>
        <v>0</v>
      </c>
      <c r="CR263" s="33">
        <f t="shared" ref="CR263:DJ263" si="3976">SUBTOTAL(9,CR261:CR262)</f>
        <v>0</v>
      </c>
      <c r="CS263" s="33">
        <f t="shared" si="3976"/>
        <v>0</v>
      </c>
      <c r="CT263" s="33">
        <f t="shared" si="3976"/>
        <v>0</v>
      </c>
      <c r="CU263" s="33">
        <f t="shared" si="3976"/>
        <v>0</v>
      </c>
      <c r="CV263" s="33">
        <f t="shared" si="3976"/>
        <v>0</v>
      </c>
      <c r="CW263" s="33">
        <f t="shared" si="3976"/>
        <v>0</v>
      </c>
      <c r="CX263" s="33">
        <f t="shared" si="3976"/>
        <v>0</v>
      </c>
      <c r="CY263" s="33">
        <f t="shared" si="3976"/>
        <v>0</v>
      </c>
      <c r="CZ263" s="33">
        <f t="shared" si="3976"/>
        <v>0</v>
      </c>
      <c r="DA263" s="33">
        <f t="shared" si="3976"/>
        <v>0</v>
      </c>
      <c r="DB263" s="33">
        <f t="shared" si="3976"/>
        <v>0</v>
      </c>
      <c r="DC263" s="33">
        <f t="shared" si="3976"/>
        <v>0</v>
      </c>
      <c r="DD263" s="33">
        <f t="shared" si="3976"/>
        <v>0</v>
      </c>
      <c r="DE263" s="33">
        <f t="shared" si="3976"/>
        <v>0</v>
      </c>
      <c r="DF263" s="33">
        <f t="shared" si="3976"/>
        <v>51896</v>
      </c>
      <c r="DG263" s="33">
        <f t="shared" si="3976"/>
        <v>34668</v>
      </c>
      <c r="DH263" s="56">
        <f t="shared" si="3976"/>
        <v>0</v>
      </c>
      <c r="DI263" s="56">
        <f t="shared" si="3976"/>
        <v>0</v>
      </c>
      <c r="DJ263" s="56">
        <f t="shared" si="3976"/>
        <v>0</v>
      </c>
      <c r="DK263" s="33">
        <f t="shared" ref="DK263:EC263" si="3977">SUBTOTAL(9,DK261:DK262)</f>
        <v>0</v>
      </c>
      <c r="DL263" s="33">
        <f t="shared" si="3977"/>
        <v>0</v>
      </c>
      <c r="DM263" s="33">
        <f t="shared" si="3977"/>
        <v>0</v>
      </c>
      <c r="DN263" s="33">
        <f t="shared" si="3977"/>
        <v>0</v>
      </c>
      <c r="DO263" s="33">
        <f t="shared" si="3977"/>
        <v>0</v>
      </c>
      <c r="DP263" s="33">
        <f t="shared" si="3977"/>
        <v>0</v>
      </c>
      <c r="DQ263" s="33">
        <f t="shared" si="3977"/>
        <v>0</v>
      </c>
      <c r="DR263" s="33">
        <f t="shared" si="3977"/>
        <v>0</v>
      </c>
      <c r="DS263" s="33">
        <f t="shared" si="3977"/>
        <v>0</v>
      </c>
      <c r="DT263" s="33">
        <f t="shared" si="3977"/>
        <v>0</v>
      </c>
      <c r="DU263" s="33">
        <f t="shared" si="3977"/>
        <v>0</v>
      </c>
      <c r="DV263" s="33">
        <f t="shared" si="3977"/>
        <v>0</v>
      </c>
      <c r="DW263" s="33">
        <f t="shared" si="3977"/>
        <v>0</v>
      </c>
      <c r="DX263" s="33">
        <f t="shared" si="3977"/>
        <v>0</v>
      </c>
      <c r="DY263" s="33">
        <f t="shared" si="3977"/>
        <v>0</v>
      </c>
      <c r="DZ263" s="33">
        <f t="shared" si="3977"/>
        <v>0</v>
      </c>
      <c r="EA263" s="56" t="e">
        <f t="shared" si="3977"/>
        <v>#DIV/0!</v>
      </c>
      <c r="EB263" s="56" t="e">
        <f t="shared" si="3977"/>
        <v>#DIV/0!</v>
      </c>
      <c r="EC263" s="56" t="e">
        <f t="shared" si="3977"/>
        <v>#DIV/0!</v>
      </c>
      <c r="ED263" s="33">
        <f t="shared" ref="ED263:EV263" si="3978">SUBTOTAL(9,ED261:ED262)</f>
        <v>0</v>
      </c>
      <c r="EE263" s="33">
        <f t="shared" si="3978"/>
        <v>0</v>
      </c>
      <c r="EF263" s="33">
        <f t="shared" si="3978"/>
        <v>0</v>
      </c>
      <c r="EG263" s="33">
        <f t="shared" si="3978"/>
        <v>0</v>
      </c>
      <c r="EH263" s="33">
        <f t="shared" si="3978"/>
        <v>0</v>
      </c>
      <c r="EI263" s="33">
        <f t="shared" si="3978"/>
        <v>0</v>
      </c>
      <c r="EJ263" s="33">
        <f t="shared" si="3978"/>
        <v>0</v>
      </c>
      <c r="EK263" s="33">
        <f t="shared" si="3978"/>
        <v>0</v>
      </c>
      <c r="EL263" s="33">
        <f t="shared" si="3978"/>
        <v>0</v>
      </c>
      <c r="EM263" s="33">
        <f t="shared" si="3978"/>
        <v>0</v>
      </c>
      <c r="EN263" s="33">
        <f t="shared" si="3978"/>
        <v>0</v>
      </c>
      <c r="EO263" s="33">
        <f t="shared" si="3978"/>
        <v>0</v>
      </c>
      <c r="EP263" s="33">
        <f t="shared" si="3978"/>
        <v>0</v>
      </c>
      <c r="EQ263" s="33">
        <f t="shared" si="3978"/>
        <v>0</v>
      </c>
      <c r="ER263" s="33">
        <f t="shared" si="3978"/>
        <v>0</v>
      </c>
      <c r="ES263" s="33">
        <f t="shared" si="3978"/>
        <v>0</v>
      </c>
      <c r="ET263" s="56" t="e">
        <f t="shared" si="3978"/>
        <v>#DIV/0!</v>
      </c>
      <c r="EU263" s="56" t="e">
        <f t="shared" si="3978"/>
        <v>#DIV/0!</v>
      </c>
      <c r="EV263" s="56" t="e">
        <f t="shared" si="3978"/>
        <v>#DIV/0!</v>
      </c>
    </row>
    <row r="264" spans="1:152" x14ac:dyDescent="0.25">
      <c r="A264" s="25">
        <v>1492</v>
      </c>
      <c r="B264" s="6">
        <v>600033511</v>
      </c>
      <c r="C264" s="26">
        <v>70948798</v>
      </c>
      <c r="D264" s="27" t="s">
        <v>104</v>
      </c>
      <c r="E264" s="6">
        <v>3146</v>
      </c>
      <c r="F264" s="6" t="s">
        <v>65</v>
      </c>
      <c r="G264" s="26" t="s">
        <v>94</v>
      </c>
      <c r="H264" s="40">
        <f>I264+P264</f>
        <v>0</v>
      </c>
      <c r="I264" s="40">
        <f>K264+L264+M264+N264+O264</f>
        <v>0</v>
      </c>
      <c r="J264" s="5"/>
      <c r="K264" s="9"/>
      <c r="L264" s="9"/>
      <c r="M264" s="9"/>
      <c r="N264" s="9"/>
      <c r="O264" s="9"/>
      <c r="P264" s="40">
        <f>Q264+R264+S264</f>
        <v>0</v>
      </c>
      <c r="Q264" s="9"/>
      <c r="R264" s="9"/>
      <c r="S264" s="9"/>
      <c r="T264" s="64">
        <f>(L264+M264+N264)*-1</f>
        <v>0</v>
      </c>
      <c r="U264" s="64">
        <f>(Q264+R264)*-1</f>
        <v>0</v>
      </c>
      <c r="V264" s="9">
        <f>ROUND(T264*0.65,0)</f>
        <v>0</v>
      </c>
      <c r="W264" s="9">
        <f>ROUND(U264*0.65,0)</f>
        <v>0</v>
      </c>
      <c r="X264" s="9">
        <v>50858</v>
      </c>
      <c r="Y264" s="9">
        <v>33975</v>
      </c>
      <c r="Z264" s="69">
        <f t="shared" ref="Z264:Z265" si="3979">IF(T264=0,0,ROUND((T264+L264)/X264/12,2))</f>
        <v>0</v>
      </c>
      <c r="AA264" s="69">
        <f t="shared" ref="AA264:AA265" si="3980">IF(U264=0,0,ROUND((U264+Q264)/Y264/12,2))</f>
        <v>0</v>
      </c>
      <c r="AB264" s="69">
        <f>Z264+AA264</f>
        <v>0</v>
      </c>
      <c r="AC264" s="69">
        <f t="shared" ref="AC264:AC265" si="3981">ROUND(Z264*0.65,2)</f>
        <v>0</v>
      </c>
      <c r="AD264" s="69">
        <f t="shared" ref="AD264:AD265" si="3982">ROUND(AA264*0.65,2)</f>
        <v>0</v>
      </c>
      <c r="AE264" s="46">
        <f>AC264+AD264</f>
        <v>0</v>
      </c>
      <c r="AF264" s="9">
        <f t="shared" ref="AF264:AF265" si="3983">T264-V264</f>
        <v>0</v>
      </c>
      <c r="AG264" s="9">
        <f t="shared" ref="AG264:AG265" si="3984">U264-W264</f>
        <v>0</v>
      </c>
      <c r="AH264" s="69">
        <f t="shared" ref="AH264:AH265" si="3985">Z264-AC264</f>
        <v>0</v>
      </c>
      <c r="AI264" s="69">
        <f t="shared" ref="AI264:AI265" si="3986">AA264-AD264</f>
        <v>0</v>
      </c>
      <c r="AJ264" s="69">
        <f>AH264+AI264</f>
        <v>0</v>
      </c>
      <c r="AK264" s="40">
        <f>AL264+AS264</f>
        <v>0</v>
      </c>
      <c r="AL264" s="40">
        <f>AN264+AO264+AP264+AQ264+AR264</f>
        <v>0</v>
      </c>
      <c r="AM264" s="5"/>
      <c r="AN264" s="9"/>
      <c r="AO264" s="9"/>
      <c r="AP264" s="9"/>
      <c r="AQ264" s="9"/>
      <c r="AR264" s="9"/>
      <c r="AS264" s="40">
        <f>AT264+AU264+AV264</f>
        <v>0</v>
      </c>
      <c r="AT264" s="9"/>
      <c r="AU264" s="9"/>
      <c r="AV264" s="9"/>
      <c r="AW264" s="81"/>
      <c r="AX264" s="81"/>
      <c r="AY264" s="78"/>
      <c r="AZ264" s="9">
        <v>50858</v>
      </c>
      <c r="BA264" s="9">
        <v>33975</v>
      </c>
      <c r="BB264" s="86">
        <f>ROUND(AW264/AZ264/10,2)*-1</f>
        <v>0</v>
      </c>
      <c r="BC264" s="86">
        <f>ROUND(AX264/BA264/10,2)*-1</f>
        <v>0</v>
      </c>
      <c r="BD264" s="86">
        <f>BB264+BC264</f>
        <v>0</v>
      </c>
      <c r="BE264" s="87">
        <f>BF264+BM264</f>
        <v>0</v>
      </c>
      <c r="BF264" s="87">
        <f>BH264+BI264+BJ264+BK264+BL264</f>
        <v>0</v>
      </c>
      <c r="BG264" s="88">
        <f t="shared" ref="BG264:BG265" si="3987">J264</f>
        <v>0</v>
      </c>
      <c r="BH264" s="88">
        <f t="shared" ref="BH264:BH265" si="3988">K264</f>
        <v>0</v>
      </c>
      <c r="BI264" s="88">
        <f t="shared" ref="BI264:BI265" si="3989">L264</f>
        <v>0</v>
      </c>
      <c r="BJ264" s="88">
        <f t="shared" ref="BJ264:BJ265" si="3990">M264</f>
        <v>0</v>
      </c>
      <c r="BK264" s="88">
        <f t="shared" ref="BK264:BK265" si="3991">N264</f>
        <v>0</v>
      </c>
      <c r="BL264" s="88">
        <f t="shared" ref="BL264:BL265" si="3992">O264</f>
        <v>0</v>
      </c>
      <c r="BM264" s="87">
        <f>BN264+BO264+BP264</f>
        <v>0</v>
      </c>
      <c r="BN264" s="81">
        <f t="shared" ref="BN264:BN265" si="3993">Q264</f>
        <v>0</v>
      </c>
      <c r="BO264" s="81">
        <f t="shared" ref="BO264:BO265" si="3994">R264</f>
        <v>0</v>
      </c>
      <c r="BP264" s="81">
        <f t="shared" ref="BP264:BP265" si="3995">S264</f>
        <v>0</v>
      </c>
      <c r="BQ264" s="81">
        <f t="shared" ref="BQ264:BQ265" si="3996">(BH264+BI264+BJ264+BK264)-(K264+L264+M264+N264)</f>
        <v>0</v>
      </c>
      <c r="BR264" s="81">
        <f t="shared" ref="BR264:BR265" si="3997">(BN264+BO264)-(Q264+R264)</f>
        <v>0</v>
      </c>
      <c r="BS264" s="81">
        <f t="shared" ref="BS264:BS265" si="3998">(BP264+BL264)-(S264+O264)</f>
        <v>0</v>
      </c>
      <c r="BT264" s="9">
        <v>50858</v>
      </c>
      <c r="BU264" s="9">
        <v>33975</v>
      </c>
      <c r="BV264" s="86">
        <f t="shared" ref="BV264" si="3999">ROUND(((BH264+BJ264+BK264)-(K264+M264+N264))/10/BT264,2)*-1</f>
        <v>0</v>
      </c>
      <c r="BW264" s="86">
        <f t="shared" ref="BW264" si="4000">ROUND((BO264-R264)/10/BU264,2)*-1</f>
        <v>0</v>
      </c>
      <c r="BX264" s="86">
        <f>BV264+BW264</f>
        <v>0</v>
      </c>
      <c r="BY264" s="87">
        <f t="shared" ref="BY264:BY265" si="4001">BZ264+CG264</f>
        <v>0</v>
      </c>
      <c r="BZ264" s="87">
        <f t="shared" ref="BZ264:BZ265" si="4002">CB264+CC264+CD264+CE264+CF264</f>
        <v>0</v>
      </c>
      <c r="CA264" s="81">
        <f t="shared" ref="CA264:CA265" si="4003">BG264</f>
        <v>0</v>
      </c>
      <c r="CB264" s="81">
        <f t="shared" ref="CB264:CB265" si="4004">BH264</f>
        <v>0</v>
      </c>
      <c r="CC264" s="81">
        <f t="shared" ref="CC264:CC265" si="4005">BI264</f>
        <v>0</v>
      </c>
      <c r="CD264" s="81">
        <f t="shared" ref="CD264:CD265" si="4006">BJ264</f>
        <v>0</v>
      </c>
      <c r="CE264" s="81">
        <f t="shared" ref="CE264:CE265" si="4007">BK264</f>
        <v>0</v>
      </c>
      <c r="CF264" s="81">
        <f t="shared" ref="CF264:CF265" si="4008">BL264</f>
        <v>0</v>
      </c>
      <c r="CG264" s="87">
        <f t="shared" ref="CG264:CG265" si="4009">CH264+CI264+CJ264</f>
        <v>0</v>
      </c>
      <c r="CH264" s="81">
        <f t="shared" ref="CH264:CH265" si="4010">BN264</f>
        <v>0</v>
      </c>
      <c r="CI264" s="81">
        <f t="shared" ref="CI264:CI265" si="4011">BO264</f>
        <v>0</v>
      </c>
      <c r="CJ264" s="81">
        <f t="shared" ref="CJ264:CJ265" si="4012">BP264</f>
        <v>0</v>
      </c>
      <c r="CK264" s="81">
        <f>(CC264+CD264+CE264)-(BI264+BJ264+BK264)</f>
        <v>0</v>
      </c>
      <c r="CL264" s="81">
        <f>(CH264+CI264)-(BN264+BO264)</f>
        <v>0</v>
      </c>
      <c r="CM264" s="9">
        <v>50858</v>
      </c>
      <c r="CN264" s="9">
        <v>33975</v>
      </c>
      <c r="CO264" s="90">
        <f>ROUND(((CD264+CE264)-(BJ264+BK264))/CM264/10,2)*-1</f>
        <v>0</v>
      </c>
      <c r="CP264" s="90">
        <f>ROUND((CI264-BO264)/CN264/10,2)*-1</f>
        <v>0</v>
      </c>
      <c r="CQ264" s="90">
        <f t="shared" ref="CQ264:CQ265" si="4013">SUM(CO264:CP264)</f>
        <v>0</v>
      </c>
      <c r="CR264" s="87">
        <f>CS264+CZ264</f>
        <v>0</v>
      </c>
      <c r="CS264" s="87">
        <f>CU264+CV264+CW264+CX264+CY264</f>
        <v>0</v>
      </c>
      <c r="CT264" s="88"/>
      <c r="CU264" s="81"/>
      <c r="CV264" s="81"/>
      <c r="CW264" s="81"/>
      <c r="CX264" s="81"/>
      <c r="CY264" s="81"/>
      <c r="CZ264" s="87">
        <f>DA264+DB264+DC264</f>
        <v>0</v>
      </c>
      <c r="DA264" s="81"/>
      <c r="DB264" s="81"/>
      <c r="DC264" s="81"/>
      <c r="DD264" s="81">
        <f t="shared" ref="DD264:DD265" si="4014">(CV264+CW264+CX264)-(CC264+CD264+CE264)</f>
        <v>0</v>
      </c>
      <c r="DE264" s="81">
        <f t="shared" ref="DE264:DE265" si="4015">(DA264+DB264)-(CH264+CI264)</f>
        <v>0</v>
      </c>
      <c r="DF264" s="9">
        <v>51896</v>
      </c>
      <c r="DG264" s="9">
        <v>34668</v>
      </c>
      <c r="DH264" s="90">
        <f t="shared" ref="DH264" si="4016">ROUND(((CW264+CX264)-(CD264+CE264))/DF264/10,2)*-1</f>
        <v>0</v>
      </c>
      <c r="DI264" s="90">
        <f t="shared" ref="DI264" si="4017">ROUND(((DB264-CI264)/DG264/10),2)*-1</f>
        <v>0</v>
      </c>
      <c r="DJ264" s="90">
        <f>DH264+DI264</f>
        <v>0</v>
      </c>
      <c r="DK264" s="87">
        <f>DL264+DS264</f>
        <v>0</v>
      </c>
      <c r="DL264" s="87">
        <f>DN264+DO264+DP264+DQ264+DR264</f>
        <v>0</v>
      </c>
      <c r="DM264" s="88"/>
      <c r="DN264" s="81"/>
      <c r="DO264" s="81"/>
      <c r="DP264" s="81"/>
      <c r="DQ264" s="81"/>
      <c r="DR264" s="81"/>
      <c r="DS264" s="87">
        <f>DT264+DU264+DV264</f>
        <v>0</v>
      </c>
      <c r="DT264" s="81"/>
      <c r="DU264" s="81"/>
      <c r="DV264" s="81"/>
      <c r="DW264" s="81">
        <f t="shared" ref="DW264:DW265" si="4018">(DO264+DP264+DQ264)-(CV264+CW264+CX264)</f>
        <v>0</v>
      </c>
      <c r="DX264" s="81">
        <f t="shared" ref="DX264:DX265" si="4019">(DT264+DU264)-(DA264+DB264)</f>
        <v>0</v>
      </c>
      <c r="DY264" s="9"/>
      <c r="DZ264" s="9"/>
      <c r="EA264" s="90" t="e">
        <f t="shared" ref="EA264" si="4020">ROUND(((DP264+DQ264)-(CW264+CX264))/DY264/10,2)*-1</f>
        <v>#DIV/0!</v>
      </c>
      <c r="EB264" s="90" t="e">
        <f t="shared" ref="EB264" si="4021">ROUND(((DU264-DB264)/DZ264/10),2)*-1</f>
        <v>#DIV/0!</v>
      </c>
      <c r="EC264" s="90" t="e">
        <f>EA264+EB264</f>
        <v>#DIV/0!</v>
      </c>
      <c r="ED264" s="87">
        <f>EE264+EL264</f>
        <v>0</v>
      </c>
      <c r="EE264" s="87">
        <f>EG264+EH264+EI264+EJ264+EK264</f>
        <v>0</v>
      </c>
      <c r="EF264" s="88"/>
      <c r="EG264" s="81"/>
      <c r="EH264" s="81"/>
      <c r="EI264" s="81"/>
      <c r="EJ264" s="81"/>
      <c r="EK264" s="81"/>
      <c r="EL264" s="87">
        <f>EM264+EN264+EO264</f>
        <v>0</v>
      </c>
      <c r="EM264" s="81"/>
      <c r="EN264" s="81"/>
      <c r="EO264" s="81"/>
      <c r="EP264" s="81">
        <f t="shared" ref="EP264:EP265" si="4022">(EH264+EI264+EJ264)-(DO264+DP264+DQ264)</f>
        <v>0</v>
      </c>
      <c r="EQ264" s="81">
        <f t="shared" ref="EQ264:EQ265" si="4023">(EM264+EN264)-(DT264+DU264)</f>
        <v>0</v>
      </c>
      <c r="ER264" s="9"/>
      <c r="ES264" s="9"/>
      <c r="ET264" s="90" t="e">
        <f t="shared" ref="ET264" si="4024">ROUND(((EI264+EJ264)-(DP264+DQ264))/ER264/10,2)*-1</f>
        <v>#DIV/0!</v>
      </c>
      <c r="EU264" s="90" t="e">
        <f t="shared" ref="EU264" si="4025">ROUND(((EN264-DU264)/ES264/10),2)*-1</f>
        <v>#DIV/0!</v>
      </c>
      <c r="EV264" s="90" t="e">
        <f>ET264+EU264</f>
        <v>#DIV/0!</v>
      </c>
    </row>
    <row r="265" spans="1:152" x14ac:dyDescent="0.25">
      <c r="A265" s="5">
        <v>1492</v>
      </c>
      <c r="B265" s="2">
        <v>600033511</v>
      </c>
      <c r="C265" s="7">
        <v>70948798</v>
      </c>
      <c r="D265" s="8" t="s">
        <v>104</v>
      </c>
      <c r="E265" s="19">
        <v>3146</v>
      </c>
      <c r="F265" s="19" t="s">
        <v>108</v>
      </c>
      <c r="G265" s="19" t="s">
        <v>94</v>
      </c>
      <c r="H265" s="40">
        <f>I265+P265</f>
        <v>0</v>
      </c>
      <c r="I265" s="40">
        <f>K265+L265+M265+N265+O265</f>
        <v>0</v>
      </c>
      <c r="J265" s="5"/>
      <c r="K265" s="9"/>
      <c r="L265" s="9"/>
      <c r="M265" s="9"/>
      <c r="N265" s="9"/>
      <c r="O265" s="9"/>
      <c r="P265" s="40">
        <f>Q265+R265+S265</f>
        <v>0</v>
      </c>
      <c r="Q265" s="9"/>
      <c r="R265" s="9"/>
      <c r="S265" s="9"/>
      <c r="T265" s="64">
        <f>(L265+M265+N265)*-1</f>
        <v>0</v>
      </c>
      <c r="U265" s="64">
        <f>(Q265+R265)*-1</f>
        <v>0</v>
      </c>
      <c r="V265" s="9">
        <f>ROUND(T265*0.65,0)</f>
        <v>0</v>
      </c>
      <c r="W265" s="9">
        <f>ROUND(U265*0.65,0)</f>
        <v>0</v>
      </c>
      <c r="X265" s="45" t="s">
        <v>218</v>
      </c>
      <c r="Y265" s="45" t="s">
        <v>218</v>
      </c>
      <c r="Z265" s="69">
        <f t="shared" si="3979"/>
        <v>0</v>
      </c>
      <c r="AA265" s="69">
        <f t="shared" si="3980"/>
        <v>0</v>
      </c>
      <c r="AB265" s="69">
        <f>Z265+AA265</f>
        <v>0</v>
      </c>
      <c r="AC265" s="69">
        <f t="shared" si="3981"/>
        <v>0</v>
      </c>
      <c r="AD265" s="69">
        <f t="shared" si="3982"/>
        <v>0</v>
      </c>
      <c r="AE265" s="46">
        <f>AC265+AD265</f>
        <v>0</v>
      </c>
      <c r="AF265" s="9">
        <f t="shared" si="3983"/>
        <v>0</v>
      </c>
      <c r="AG265" s="9">
        <f t="shared" si="3984"/>
        <v>0</v>
      </c>
      <c r="AH265" s="69">
        <f t="shared" si="3985"/>
        <v>0</v>
      </c>
      <c r="AI265" s="69">
        <f t="shared" si="3986"/>
        <v>0</v>
      </c>
      <c r="AJ265" s="69">
        <f>AH265+AI265</f>
        <v>0</v>
      </c>
      <c r="AK265" s="40">
        <f>AL265+AS265</f>
        <v>0</v>
      </c>
      <c r="AL265" s="40">
        <f>AN265+AO265+AP265+AQ265+AR265</f>
        <v>0</v>
      </c>
      <c r="AM265" s="5"/>
      <c r="AN265" s="9"/>
      <c r="AO265" s="9"/>
      <c r="AP265" s="9"/>
      <c r="AQ265" s="9"/>
      <c r="AR265" s="9"/>
      <c r="AS265" s="40">
        <f>AT265+AU265+AV265</f>
        <v>0</v>
      </c>
      <c r="AT265" s="9"/>
      <c r="AU265" s="9"/>
      <c r="AV265" s="9"/>
      <c r="AW265" s="81"/>
      <c r="AX265" s="81"/>
      <c r="AY265" s="78"/>
      <c r="AZ265" s="45" t="s">
        <v>218</v>
      </c>
      <c r="BA265" s="45" t="s">
        <v>218</v>
      </c>
      <c r="BB265" s="107" t="s">
        <v>218</v>
      </c>
      <c r="BC265" s="107" t="s">
        <v>218</v>
      </c>
      <c r="BD265" s="107" t="s">
        <v>218</v>
      </c>
      <c r="BE265" s="87">
        <f>BF265+BM265</f>
        <v>0</v>
      </c>
      <c r="BF265" s="87">
        <f>BH265+BI265+BJ265+BK265+BL265</f>
        <v>0</v>
      </c>
      <c r="BG265" s="88">
        <f t="shared" si="3987"/>
        <v>0</v>
      </c>
      <c r="BH265" s="88">
        <f t="shared" si="3988"/>
        <v>0</v>
      </c>
      <c r="BI265" s="88">
        <f t="shared" si="3989"/>
        <v>0</v>
      </c>
      <c r="BJ265" s="88">
        <f t="shared" si="3990"/>
        <v>0</v>
      </c>
      <c r="BK265" s="88">
        <f t="shared" si="3991"/>
        <v>0</v>
      </c>
      <c r="BL265" s="88">
        <f t="shared" si="3992"/>
        <v>0</v>
      </c>
      <c r="BM265" s="87">
        <f>BN265+BO265+BP265</f>
        <v>0</v>
      </c>
      <c r="BN265" s="81">
        <f t="shared" si="3993"/>
        <v>0</v>
      </c>
      <c r="BO265" s="81">
        <f t="shared" si="3994"/>
        <v>0</v>
      </c>
      <c r="BP265" s="81">
        <f t="shared" si="3995"/>
        <v>0</v>
      </c>
      <c r="BQ265" s="81">
        <f t="shared" si="3996"/>
        <v>0</v>
      </c>
      <c r="BR265" s="81">
        <f t="shared" si="3997"/>
        <v>0</v>
      </c>
      <c r="BS265" s="81">
        <f t="shared" si="3998"/>
        <v>0</v>
      </c>
      <c r="BT265" s="45" t="s">
        <v>218</v>
      </c>
      <c r="BU265" s="45" t="s">
        <v>218</v>
      </c>
      <c r="BV265" s="86">
        <v>0</v>
      </c>
      <c r="BW265" s="86">
        <v>0</v>
      </c>
      <c r="BX265" s="86">
        <f>BV265+BW265</f>
        <v>0</v>
      </c>
      <c r="BY265" s="87">
        <f t="shared" si="4001"/>
        <v>0</v>
      </c>
      <c r="BZ265" s="87">
        <f t="shared" si="4002"/>
        <v>0</v>
      </c>
      <c r="CA265" s="81">
        <f t="shared" si="4003"/>
        <v>0</v>
      </c>
      <c r="CB265" s="81">
        <f t="shared" si="4004"/>
        <v>0</v>
      </c>
      <c r="CC265" s="81">
        <f t="shared" si="4005"/>
        <v>0</v>
      </c>
      <c r="CD265" s="81">
        <f t="shared" si="4006"/>
        <v>0</v>
      </c>
      <c r="CE265" s="81">
        <f t="shared" si="4007"/>
        <v>0</v>
      </c>
      <c r="CF265" s="81">
        <f t="shared" si="4008"/>
        <v>0</v>
      </c>
      <c r="CG265" s="87">
        <f t="shared" si="4009"/>
        <v>0</v>
      </c>
      <c r="CH265" s="81">
        <f t="shared" si="4010"/>
        <v>0</v>
      </c>
      <c r="CI265" s="81">
        <f t="shared" si="4011"/>
        <v>0</v>
      </c>
      <c r="CJ265" s="81">
        <f t="shared" si="4012"/>
        <v>0</v>
      </c>
      <c r="CK265" s="81">
        <f>(CC265+CD265+CE265)-(BI265+BJ265+BK265)</f>
        <v>0</v>
      </c>
      <c r="CL265" s="81">
        <f>(CH265+CI265)-(BN265+BO265)</f>
        <v>0</v>
      </c>
      <c r="CM265" s="45">
        <v>0</v>
      </c>
      <c r="CN265" s="45">
        <v>0</v>
      </c>
      <c r="CO265" s="90"/>
      <c r="CP265" s="90"/>
      <c r="CQ265" s="90">
        <f t="shared" si="4013"/>
        <v>0</v>
      </c>
      <c r="CR265" s="87">
        <f>CS265+CZ265</f>
        <v>0</v>
      </c>
      <c r="CS265" s="87">
        <f>CU265+CV265+CW265+CX265+CY265</f>
        <v>0</v>
      </c>
      <c r="CT265" s="88"/>
      <c r="CU265" s="81"/>
      <c r="CV265" s="81"/>
      <c r="CW265" s="81"/>
      <c r="CX265" s="81"/>
      <c r="CY265" s="81"/>
      <c r="CZ265" s="87">
        <f>DA265+DB265+DC265</f>
        <v>0</v>
      </c>
      <c r="DA265" s="81"/>
      <c r="DB265" s="81"/>
      <c r="DC265" s="81"/>
      <c r="DD265" s="81">
        <f t="shared" si="4014"/>
        <v>0</v>
      </c>
      <c r="DE265" s="81">
        <f t="shared" si="4015"/>
        <v>0</v>
      </c>
      <c r="DF265" s="45" t="s">
        <v>218</v>
      </c>
      <c r="DG265" s="45" t="s">
        <v>218</v>
      </c>
      <c r="DH265" s="90">
        <v>0</v>
      </c>
      <c r="DI265" s="90">
        <v>0</v>
      </c>
      <c r="DJ265" s="90">
        <f>DH265+DI265</f>
        <v>0</v>
      </c>
      <c r="DK265" s="87">
        <f>DL265+DS265</f>
        <v>0</v>
      </c>
      <c r="DL265" s="87">
        <f>DN265+DO265+DP265+DQ265+DR265</f>
        <v>0</v>
      </c>
      <c r="DM265" s="88"/>
      <c r="DN265" s="81"/>
      <c r="DO265" s="81"/>
      <c r="DP265" s="81"/>
      <c r="DQ265" s="81"/>
      <c r="DR265" s="81"/>
      <c r="DS265" s="87">
        <f>DT265+DU265+DV265</f>
        <v>0</v>
      </c>
      <c r="DT265" s="81"/>
      <c r="DU265" s="81"/>
      <c r="DV265" s="81"/>
      <c r="DW265" s="81">
        <f t="shared" si="4018"/>
        <v>0</v>
      </c>
      <c r="DX265" s="81">
        <f t="shared" si="4019"/>
        <v>0</v>
      </c>
      <c r="DY265" s="45" t="s">
        <v>218</v>
      </c>
      <c r="DZ265" s="45" t="s">
        <v>218</v>
      </c>
      <c r="EA265" s="90">
        <v>0</v>
      </c>
      <c r="EB265" s="90">
        <v>0</v>
      </c>
      <c r="EC265" s="90">
        <f>EA265+EB265</f>
        <v>0</v>
      </c>
      <c r="ED265" s="87">
        <f>EE265+EL265</f>
        <v>0</v>
      </c>
      <c r="EE265" s="87">
        <f>EG265+EH265+EI265+EJ265+EK265</f>
        <v>0</v>
      </c>
      <c r="EF265" s="88"/>
      <c r="EG265" s="81"/>
      <c r="EH265" s="81"/>
      <c r="EI265" s="81"/>
      <c r="EJ265" s="81"/>
      <c r="EK265" s="81"/>
      <c r="EL265" s="87">
        <f>EM265+EN265+EO265</f>
        <v>0</v>
      </c>
      <c r="EM265" s="81"/>
      <c r="EN265" s="81"/>
      <c r="EO265" s="81"/>
      <c r="EP265" s="81">
        <f t="shared" si="4022"/>
        <v>0</v>
      </c>
      <c r="EQ265" s="81">
        <f t="shared" si="4023"/>
        <v>0</v>
      </c>
      <c r="ER265" s="45" t="s">
        <v>218</v>
      </c>
      <c r="ES265" s="45" t="s">
        <v>218</v>
      </c>
      <c r="ET265" s="90">
        <v>0</v>
      </c>
      <c r="EU265" s="90">
        <v>0</v>
      </c>
      <c r="EV265" s="90">
        <f>ET265+EU265</f>
        <v>0</v>
      </c>
    </row>
    <row r="266" spans="1:152" x14ac:dyDescent="0.25">
      <c r="A266" s="29"/>
      <c r="B266" s="30"/>
      <c r="C266" s="31"/>
      <c r="D266" s="32" t="s">
        <v>194</v>
      </c>
      <c r="E266" s="34"/>
      <c r="F266" s="34"/>
      <c r="G266" s="34"/>
      <c r="H266" s="33">
        <f t="shared" ref="H266:AE266" si="4026">SUBTOTAL(9,H264:H265)</f>
        <v>0</v>
      </c>
      <c r="I266" s="33">
        <f t="shared" si="4026"/>
        <v>0</v>
      </c>
      <c r="J266" s="33">
        <f t="shared" si="4026"/>
        <v>0</v>
      </c>
      <c r="K266" s="33">
        <f t="shared" si="4026"/>
        <v>0</v>
      </c>
      <c r="L266" s="33">
        <f t="shared" si="4026"/>
        <v>0</v>
      </c>
      <c r="M266" s="33">
        <f t="shared" si="4026"/>
        <v>0</v>
      </c>
      <c r="N266" s="33">
        <f t="shared" si="4026"/>
        <v>0</v>
      </c>
      <c r="O266" s="33">
        <f t="shared" si="4026"/>
        <v>0</v>
      </c>
      <c r="P266" s="33">
        <f t="shared" si="4026"/>
        <v>0</v>
      </c>
      <c r="Q266" s="33">
        <f t="shared" si="4026"/>
        <v>0</v>
      </c>
      <c r="R266" s="33">
        <f t="shared" si="4026"/>
        <v>0</v>
      </c>
      <c r="S266" s="33">
        <f t="shared" si="4026"/>
        <v>0</v>
      </c>
      <c r="T266" s="33">
        <f t="shared" si="4026"/>
        <v>0</v>
      </c>
      <c r="U266" s="33">
        <f t="shared" si="4026"/>
        <v>0</v>
      </c>
      <c r="V266" s="33">
        <f t="shared" si="4026"/>
        <v>0</v>
      </c>
      <c r="W266" s="33">
        <f t="shared" si="4026"/>
        <v>0</v>
      </c>
      <c r="X266" s="33">
        <f t="shared" si="4026"/>
        <v>50858</v>
      </c>
      <c r="Y266" s="33">
        <f t="shared" si="4026"/>
        <v>33975</v>
      </c>
      <c r="Z266" s="47">
        <f t="shared" si="4026"/>
        <v>0</v>
      </c>
      <c r="AA266" s="47">
        <f t="shared" si="4026"/>
        <v>0</v>
      </c>
      <c r="AB266" s="47">
        <f t="shared" si="4026"/>
        <v>0</v>
      </c>
      <c r="AC266" s="47">
        <f t="shared" si="4026"/>
        <v>0</v>
      </c>
      <c r="AD266" s="47">
        <f t="shared" si="4026"/>
        <v>0</v>
      </c>
      <c r="AE266" s="47">
        <f t="shared" si="4026"/>
        <v>0</v>
      </c>
      <c r="AF266" s="33">
        <f t="shared" ref="AF266:AJ266" si="4027">SUBTOTAL(9,AF264:AF265)</f>
        <v>0</v>
      </c>
      <c r="AG266" s="33">
        <f t="shared" si="4027"/>
        <v>0</v>
      </c>
      <c r="AH266" s="47">
        <f t="shared" si="4027"/>
        <v>0</v>
      </c>
      <c r="AI266" s="47">
        <f t="shared" si="4027"/>
        <v>0</v>
      </c>
      <c r="AJ266" s="47">
        <f t="shared" si="4027"/>
        <v>0</v>
      </c>
      <c r="AK266" s="33">
        <f t="shared" ref="AK266:BD266" si="4028">SUBTOTAL(9,AK264:AK265)</f>
        <v>0</v>
      </c>
      <c r="AL266" s="33">
        <f t="shared" si="4028"/>
        <v>0</v>
      </c>
      <c r="AM266" s="33">
        <f t="shared" si="4028"/>
        <v>0</v>
      </c>
      <c r="AN266" s="33">
        <f t="shared" si="4028"/>
        <v>0</v>
      </c>
      <c r="AO266" s="33">
        <f t="shared" si="4028"/>
        <v>0</v>
      </c>
      <c r="AP266" s="33">
        <f t="shared" si="4028"/>
        <v>0</v>
      </c>
      <c r="AQ266" s="33">
        <f t="shared" si="4028"/>
        <v>0</v>
      </c>
      <c r="AR266" s="33">
        <f t="shared" si="4028"/>
        <v>0</v>
      </c>
      <c r="AS266" s="33">
        <f t="shared" si="4028"/>
        <v>0</v>
      </c>
      <c r="AT266" s="33">
        <f t="shared" si="4028"/>
        <v>0</v>
      </c>
      <c r="AU266" s="33">
        <f t="shared" si="4028"/>
        <v>0</v>
      </c>
      <c r="AV266" s="33">
        <f t="shared" si="4028"/>
        <v>0</v>
      </c>
      <c r="AW266" s="33">
        <f t="shared" si="4028"/>
        <v>0</v>
      </c>
      <c r="AX266" s="33">
        <f t="shared" si="4028"/>
        <v>0</v>
      </c>
      <c r="AY266" s="33">
        <f t="shared" si="4028"/>
        <v>0</v>
      </c>
      <c r="AZ266" s="33">
        <f t="shared" ref="AZ266:BA266" si="4029">SUBTOTAL(9,AZ264:AZ265)</f>
        <v>50858</v>
      </c>
      <c r="BA266" s="33">
        <f t="shared" si="4029"/>
        <v>33975</v>
      </c>
      <c r="BB266" s="47">
        <f t="shared" si="4028"/>
        <v>0</v>
      </c>
      <c r="BC266" s="47">
        <f t="shared" si="4028"/>
        <v>0</v>
      </c>
      <c r="BD266" s="47">
        <f t="shared" si="4028"/>
        <v>0</v>
      </c>
      <c r="BE266" s="33">
        <f t="shared" ref="BE266:BX266" si="4030">SUBTOTAL(9,BE264:BE265)</f>
        <v>0</v>
      </c>
      <c r="BF266" s="33">
        <f t="shared" si="4030"/>
        <v>0</v>
      </c>
      <c r="BG266" s="33">
        <f t="shared" si="4030"/>
        <v>0</v>
      </c>
      <c r="BH266" s="33">
        <f t="shared" si="4030"/>
        <v>0</v>
      </c>
      <c r="BI266" s="33">
        <f t="shared" si="4030"/>
        <v>0</v>
      </c>
      <c r="BJ266" s="33">
        <f t="shared" si="4030"/>
        <v>0</v>
      </c>
      <c r="BK266" s="33">
        <f t="shared" si="4030"/>
        <v>0</v>
      </c>
      <c r="BL266" s="33">
        <f t="shared" si="4030"/>
        <v>0</v>
      </c>
      <c r="BM266" s="33">
        <f t="shared" si="4030"/>
        <v>0</v>
      </c>
      <c r="BN266" s="33">
        <f t="shared" si="4030"/>
        <v>0</v>
      </c>
      <c r="BO266" s="33">
        <f t="shared" si="4030"/>
        <v>0</v>
      </c>
      <c r="BP266" s="33">
        <f t="shared" si="4030"/>
        <v>0</v>
      </c>
      <c r="BQ266" s="33">
        <f t="shared" si="4030"/>
        <v>0</v>
      </c>
      <c r="BR266" s="33">
        <f t="shared" si="4030"/>
        <v>0</v>
      </c>
      <c r="BS266" s="33">
        <f t="shared" si="4030"/>
        <v>0</v>
      </c>
      <c r="BT266" s="33">
        <f t="shared" si="4030"/>
        <v>50858</v>
      </c>
      <c r="BU266" s="33">
        <f t="shared" si="4030"/>
        <v>33975</v>
      </c>
      <c r="BV266" s="47">
        <f t="shared" si="4030"/>
        <v>0</v>
      </c>
      <c r="BW266" s="47">
        <f t="shared" si="4030"/>
        <v>0</v>
      </c>
      <c r="BX266" s="47">
        <f t="shared" si="4030"/>
        <v>0</v>
      </c>
      <c r="BY266" s="33">
        <f t="shared" ref="BY266:CQ266" si="4031">SUBTOTAL(9,BY264:BY265)</f>
        <v>0</v>
      </c>
      <c r="BZ266" s="33">
        <f t="shared" si="4031"/>
        <v>0</v>
      </c>
      <c r="CA266" s="33">
        <f t="shared" si="4031"/>
        <v>0</v>
      </c>
      <c r="CB266" s="33">
        <f t="shared" si="4031"/>
        <v>0</v>
      </c>
      <c r="CC266" s="33">
        <f t="shared" si="4031"/>
        <v>0</v>
      </c>
      <c r="CD266" s="33">
        <f t="shared" si="4031"/>
        <v>0</v>
      </c>
      <c r="CE266" s="33">
        <f t="shared" si="4031"/>
        <v>0</v>
      </c>
      <c r="CF266" s="33">
        <f t="shared" si="4031"/>
        <v>0</v>
      </c>
      <c r="CG266" s="33">
        <f t="shared" si="4031"/>
        <v>0</v>
      </c>
      <c r="CH266" s="33">
        <f t="shared" si="4031"/>
        <v>0</v>
      </c>
      <c r="CI266" s="33">
        <f t="shared" si="4031"/>
        <v>0</v>
      </c>
      <c r="CJ266" s="33">
        <f t="shared" si="4031"/>
        <v>0</v>
      </c>
      <c r="CK266" s="33">
        <f t="shared" si="4031"/>
        <v>0</v>
      </c>
      <c r="CL266" s="33">
        <f t="shared" si="4031"/>
        <v>0</v>
      </c>
      <c r="CM266" s="33">
        <f t="shared" si="4031"/>
        <v>50858</v>
      </c>
      <c r="CN266" s="33">
        <f t="shared" si="4031"/>
        <v>33975</v>
      </c>
      <c r="CO266" s="56">
        <f t="shared" si="4031"/>
        <v>0</v>
      </c>
      <c r="CP266" s="56">
        <f t="shared" si="4031"/>
        <v>0</v>
      </c>
      <c r="CQ266" s="56">
        <f t="shared" si="4031"/>
        <v>0</v>
      </c>
      <c r="CR266" s="33">
        <f t="shared" ref="CR266:DJ266" si="4032">SUBTOTAL(9,CR264:CR265)</f>
        <v>0</v>
      </c>
      <c r="CS266" s="33">
        <f t="shared" si="4032"/>
        <v>0</v>
      </c>
      <c r="CT266" s="33">
        <f t="shared" si="4032"/>
        <v>0</v>
      </c>
      <c r="CU266" s="33">
        <f t="shared" si="4032"/>
        <v>0</v>
      </c>
      <c r="CV266" s="33">
        <f t="shared" si="4032"/>
        <v>0</v>
      </c>
      <c r="CW266" s="33">
        <f t="shared" si="4032"/>
        <v>0</v>
      </c>
      <c r="CX266" s="33">
        <f t="shared" si="4032"/>
        <v>0</v>
      </c>
      <c r="CY266" s="33">
        <f t="shared" si="4032"/>
        <v>0</v>
      </c>
      <c r="CZ266" s="33">
        <f t="shared" si="4032"/>
        <v>0</v>
      </c>
      <c r="DA266" s="33">
        <f t="shared" si="4032"/>
        <v>0</v>
      </c>
      <c r="DB266" s="33">
        <f t="shared" si="4032"/>
        <v>0</v>
      </c>
      <c r="DC266" s="33">
        <f t="shared" si="4032"/>
        <v>0</v>
      </c>
      <c r="DD266" s="33">
        <f t="shared" si="4032"/>
        <v>0</v>
      </c>
      <c r="DE266" s="33">
        <f t="shared" si="4032"/>
        <v>0</v>
      </c>
      <c r="DF266" s="33">
        <f t="shared" si="4032"/>
        <v>51896</v>
      </c>
      <c r="DG266" s="33">
        <f t="shared" si="4032"/>
        <v>34668</v>
      </c>
      <c r="DH266" s="56">
        <f t="shared" si="4032"/>
        <v>0</v>
      </c>
      <c r="DI266" s="56">
        <f t="shared" si="4032"/>
        <v>0</v>
      </c>
      <c r="DJ266" s="56">
        <f t="shared" si="4032"/>
        <v>0</v>
      </c>
      <c r="DK266" s="33">
        <f t="shared" ref="DK266:EC266" si="4033">SUBTOTAL(9,DK264:DK265)</f>
        <v>0</v>
      </c>
      <c r="DL266" s="33">
        <f t="shared" si="4033"/>
        <v>0</v>
      </c>
      <c r="DM266" s="33">
        <f t="shared" si="4033"/>
        <v>0</v>
      </c>
      <c r="DN266" s="33">
        <f t="shared" si="4033"/>
        <v>0</v>
      </c>
      <c r="DO266" s="33">
        <f t="shared" si="4033"/>
        <v>0</v>
      </c>
      <c r="DP266" s="33">
        <f t="shared" si="4033"/>
        <v>0</v>
      </c>
      <c r="DQ266" s="33">
        <f t="shared" si="4033"/>
        <v>0</v>
      </c>
      <c r="DR266" s="33">
        <f t="shared" si="4033"/>
        <v>0</v>
      </c>
      <c r="DS266" s="33">
        <f t="shared" si="4033"/>
        <v>0</v>
      </c>
      <c r="DT266" s="33">
        <f t="shared" si="4033"/>
        <v>0</v>
      </c>
      <c r="DU266" s="33">
        <f t="shared" si="4033"/>
        <v>0</v>
      </c>
      <c r="DV266" s="33">
        <f t="shared" si="4033"/>
        <v>0</v>
      </c>
      <c r="DW266" s="33">
        <f t="shared" si="4033"/>
        <v>0</v>
      </c>
      <c r="DX266" s="33">
        <f t="shared" si="4033"/>
        <v>0</v>
      </c>
      <c r="DY266" s="33">
        <f t="shared" si="4033"/>
        <v>0</v>
      </c>
      <c r="DZ266" s="33">
        <f t="shared" si="4033"/>
        <v>0</v>
      </c>
      <c r="EA266" s="56" t="e">
        <f t="shared" si="4033"/>
        <v>#DIV/0!</v>
      </c>
      <c r="EB266" s="56" t="e">
        <f t="shared" si="4033"/>
        <v>#DIV/0!</v>
      </c>
      <c r="EC266" s="56" t="e">
        <f t="shared" si="4033"/>
        <v>#DIV/0!</v>
      </c>
      <c r="ED266" s="33">
        <f t="shared" ref="ED266:EV266" si="4034">SUBTOTAL(9,ED264:ED265)</f>
        <v>0</v>
      </c>
      <c r="EE266" s="33">
        <f t="shared" si="4034"/>
        <v>0</v>
      </c>
      <c r="EF266" s="33">
        <f t="shared" si="4034"/>
        <v>0</v>
      </c>
      <c r="EG266" s="33">
        <f t="shared" si="4034"/>
        <v>0</v>
      </c>
      <c r="EH266" s="33">
        <f t="shared" si="4034"/>
        <v>0</v>
      </c>
      <c r="EI266" s="33">
        <f t="shared" si="4034"/>
        <v>0</v>
      </c>
      <c r="EJ266" s="33">
        <f t="shared" si="4034"/>
        <v>0</v>
      </c>
      <c r="EK266" s="33">
        <f t="shared" si="4034"/>
        <v>0</v>
      </c>
      <c r="EL266" s="33">
        <f t="shared" si="4034"/>
        <v>0</v>
      </c>
      <c r="EM266" s="33">
        <f t="shared" si="4034"/>
        <v>0</v>
      </c>
      <c r="EN266" s="33">
        <f t="shared" si="4034"/>
        <v>0</v>
      </c>
      <c r="EO266" s="33">
        <f t="shared" si="4034"/>
        <v>0</v>
      </c>
      <c r="EP266" s="33">
        <f t="shared" si="4034"/>
        <v>0</v>
      </c>
      <c r="EQ266" s="33">
        <f t="shared" si="4034"/>
        <v>0</v>
      </c>
      <c r="ER266" s="33">
        <f t="shared" si="4034"/>
        <v>0</v>
      </c>
      <c r="ES266" s="33">
        <f t="shared" si="4034"/>
        <v>0</v>
      </c>
      <c r="ET266" s="56" t="e">
        <f t="shared" si="4034"/>
        <v>#DIV/0!</v>
      </c>
      <c r="EU266" s="56" t="e">
        <f t="shared" si="4034"/>
        <v>#DIV/0!</v>
      </c>
      <c r="EV266" s="56" t="e">
        <f t="shared" si="4034"/>
        <v>#DIV/0!</v>
      </c>
    </row>
    <row r="267" spans="1:152" x14ac:dyDescent="0.25">
      <c r="A267" s="25">
        <v>1493</v>
      </c>
      <c r="B267" s="6">
        <v>600033597</v>
      </c>
      <c r="C267" s="26">
        <v>70848211</v>
      </c>
      <c r="D267" s="27" t="s">
        <v>105</v>
      </c>
      <c r="E267" s="6">
        <v>3146</v>
      </c>
      <c r="F267" s="6" t="s">
        <v>65</v>
      </c>
      <c r="G267" s="26" t="s">
        <v>94</v>
      </c>
      <c r="H267" s="40">
        <f>I267+P267</f>
        <v>40000</v>
      </c>
      <c r="I267" s="40">
        <f>K267+L267+M267+N267+O267</f>
        <v>0</v>
      </c>
      <c r="J267" s="5"/>
      <c r="K267" s="9"/>
      <c r="L267" s="9"/>
      <c r="M267" s="9"/>
      <c r="N267" s="9"/>
      <c r="O267" s="9"/>
      <c r="P267" s="40">
        <f>Q267+R267+S267</f>
        <v>40000</v>
      </c>
      <c r="Q267" s="9"/>
      <c r="R267" s="9">
        <v>40000</v>
      </c>
      <c r="S267" s="9"/>
      <c r="T267" s="64">
        <f>(L267+M267+N267)*-1</f>
        <v>0</v>
      </c>
      <c r="U267" s="64">
        <f>(Q267+R267)*-1</f>
        <v>-40000</v>
      </c>
      <c r="V267" s="9">
        <f>ROUND(T267*0.65,0)</f>
        <v>0</v>
      </c>
      <c r="W267" s="9">
        <f>ROUND(U267*0.65,0)</f>
        <v>-26000</v>
      </c>
      <c r="X267" s="9">
        <v>50858</v>
      </c>
      <c r="Y267" s="9">
        <v>33975</v>
      </c>
      <c r="Z267" s="69">
        <f t="shared" ref="Z267:Z268" si="4035">IF(T267=0,0,ROUND((T267+L267)/X267/12,2))</f>
        <v>0</v>
      </c>
      <c r="AA267" s="69">
        <f t="shared" ref="AA267:AA268" si="4036">IF(U267=0,0,ROUND((U267+Q267)/Y267/12,2))</f>
        <v>-0.1</v>
      </c>
      <c r="AB267" s="69">
        <f>Z267+AA267</f>
        <v>-0.1</v>
      </c>
      <c r="AC267" s="69">
        <f t="shared" ref="AC267:AC268" si="4037">ROUND(Z267*0.65,2)</f>
        <v>0</v>
      </c>
      <c r="AD267" s="69">
        <f t="shared" ref="AD267:AD268" si="4038">ROUND(AA267*0.65,2)</f>
        <v>-7.0000000000000007E-2</v>
      </c>
      <c r="AE267" s="46">
        <f>AC267+AD267</f>
        <v>-7.0000000000000007E-2</v>
      </c>
      <c r="AF267" s="9">
        <f t="shared" ref="AF267:AF268" si="4039">T267-V267</f>
        <v>0</v>
      </c>
      <c r="AG267" s="9">
        <f t="shared" ref="AG267:AG268" si="4040">U267-W267</f>
        <v>-14000</v>
      </c>
      <c r="AH267" s="69">
        <f t="shared" ref="AH267:AH268" si="4041">Z267-AC267</f>
        <v>0</v>
      </c>
      <c r="AI267" s="69">
        <f t="shared" ref="AI267:AI268" si="4042">AA267-AD267</f>
        <v>-0.03</v>
      </c>
      <c r="AJ267" s="69">
        <f>AH267+AI267</f>
        <v>-0.03</v>
      </c>
      <c r="AK267" s="40">
        <f>AL267+AS267</f>
        <v>0</v>
      </c>
      <c r="AL267" s="40">
        <f>AN267+AO267+AP267+AQ267+AR267</f>
        <v>0</v>
      </c>
      <c r="AM267" s="5"/>
      <c r="AN267" s="9"/>
      <c r="AO267" s="9"/>
      <c r="AP267" s="9"/>
      <c r="AQ267" s="9"/>
      <c r="AR267" s="9"/>
      <c r="AS267" s="40">
        <f>AT267+AU267+AV267</f>
        <v>0</v>
      </c>
      <c r="AT267" s="9"/>
      <c r="AU267" s="9"/>
      <c r="AV267" s="9"/>
      <c r="AW267" s="81"/>
      <c r="AX267" s="81"/>
      <c r="AY267" s="78"/>
      <c r="AZ267" s="9">
        <v>50858</v>
      </c>
      <c r="BA267" s="9">
        <v>33975</v>
      </c>
      <c r="BB267" s="86">
        <f>ROUND(AW267/AZ267/10,2)*-1</f>
        <v>0</v>
      </c>
      <c r="BC267" s="86">
        <f>ROUND(AX267/BA267/10,2)*-1</f>
        <v>0</v>
      </c>
      <c r="BD267" s="86">
        <f>BB267+BC267</f>
        <v>0</v>
      </c>
      <c r="BE267" s="87">
        <f>BF267+BM267</f>
        <v>40000</v>
      </c>
      <c r="BF267" s="87">
        <f>BH267+BI267+BJ267+BK267+BL267</f>
        <v>0</v>
      </c>
      <c r="BG267" s="88">
        <f t="shared" ref="BG267:BG268" si="4043">J267</f>
        <v>0</v>
      </c>
      <c r="BH267" s="88">
        <f t="shared" ref="BH267:BH268" si="4044">K267</f>
        <v>0</v>
      </c>
      <c r="BI267" s="88">
        <f t="shared" ref="BI267:BI268" si="4045">L267</f>
        <v>0</v>
      </c>
      <c r="BJ267" s="88">
        <f t="shared" ref="BJ267:BJ268" si="4046">M267</f>
        <v>0</v>
      </c>
      <c r="BK267" s="88">
        <f t="shared" ref="BK267:BK268" si="4047">N267</f>
        <v>0</v>
      </c>
      <c r="BL267" s="88">
        <f t="shared" ref="BL267:BL268" si="4048">O267</f>
        <v>0</v>
      </c>
      <c r="BM267" s="87">
        <f>BN267+BO267+BP267</f>
        <v>40000</v>
      </c>
      <c r="BN267" s="81">
        <f t="shared" ref="BN267:BN268" si="4049">Q267</f>
        <v>0</v>
      </c>
      <c r="BO267" s="81">
        <f t="shared" ref="BO267:BO268" si="4050">R267</f>
        <v>40000</v>
      </c>
      <c r="BP267" s="81">
        <f t="shared" ref="BP267:BP268" si="4051">S267</f>
        <v>0</v>
      </c>
      <c r="BQ267" s="81">
        <f t="shared" ref="BQ267:BQ268" si="4052">(BH267+BI267+BJ267+BK267)-(K267+L267+M267+N267)</f>
        <v>0</v>
      </c>
      <c r="BR267" s="81">
        <f t="shared" ref="BR267:BR268" si="4053">(BN267+BO267)-(Q267+R267)</f>
        <v>0</v>
      </c>
      <c r="BS267" s="81">
        <f t="shared" ref="BS267:BS268" si="4054">(BP267+BL267)-(S267+O267)</f>
        <v>0</v>
      </c>
      <c r="BT267" s="9">
        <v>50858</v>
      </c>
      <c r="BU267" s="9">
        <v>33975</v>
      </c>
      <c r="BV267" s="86">
        <f t="shared" ref="BV267" si="4055">ROUND(((BH267+BJ267+BK267)-(K267+M267+N267))/10/BT267,2)*-1</f>
        <v>0</v>
      </c>
      <c r="BW267" s="86">
        <f t="shared" ref="BW267" si="4056">ROUND((BO267-R267)/10/BU267,2)*-1</f>
        <v>0</v>
      </c>
      <c r="BX267" s="86">
        <f>BV267+BW267</f>
        <v>0</v>
      </c>
      <c r="BY267" s="87">
        <f t="shared" ref="BY267:BY268" si="4057">BZ267+CG267</f>
        <v>40000</v>
      </c>
      <c r="BZ267" s="87">
        <f t="shared" ref="BZ267:BZ268" si="4058">CB267+CC267+CD267+CE267+CF267</f>
        <v>0</v>
      </c>
      <c r="CA267" s="81">
        <f t="shared" ref="CA267:CA268" si="4059">BG267</f>
        <v>0</v>
      </c>
      <c r="CB267" s="81">
        <f t="shared" ref="CB267:CB268" si="4060">BH267</f>
        <v>0</v>
      </c>
      <c r="CC267" s="81">
        <f t="shared" ref="CC267:CC268" si="4061">BI267</f>
        <v>0</v>
      </c>
      <c r="CD267" s="81">
        <f t="shared" ref="CD267:CD268" si="4062">BJ267</f>
        <v>0</v>
      </c>
      <c r="CE267" s="81">
        <f t="shared" ref="CE267:CE268" si="4063">BK267</f>
        <v>0</v>
      </c>
      <c r="CF267" s="81">
        <f t="shared" ref="CF267:CF268" si="4064">BL267</f>
        <v>0</v>
      </c>
      <c r="CG267" s="87">
        <f t="shared" ref="CG267:CG268" si="4065">CH267+CI267+CJ267</f>
        <v>40000</v>
      </c>
      <c r="CH267" s="81">
        <f t="shared" ref="CH267:CH268" si="4066">BN267</f>
        <v>0</v>
      </c>
      <c r="CI267" s="81">
        <f t="shared" ref="CI267:CI268" si="4067">BO267</f>
        <v>40000</v>
      </c>
      <c r="CJ267" s="81">
        <f t="shared" ref="CJ267:CJ268" si="4068">BP267</f>
        <v>0</v>
      </c>
      <c r="CK267" s="81">
        <f>(CC267+CD267+CE267)-(BI267+BJ267+BK267)</f>
        <v>0</v>
      </c>
      <c r="CL267" s="81">
        <f>(CH267+CI267)-(BN267+BO267)</f>
        <v>0</v>
      </c>
      <c r="CM267" s="9">
        <v>50858</v>
      </c>
      <c r="CN267" s="9">
        <v>33975</v>
      </c>
      <c r="CO267" s="90">
        <f>ROUND(((CD267+CE267)-(BJ267+BK267))/CM267/10,2)*-1</f>
        <v>0</v>
      </c>
      <c r="CP267" s="90">
        <f>ROUND((CI267-BO267)/CN267/10,2)*-1</f>
        <v>0</v>
      </c>
      <c r="CQ267" s="90">
        <f t="shared" ref="CQ267:CQ268" si="4069">SUM(CO267:CP267)</f>
        <v>0</v>
      </c>
      <c r="CR267" s="87">
        <f>CS267+CZ267</f>
        <v>0</v>
      </c>
      <c r="CS267" s="87">
        <f>CU267+CV267+CW267+CX267+CY267</f>
        <v>0</v>
      </c>
      <c r="CT267" s="88"/>
      <c r="CU267" s="81"/>
      <c r="CV267" s="81"/>
      <c r="CW267" s="81"/>
      <c r="CX267" s="81"/>
      <c r="CY267" s="81"/>
      <c r="CZ267" s="87">
        <f>DA267+DB267+DC267</f>
        <v>0</v>
      </c>
      <c r="DA267" s="81"/>
      <c r="DB267" s="81"/>
      <c r="DC267" s="81"/>
      <c r="DD267" s="81">
        <f t="shared" ref="DD267:DD268" si="4070">(CV267+CW267+CX267)-(CC267+CD267+CE267)</f>
        <v>0</v>
      </c>
      <c r="DE267" s="81">
        <f t="shared" ref="DE267:DE268" si="4071">(DA267+DB267)-(CH267+CI267)</f>
        <v>-40000</v>
      </c>
      <c r="DF267" s="9">
        <v>51896</v>
      </c>
      <c r="DG267" s="9">
        <v>34668</v>
      </c>
      <c r="DH267" s="90">
        <f t="shared" ref="DH267" si="4072">ROUND(((CW267+CX267)-(CD267+CE267))/DF267/10,2)*-1</f>
        <v>0</v>
      </c>
      <c r="DI267" s="90">
        <f t="shared" ref="DI267" si="4073">ROUND(((DB267-CI267)/DG267/10),2)*-1</f>
        <v>0.12</v>
      </c>
      <c r="DJ267" s="90">
        <f>DH267+DI267</f>
        <v>0.12</v>
      </c>
      <c r="DK267" s="87">
        <f>DL267+DS267</f>
        <v>0</v>
      </c>
      <c r="DL267" s="87">
        <f>DN267+DO267+DP267+DQ267+DR267</f>
        <v>0</v>
      </c>
      <c r="DM267" s="88"/>
      <c r="DN267" s="81"/>
      <c r="DO267" s="81"/>
      <c r="DP267" s="81"/>
      <c r="DQ267" s="81"/>
      <c r="DR267" s="81"/>
      <c r="DS267" s="87">
        <f>DT267+DU267+DV267</f>
        <v>0</v>
      </c>
      <c r="DT267" s="81"/>
      <c r="DU267" s="81"/>
      <c r="DV267" s="81"/>
      <c r="DW267" s="81">
        <f t="shared" ref="DW267:DW268" si="4074">(DO267+DP267+DQ267)-(CV267+CW267+CX267)</f>
        <v>0</v>
      </c>
      <c r="DX267" s="81">
        <f t="shared" ref="DX267:DX268" si="4075">(DT267+DU267)-(DA267+DB267)</f>
        <v>0</v>
      </c>
      <c r="DY267" s="9"/>
      <c r="DZ267" s="9"/>
      <c r="EA267" s="90" t="e">
        <f t="shared" ref="EA267" si="4076">ROUND(((DP267+DQ267)-(CW267+CX267))/DY267/10,2)*-1</f>
        <v>#DIV/0!</v>
      </c>
      <c r="EB267" s="90" t="e">
        <f t="shared" ref="EB267" si="4077">ROUND(((DU267-DB267)/DZ267/10),2)*-1</f>
        <v>#DIV/0!</v>
      </c>
      <c r="EC267" s="90" t="e">
        <f>EA267+EB267</f>
        <v>#DIV/0!</v>
      </c>
      <c r="ED267" s="87">
        <f>EE267+EL267</f>
        <v>0</v>
      </c>
      <c r="EE267" s="87">
        <f>EG267+EH267+EI267+EJ267+EK267</f>
        <v>0</v>
      </c>
      <c r="EF267" s="88"/>
      <c r="EG267" s="81"/>
      <c r="EH267" s="81"/>
      <c r="EI267" s="81"/>
      <c r="EJ267" s="81"/>
      <c r="EK267" s="81"/>
      <c r="EL267" s="87">
        <f>EM267+EN267+EO267</f>
        <v>0</v>
      </c>
      <c r="EM267" s="81"/>
      <c r="EN267" s="81"/>
      <c r="EO267" s="81"/>
      <c r="EP267" s="81">
        <f t="shared" ref="EP267:EP268" si="4078">(EH267+EI267+EJ267)-(DO267+DP267+DQ267)</f>
        <v>0</v>
      </c>
      <c r="EQ267" s="81">
        <f t="shared" ref="EQ267:EQ268" si="4079">(EM267+EN267)-(DT267+DU267)</f>
        <v>0</v>
      </c>
      <c r="ER267" s="9"/>
      <c r="ES267" s="9"/>
      <c r="ET267" s="90" t="e">
        <f t="shared" ref="ET267" si="4080">ROUND(((EI267+EJ267)-(DP267+DQ267))/ER267/10,2)*-1</f>
        <v>#DIV/0!</v>
      </c>
      <c r="EU267" s="90" t="e">
        <f t="shared" ref="EU267" si="4081">ROUND(((EN267-DU267)/ES267/10),2)*-1</f>
        <v>#DIV/0!</v>
      </c>
      <c r="EV267" s="90" t="e">
        <f>ET267+EU267</f>
        <v>#DIV/0!</v>
      </c>
    </row>
    <row r="268" spans="1:152" x14ac:dyDescent="0.25">
      <c r="A268" s="5">
        <v>1493</v>
      </c>
      <c r="B268" s="2">
        <v>600033597</v>
      </c>
      <c r="C268" s="7">
        <v>70848211</v>
      </c>
      <c r="D268" s="8" t="s">
        <v>105</v>
      </c>
      <c r="E268" s="19">
        <v>3146</v>
      </c>
      <c r="F268" s="19" t="s">
        <v>108</v>
      </c>
      <c r="G268" s="19" t="s">
        <v>94</v>
      </c>
      <c r="H268" s="40">
        <f>I268+P268</f>
        <v>0</v>
      </c>
      <c r="I268" s="40">
        <f>K268+L268+M268+N268+O268</f>
        <v>0</v>
      </c>
      <c r="J268" s="5"/>
      <c r="K268" s="9"/>
      <c r="L268" s="9"/>
      <c r="M268" s="9"/>
      <c r="N268" s="9"/>
      <c r="O268" s="9"/>
      <c r="P268" s="40">
        <f>Q268+R268+S268</f>
        <v>0</v>
      </c>
      <c r="Q268" s="9"/>
      <c r="R268" s="9"/>
      <c r="S268" s="9"/>
      <c r="T268" s="64">
        <f>(L268+M268+N268)*-1</f>
        <v>0</v>
      </c>
      <c r="U268" s="64">
        <f>(Q268+R268)*-1</f>
        <v>0</v>
      </c>
      <c r="V268" s="9">
        <f>ROUND(T268*0.65,0)</f>
        <v>0</v>
      </c>
      <c r="W268" s="9">
        <f>ROUND(U268*0.65,0)</f>
        <v>0</v>
      </c>
      <c r="X268" s="45" t="s">
        <v>218</v>
      </c>
      <c r="Y268" s="45" t="s">
        <v>218</v>
      </c>
      <c r="Z268" s="69">
        <f t="shared" si="4035"/>
        <v>0</v>
      </c>
      <c r="AA268" s="69">
        <f t="shared" si="4036"/>
        <v>0</v>
      </c>
      <c r="AB268" s="69">
        <f>Z268+AA268</f>
        <v>0</v>
      </c>
      <c r="AC268" s="69">
        <f t="shared" si="4037"/>
        <v>0</v>
      </c>
      <c r="AD268" s="69">
        <f t="shared" si="4038"/>
        <v>0</v>
      </c>
      <c r="AE268" s="46">
        <f>AC268+AD268</f>
        <v>0</v>
      </c>
      <c r="AF268" s="9">
        <f t="shared" si="4039"/>
        <v>0</v>
      </c>
      <c r="AG268" s="9">
        <f t="shared" si="4040"/>
        <v>0</v>
      </c>
      <c r="AH268" s="69">
        <f t="shared" si="4041"/>
        <v>0</v>
      </c>
      <c r="AI268" s="69">
        <f t="shared" si="4042"/>
        <v>0</v>
      </c>
      <c r="AJ268" s="69">
        <f>AH268+AI268</f>
        <v>0</v>
      </c>
      <c r="AK268" s="40">
        <f>AL268+AS268</f>
        <v>0</v>
      </c>
      <c r="AL268" s="40">
        <f>AN268+AO268+AP268+AQ268+AR268</f>
        <v>0</v>
      </c>
      <c r="AM268" s="5"/>
      <c r="AN268" s="9"/>
      <c r="AO268" s="9"/>
      <c r="AP268" s="9"/>
      <c r="AQ268" s="9"/>
      <c r="AR268" s="9"/>
      <c r="AS268" s="40">
        <f>AT268+AU268+AV268</f>
        <v>0</v>
      </c>
      <c r="AT268" s="9"/>
      <c r="AU268" s="9"/>
      <c r="AV268" s="9"/>
      <c r="AW268" s="81"/>
      <c r="AX268" s="81"/>
      <c r="AY268" s="78"/>
      <c r="AZ268" s="45" t="s">
        <v>218</v>
      </c>
      <c r="BA268" s="45" t="s">
        <v>218</v>
      </c>
      <c r="BB268" s="107" t="s">
        <v>218</v>
      </c>
      <c r="BC268" s="107" t="s">
        <v>218</v>
      </c>
      <c r="BD268" s="107" t="s">
        <v>218</v>
      </c>
      <c r="BE268" s="87">
        <f>BF268+BM268</f>
        <v>0</v>
      </c>
      <c r="BF268" s="87">
        <f>BH268+BI268+BJ268+BK268+BL268</f>
        <v>0</v>
      </c>
      <c r="BG268" s="88">
        <f t="shared" si="4043"/>
        <v>0</v>
      </c>
      <c r="BH268" s="88">
        <f t="shared" si="4044"/>
        <v>0</v>
      </c>
      <c r="BI268" s="88">
        <f t="shared" si="4045"/>
        <v>0</v>
      </c>
      <c r="BJ268" s="88">
        <f t="shared" si="4046"/>
        <v>0</v>
      </c>
      <c r="BK268" s="88">
        <f t="shared" si="4047"/>
        <v>0</v>
      </c>
      <c r="BL268" s="88">
        <f t="shared" si="4048"/>
        <v>0</v>
      </c>
      <c r="BM268" s="87">
        <f>BN268+BO268+BP268</f>
        <v>0</v>
      </c>
      <c r="BN268" s="81">
        <f t="shared" si="4049"/>
        <v>0</v>
      </c>
      <c r="BO268" s="81">
        <f t="shared" si="4050"/>
        <v>0</v>
      </c>
      <c r="BP268" s="81">
        <f t="shared" si="4051"/>
        <v>0</v>
      </c>
      <c r="BQ268" s="81">
        <f t="shared" si="4052"/>
        <v>0</v>
      </c>
      <c r="BR268" s="81">
        <f t="shared" si="4053"/>
        <v>0</v>
      </c>
      <c r="BS268" s="81">
        <f t="shared" si="4054"/>
        <v>0</v>
      </c>
      <c r="BT268" s="45" t="s">
        <v>218</v>
      </c>
      <c r="BU268" s="45" t="s">
        <v>218</v>
      </c>
      <c r="BV268" s="86">
        <v>0</v>
      </c>
      <c r="BW268" s="86">
        <v>0</v>
      </c>
      <c r="BX268" s="86">
        <f>BV268+BW268</f>
        <v>0</v>
      </c>
      <c r="BY268" s="87">
        <f t="shared" si="4057"/>
        <v>0</v>
      </c>
      <c r="BZ268" s="87">
        <f t="shared" si="4058"/>
        <v>0</v>
      </c>
      <c r="CA268" s="81">
        <f t="shared" si="4059"/>
        <v>0</v>
      </c>
      <c r="CB268" s="81">
        <f t="shared" si="4060"/>
        <v>0</v>
      </c>
      <c r="CC268" s="81">
        <f t="shared" si="4061"/>
        <v>0</v>
      </c>
      <c r="CD268" s="81">
        <f t="shared" si="4062"/>
        <v>0</v>
      </c>
      <c r="CE268" s="81">
        <f t="shared" si="4063"/>
        <v>0</v>
      </c>
      <c r="CF268" s="81">
        <f t="shared" si="4064"/>
        <v>0</v>
      </c>
      <c r="CG268" s="87">
        <f t="shared" si="4065"/>
        <v>0</v>
      </c>
      <c r="CH268" s="81">
        <f t="shared" si="4066"/>
        <v>0</v>
      </c>
      <c r="CI268" s="81">
        <f t="shared" si="4067"/>
        <v>0</v>
      </c>
      <c r="CJ268" s="81">
        <f t="shared" si="4068"/>
        <v>0</v>
      </c>
      <c r="CK268" s="81">
        <f>(CC268+CD268+CE268)-(BI268+BJ268+BK268)</f>
        <v>0</v>
      </c>
      <c r="CL268" s="81">
        <f>(CH268+CI268)-(BN268+BO268)</f>
        <v>0</v>
      </c>
      <c r="CM268" s="45">
        <v>0</v>
      </c>
      <c r="CN268" s="45">
        <v>0</v>
      </c>
      <c r="CO268" s="90"/>
      <c r="CP268" s="90"/>
      <c r="CQ268" s="90">
        <f t="shared" si="4069"/>
        <v>0</v>
      </c>
      <c r="CR268" s="87">
        <f>CS268+CZ268</f>
        <v>0</v>
      </c>
      <c r="CS268" s="87">
        <f>CU268+CV268+CW268+CX268+CY268</f>
        <v>0</v>
      </c>
      <c r="CT268" s="88"/>
      <c r="CU268" s="81"/>
      <c r="CV268" s="81"/>
      <c r="CW268" s="81"/>
      <c r="CX268" s="81"/>
      <c r="CY268" s="81"/>
      <c r="CZ268" s="87">
        <f>DA268+DB268+DC268</f>
        <v>0</v>
      </c>
      <c r="DA268" s="81"/>
      <c r="DB268" s="81"/>
      <c r="DC268" s="81"/>
      <c r="DD268" s="81">
        <f t="shared" si="4070"/>
        <v>0</v>
      </c>
      <c r="DE268" s="81">
        <f t="shared" si="4071"/>
        <v>0</v>
      </c>
      <c r="DF268" s="45" t="s">
        <v>218</v>
      </c>
      <c r="DG268" s="45" t="s">
        <v>218</v>
      </c>
      <c r="DH268" s="90">
        <v>0</v>
      </c>
      <c r="DI268" s="90">
        <v>0</v>
      </c>
      <c r="DJ268" s="90">
        <f>DH268+DI268</f>
        <v>0</v>
      </c>
      <c r="DK268" s="87">
        <f>DL268+DS268</f>
        <v>0</v>
      </c>
      <c r="DL268" s="87">
        <f>DN268+DO268+DP268+DQ268+DR268</f>
        <v>0</v>
      </c>
      <c r="DM268" s="88"/>
      <c r="DN268" s="81"/>
      <c r="DO268" s="81"/>
      <c r="DP268" s="81"/>
      <c r="DQ268" s="81"/>
      <c r="DR268" s="81"/>
      <c r="DS268" s="87">
        <f>DT268+DU268+DV268</f>
        <v>0</v>
      </c>
      <c r="DT268" s="81"/>
      <c r="DU268" s="81"/>
      <c r="DV268" s="81"/>
      <c r="DW268" s="81">
        <f t="shared" si="4074"/>
        <v>0</v>
      </c>
      <c r="DX268" s="81">
        <f t="shared" si="4075"/>
        <v>0</v>
      </c>
      <c r="DY268" s="45" t="s">
        <v>218</v>
      </c>
      <c r="DZ268" s="45" t="s">
        <v>218</v>
      </c>
      <c r="EA268" s="90">
        <v>0</v>
      </c>
      <c r="EB268" s="90">
        <v>0</v>
      </c>
      <c r="EC268" s="90">
        <f>EA268+EB268</f>
        <v>0</v>
      </c>
      <c r="ED268" s="87">
        <f>EE268+EL268</f>
        <v>0</v>
      </c>
      <c r="EE268" s="87">
        <f>EG268+EH268+EI268+EJ268+EK268</f>
        <v>0</v>
      </c>
      <c r="EF268" s="88"/>
      <c r="EG268" s="81"/>
      <c r="EH268" s="81"/>
      <c r="EI268" s="81"/>
      <c r="EJ268" s="81"/>
      <c r="EK268" s="81"/>
      <c r="EL268" s="87">
        <f>EM268+EN268+EO268</f>
        <v>0</v>
      </c>
      <c r="EM268" s="81"/>
      <c r="EN268" s="81"/>
      <c r="EO268" s="81"/>
      <c r="EP268" s="81">
        <f t="shared" si="4078"/>
        <v>0</v>
      </c>
      <c r="EQ268" s="81">
        <f t="shared" si="4079"/>
        <v>0</v>
      </c>
      <c r="ER268" s="45" t="s">
        <v>218</v>
      </c>
      <c r="ES268" s="45" t="s">
        <v>218</v>
      </c>
      <c r="ET268" s="90">
        <v>0</v>
      </c>
      <c r="EU268" s="90">
        <v>0</v>
      </c>
      <c r="EV268" s="90">
        <f>ET268+EU268</f>
        <v>0</v>
      </c>
    </row>
    <row r="269" spans="1:152" x14ac:dyDescent="0.25">
      <c r="A269" s="29"/>
      <c r="B269" s="30"/>
      <c r="C269" s="31"/>
      <c r="D269" s="32" t="s">
        <v>195</v>
      </c>
      <c r="E269" s="34"/>
      <c r="F269" s="34"/>
      <c r="G269" s="34"/>
      <c r="H269" s="33">
        <f t="shared" ref="H269:AE269" si="4082">SUBTOTAL(9,H267:H268)</f>
        <v>40000</v>
      </c>
      <c r="I269" s="33">
        <f t="shared" si="4082"/>
        <v>0</v>
      </c>
      <c r="J269" s="33">
        <f t="shared" si="4082"/>
        <v>0</v>
      </c>
      <c r="K269" s="33">
        <f t="shared" si="4082"/>
        <v>0</v>
      </c>
      <c r="L269" s="33">
        <f t="shared" si="4082"/>
        <v>0</v>
      </c>
      <c r="M269" s="33">
        <f t="shared" si="4082"/>
        <v>0</v>
      </c>
      <c r="N269" s="33">
        <f t="shared" si="4082"/>
        <v>0</v>
      </c>
      <c r="O269" s="33">
        <f t="shared" si="4082"/>
        <v>0</v>
      </c>
      <c r="P269" s="33">
        <f t="shared" si="4082"/>
        <v>40000</v>
      </c>
      <c r="Q269" s="33">
        <f t="shared" si="4082"/>
        <v>0</v>
      </c>
      <c r="R269" s="33">
        <f t="shared" si="4082"/>
        <v>40000</v>
      </c>
      <c r="S269" s="33">
        <f t="shared" si="4082"/>
        <v>0</v>
      </c>
      <c r="T269" s="33">
        <f t="shared" si="4082"/>
        <v>0</v>
      </c>
      <c r="U269" s="33">
        <f t="shared" si="4082"/>
        <v>-40000</v>
      </c>
      <c r="V269" s="33">
        <f t="shared" si="4082"/>
        <v>0</v>
      </c>
      <c r="W269" s="33">
        <f t="shared" si="4082"/>
        <v>-26000</v>
      </c>
      <c r="X269" s="33">
        <f t="shared" si="4082"/>
        <v>50858</v>
      </c>
      <c r="Y269" s="33">
        <f t="shared" si="4082"/>
        <v>33975</v>
      </c>
      <c r="Z269" s="47">
        <f t="shared" si="4082"/>
        <v>0</v>
      </c>
      <c r="AA269" s="47">
        <f t="shared" si="4082"/>
        <v>-0.1</v>
      </c>
      <c r="AB269" s="47">
        <f t="shared" si="4082"/>
        <v>-0.1</v>
      </c>
      <c r="AC269" s="47">
        <f t="shared" si="4082"/>
        <v>0</v>
      </c>
      <c r="AD269" s="47">
        <f t="shared" si="4082"/>
        <v>-7.0000000000000007E-2</v>
      </c>
      <c r="AE269" s="47">
        <f t="shared" si="4082"/>
        <v>-7.0000000000000007E-2</v>
      </c>
      <c r="AF269" s="33">
        <f t="shared" ref="AF269:AJ269" si="4083">SUBTOTAL(9,AF267:AF268)</f>
        <v>0</v>
      </c>
      <c r="AG269" s="33">
        <f t="shared" si="4083"/>
        <v>-14000</v>
      </c>
      <c r="AH269" s="47">
        <f t="shared" si="4083"/>
        <v>0</v>
      </c>
      <c r="AI269" s="47">
        <f t="shared" si="4083"/>
        <v>-0.03</v>
      </c>
      <c r="AJ269" s="47">
        <f t="shared" si="4083"/>
        <v>-0.03</v>
      </c>
      <c r="AK269" s="33">
        <f t="shared" ref="AK269:BD269" si="4084">SUBTOTAL(9,AK267:AK268)</f>
        <v>0</v>
      </c>
      <c r="AL269" s="33">
        <f t="shared" si="4084"/>
        <v>0</v>
      </c>
      <c r="AM269" s="33">
        <f t="shared" si="4084"/>
        <v>0</v>
      </c>
      <c r="AN269" s="33">
        <f t="shared" si="4084"/>
        <v>0</v>
      </c>
      <c r="AO269" s="33">
        <f t="shared" si="4084"/>
        <v>0</v>
      </c>
      <c r="AP269" s="33">
        <f t="shared" si="4084"/>
        <v>0</v>
      </c>
      <c r="AQ269" s="33">
        <f t="shared" si="4084"/>
        <v>0</v>
      </c>
      <c r="AR269" s="33">
        <f t="shared" si="4084"/>
        <v>0</v>
      </c>
      <c r="AS269" s="33">
        <f t="shared" si="4084"/>
        <v>0</v>
      </c>
      <c r="AT269" s="33">
        <f t="shared" si="4084"/>
        <v>0</v>
      </c>
      <c r="AU269" s="33">
        <f t="shared" si="4084"/>
        <v>0</v>
      </c>
      <c r="AV269" s="33">
        <f t="shared" si="4084"/>
        <v>0</v>
      </c>
      <c r="AW269" s="33">
        <f t="shared" si="4084"/>
        <v>0</v>
      </c>
      <c r="AX269" s="33">
        <f t="shared" si="4084"/>
        <v>0</v>
      </c>
      <c r="AY269" s="33">
        <f t="shared" si="4084"/>
        <v>0</v>
      </c>
      <c r="AZ269" s="33">
        <f t="shared" ref="AZ269:BA269" si="4085">SUBTOTAL(9,AZ267:AZ268)</f>
        <v>50858</v>
      </c>
      <c r="BA269" s="33">
        <f t="shared" si="4085"/>
        <v>33975</v>
      </c>
      <c r="BB269" s="47">
        <f t="shared" si="4084"/>
        <v>0</v>
      </c>
      <c r="BC269" s="47">
        <f t="shared" si="4084"/>
        <v>0</v>
      </c>
      <c r="BD269" s="47">
        <f t="shared" si="4084"/>
        <v>0</v>
      </c>
      <c r="BE269" s="33">
        <f t="shared" ref="BE269:BX269" si="4086">SUBTOTAL(9,BE267:BE268)</f>
        <v>40000</v>
      </c>
      <c r="BF269" s="33">
        <f t="shared" si="4086"/>
        <v>0</v>
      </c>
      <c r="BG269" s="33">
        <f t="shared" si="4086"/>
        <v>0</v>
      </c>
      <c r="BH269" s="33">
        <f t="shared" si="4086"/>
        <v>0</v>
      </c>
      <c r="BI269" s="33">
        <f t="shared" si="4086"/>
        <v>0</v>
      </c>
      <c r="BJ269" s="33">
        <f t="shared" si="4086"/>
        <v>0</v>
      </c>
      <c r="BK269" s="33">
        <f t="shared" si="4086"/>
        <v>0</v>
      </c>
      <c r="BL269" s="33">
        <f t="shared" si="4086"/>
        <v>0</v>
      </c>
      <c r="BM269" s="33">
        <f t="shared" si="4086"/>
        <v>40000</v>
      </c>
      <c r="BN269" s="33">
        <f t="shared" si="4086"/>
        <v>0</v>
      </c>
      <c r="BO269" s="33">
        <f t="shared" si="4086"/>
        <v>40000</v>
      </c>
      <c r="BP269" s="33">
        <f t="shared" si="4086"/>
        <v>0</v>
      </c>
      <c r="BQ269" s="33">
        <f t="shared" si="4086"/>
        <v>0</v>
      </c>
      <c r="BR269" s="33">
        <f t="shared" si="4086"/>
        <v>0</v>
      </c>
      <c r="BS269" s="33">
        <f t="shared" si="4086"/>
        <v>0</v>
      </c>
      <c r="BT269" s="33">
        <f t="shared" si="4086"/>
        <v>50858</v>
      </c>
      <c r="BU269" s="33">
        <f t="shared" si="4086"/>
        <v>33975</v>
      </c>
      <c r="BV269" s="47">
        <f t="shared" si="4086"/>
        <v>0</v>
      </c>
      <c r="BW269" s="47">
        <f t="shared" si="4086"/>
        <v>0</v>
      </c>
      <c r="BX269" s="47">
        <f t="shared" si="4086"/>
        <v>0</v>
      </c>
      <c r="BY269" s="33">
        <f t="shared" ref="BY269:CQ269" si="4087">SUBTOTAL(9,BY267:BY268)</f>
        <v>40000</v>
      </c>
      <c r="BZ269" s="33">
        <f t="shared" si="4087"/>
        <v>0</v>
      </c>
      <c r="CA269" s="33">
        <f t="shared" si="4087"/>
        <v>0</v>
      </c>
      <c r="CB269" s="33">
        <f t="shared" si="4087"/>
        <v>0</v>
      </c>
      <c r="CC269" s="33">
        <f t="shared" si="4087"/>
        <v>0</v>
      </c>
      <c r="CD269" s="33">
        <f t="shared" si="4087"/>
        <v>0</v>
      </c>
      <c r="CE269" s="33">
        <f t="shared" si="4087"/>
        <v>0</v>
      </c>
      <c r="CF269" s="33">
        <f t="shared" si="4087"/>
        <v>0</v>
      </c>
      <c r="CG269" s="33">
        <f t="shared" si="4087"/>
        <v>40000</v>
      </c>
      <c r="CH269" s="33">
        <f t="shared" si="4087"/>
        <v>0</v>
      </c>
      <c r="CI269" s="33">
        <f t="shared" si="4087"/>
        <v>40000</v>
      </c>
      <c r="CJ269" s="33">
        <f t="shared" si="4087"/>
        <v>0</v>
      </c>
      <c r="CK269" s="33">
        <f t="shared" si="4087"/>
        <v>0</v>
      </c>
      <c r="CL269" s="33">
        <f t="shared" si="4087"/>
        <v>0</v>
      </c>
      <c r="CM269" s="33">
        <f t="shared" si="4087"/>
        <v>50858</v>
      </c>
      <c r="CN269" s="33">
        <f t="shared" si="4087"/>
        <v>33975</v>
      </c>
      <c r="CO269" s="56">
        <f t="shared" si="4087"/>
        <v>0</v>
      </c>
      <c r="CP269" s="56">
        <f t="shared" si="4087"/>
        <v>0</v>
      </c>
      <c r="CQ269" s="56">
        <f t="shared" si="4087"/>
        <v>0</v>
      </c>
      <c r="CR269" s="33">
        <f t="shared" ref="CR269:DJ269" si="4088">SUBTOTAL(9,CR267:CR268)</f>
        <v>0</v>
      </c>
      <c r="CS269" s="33">
        <f t="shared" si="4088"/>
        <v>0</v>
      </c>
      <c r="CT269" s="33">
        <f t="shared" si="4088"/>
        <v>0</v>
      </c>
      <c r="CU269" s="33">
        <f t="shared" si="4088"/>
        <v>0</v>
      </c>
      <c r="CV269" s="33">
        <f t="shared" si="4088"/>
        <v>0</v>
      </c>
      <c r="CW269" s="33">
        <f t="shared" si="4088"/>
        <v>0</v>
      </c>
      <c r="CX269" s="33">
        <f t="shared" si="4088"/>
        <v>0</v>
      </c>
      <c r="CY269" s="33">
        <f t="shared" si="4088"/>
        <v>0</v>
      </c>
      <c r="CZ269" s="33">
        <f t="shared" si="4088"/>
        <v>0</v>
      </c>
      <c r="DA269" s="33">
        <f t="shared" si="4088"/>
        <v>0</v>
      </c>
      <c r="DB269" s="33">
        <f t="shared" si="4088"/>
        <v>0</v>
      </c>
      <c r="DC269" s="33">
        <f t="shared" si="4088"/>
        <v>0</v>
      </c>
      <c r="DD269" s="33">
        <f t="shared" si="4088"/>
        <v>0</v>
      </c>
      <c r="DE269" s="33">
        <f t="shared" si="4088"/>
        <v>-40000</v>
      </c>
      <c r="DF269" s="33">
        <f t="shared" si="4088"/>
        <v>51896</v>
      </c>
      <c r="DG269" s="33">
        <f t="shared" si="4088"/>
        <v>34668</v>
      </c>
      <c r="DH269" s="56">
        <f t="shared" si="4088"/>
        <v>0</v>
      </c>
      <c r="DI269" s="56">
        <f t="shared" si="4088"/>
        <v>0.12</v>
      </c>
      <c r="DJ269" s="56">
        <f t="shared" si="4088"/>
        <v>0.12</v>
      </c>
      <c r="DK269" s="33">
        <f t="shared" ref="DK269:EC269" si="4089">SUBTOTAL(9,DK267:DK268)</f>
        <v>0</v>
      </c>
      <c r="DL269" s="33">
        <f t="shared" si="4089"/>
        <v>0</v>
      </c>
      <c r="DM269" s="33">
        <f t="shared" si="4089"/>
        <v>0</v>
      </c>
      <c r="DN269" s="33">
        <f t="shared" si="4089"/>
        <v>0</v>
      </c>
      <c r="DO269" s="33">
        <f t="shared" si="4089"/>
        <v>0</v>
      </c>
      <c r="DP269" s="33">
        <f t="shared" si="4089"/>
        <v>0</v>
      </c>
      <c r="DQ269" s="33">
        <f t="shared" si="4089"/>
        <v>0</v>
      </c>
      <c r="DR269" s="33">
        <f t="shared" si="4089"/>
        <v>0</v>
      </c>
      <c r="DS269" s="33">
        <f t="shared" si="4089"/>
        <v>0</v>
      </c>
      <c r="DT269" s="33">
        <f t="shared" si="4089"/>
        <v>0</v>
      </c>
      <c r="DU269" s="33">
        <f t="shared" si="4089"/>
        <v>0</v>
      </c>
      <c r="DV269" s="33">
        <f t="shared" si="4089"/>
        <v>0</v>
      </c>
      <c r="DW269" s="33">
        <f t="shared" si="4089"/>
        <v>0</v>
      </c>
      <c r="DX269" s="33">
        <f t="shared" si="4089"/>
        <v>0</v>
      </c>
      <c r="DY269" s="33">
        <f t="shared" si="4089"/>
        <v>0</v>
      </c>
      <c r="DZ269" s="33">
        <f t="shared" si="4089"/>
        <v>0</v>
      </c>
      <c r="EA269" s="56" t="e">
        <f t="shared" si="4089"/>
        <v>#DIV/0!</v>
      </c>
      <c r="EB269" s="56" t="e">
        <f t="shared" si="4089"/>
        <v>#DIV/0!</v>
      </c>
      <c r="EC269" s="56" t="e">
        <f t="shared" si="4089"/>
        <v>#DIV/0!</v>
      </c>
      <c r="ED269" s="33">
        <f t="shared" ref="ED269:EV269" si="4090">SUBTOTAL(9,ED267:ED268)</f>
        <v>0</v>
      </c>
      <c r="EE269" s="33">
        <f t="shared" si="4090"/>
        <v>0</v>
      </c>
      <c r="EF269" s="33">
        <f t="shared" si="4090"/>
        <v>0</v>
      </c>
      <c r="EG269" s="33">
        <f t="shared" si="4090"/>
        <v>0</v>
      </c>
      <c r="EH269" s="33">
        <f t="shared" si="4090"/>
        <v>0</v>
      </c>
      <c r="EI269" s="33">
        <f t="shared" si="4090"/>
        <v>0</v>
      </c>
      <c r="EJ269" s="33">
        <f t="shared" si="4090"/>
        <v>0</v>
      </c>
      <c r="EK269" s="33">
        <f t="shared" si="4090"/>
        <v>0</v>
      </c>
      <c r="EL269" s="33">
        <f t="shared" si="4090"/>
        <v>0</v>
      </c>
      <c r="EM269" s="33">
        <f t="shared" si="4090"/>
        <v>0</v>
      </c>
      <c r="EN269" s="33">
        <f t="shared" si="4090"/>
        <v>0</v>
      </c>
      <c r="EO269" s="33">
        <f t="shared" si="4090"/>
        <v>0</v>
      </c>
      <c r="EP269" s="33">
        <f t="shared" si="4090"/>
        <v>0</v>
      </c>
      <c r="EQ269" s="33">
        <f t="shared" si="4090"/>
        <v>0</v>
      </c>
      <c r="ER269" s="33">
        <f t="shared" si="4090"/>
        <v>0</v>
      </c>
      <c r="ES269" s="33">
        <f t="shared" si="4090"/>
        <v>0</v>
      </c>
      <c r="ET269" s="56" t="e">
        <f t="shared" si="4090"/>
        <v>#DIV/0!</v>
      </c>
      <c r="EU269" s="56" t="e">
        <f t="shared" si="4090"/>
        <v>#DIV/0!</v>
      </c>
      <c r="EV269" s="56" t="e">
        <f t="shared" si="4090"/>
        <v>#DIV/0!</v>
      </c>
    </row>
    <row r="270" spans="1:152" x14ac:dyDescent="0.25">
      <c r="A270" s="25">
        <v>1494</v>
      </c>
      <c r="B270" s="6">
        <v>600034062</v>
      </c>
      <c r="C270" s="26">
        <v>70948810</v>
      </c>
      <c r="D270" s="27" t="s">
        <v>106</v>
      </c>
      <c r="E270" s="6">
        <v>3146</v>
      </c>
      <c r="F270" s="6" t="s">
        <v>65</v>
      </c>
      <c r="G270" s="26" t="s">
        <v>94</v>
      </c>
      <c r="H270" s="40">
        <f>I270+P270</f>
        <v>5000</v>
      </c>
      <c r="I270" s="40">
        <f>K270+L270+M270+N270+O270</f>
        <v>0</v>
      </c>
      <c r="J270" s="5"/>
      <c r="K270" s="9"/>
      <c r="L270" s="9"/>
      <c r="M270" s="9"/>
      <c r="N270" s="9"/>
      <c r="O270" s="9"/>
      <c r="P270" s="40">
        <f>Q270+R270+S270</f>
        <v>5000</v>
      </c>
      <c r="Q270" s="9"/>
      <c r="R270" s="9">
        <v>5000</v>
      </c>
      <c r="S270" s="9"/>
      <c r="T270" s="64">
        <f>(L270+M270+N270)*-1</f>
        <v>0</v>
      </c>
      <c r="U270" s="64">
        <f>(Q270+R270)*-1</f>
        <v>-5000</v>
      </c>
      <c r="V270" s="9">
        <f t="shared" ref="V270:W272" si="4091">ROUND(T270*0.65,0)</f>
        <v>0</v>
      </c>
      <c r="W270" s="9">
        <f t="shared" si="4091"/>
        <v>-3250</v>
      </c>
      <c r="X270" s="9">
        <v>50858</v>
      </c>
      <c r="Y270" s="9">
        <v>33975</v>
      </c>
      <c r="Z270" s="69">
        <f t="shared" ref="Z270:Z272" si="4092">IF(T270=0,0,ROUND((T270+L270)/X270/12,2))</f>
        <v>0</v>
      </c>
      <c r="AA270" s="69">
        <f t="shared" ref="AA270:AA272" si="4093">IF(U270=0,0,ROUND((U270+Q270)/Y270/12,2))</f>
        <v>-0.01</v>
      </c>
      <c r="AB270" s="69">
        <f>Z270+AA270</f>
        <v>-0.01</v>
      </c>
      <c r="AC270" s="69">
        <f t="shared" ref="AC270:AC272" si="4094">ROUND(Z270*0.65,2)</f>
        <v>0</v>
      </c>
      <c r="AD270" s="69">
        <f t="shared" ref="AD270:AD272" si="4095">ROUND(AA270*0.65,2)</f>
        <v>-0.01</v>
      </c>
      <c r="AE270" s="46">
        <f>AC270+AD270</f>
        <v>-0.01</v>
      </c>
      <c r="AF270" s="9">
        <f t="shared" ref="AF270:AF272" si="4096">T270-V270</f>
        <v>0</v>
      </c>
      <c r="AG270" s="9">
        <f t="shared" ref="AG270:AG272" si="4097">U270-W270</f>
        <v>-1750</v>
      </c>
      <c r="AH270" s="69">
        <f t="shared" ref="AH270:AH272" si="4098">Z270-AC270</f>
        <v>0</v>
      </c>
      <c r="AI270" s="69">
        <f t="shared" ref="AI270:AI272" si="4099">AA270-AD270</f>
        <v>0</v>
      </c>
      <c r="AJ270" s="69">
        <f>AH270+AI270</f>
        <v>0</v>
      </c>
      <c r="AK270" s="40">
        <f>AL270+AS270</f>
        <v>0</v>
      </c>
      <c r="AL270" s="40">
        <f>AN270+AO270+AP270+AQ270+AR270</f>
        <v>0</v>
      </c>
      <c r="AM270" s="5"/>
      <c r="AN270" s="9"/>
      <c r="AO270" s="9"/>
      <c r="AP270" s="9"/>
      <c r="AQ270" s="9"/>
      <c r="AR270" s="9"/>
      <c r="AS270" s="40">
        <f>AT270+AU270+AV270</f>
        <v>0</v>
      </c>
      <c r="AT270" s="9"/>
      <c r="AU270" s="9"/>
      <c r="AV270" s="9"/>
      <c r="AW270" s="81"/>
      <c r="AX270" s="81"/>
      <c r="AY270" s="78"/>
      <c r="AZ270" s="9">
        <v>50858</v>
      </c>
      <c r="BA270" s="9">
        <v>33975</v>
      </c>
      <c r="BB270" s="86">
        <f t="shared" ref="BB270:BB271" si="4100">ROUND(AW270/AZ270/10,2)*-1</f>
        <v>0</v>
      </c>
      <c r="BC270" s="86">
        <f t="shared" ref="BC270:BC271" si="4101">ROUND(AX270/BA270/10,2)*-1</f>
        <v>0</v>
      </c>
      <c r="BD270" s="86">
        <f>BB270+BC270</f>
        <v>0</v>
      </c>
      <c r="BE270" s="87">
        <f>BF270+BM270</f>
        <v>5000</v>
      </c>
      <c r="BF270" s="87">
        <f>BH270+BI270+BJ270+BK270+BL270</f>
        <v>0</v>
      </c>
      <c r="BG270" s="88">
        <f t="shared" ref="BG270:BG272" si="4102">J270</f>
        <v>0</v>
      </c>
      <c r="BH270" s="88">
        <f t="shared" ref="BH270:BH272" si="4103">K270</f>
        <v>0</v>
      </c>
      <c r="BI270" s="88">
        <f t="shared" ref="BI270:BI272" si="4104">L270</f>
        <v>0</v>
      </c>
      <c r="BJ270" s="88">
        <f t="shared" ref="BJ270:BJ272" si="4105">M270</f>
        <v>0</v>
      </c>
      <c r="BK270" s="88">
        <f t="shared" ref="BK270:BK272" si="4106">N270</f>
        <v>0</v>
      </c>
      <c r="BL270" s="88">
        <f t="shared" ref="BL270:BL272" si="4107">O270</f>
        <v>0</v>
      </c>
      <c r="BM270" s="87">
        <f>BN270+BO270+BP270</f>
        <v>5000</v>
      </c>
      <c r="BN270" s="81">
        <f t="shared" ref="BN270:BN272" si="4108">Q270</f>
        <v>0</v>
      </c>
      <c r="BO270" s="81">
        <f t="shared" ref="BO270:BO272" si="4109">R270</f>
        <v>5000</v>
      </c>
      <c r="BP270" s="81">
        <f t="shared" ref="BP270:BP272" si="4110">S270</f>
        <v>0</v>
      </c>
      <c r="BQ270" s="81">
        <f t="shared" ref="BQ270:BQ272" si="4111">(BH270+BI270+BJ270+BK270)-(K270+L270+M270+N270)</f>
        <v>0</v>
      </c>
      <c r="BR270" s="81">
        <f t="shared" ref="BR270:BR272" si="4112">(BN270+BO270)-(Q270+R270)</f>
        <v>0</v>
      </c>
      <c r="BS270" s="81">
        <f t="shared" ref="BS270:BS272" si="4113">(BP270+BL270)-(S270+O270)</f>
        <v>0</v>
      </c>
      <c r="BT270" s="9">
        <v>50858</v>
      </c>
      <c r="BU270" s="9">
        <v>33975</v>
      </c>
      <c r="BV270" s="86">
        <f t="shared" ref="BV270:BV271" si="4114">ROUND(((BH270+BJ270+BK270)-(K270+M270+N270))/10/BT270,2)*-1</f>
        <v>0</v>
      </c>
      <c r="BW270" s="86">
        <f t="shared" ref="BW270:BW271" si="4115">ROUND((BO270-R270)/10/BU270,2)*-1</f>
        <v>0</v>
      </c>
      <c r="BX270" s="86">
        <f>BV270+BW270</f>
        <v>0</v>
      </c>
      <c r="BY270" s="87">
        <f t="shared" ref="BY270:BY272" si="4116">BZ270+CG270</f>
        <v>5000</v>
      </c>
      <c r="BZ270" s="87">
        <f t="shared" ref="BZ270:BZ272" si="4117">CB270+CC270+CD270+CE270+CF270</f>
        <v>0</v>
      </c>
      <c r="CA270" s="81">
        <f t="shared" ref="CA270:CA272" si="4118">BG270</f>
        <v>0</v>
      </c>
      <c r="CB270" s="81">
        <f t="shared" ref="CB270:CB272" si="4119">BH270</f>
        <v>0</v>
      </c>
      <c r="CC270" s="81">
        <f t="shared" ref="CC270:CC272" si="4120">BI270</f>
        <v>0</v>
      </c>
      <c r="CD270" s="81">
        <f t="shared" ref="CD270:CD272" si="4121">BJ270</f>
        <v>0</v>
      </c>
      <c r="CE270" s="81">
        <f t="shared" ref="CE270:CE272" si="4122">BK270</f>
        <v>0</v>
      </c>
      <c r="CF270" s="81">
        <f t="shared" ref="CF270:CF272" si="4123">BL270</f>
        <v>0</v>
      </c>
      <c r="CG270" s="87">
        <f t="shared" ref="CG270:CG272" si="4124">CH270+CI270+CJ270</f>
        <v>5000</v>
      </c>
      <c r="CH270" s="81">
        <f t="shared" ref="CH270:CH272" si="4125">BN270</f>
        <v>0</v>
      </c>
      <c r="CI270" s="81">
        <f t="shared" ref="CI270:CI272" si="4126">BO270</f>
        <v>5000</v>
      </c>
      <c r="CJ270" s="81">
        <f t="shared" ref="CJ270:CJ272" si="4127">BP270</f>
        <v>0</v>
      </c>
      <c r="CK270" s="81">
        <f>(CC270+CD270+CE270)-(BI270+BJ270+BK270)</f>
        <v>0</v>
      </c>
      <c r="CL270" s="81">
        <f>(CH270+CI270)-(BN270+BO270)</f>
        <v>0</v>
      </c>
      <c r="CM270" s="9">
        <v>50858</v>
      </c>
      <c r="CN270" s="9">
        <v>33975</v>
      </c>
      <c r="CO270" s="90">
        <f t="shared" ref="CO270:CO271" si="4128">ROUND(((CD270+CE270)-(BJ270+BK270))/CM270/10,2)*-1</f>
        <v>0</v>
      </c>
      <c r="CP270" s="90">
        <f t="shared" ref="CP270:CP271" si="4129">ROUND((CI270-BO270)/CN270/10,2)*-1</f>
        <v>0</v>
      </c>
      <c r="CQ270" s="90">
        <f t="shared" ref="CQ270:CQ272" si="4130">SUM(CO270:CP270)</f>
        <v>0</v>
      </c>
      <c r="CR270" s="87">
        <f>CS270+CZ270</f>
        <v>0</v>
      </c>
      <c r="CS270" s="87">
        <f>CU270+CV270+CW270+CX270+CY270</f>
        <v>0</v>
      </c>
      <c r="CT270" s="88"/>
      <c r="CU270" s="81"/>
      <c r="CV270" s="81"/>
      <c r="CW270" s="81"/>
      <c r="CX270" s="81"/>
      <c r="CY270" s="81"/>
      <c r="CZ270" s="87">
        <f>DA270+DB270+DC270</f>
        <v>0</v>
      </c>
      <c r="DA270" s="81"/>
      <c r="DB270" s="81"/>
      <c r="DC270" s="81"/>
      <c r="DD270" s="81">
        <f t="shared" ref="DD270:DD272" si="4131">(CV270+CW270+CX270)-(CC270+CD270+CE270)</f>
        <v>0</v>
      </c>
      <c r="DE270" s="81">
        <f t="shared" ref="DE270:DE272" si="4132">(DA270+DB270)-(CH270+CI270)</f>
        <v>-5000</v>
      </c>
      <c r="DF270" s="9">
        <v>51896</v>
      </c>
      <c r="DG270" s="9">
        <v>34668</v>
      </c>
      <c r="DH270" s="90">
        <f t="shared" ref="DH270:DH271" si="4133">ROUND(((CW270+CX270)-(CD270+CE270))/DF270/10,2)*-1</f>
        <v>0</v>
      </c>
      <c r="DI270" s="90">
        <f t="shared" ref="DI270:DI271" si="4134">ROUND(((DB270-CI270)/DG270/10),2)*-1</f>
        <v>0.01</v>
      </c>
      <c r="DJ270" s="90">
        <f>DH270+DI270</f>
        <v>0.01</v>
      </c>
      <c r="DK270" s="87">
        <f>DL270+DS270</f>
        <v>0</v>
      </c>
      <c r="DL270" s="87">
        <f>DN270+DO270+DP270+DQ270+DR270</f>
        <v>0</v>
      </c>
      <c r="DM270" s="88"/>
      <c r="DN270" s="81"/>
      <c r="DO270" s="81"/>
      <c r="DP270" s="81"/>
      <c r="DQ270" s="81"/>
      <c r="DR270" s="81"/>
      <c r="DS270" s="87">
        <f>DT270+DU270+DV270</f>
        <v>0</v>
      </c>
      <c r="DT270" s="81"/>
      <c r="DU270" s="81"/>
      <c r="DV270" s="81"/>
      <c r="DW270" s="81">
        <f t="shared" ref="DW270:DW272" si="4135">(DO270+DP270+DQ270)-(CV270+CW270+CX270)</f>
        <v>0</v>
      </c>
      <c r="DX270" s="81">
        <f t="shared" ref="DX270:DX272" si="4136">(DT270+DU270)-(DA270+DB270)</f>
        <v>0</v>
      </c>
      <c r="DY270" s="9"/>
      <c r="DZ270" s="9"/>
      <c r="EA270" s="90" t="e">
        <f t="shared" ref="EA270:EA271" si="4137">ROUND(((DP270+DQ270)-(CW270+CX270))/DY270/10,2)*-1</f>
        <v>#DIV/0!</v>
      </c>
      <c r="EB270" s="90" t="e">
        <f t="shared" ref="EB270:EB271" si="4138">ROUND(((DU270-DB270)/DZ270/10),2)*-1</f>
        <v>#DIV/0!</v>
      </c>
      <c r="EC270" s="90" t="e">
        <f>EA270+EB270</f>
        <v>#DIV/0!</v>
      </c>
      <c r="ED270" s="87">
        <f>EE270+EL270</f>
        <v>0</v>
      </c>
      <c r="EE270" s="87">
        <f>EG270+EH270+EI270+EJ270+EK270</f>
        <v>0</v>
      </c>
      <c r="EF270" s="88"/>
      <c r="EG270" s="81"/>
      <c r="EH270" s="81"/>
      <c r="EI270" s="81"/>
      <c r="EJ270" s="81"/>
      <c r="EK270" s="81"/>
      <c r="EL270" s="87">
        <f>EM270+EN270+EO270</f>
        <v>0</v>
      </c>
      <c r="EM270" s="81"/>
      <c r="EN270" s="81"/>
      <c r="EO270" s="81"/>
      <c r="EP270" s="81">
        <f t="shared" ref="EP270:EP272" si="4139">(EH270+EI270+EJ270)-(DO270+DP270+DQ270)</f>
        <v>0</v>
      </c>
      <c r="EQ270" s="81">
        <f t="shared" ref="EQ270:EQ272" si="4140">(EM270+EN270)-(DT270+DU270)</f>
        <v>0</v>
      </c>
      <c r="ER270" s="9"/>
      <c r="ES270" s="9"/>
      <c r="ET270" s="90" t="e">
        <f t="shared" ref="ET270:ET271" si="4141">ROUND(((EI270+EJ270)-(DP270+DQ270))/ER270/10,2)*-1</f>
        <v>#DIV/0!</v>
      </c>
      <c r="EU270" s="90" t="e">
        <f t="shared" ref="EU270:EU271" si="4142">ROUND(((EN270-DU270)/ES270/10),2)*-1</f>
        <v>#DIV/0!</v>
      </c>
      <c r="EV270" s="90" t="e">
        <f>ET270+EU270</f>
        <v>#DIV/0!</v>
      </c>
    </row>
    <row r="271" spans="1:152" x14ac:dyDescent="0.25">
      <c r="A271" s="5">
        <v>1494</v>
      </c>
      <c r="B271" s="2">
        <v>600034062</v>
      </c>
      <c r="C271" s="7">
        <v>70948810</v>
      </c>
      <c r="D271" s="8" t="s">
        <v>106</v>
      </c>
      <c r="E271" s="2">
        <v>3146</v>
      </c>
      <c r="F271" s="2" t="s">
        <v>56</v>
      </c>
      <c r="G271" s="7" t="s">
        <v>94</v>
      </c>
      <c r="H271" s="40">
        <f>I271+P271</f>
        <v>0</v>
      </c>
      <c r="I271" s="40">
        <f>K271+L271+M271+N271+O271</f>
        <v>0</v>
      </c>
      <c r="J271" s="5"/>
      <c r="K271" s="9"/>
      <c r="L271" s="9"/>
      <c r="M271" s="9"/>
      <c r="N271" s="9"/>
      <c r="O271" s="9"/>
      <c r="P271" s="40">
        <f>Q271+R271+S271</f>
        <v>0</v>
      </c>
      <c r="Q271" s="9"/>
      <c r="R271" s="9"/>
      <c r="S271" s="9"/>
      <c r="T271" s="64">
        <f>(L271+M271+N271)*-1</f>
        <v>0</v>
      </c>
      <c r="U271" s="64">
        <f>(Q271+R271)*-1</f>
        <v>0</v>
      </c>
      <c r="V271" s="9">
        <f t="shared" si="4091"/>
        <v>0</v>
      </c>
      <c r="W271" s="9">
        <f t="shared" si="4091"/>
        <v>0</v>
      </c>
      <c r="X271" s="9">
        <v>50756</v>
      </c>
      <c r="Y271" s="9">
        <v>30694</v>
      </c>
      <c r="Z271" s="69">
        <f t="shared" si="4092"/>
        <v>0</v>
      </c>
      <c r="AA271" s="69">
        <f t="shared" si="4093"/>
        <v>0</v>
      </c>
      <c r="AB271" s="69">
        <f>Z271+AA271</f>
        <v>0</v>
      </c>
      <c r="AC271" s="69">
        <f t="shared" si="4094"/>
        <v>0</v>
      </c>
      <c r="AD271" s="69">
        <f t="shared" si="4095"/>
        <v>0</v>
      </c>
      <c r="AE271" s="46">
        <f t="shared" ref="AE271" si="4143">AC271+AD271</f>
        <v>0</v>
      </c>
      <c r="AF271" s="9">
        <f t="shared" si="4096"/>
        <v>0</v>
      </c>
      <c r="AG271" s="9">
        <f t="shared" si="4097"/>
        <v>0</v>
      </c>
      <c r="AH271" s="69">
        <f t="shared" si="4098"/>
        <v>0</v>
      </c>
      <c r="AI271" s="69">
        <f t="shared" si="4099"/>
        <v>0</v>
      </c>
      <c r="AJ271" s="69">
        <f>AH271+AI271</f>
        <v>0</v>
      </c>
      <c r="AK271" s="40">
        <f>AL271+AS271</f>
        <v>0</v>
      </c>
      <c r="AL271" s="40">
        <f>AN271+AO271+AP271+AQ271+AR271</f>
        <v>0</v>
      </c>
      <c r="AM271" s="5"/>
      <c r="AN271" s="9"/>
      <c r="AO271" s="9"/>
      <c r="AP271" s="9"/>
      <c r="AQ271" s="9"/>
      <c r="AR271" s="9"/>
      <c r="AS271" s="40">
        <f>AT271+AU271+AV271</f>
        <v>0</v>
      </c>
      <c r="AT271" s="9"/>
      <c r="AU271" s="9"/>
      <c r="AV271" s="9"/>
      <c r="AW271" s="81"/>
      <c r="AX271" s="81"/>
      <c r="AY271" s="78"/>
      <c r="AZ271" s="9">
        <v>50756</v>
      </c>
      <c r="BA271" s="9">
        <v>30694</v>
      </c>
      <c r="BB271" s="86">
        <f t="shared" si="4100"/>
        <v>0</v>
      </c>
      <c r="BC271" s="86">
        <f t="shared" si="4101"/>
        <v>0</v>
      </c>
      <c r="BD271" s="86">
        <f>BB271+BC271</f>
        <v>0</v>
      </c>
      <c r="BE271" s="87">
        <f>BF271+BM271</f>
        <v>0</v>
      </c>
      <c r="BF271" s="87">
        <f>BH271+BI271+BJ271+BK271+BL271</f>
        <v>0</v>
      </c>
      <c r="BG271" s="88">
        <f t="shared" si="4102"/>
        <v>0</v>
      </c>
      <c r="BH271" s="88">
        <f t="shared" si="4103"/>
        <v>0</v>
      </c>
      <c r="BI271" s="88">
        <f t="shared" si="4104"/>
        <v>0</v>
      </c>
      <c r="BJ271" s="88">
        <f t="shared" si="4105"/>
        <v>0</v>
      </c>
      <c r="BK271" s="88">
        <f t="shared" si="4106"/>
        <v>0</v>
      </c>
      <c r="BL271" s="88">
        <f t="shared" si="4107"/>
        <v>0</v>
      </c>
      <c r="BM271" s="87">
        <f>BN271+BO271+BP271</f>
        <v>0</v>
      </c>
      <c r="BN271" s="81">
        <f t="shared" si="4108"/>
        <v>0</v>
      </c>
      <c r="BO271" s="81">
        <f t="shared" si="4109"/>
        <v>0</v>
      </c>
      <c r="BP271" s="81">
        <f t="shared" si="4110"/>
        <v>0</v>
      </c>
      <c r="BQ271" s="81">
        <f t="shared" si="4111"/>
        <v>0</v>
      </c>
      <c r="BR271" s="81">
        <f t="shared" si="4112"/>
        <v>0</v>
      </c>
      <c r="BS271" s="81">
        <f t="shared" si="4113"/>
        <v>0</v>
      </c>
      <c r="BT271" s="9">
        <v>50756</v>
      </c>
      <c r="BU271" s="9">
        <v>30694</v>
      </c>
      <c r="BV271" s="86">
        <f t="shared" si="4114"/>
        <v>0</v>
      </c>
      <c r="BW271" s="86">
        <f t="shared" si="4115"/>
        <v>0</v>
      </c>
      <c r="BX271" s="86">
        <f>BV271+BW271</f>
        <v>0</v>
      </c>
      <c r="BY271" s="87">
        <f t="shared" si="4116"/>
        <v>0</v>
      </c>
      <c r="BZ271" s="87">
        <f t="shared" si="4117"/>
        <v>0</v>
      </c>
      <c r="CA271" s="81">
        <f t="shared" si="4118"/>
        <v>0</v>
      </c>
      <c r="CB271" s="81">
        <f t="shared" si="4119"/>
        <v>0</v>
      </c>
      <c r="CC271" s="81">
        <f t="shared" si="4120"/>
        <v>0</v>
      </c>
      <c r="CD271" s="81">
        <f t="shared" si="4121"/>
        <v>0</v>
      </c>
      <c r="CE271" s="81">
        <f t="shared" si="4122"/>
        <v>0</v>
      </c>
      <c r="CF271" s="81">
        <f t="shared" si="4123"/>
        <v>0</v>
      </c>
      <c r="CG271" s="87">
        <f t="shared" si="4124"/>
        <v>0</v>
      </c>
      <c r="CH271" s="81">
        <f t="shared" si="4125"/>
        <v>0</v>
      </c>
      <c r="CI271" s="81">
        <f t="shared" si="4126"/>
        <v>0</v>
      </c>
      <c r="CJ271" s="81">
        <f t="shared" si="4127"/>
        <v>0</v>
      </c>
      <c r="CK271" s="81">
        <f>(CC271+CD271+CE271)-(BI271+BJ271+BK271)</f>
        <v>0</v>
      </c>
      <c r="CL271" s="81">
        <f>(CH271+CI271)-(BN271+BO271)</f>
        <v>0</v>
      </c>
      <c r="CM271" s="9">
        <v>50756</v>
      </c>
      <c r="CN271" s="9">
        <v>30694</v>
      </c>
      <c r="CO271" s="90">
        <f t="shared" si="4128"/>
        <v>0</v>
      </c>
      <c r="CP271" s="90">
        <f t="shared" si="4129"/>
        <v>0</v>
      </c>
      <c r="CQ271" s="90">
        <f t="shared" si="4130"/>
        <v>0</v>
      </c>
      <c r="CR271" s="87">
        <f>CS271+CZ271</f>
        <v>0</v>
      </c>
      <c r="CS271" s="87">
        <f>CU271+CV271+CW271+CX271+CY271</f>
        <v>0</v>
      </c>
      <c r="CT271" s="88"/>
      <c r="CU271" s="81"/>
      <c r="CV271" s="81"/>
      <c r="CW271" s="81"/>
      <c r="CX271" s="81"/>
      <c r="CY271" s="81"/>
      <c r="CZ271" s="87">
        <f>DA271+DB271+DC271</f>
        <v>0</v>
      </c>
      <c r="DA271" s="81"/>
      <c r="DB271" s="81"/>
      <c r="DC271" s="81"/>
      <c r="DD271" s="81">
        <f t="shared" si="4131"/>
        <v>0</v>
      </c>
      <c r="DE271" s="81">
        <f t="shared" si="4132"/>
        <v>0</v>
      </c>
      <c r="DF271" s="9">
        <v>51792</v>
      </c>
      <c r="DG271" s="9">
        <v>31320</v>
      </c>
      <c r="DH271" s="90">
        <f t="shared" si="4133"/>
        <v>0</v>
      </c>
      <c r="DI271" s="90">
        <f t="shared" si="4134"/>
        <v>0</v>
      </c>
      <c r="DJ271" s="90">
        <f>DH271+DI271</f>
        <v>0</v>
      </c>
      <c r="DK271" s="87">
        <f>DL271+DS271</f>
        <v>0</v>
      </c>
      <c r="DL271" s="87">
        <f>DN271+DO271+DP271+DQ271+DR271</f>
        <v>0</v>
      </c>
      <c r="DM271" s="88"/>
      <c r="DN271" s="81"/>
      <c r="DO271" s="81"/>
      <c r="DP271" s="81"/>
      <c r="DQ271" s="81"/>
      <c r="DR271" s="81"/>
      <c r="DS271" s="87">
        <f>DT271+DU271+DV271</f>
        <v>0</v>
      </c>
      <c r="DT271" s="81"/>
      <c r="DU271" s="81"/>
      <c r="DV271" s="81"/>
      <c r="DW271" s="81">
        <f t="shared" si="4135"/>
        <v>0</v>
      </c>
      <c r="DX271" s="81">
        <f t="shared" si="4136"/>
        <v>0</v>
      </c>
      <c r="DY271" s="9"/>
      <c r="DZ271" s="9"/>
      <c r="EA271" s="90" t="e">
        <f t="shared" si="4137"/>
        <v>#DIV/0!</v>
      </c>
      <c r="EB271" s="90" t="e">
        <f t="shared" si="4138"/>
        <v>#DIV/0!</v>
      </c>
      <c r="EC271" s="90" t="e">
        <f>EA271+EB271</f>
        <v>#DIV/0!</v>
      </c>
      <c r="ED271" s="87">
        <f>EE271+EL271</f>
        <v>0</v>
      </c>
      <c r="EE271" s="87">
        <f>EG271+EH271+EI271+EJ271+EK271</f>
        <v>0</v>
      </c>
      <c r="EF271" s="88"/>
      <c r="EG271" s="81"/>
      <c r="EH271" s="81"/>
      <c r="EI271" s="81"/>
      <c r="EJ271" s="81"/>
      <c r="EK271" s="81"/>
      <c r="EL271" s="87">
        <f>EM271+EN271+EO271</f>
        <v>0</v>
      </c>
      <c r="EM271" s="81"/>
      <c r="EN271" s="81"/>
      <c r="EO271" s="81"/>
      <c r="EP271" s="81">
        <f t="shared" si="4139"/>
        <v>0</v>
      </c>
      <c r="EQ271" s="81">
        <f t="shared" si="4140"/>
        <v>0</v>
      </c>
      <c r="ER271" s="9"/>
      <c r="ES271" s="9"/>
      <c r="ET271" s="90" t="e">
        <f t="shared" si="4141"/>
        <v>#DIV/0!</v>
      </c>
      <c r="EU271" s="90" t="e">
        <f t="shared" si="4142"/>
        <v>#DIV/0!</v>
      </c>
      <c r="EV271" s="90" t="e">
        <f>ET271+EU271</f>
        <v>#DIV/0!</v>
      </c>
    </row>
    <row r="272" spans="1:152" x14ac:dyDescent="0.25">
      <c r="A272" s="5">
        <v>1494</v>
      </c>
      <c r="B272" s="2">
        <v>600034062</v>
      </c>
      <c r="C272" s="7">
        <v>70948810</v>
      </c>
      <c r="D272" s="8" t="s">
        <v>106</v>
      </c>
      <c r="E272" s="19">
        <v>3146</v>
      </c>
      <c r="F272" s="19" t="s">
        <v>108</v>
      </c>
      <c r="G272" s="19" t="s">
        <v>94</v>
      </c>
      <c r="H272" s="40">
        <f>I272+P272</f>
        <v>0</v>
      </c>
      <c r="I272" s="40">
        <f>K272+L272+M272+N272+O272</f>
        <v>0</v>
      </c>
      <c r="J272" s="5"/>
      <c r="K272" s="9"/>
      <c r="L272" s="9"/>
      <c r="M272" s="9"/>
      <c r="N272" s="9"/>
      <c r="O272" s="9"/>
      <c r="P272" s="40">
        <f>Q272+R272+S272</f>
        <v>0</v>
      </c>
      <c r="Q272" s="9"/>
      <c r="R272" s="9"/>
      <c r="S272" s="9"/>
      <c r="T272" s="64">
        <f>(L272+M272+N272)*-1</f>
        <v>0</v>
      </c>
      <c r="U272" s="64">
        <f>(Q272+R272)*-1</f>
        <v>0</v>
      </c>
      <c r="V272" s="9">
        <f t="shared" si="4091"/>
        <v>0</v>
      </c>
      <c r="W272" s="9">
        <f t="shared" si="4091"/>
        <v>0</v>
      </c>
      <c r="X272" s="45" t="s">
        <v>218</v>
      </c>
      <c r="Y272" s="45" t="s">
        <v>218</v>
      </c>
      <c r="Z272" s="69">
        <f t="shared" si="4092"/>
        <v>0</v>
      </c>
      <c r="AA272" s="69">
        <f t="shared" si="4093"/>
        <v>0</v>
      </c>
      <c r="AB272" s="69">
        <f>Z272+AA272</f>
        <v>0</v>
      </c>
      <c r="AC272" s="69">
        <f t="shared" si="4094"/>
        <v>0</v>
      </c>
      <c r="AD272" s="69">
        <f t="shared" si="4095"/>
        <v>0</v>
      </c>
      <c r="AE272" s="46">
        <f>AC272+AD272</f>
        <v>0</v>
      </c>
      <c r="AF272" s="9">
        <f t="shared" si="4096"/>
        <v>0</v>
      </c>
      <c r="AG272" s="9">
        <f t="shared" si="4097"/>
        <v>0</v>
      </c>
      <c r="AH272" s="69">
        <f t="shared" si="4098"/>
        <v>0</v>
      </c>
      <c r="AI272" s="69">
        <f t="shared" si="4099"/>
        <v>0</v>
      </c>
      <c r="AJ272" s="69">
        <f>AH272+AI272</f>
        <v>0</v>
      </c>
      <c r="AK272" s="40">
        <f>AL272+AS272</f>
        <v>0</v>
      </c>
      <c r="AL272" s="40">
        <f>AN272+AO272+AP272+AQ272+AR272</f>
        <v>0</v>
      </c>
      <c r="AM272" s="5"/>
      <c r="AN272" s="9"/>
      <c r="AO272" s="9"/>
      <c r="AP272" s="9"/>
      <c r="AQ272" s="9"/>
      <c r="AR272" s="9"/>
      <c r="AS272" s="40">
        <f>AT272+AU272+AV272</f>
        <v>0</v>
      </c>
      <c r="AT272" s="9"/>
      <c r="AU272" s="9"/>
      <c r="AV272" s="9"/>
      <c r="AW272" s="81"/>
      <c r="AX272" s="81"/>
      <c r="AY272" s="78"/>
      <c r="AZ272" s="45" t="s">
        <v>218</v>
      </c>
      <c r="BA272" s="45" t="s">
        <v>218</v>
      </c>
      <c r="BB272" s="107" t="s">
        <v>218</v>
      </c>
      <c r="BC272" s="107" t="s">
        <v>218</v>
      </c>
      <c r="BD272" s="107" t="s">
        <v>218</v>
      </c>
      <c r="BE272" s="87">
        <f>BF272+BM272</f>
        <v>0</v>
      </c>
      <c r="BF272" s="87">
        <f>BH272+BI272+BJ272+BK272+BL272</f>
        <v>0</v>
      </c>
      <c r="BG272" s="88">
        <f t="shared" si="4102"/>
        <v>0</v>
      </c>
      <c r="BH272" s="88">
        <f t="shared" si="4103"/>
        <v>0</v>
      </c>
      <c r="BI272" s="88">
        <f t="shared" si="4104"/>
        <v>0</v>
      </c>
      <c r="BJ272" s="88">
        <f t="shared" si="4105"/>
        <v>0</v>
      </c>
      <c r="BK272" s="88">
        <f t="shared" si="4106"/>
        <v>0</v>
      </c>
      <c r="BL272" s="88">
        <f t="shared" si="4107"/>
        <v>0</v>
      </c>
      <c r="BM272" s="87">
        <f>BN272+BO272+BP272</f>
        <v>0</v>
      </c>
      <c r="BN272" s="81">
        <f t="shared" si="4108"/>
        <v>0</v>
      </c>
      <c r="BO272" s="81">
        <f t="shared" si="4109"/>
        <v>0</v>
      </c>
      <c r="BP272" s="81">
        <f t="shared" si="4110"/>
        <v>0</v>
      </c>
      <c r="BQ272" s="81">
        <f t="shared" si="4111"/>
        <v>0</v>
      </c>
      <c r="BR272" s="81">
        <f t="shared" si="4112"/>
        <v>0</v>
      </c>
      <c r="BS272" s="81">
        <f t="shared" si="4113"/>
        <v>0</v>
      </c>
      <c r="BT272" s="45" t="s">
        <v>218</v>
      </c>
      <c r="BU272" s="45" t="s">
        <v>218</v>
      </c>
      <c r="BV272" s="86">
        <v>0</v>
      </c>
      <c r="BW272" s="86">
        <v>0</v>
      </c>
      <c r="BX272" s="86">
        <f>BV272+BW272</f>
        <v>0</v>
      </c>
      <c r="BY272" s="87">
        <f t="shared" si="4116"/>
        <v>0</v>
      </c>
      <c r="BZ272" s="87">
        <f t="shared" si="4117"/>
        <v>0</v>
      </c>
      <c r="CA272" s="81">
        <f t="shared" si="4118"/>
        <v>0</v>
      </c>
      <c r="CB272" s="81">
        <f t="shared" si="4119"/>
        <v>0</v>
      </c>
      <c r="CC272" s="81">
        <f t="shared" si="4120"/>
        <v>0</v>
      </c>
      <c r="CD272" s="81">
        <f t="shared" si="4121"/>
        <v>0</v>
      </c>
      <c r="CE272" s="81">
        <f t="shared" si="4122"/>
        <v>0</v>
      </c>
      <c r="CF272" s="81">
        <f t="shared" si="4123"/>
        <v>0</v>
      </c>
      <c r="CG272" s="87">
        <f t="shared" si="4124"/>
        <v>0</v>
      </c>
      <c r="CH272" s="81">
        <f t="shared" si="4125"/>
        <v>0</v>
      </c>
      <c r="CI272" s="81">
        <f t="shared" si="4126"/>
        <v>0</v>
      </c>
      <c r="CJ272" s="81">
        <f t="shared" si="4127"/>
        <v>0</v>
      </c>
      <c r="CK272" s="81">
        <f>(CC272+CD272+CE272)-(BI272+BJ272+BK272)</f>
        <v>0</v>
      </c>
      <c r="CL272" s="81">
        <f>(CH272+CI272)-(BN272+BO272)</f>
        <v>0</v>
      </c>
      <c r="CM272" s="45">
        <v>0</v>
      </c>
      <c r="CN272" s="45">
        <v>0</v>
      </c>
      <c r="CO272" s="90"/>
      <c r="CP272" s="90"/>
      <c r="CQ272" s="90">
        <f t="shared" si="4130"/>
        <v>0</v>
      </c>
      <c r="CR272" s="87">
        <f>CS272+CZ272</f>
        <v>0</v>
      </c>
      <c r="CS272" s="87">
        <f>CU272+CV272+CW272+CX272+CY272</f>
        <v>0</v>
      </c>
      <c r="CT272" s="88"/>
      <c r="CU272" s="81"/>
      <c r="CV272" s="81"/>
      <c r="CW272" s="81"/>
      <c r="CX272" s="81"/>
      <c r="CY272" s="81"/>
      <c r="CZ272" s="87">
        <f>DA272+DB272+DC272</f>
        <v>0</v>
      </c>
      <c r="DA272" s="81"/>
      <c r="DB272" s="81"/>
      <c r="DC272" s="81"/>
      <c r="DD272" s="81">
        <f t="shared" si="4131"/>
        <v>0</v>
      </c>
      <c r="DE272" s="81">
        <f t="shared" si="4132"/>
        <v>0</v>
      </c>
      <c r="DF272" s="45" t="s">
        <v>218</v>
      </c>
      <c r="DG272" s="45" t="s">
        <v>218</v>
      </c>
      <c r="DH272" s="90">
        <v>0</v>
      </c>
      <c r="DI272" s="90">
        <v>0</v>
      </c>
      <c r="DJ272" s="90">
        <f>DH272+DI272</f>
        <v>0</v>
      </c>
      <c r="DK272" s="87">
        <f>DL272+DS272</f>
        <v>0</v>
      </c>
      <c r="DL272" s="87">
        <f>DN272+DO272+DP272+DQ272+DR272</f>
        <v>0</v>
      </c>
      <c r="DM272" s="88"/>
      <c r="DN272" s="81"/>
      <c r="DO272" s="81"/>
      <c r="DP272" s="81"/>
      <c r="DQ272" s="81"/>
      <c r="DR272" s="81"/>
      <c r="DS272" s="87">
        <f>DT272+DU272+DV272</f>
        <v>0</v>
      </c>
      <c r="DT272" s="81"/>
      <c r="DU272" s="81"/>
      <c r="DV272" s="81"/>
      <c r="DW272" s="81">
        <f t="shared" si="4135"/>
        <v>0</v>
      </c>
      <c r="DX272" s="81">
        <f t="shared" si="4136"/>
        <v>0</v>
      </c>
      <c r="DY272" s="45" t="s">
        <v>218</v>
      </c>
      <c r="DZ272" s="45" t="s">
        <v>218</v>
      </c>
      <c r="EA272" s="90">
        <v>0</v>
      </c>
      <c r="EB272" s="90">
        <v>0</v>
      </c>
      <c r="EC272" s="90">
        <f>EA272+EB272</f>
        <v>0</v>
      </c>
      <c r="ED272" s="87">
        <f>EE272+EL272</f>
        <v>0</v>
      </c>
      <c r="EE272" s="87">
        <f>EG272+EH272+EI272+EJ272+EK272</f>
        <v>0</v>
      </c>
      <c r="EF272" s="88"/>
      <c r="EG272" s="81"/>
      <c r="EH272" s="81"/>
      <c r="EI272" s="81"/>
      <c r="EJ272" s="81"/>
      <c r="EK272" s="81"/>
      <c r="EL272" s="87">
        <f>EM272+EN272+EO272</f>
        <v>0</v>
      </c>
      <c r="EM272" s="81"/>
      <c r="EN272" s="81"/>
      <c r="EO272" s="81"/>
      <c r="EP272" s="81">
        <f t="shared" si="4139"/>
        <v>0</v>
      </c>
      <c r="EQ272" s="81">
        <f t="shared" si="4140"/>
        <v>0</v>
      </c>
      <c r="ER272" s="45" t="s">
        <v>218</v>
      </c>
      <c r="ES272" s="45" t="s">
        <v>218</v>
      </c>
      <c r="ET272" s="90">
        <v>0</v>
      </c>
      <c r="EU272" s="90">
        <v>0</v>
      </c>
      <c r="EV272" s="90">
        <f>ET272+EU272</f>
        <v>0</v>
      </c>
    </row>
    <row r="273" spans="1:152" x14ac:dyDescent="0.25">
      <c r="A273" s="29"/>
      <c r="B273" s="30"/>
      <c r="C273" s="31"/>
      <c r="D273" s="32" t="s">
        <v>196</v>
      </c>
      <c r="E273" s="34"/>
      <c r="F273" s="34"/>
      <c r="G273" s="34"/>
      <c r="H273" s="33">
        <f t="shared" ref="H273:AE273" si="4144">SUBTOTAL(9,H270:H272)</f>
        <v>5000</v>
      </c>
      <c r="I273" s="33">
        <f t="shared" si="4144"/>
        <v>0</v>
      </c>
      <c r="J273" s="33">
        <f t="shared" si="4144"/>
        <v>0</v>
      </c>
      <c r="K273" s="33">
        <f t="shared" si="4144"/>
        <v>0</v>
      </c>
      <c r="L273" s="33">
        <f t="shared" si="4144"/>
        <v>0</v>
      </c>
      <c r="M273" s="33">
        <f t="shared" si="4144"/>
        <v>0</v>
      </c>
      <c r="N273" s="33">
        <f t="shared" si="4144"/>
        <v>0</v>
      </c>
      <c r="O273" s="33">
        <f t="shared" si="4144"/>
        <v>0</v>
      </c>
      <c r="P273" s="33">
        <f t="shared" si="4144"/>
        <v>5000</v>
      </c>
      <c r="Q273" s="33">
        <f t="shared" si="4144"/>
        <v>0</v>
      </c>
      <c r="R273" s="33">
        <f t="shared" si="4144"/>
        <v>5000</v>
      </c>
      <c r="S273" s="33">
        <f t="shared" si="4144"/>
        <v>0</v>
      </c>
      <c r="T273" s="33">
        <f t="shared" si="4144"/>
        <v>0</v>
      </c>
      <c r="U273" s="33">
        <f t="shared" si="4144"/>
        <v>-5000</v>
      </c>
      <c r="V273" s="33">
        <f t="shared" si="4144"/>
        <v>0</v>
      </c>
      <c r="W273" s="33">
        <f t="shared" si="4144"/>
        <v>-3250</v>
      </c>
      <c r="X273" s="33">
        <f t="shared" si="4144"/>
        <v>101614</v>
      </c>
      <c r="Y273" s="33">
        <f t="shared" si="4144"/>
        <v>64669</v>
      </c>
      <c r="Z273" s="47">
        <f t="shared" si="4144"/>
        <v>0</v>
      </c>
      <c r="AA273" s="47">
        <f t="shared" si="4144"/>
        <v>-0.01</v>
      </c>
      <c r="AB273" s="47">
        <f t="shared" si="4144"/>
        <v>-0.01</v>
      </c>
      <c r="AC273" s="47">
        <f t="shared" si="4144"/>
        <v>0</v>
      </c>
      <c r="AD273" s="47">
        <f t="shared" si="4144"/>
        <v>-0.01</v>
      </c>
      <c r="AE273" s="47">
        <f t="shared" si="4144"/>
        <v>-0.01</v>
      </c>
      <c r="AF273" s="33">
        <f t="shared" ref="AF273:AJ273" si="4145">SUBTOTAL(9,AF270:AF272)</f>
        <v>0</v>
      </c>
      <c r="AG273" s="33">
        <f t="shared" si="4145"/>
        <v>-1750</v>
      </c>
      <c r="AH273" s="47">
        <f t="shared" si="4145"/>
        <v>0</v>
      </c>
      <c r="AI273" s="47">
        <f t="shared" si="4145"/>
        <v>0</v>
      </c>
      <c r="AJ273" s="47">
        <f t="shared" si="4145"/>
        <v>0</v>
      </c>
      <c r="AK273" s="33">
        <f t="shared" ref="AK273:BD273" si="4146">SUBTOTAL(9,AK270:AK272)</f>
        <v>0</v>
      </c>
      <c r="AL273" s="33">
        <f t="shared" si="4146"/>
        <v>0</v>
      </c>
      <c r="AM273" s="33">
        <f t="shared" si="4146"/>
        <v>0</v>
      </c>
      <c r="AN273" s="33">
        <f t="shared" si="4146"/>
        <v>0</v>
      </c>
      <c r="AO273" s="33">
        <f t="shared" si="4146"/>
        <v>0</v>
      </c>
      <c r="AP273" s="33">
        <f t="shared" si="4146"/>
        <v>0</v>
      </c>
      <c r="AQ273" s="33">
        <f t="shared" si="4146"/>
        <v>0</v>
      </c>
      <c r="AR273" s="33">
        <f t="shared" si="4146"/>
        <v>0</v>
      </c>
      <c r="AS273" s="33">
        <f t="shared" si="4146"/>
        <v>0</v>
      </c>
      <c r="AT273" s="33">
        <f t="shared" si="4146"/>
        <v>0</v>
      </c>
      <c r="AU273" s="33">
        <f t="shared" si="4146"/>
        <v>0</v>
      </c>
      <c r="AV273" s="33">
        <f t="shared" si="4146"/>
        <v>0</v>
      </c>
      <c r="AW273" s="33">
        <f t="shared" si="4146"/>
        <v>0</v>
      </c>
      <c r="AX273" s="33">
        <f t="shared" si="4146"/>
        <v>0</v>
      </c>
      <c r="AY273" s="33">
        <f t="shared" si="4146"/>
        <v>0</v>
      </c>
      <c r="AZ273" s="33">
        <f t="shared" ref="AZ273:BA273" si="4147">SUBTOTAL(9,AZ270:AZ272)</f>
        <v>101614</v>
      </c>
      <c r="BA273" s="33">
        <f t="shared" si="4147"/>
        <v>64669</v>
      </c>
      <c r="BB273" s="47">
        <f t="shared" si="4146"/>
        <v>0</v>
      </c>
      <c r="BC273" s="47">
        <f t="shared" si="4146"/>
        <v>0</v>
      </c>
      <c r="BD273" s="47">
        <f t="shared" si="4146"/>
        <v>0</v>
      </c>
      <c r="BE273" s="33">
        <f t="shared" ref="BE273:BX273" si="4148">SUBTOTAL(9,BE270:BE272)</f>
        <v>5000</v>
      </c>
      <c r="BF273" s="33">
        <f t="shared" si="4148"/>
        <v>0</v>
      </c>
      <c r="BG273" s="33">
        <f t="shared" si="4148"/>
        <v>0</v>
      </c>
      <c r="BH273" s="33">
        <f t="shared" si="4148"/>
        <v>0</v>
      </c>
      <c r="BI273" s="33">
        <f t="shared" si="4148"/>
        <v>0</v>
      </c>
      <c r="BJ273" s="33">
        <f t="shared" si="4148"/>
        <v>0</v>
      </c>
      <c r="BK273" s="33">
        <f t="shared" si="4148"/>
        <v>0</v>
      </c>
      <c r="BL273" s="33">
        <f t="shared" si="4148"/>
        <v>0</v>
      </c>
      <c r="BM273" s="33">
        <f t="shared" si="4148"/>
        <v>5000</v>
      </c>
      <c r="BN273" s="33">
        <f t="shared" si="4148"/>
        <v>0</v>
      </c>
      <c r="BO273" s="33">
        <f t="shared" si="4148"/>
        <v>5000</v>
      </c>
      <c r="BP273" s="33">
        <f t="shared" si="4148"/>
        <v>0</v>
      </c>
      <c r="BQ273" s="33">
        <f t="shared" si="4148"/>
        <v>0</v>
      </c>
      <c r="BR273" s="33">
        <f t="shared" si="4148"/>
        <v>0</v>
      </c>
      <c r="BS273" s="33">
        <f t="shared" si="4148"/>
        <v>0</v>
      </c>
      <c r="BT273" s="33">
        <f t="shared" si="4148"/>
        <v>101614</v>
      </c>
      <c r="BU273" s="33">
        <f t="shared" si="4148"/>
        <v>64669</v>
      </c>
      <c r="BV273" s="47">
        <f t="shared" si="4148"/>
        <v>0</v>
      </c>
      <c r="BW273" s="47">
        <f t="shared" si="4148"/>
        <v>0</v>
      </c>
      <c r="BX273" s="47">
        <f t="shared" si="4148"/>
        <v>0</v>
      </c>
      <c r="BY273" s="33">
        <f t="shared" ref="BY273:CQ273" si="4149">SUBTOTAL(9,BY270:BY272)</f>
        <v>5000</v>
      </c>
      <c r="BZ273" s="33">
        <f t="shared" si="4149"/>
        <v>0</v>
      </c>
      <c r="CA273" s="33">
        <f t="shared" si="4149"/>
        <v>0</v>
      </c>
      <c r="CB273" s="33">
        <f t="shared" si="4149"/>
        <v>0</v>
      </c>
      <c r="CC273" s="33">
        <f t="shared" si="4149"/>
        <v>0</v>
      </c>
      <c r="CD273" s="33">
        <f t="shared" si="4149"/>
        <v>0</v>
      </c>
      <c r="CE273" s="33">
        <f t="shared" si="4149"/>
        <v>0</v>
      </c>
      <c r="CF273" s="33">
        <f t="shared" si="4149"/>
        <v>0</v>
      </c>
      <c r="CG273" s="33">
        <f t="shared" si="4149"/>
        <v>5000</v>
      </c>
      <c r="CH273" s="33">
        <f t="shared" si="4149"/>
        <v>0</v>
      </c>
      <c r="CI273" s="33">
        <f t="shared" si="4149"/>
        <v>5000</v>
      </c>
      <c r="CJ273" s="33">
        <f t="shared" si="4149"/>
        <v>0</v>
      </c>
      <c r="CK273" s="33">
        <f t="shared" si="4149"/>
        <v>0</v>
      </c>
      <c r="CL273" s="33">
        <f t="shared" si="4149"/>
        <v>0</v>
      </c>
      <c r="CM273" s="33">
        <f t="shared" si="4149"/>
        <v>101614</v>
      </c>
      <c r="CN273" s="33">
        <f t="shared" si="4149"/>
        <v>64669</v>
      </c>
      <c r="CO273" s="56">
        <f t="shared" si="4149"/>
        <v>0</v>
      </c>
      <c r="CP273" s="56">
        <f t="shared" si="4149"/>
        <v>0</v>
      </c>
      <c r="CQ273" s="56">
        <f t="shared" si="4149"/>
        <v>0</v>
      </c>
      <c r="CR273" s="33">
        <f t="shared" ref="CR273:DJ273" si="4150">SUBTOTAL(9,CR270:CR272)</f>
        <v>0</v>
      </c>
      <c r="CS273" s="33">
        <f t="shared" si="4150"/>
        <v>0</v>
      </c>
      <c r="CT273" s="33">
        <f t="shared" si="4150"/>
        <v>0</v>
      </c>
      <c r="CU273" s="33">
        <f t="shared" si="4150"/>
        <v>0</v>
      </c>
      <c r="CV273" s="33">
        <f t="shared" si="4150"/>
        <v>0</v>
      </c>
      <c r="CW273" s="33">
        <f t="shared" si="4150"/>
        <v>0</v>
      </c>
      <c r="CX273" s="33">
        <f t="shared" si="4150"/>
        <v>0</v>
      </c>
      <c r="CY273" s="33">
        <f t="shared" si="4150"/>
        <v>0</v>
      </c>
      <c r="CZ273" s="33">
        <f t="shared" si="4150"/>
        <v>0</v>
      </c>
      <c r="DA273" s="33">
        <f t="shared" si="4150"/>
        <v>0</v>
      </c>
      <c r="DB273" s="33">
        <f t="shared" si="4150"/>
        <v>0</v>
      </c>
      <c r="DC273" s="33">
        <f t="shared" si="4150"/>
        <v>0</v>
      </c>
      <c r="DD273" s="33">
        <f t="shared" si="4150"/>
        <v>0</v>
      </c>
      <c r="DE273" s="33">
        <f t="shared" si="4150"/>
        <v>-5000</v>
      </c>
      <c r="DF273" s="33">
        <f t="shared" si="4150"/>
        <v>103688</v>
      </c>
      <c r="DG273" s="33">
        <f t="shared" si="4150"/>
        <v>65988</v>
      </c>
      <c r="DH273" s="56">
        <f t="shared" si="4150"/>
        <v>0</v>
      </c>
      <c r="DI273" s="56">
        <f t="shared" si="4150"/>
        <v>0.01</v>
      </c>
      <c r="DJ273" s="56">
        <f t="shared" si="4150"/>
        <v>0.01</v>
      </c>
      <c r="DK273" s="33">
        <f t="shared" ref="DK273:EC273" si="4151">SUBTOTAL(9,DK270:DK272)</f>
        <v>0</v>
      </c>
      <c r="DL273" s="33">
        <f t="shared" si="4151"/>
        <v>0</v>
      </c>
      <c r="DM273" s="33">
        <f t="shared" si="4151"/>
        <v>0</v>
      </c>
      <c r="DN273" s="33">
        <f t="shared" si="4151"/>
        <v>0</v>
      </c>
      <c r="DO273" s="33">
        <f t="shared" si="4151"/>
        <v>0</v>
      </c>
      <c r="DP273" s="33">
        <f t="shared" si="4151"/>
        <v>0</v>
      </c>
      <c r="DQ273" s="33">
        <f t="shared" si="4151"/>
        <v>0</v>
      </c>
      <c r="DR273" s="33">
        <f t="shared" si="4151"/>
        <v>0</v>
      </c>
      <c r="DS273" s="33">
        <f t="shared" si="4151"/>
        <v>0</v>
      </c>
      <c r="DT273" s="33">
        <f t="shared" si="4151"/>
        <v>0</v>
      </c>
      <c r="DU273" s="33">
        <f t="shared" si="4151"/>
        <v>0</v>
      </c>
      <c r="DV273" s="33">
        <f t="shared" si="4151"/>
        <v>0</v>
      </c>
      <c r="DW273" s="33">
        <f t="shared" si="4151"/>
        <v>0</v>
      </c>
      <c r="DX273" s="33">
        <f t="shared" si="4151"/>
        <v>0</v>
      </c>
      <c r="DY273" s="33">
        <f t="shared" si="4151"/>
        <v>0</v>
      </c>
      <c r="DZ273" s="33">
        <f t="shared" si="4151"/>
        <v>0</v>
      </c>
      <c r="EA273" s="56" t="e">
        <f t="shared" si="4151"/>
        <v>#DIV/0!</v>
      </c>
      <c r="EB273" s="56" t="e">
        <f t="shared" si="4151"/>
        <v>#DIV/0!</v>
      </c>
      <c r="EC273" s="56" t="e">
        <f t="shared" si="4151"/>
        <v>#DIV/0!</v>
      </c>
      <c r="ED273" s="33">
        <f t="shared" ref="ED273:EV273" si="4152">SUBTOTAL(9,ED270:ED272)</f>
        <v>0</v>
      </c>
      <c r="EE273" s="33">
        <f t="shared" si="4152"/>
        <v>0</v>
      </c>
      <c r="EF273" s="33">
        <f t="shared" si="4152"/>
        <v>0</v>
      </c>
      <c r="EG273" s="33">
        <f t="shared" si="4152"/>
        <v>0</v>
      </c>
      <c r="EH273" s="33">
        <f t="shared" si="4152"/>
        <v>0</v>
      </c>
      <c r="EI273" s="33">
        <f t="shared" si="4152"/>
        <v>0</v>
      </c>
      <c r="EJ273" s="33">
        <f t="shared" si="4152"/>
        <v>0</v>
      </c>
      <c r="EK273" s="33">
        <f t="shared" si="4152"/>
        <v>0</v>
      </c>
      <c r="EL273" s="33">
        <f t="shared" si="4152"/>
        <v>0</v>
      </c>
      <c r="EM273" s="33">
        <f t="shared" si="4152"/>
        <v>0</v>
      </c>
      <c r="EN273" s="33">
        <f t="shared" si="4152"/>
        <v>0</v>
      </c>
      <c r="EO273" s="33">
        <f t="shared" si="4152"/>
        <v>0</v>
      </c>
      <c r="EP273" s="33">
        <f t="shared" si="4152"/>
        <v>0</v>
      </c>
      <c r="EQ273" s="33">
        <f t="shared" si="4152"/>
        <v>0</v>
      </c>
      <c r="ER273" s="33">
        <f t="shared" si="4152"/>
        <v>0</v>
      </c>
      <c r="ES273" s="33">
        <f t="shared" si="4152"/>
        <v>0</v>
      </c>
      <c r="ET273" s="56" t="e">
        <f t="shared" si="4152"/>
        <v>#DIV/0!</v>
      </c>
      <c r="EU273" s="56" t="e">
        <f t="shared" si="4152"/>
        <v>#DIV/0!</v>
      </c>
      <c r="EV273" s="56" t="e">
        <f t="shared" si="4152"/>
        <v>#DIV/0!</v>
      </c>
    </row>
    <row r="274" spans="1:152" x14ac:dyDescent="0.25">
      <c r="A274" s="25">
        <v>1498</v>
      </c>
      <c r="B274" s="6">
        <v>691013861</v>
      </c>
      <c r="C274" s="26">
        <v>8729590</v>
      </c>
      <c r="D274" s="27" t="s">
        <v>107</v>
      </c>
      <c r="E274" s="6">
        <v>3146</v>
      </c>
      <c r="F274" s="6" t="s">
        <v>56</v>
      </c>
      <c r="G274" s="26" t="s">
        <v>94</v>
      </c>
      <c r="H274" s="40">
        <f>I274+P274</f>
        <v>0</v>
      </c>
      <c r="I274" s="40">
        <f>K274+L274+M274+N274+O274</f>
        <v>0</v>
      </c>
      <c r="J274" s="5"/>
      <c r="K274" s="9"/>
      <c r="L274" s="9"/>
      <c r="M274" s="9"/>
      <c r="N274" s="9"/>
      <c r="O274" s="9"/>
      <c r="P274" s="40">
        <f>Q274+R274+S274</f>
        <v>0</v>
      </c>
      <c r="Q274" s="9"/>
      <c r="R274" s="9"/>
      <c r="S274" s="9"/>
      <c r="T274" s="64">
        <f>(L274+M274+N274)*-1</f>
        <v>0</v>
      </c>
      <c r="U274" s="64">
        <f>(Q274+R274)*-1</f>
        <v>0</v>
      </c>
      <c r="V274" s="9">
        <f t="shared" ref="V274:W277" si="4153">ROUND(T274*0.65,0)</f>
        <v>0</v>
      </c>
      <c r="W274" s="9">
        <f t="shared" si="4153"/>
        <v>0</v>
      </c>
      <c r="X274" s="9">
        <v>50756</v>
      </c>
      <c r="Y274" s="9">
        <v>30694</v>
      </c>
      <c r="Z274" s="69">
        <f t="shared" ref="Z274:Z277" si="4154">IF(T274=0,0,ROUND((T274+L274)/X274/12,2))</f>
        <v>0</v>
      </c>
      <c r="AA274" s="69">
        <f t="shared" ref="AA274:AA277" si="4155">IF(U274=0,0,ROUND((U274+Q274)/Y274/12,2))</f>
        <v>0</v>
      </c>
      <c r="AB274" s="69">
        <f>Z274+AA274</f>
        <v>0</v>
      </c>
      <c r="AC274" s="69">
        <f t="shared" ref="AC274:AC277" si="4156">ROUND(Z274*0.65,2)</f>
        <v>0</v>
      </c>
      <c r="AD274" s="69">
        <f t="shared" ref="AD274:AD277" si="4157">ROUND(AA274*0.65,2)</f>
        <v>0</v>
      </c>
      <c r="AE274" s="46">
        <f t="shared" ref="AE274:AE275" si="4158">AC274+AD274</f>
        <v>0</v>
      </c>
      <c r="AF274" s="9">
        <f t="shared" ref="AF274:AF277" si="4159">T274-V274</f>
        <v>0</v>
      </c>
      <c r="AG274" s="9">
        <f t="shared" ref="AG274:AG277" si="4160">U274-W274</f>
        <v>0</v>
      </c>
      <c r="AH274" s="69">
        <f t="shared" ref="AH274:AH277" si="4161">Z274-AC274</f>
        <v>0</v>
      </c>
      <c r="AI274" s="69">
        <f t="shared" ref="AI274:AI277" si="4162">AA274-AD274</f>
        <v>0</v>
      </c>
      <c r="AJ274" s="69">
        <f>AH274+AI274</f>
        <v>0</v>
      </c>
      <c r="AK274" s="40">
        <f>AL274+AS274</f>
        <v>0</v>
      </c>
      <c r="AL274" s="40">
        <f>AN274+AO274+AP274+AQ274+AR274</f>
        <v>0</v>
      </c>
      <c r="AM274" s="5"/>
      <c r="AN274" s="9"/>
      <c r="AO274" s="9"/>
      <c r="AP274" s="9"/>
      <c r="AQ274" s="9"/>
      <c r="AR274" s="9"/>
      <c r="AS274" s="87">
        <f>AT274+AU274+AV274</f>
        <v>0</v>
      </c>
      <c r="AT274" s="78"/>
      <c r="AU274" s="78"/>
      <c r="AV274" s="9"/>
      <c r="AW274" s="81"/>
      <c r="AX274" s="81"/>
      <c r="AY274" s="78"/>
      <c r="AZ274" s="9">
        <v>50756</v>
      </c>
      <c r="BA274" s="9">
        <v>30694</v>
      </c>
      <c r="BB274" s="86">
        <f t="shared" ref="BB274:BB276" si="4163">ROUND(AW274/AZ274/10,2)*-1</f>
        <v>0</v>
      </c>
      <c r="BC274" s="86">
        <f t="shared" ref="BC274:BC276" si="4164">ROUND(AX274/BA274/10,2)*-1</f>
        <v>0</v>
      </c>
      <c r="BD274" s="86">
        <f>BB274+BC274</f>
        <v>0</v>
      </c>
      <c r="BE274" s="87">
        <f>BF274+BM274</f>
        <v>0</v>
      </c>
      <c r="BF274" s="87">
        <f>BH274+BI274+BJ274+BK274+BL274</f>
        <v>0</v>
      </c>
      <c r="BG274" s="88">
        <f t="shared" ref="BG274:BG277" si="4165">J274</f>
        <v>0</v>
      </c>
      <c r="BH274" s="88">
        <f t="shared" ref="BH274:BH277" si="4166">K274</f>
        <v>0</v>
      </c>
      <c r="BI274" s="88">
        <f t="shared" ref="BI274:BI277" si="4167">L274</f>
        <v>0</v>
      </c>
      <c r="BJ274" s="88">
        <f t="shared" ref="BJ274:BJ277" si="4168">M274</f>
        <v>0</v>
      </c>
      <c r="BK274" s="88">
        <f t="shared" ref="BK274:BK277" si="4169">N274</f>
        <v>0</v>
      </c>
      <c r="BL274" s="88">
        <f t="shared" ref="BL274:BL277" si="4170">O274</f>
        <v>0</v>
      </c>
      <c r="BM274" s="87">
        <f>BN274+BO274+BP274</f>
        <v>0</v>
      </c>
      <c r="BN274" s="81">
        <f t="shared" ref="BN274:BN277" si="4171">Q274</f>
        <v>0</v>
      </c>
      <c r="BO274" s="81">
        <f t="shared" ref="BO274:BO277" si="4172">R274</f>
        <v>0</v>
      </c>
      <c r="BP274" s="81">
        <f t="shared" ref="BP274:BP277" si="4173">S274</f>
        <v>0</v>
      </c>
      <c r="BQ274" s="81">
        <f t="shared" ref="BQ274:BQ277" si="4174">(BH274+BI274+BJ274+BK274)-(K274+L274+M274+N274)</f>
        <v>0</v>
      </c>
      <c r="BR274" s="81">
        <f t="shared" ref="BR274:BR277" si="4175">(BN274+BO274)-(Q274+R274)</f>
        <v>0</v>
      </c>
      <c r="BS274" s="81">
        <f t="shared" ref="BS274:BS277" si="4176">(BP274+BL274)-(S274+O274)</f>
        <v>0</v>
      </c>
      <c r="BT274" s="9">
        <v>50756</v>
      </c>
      <c r="BU274" s="9">
        <v>30694</v>
      </c>
      <c r="BV274" s="86">
        <f t="shared" ref="BV274:BV276" si="4177">ROUND(((BH274+BJ274+BK274)-(K274+M274+N274))/10/BT274,2)*-1</f>
        <v>0</v>
      </c>
      <c r="BW274" s="86">
        <f t="shared" ref="BW274:BW276" si="4178">ROUND((BO274-R274)/10/BU274,2)*-1</f>
        <v>0</v>
      </c>
      <c r="BX274" s="86">
        <f>BV274+BW274</f>
        <v>0</v>
      </c>
      <c r="BY274" s="87">
        <f t="shared" ref="BY274:BY277" si="4179">BZ274+CG274</f>
        <v>12000</v>
      </c>
      <c r="BZ274" s="87">
        <f t="shared" ref="BZ274:BZ277" si="4180">CB274+CC274+CD274+CE274+CF274</f>
        <v>0</v>
      </c>
      <c r="CA274" s="81">
        <f t="shared" ref="CA274:CA277" si="4181">BG274</f>
        <v>0</v>
      </c>
      <c r="CB274" s="81">
        <f t="shared" ref="CB274:CB277" si="4182">BH274</f>
        <v>0</v>
      </c>
      <c r="CC274" s="81">
        <f t="shared" ref="CC274:CC277" si="4183">BI274</f>
        <v>0</v>
      </c>
      <c r="CD274" s="81">
        <f t="shared" ref="CD274:CD277" si="4184">BJ274</f>
        <v>0</v>
      </c>
      <c r="CE274" s="81">
        <f t="shared" ref="CE274:CE277" si="4185">BK274</f>
        <v>0</v>
      </c>
      <c r="CF274" s="81">
        <f t="shared" ref="CF274:CF277" si="4186">BL274</f>
        <v>0</v>
      </c>
      <c r="CG274" s="87">
        <f t="shared" ref="CG274:CG277" si="4187">CH274+CI274+CJ274</f>
        <v>12000</v>
      </c>
      <c r="CH274" s="81">
        <v>12000</v>
      </c>
      <c r="CI274" s="81">
        <f t="shared" ref="CI274:CI277" si="4188">BO274</f>
        <v>0</v>
      </c>
      <c r="CJ274" s="81">
        <f t="shared" ref="CJ274:CJ277" si="4189">BP274</f>
        <v>0</v>
      </c>
      <c r="CK274" s="81">
        <f>(CC274+CD274+CE274)-(BI274+BJ274+BK274)</f>
        <v>0</v>
      </c>
      <c r="CL274" s="81">
        <f>(CH274+CI274)-(BN274+BO274)</f>
        <v>12000</v>
      </c>
      <c r="CM274" s="9">
        <v>50756</v>
      </c>
      <c r="CN274" s="9">
        <v>30694</v>
      </c>
      <c r="CO274" s="90">
        <f t="shared" ref="CO274:CO276" si="4190">ROUND(((CD274+CE274)-(BJ274+BK274))/CM274/10,2)*-1</f>
        <v>0</v>
      </c>
      <c r="CP274" s="90">
        <f t="shared" ref="CP274:CP276" si="4191">ROUND((CI274-BO274)/CN274/10,2)*-1</f>
        <v>0</v>
      </c>
      <c r="CQ274" s="90">
        <f t="shared" ref="CQ274:CQ277" si="4192">SUM(CO274:CP274)</f>
        <v>0</v>
      </c>
      <c r="CR274" s="87">
        <f>CS274+CZ274</f>
        <v>0</v>
      </c>
      <c r="CS274" s="87">
        <f>CU274+CV274+CW274+CX274+CY274</f>
        <v>0</v>
      </c>
      <c r="CT274" s="88"/>
      <c r="CU274" s="81"/>
      <c r="CV274" s="81"/>
      <c r="CW274" s="81"/>
      <c r="CX274" s="81"/>
      <c r="CY274" s="81"/>
      <c r="CZ274" s="87">
        <f>DA274+DB274+DC274</f>
        <v>0</v>
      </c>
      <c r="DA274" s="81"/>
      <c r="DB274" s="81"/>
      <c r="DC274" s="81"/>
      <c r="DD274" s="81">
        <f t="shared" ref="DD274:DD277" si="4193">(CV274+CW274+CX274)-(CC274+CD274+CE274)</f>
        <v>0</v>
      </c>
      <c r="DE274" s="81">
        <f t="shared" ref="DE274:DE277" si="4194">(DA274+DB274)-(CH274+CI274)</f>
        <v>-12000</v>
      </c>
      <c r="DF274" s="9">
        <v>51792</v>
      </c>
      <c r="DG274" s="9">
        <v>31320</v>
      </c>
      <c r="DH274" s="90">
        <f t="shared" ref="DH274:DH275" si="4195">ROUND(((CW274+CX274)-(CD274+CE274))/DF274/10,2)*-1</f>
        <v>0</v>
      </c>
      <c r="DI274" s="90">
        <f t="shared" ref="DI274:DI275" si="4196">ROUND(((DB274-CI274)/DG274/10),2)*-1</f>
        <v>0</v>
      </c>
      <c r="DJ274" s="90">
        <f>DH274+DI274</f>
        <v>0</v>
      </c>
      <c r="DK274" s="87">
        <f>DL274+DS274</f>
        <v>0</v>
      </c>
      <c r="DL274" s="87">
        <f>DN274+DO274+DP274+DQ274+DR274</f>
        <v>0</v>
      </c>
      <c r="DM274" s="88"/>
      <c r="DN274" s="81"/>
      <c r="DO274" s="81"/>
      <c r="DP274" s="81"/>
      <c r="DQ274" s="81"/>
      <c r="DR274" s="81"/>
      <c r="DS274" s="87">
        <f>DT274+DU274+DV274</f>
        <v>0</v>
      </c>
      <c r="DT274" s="81"/>
      <c r="DU274" s="81"/>
      <c r="DV274" s="81"/>
      <c r="DW274" s="81">
        <f t="shared" ref="DW274:DW277" si="4197">(DO274+DP274+DQ274)-(CV274+CW274+CX274)</f>
        <v>0</v>
      </c>
      <c r="DX274" s="81">
        <f t="shared" ref="DX274:DX277" si="4198">(DT274+DU274)-(DA274+DB274)</f>
        <v>0</v>
      </c>
      <c r="DY274" s="9"/>
      <c r="DZ274" s="9"/>
      <c r="EA274" s="90" t="e">
        <f t="shared" ref="EA274:EA275" si="4199">ROUND(((DP274+DQ274)-(CW274+CX274))/DY274/10,2)*-1</f>
        <v>#DIV/0!</v>
      </c>
      <c r="EB274" s="90" t="e">
        <f t="shared" ref="EB274:EB275" si="4200">ROUND(((DU274-DB274)/DZ274/10),2)*-1</f>
        <v>#DIV/0!</v>
      </c>
      <c r="EC274" s="90" t="e">
        <f>EA274+EB274</f>
        <v>#DIV/0!</v>
      </c>
      <c r="ED274" s="87">
        <f>EE274+EL274</f>
        <v>0</v>
      </c>
      <c r="EE274" s="87">
        <f>EG274+EH274+EI274+EJ274+EK274</f>
        <v>0</v>
      </c>
      <c r="EF274" s="88"/>
      <c r="EG274" s="81"/>
      <c r="EH274" s="81"/>
      <c r="EI274" s="81"/>
      <c r="EJ274" s="81"/>
      <c r="EK274" s="81"/>
      <c r="EL274" s="87">
        <f>EM274+EN274+EO274</f>
        <v>0</v>
      </c>
      <c r="EM274" s="81"/>
      <c r="EN274" s="81"/>
      <c r="EO274" s="81"/>
      <c r="EP274" s="81">
        <f t="shared" ref="EP274:EP277" si="4201">(EH274+EI274+EJ274)-(DO274+DP274+DQ274)</f>
        <v>0</v>
      </c>
      <c r="EQ274" s="81">
        <f t="shared" ref="EQ274:EQ277" si="4202">(EM274+EN274)-(DT274+DU274)</f>
        <v>0</v>
      </c>
      <c r="ER274" s="9"/>
      <c r="ES274" s="9"/>
      <c r="ET274" s="90" t="e">
        <f t="shared" ref="ET274:ET275" si="4203">ROUND(((EI274+EJ274)-(DP274+DQ274))/ER274/10,2)*-1</f>
        <v>#DIV/0!</v>
      </c>
      <c r="EU274" s="90" t="e">
        <f t="shared" ref="EU274:EU275" si="4204">ROUND(((EN274-DU274)/ES274/10),2)*-1</f>
        <v>#DIV/0!</v>
      </c>
      <c r="EV274" s="90" t="e">
        <f>ET274+EU274</f>
        <v>#DIV/0!</v>
      </c>
    </row>
    <row r="275" spans="1:152" x14ac:dyDescent="0.25">
      <c r="A275" s="5">
        <v>1498</v>
      </c>
      <c r="B275" s="2">
        <v>691013861</v>
      </c>
      <c r="C275" s="7">
        <v>8729590</v>
      </c>
      <c r="D275" s="8" t="s">
        <v>107</v>
      </c>
      <c r="E275" s="2">
        <v>3146</v>
      </c>
      <c r="F275" s="2" t="s">
        <v>56</v>
      </c>
      <c r="G275" s="7" t="s">
        <v>94</v>
      </c>
      <c r="H275" s="40">
        <f>I275+P275</f>
        <v>0</v>
      </c>
      <c r="I275" s="40">
        <f>K275+L275+M275+N275+O275</f>
        <v>0</v>
      </c>
      <c r="J275" s="5"/>
      <c r="K275" s="9"/>
      <c r="L275" s="9"/>
      <c r="M275" s="9"/>
      <c r="N275" s="9"/>
      <c r="O275" s="9"/>
      <c r="P275" s="40">
        <f>Q275+R275+S275</f>
        <v>0</v>
      </c>
      <c r="Q275" s="9"/>
      <c r="R275" s="9"/>
      <c r="S275" s="9"/>
      <c r="T275" s="64">
        <f>(L275+M275+N275)*-1</f>
        <v>0</v>
      </c>
      <c r="U275" s="64">
        <f>(Q275+R275)*-1</f>
        <v>0</v>
      </c>
      <c r="V275" s="9">
        <f t="shared" si="4153"/>
        <v>0</v>
      </c>
      <c r="W275" s="9">
        <f t="shared" si="4153"/>
        <v>0</v>
      </c>
      <c r="X275" s="9">
        <v>50756</v>
      </c>
      <c r="Y275" s="9">
        <v>30694</v>
      </c>
      <c r="Z275" s="69">
        <f t="shared" si="4154"/>
        <v>0</v>
      </c>
      <c r="AA275" s="69">
        <f t="shared" si="4155"/>
        <v>0</v>
      </c>
      <c r="AB275" s="69">
        <f>Z275+AA275</f>
        <v>0</v>
      </c>
      <c r="AC275" s="69">
        <f t="shared" si="4156"/>
        <v>0</v>
      </c>
      <c r="AD275" s="69">
        <f t="shared" si="4157"/>
        <v>0</v>
      </c>
      <c r="AE275" s="46">
        <f t="shared" si="4158"/>
        <v>0</v>
      </c>
      <c r="AF275" s="9">
        <f t="shared" si="4159"/>
        <v>0</v>
      </c>
      <c r="AG275" s="9">
        <f t="shared" si="4160"/>
        <v>0</v>
      </c>
      <c r="AH275" s="69">
        <f t="shared" si="4161"/>
        <v>0</v>
      </c>
      <c r="AI275" s="69">
        <f t="shared" si="4162"/>
        <v>0</v>
      </c>
      <c r="AJ275" s="69">
        <f>AH275+AI275</f>
        <v>0</v>
      </c>
      <c r="AK275" s="40">
        <f>AL275+AS275</f>
        <v>0</v>
      </c>
      <c r="AL275" s="40">
        <f>AN275+AO275+AP275+AQ275+AR275</f>
        <v>0</v>
      </c>
      <c r="AM275" s="5"/>
      <c r="AN275" s="9"/>
      <c r="AO275" s="9"/>
      <c r="AP275" s="9"/>
      <c r="AQ275" s="9"/>
      <c r="AR275" s="9"/>
      <c r="AS275" s="87">
        <f>AT275+AU275+AV275</f>
        <v>0</v>
      </c>
      <c r="AT275" s="78"/>
      <c r="AU275" s="78"/>
      <c r="AV275" s="9"/>
      <c r="AW275" s="81"/>
      <c r="AX275" s="81"/>
      <c r="AY275" s="78"/>
      <c r="AZ275" s="9">
        <v>50756</v>
      </c>
      <c r="BA275" s="9">
        <v>30694</v>
      </c>
      <c r="BB275" s="86">
        <f t="shared" si="4163"/>
        <v>0</v>
      </c>
      <c r="BC275" s="86">
        <f t="shared" si="4164"/>
        <v>0</v>
      </c>
      <c r="BD275" s="86">
        <f>BB275+BC275</f>
        <v>0</v>
      </c>
      <c r="BE275" s="87">
        <f>BF275+BM275</f>
        <v>0</v>
      </c>
      <c r="BF275" s="87">
        <f>BH275+BI275+BJ275+BK275+BL275</f>
        <v>0</v>
      </c>
      <c r="BG275" s="88">
        <f t="shared" si="4165"/>
        <v>0</v>
      </c>
      <c r="BH275" s="88">
        <f t="shared" si="4166"/>
        <v>0</v>
      </c>
      <c r="BI275" s="88">
        <f t="shared" si="4167"/>
        <v>0</v>
      </c>
      <c r="BJ275" s="88">
        <f t="shared" si="4168"/>
        <v>0</v>
      </c>
      <c r="BK275" s="88">
        <f t="shared" si="4169"/>
        <v>0</v>
      </c>
      <c r="BL275" s="88">
        <f t="shared" si="4170"/>
        <v>0</v>
      </c>
      <c r="BM275" s="87">
        <f>BN275+BO275+BP275</f>
        <v>0</v>
      </c>
      <c r="BN275" s="81">
        <f t="shared" si="4171"/>
        <v>0</v>
      </c>
      <c r="BO275" s="81">
        <f t="shared" si="4172"/>
        <v>0</v>
      </c>
      <c r="BP275" s="81">
        <f t="shared" si="4173"/>
        <v>0</v>
      </c>
      <c r="BQ275" s="81">
        <f t="shared" si="4174"/>
        <v>0</v>
      </c>
      <c r="BR275" s="81">
        <f t="shared" si="4175"/>
        <v>0</v>
      </c>
      <c r="BS275" s="81">
        <f t="shared" si="4176"/>
        <v>0</v>
      </c>
      <c r="BT275" s="9">
        <v>50756</v>
      </c>
      <c r="BU275" s="9">
        <v>30694</v>
      </c>
      <c r="BV275" s="86">
        <f t="shared" si="4177"/>
        <v>0</v>
      </c>
      <c r="BW275" s="86">
        <f t="shared" si="4178"/>
        <v>0</v>
      </c>
      <c r="BX275" s="86">
        <f>BV275+BW275</f>
        <v>0</v>
      </c>
      <c r="BY275" s="87">
        <f t="shared" si="4179"/>
        <v>0</v>
      </c>
      <c r="BZ275" s="87">
        <f t="shared" si="4180"/>
        <v>0</v>
      </c>
      <c r="CA275" s="81">
        <f t="shared" si="4181"/>
        <v>0</v>
      </c>
      <c r="CB275" s="81">
        <f t="shared" si="4182"/>
        <v>0</v>
      </c>
      <c r="CC275" s="81">
        <f t="shared" si="4183"/>
        <v>0</v>
      </c>
      <c r="CD275" s="81">
        <f t="shared" si="4184"/>
        <v>0</v>
      </c>
      <c r="CE275" s="81">
        <f t="shared" si="4185"/>
        <v>0</v>
      </c>
      <c r="CF275" s="81">
        <f t="shared" si="4186"/>
        <v>0</v>
      </c>
      <c r="CG275" s="87">
        <f t="shared" si="4187"/>
        <v>0</v>
      </c>
      <c r="CH275" s="81">
        <f t="shared" ref="CH275:CH277" si="4205">BN275</f>
        <v>0</v>
      </c>
      <c r="CI275" s="81">
        <f t="shared" si="4188"/>
        <v>0</v>
      </c>
      <c r="CJ275" s="81">
        <f t="shared" si="4189"/>
        <v>0</v>
      </c>
      <c r="CK275" s="81">
        <f>(CC275+CD275+CE275)-(BI275+BJ275+BK275)</f>
        <v>0</v>
      </c>
      <c r="CL275" s="81">
        <f>(CH275+CI275)-(BN275+BO275)</f>
        <v>0</v>
      </c>
      <c r="CM275" s="9">
        <v>50756</v>
      </c>
      <c r="CN275" s="9">
        <v>30694</v>
      </c>
      <c r="CO275" s="90">
        <f t="shared" si="4190"/>
        <v>0</v>
      </c>
      <c r="CP275" s="90">
        <f t="shared" si="4191"/>
        <v>0</v>
      </c>
      <c r="CQ275" s="90">
        <f t="shared" si="4192"/>
        <v>0</v>
      </c>
      <c r="CR275" s="87">
        <f>CS275+CZ275</f>
        <v>0</v>
      </c>
      <c r="CS275" s="87">
        <f>CU275+CV275+CW275+CX275+CY275</f>
        <v>0</v>
      </c>
      <c r="CT275" s="88"/>
      <c r="CU275" s="81"/>
      <c r="CV275" s="81"/>
      <c r="CW275" s="81"/>
      <c r="CX275" s="81"/>
      <c r="CY275" s="81"/>
      <c r="CZ275" s="87">
        <f>DA275+DB275+DC275</f>
        <v>0</v>
      </c>
      <c r="DA275" s="81"/>
      <c r="DB275" s="81"/>
      <c r="DC275" s="81"/>
      <c r="DD275" s="81">
        <f t="shared" si="4193"/>
        <v>0</v>
      </c>
      <c r="DE275" s="81">
        <f t="shared" si="4194"/>
        <v>0</v>
      </c>
      <c r="DF275" s="9">
        <v>51792</v>
      </c>
      <c r="DG275" s="9">
        <v>31320</v>
      </c>
      <c r="DH275" s="90">
        <f t="shared" si="4195"/>
        <v>0</v>
      </c>
      <c r="DI275" s="90">
        <f t="shared" si="4196"/>
        <v>0</v>
      </c>
      <c r="DJ275" s="90">
        <f>DH275+DI275</f>
        <v>0</v>
      </c>
      <c r="DK275" s="87">
        <f>DL275+DS275</f>
        <v>0</v>
      </c>
      <c r="DL275" s="87">
        <f>DN275+DO275+DP275+DQ275+DR275</f>
        <v>0</v>
      </c>
      <c r="DM275" s="88"/>
      <c r="DN275" s="81"/>
      <c r="DO275" s="81"/>
      <c r="DP275" s="81"/>
      <c r="DQ275" s="81"/>
      <c r="DR275" s="81"/>
      <c r="DS275" s="87">
        <f>DT275+DU275+DV275</f>
        <v>0</v>
      </c>
      <c r="DT275" s="81"/>
      <c r="DU275" s="81"/>
      <c r="DV275" s="81"/>
      <c r="DW275" s="81">
        <f t="shared" si="4197"/>
        <v>0</v>
      </c>
      <c r="DX275" s="81">
        <f t="shared" si="4198"/>
        <v>0</v>
      </c>
      <c r="DY275" s="9"/>
      <c r="DZ275" s="9"/>
      <c r="EA275" s="90" t="e">
        <f t="shared" si="4199"/>
        <v>#DIV/0!</v>
      </c>
      <c r="EB275" s="90" t="e">
        <f t="shared" si="4200"/>
        <v>#DIV/0!</v>
      </c>
      <c r="EC275" s="90" t="e">
        <f>EA275+EB275</f>
        <v>#DIV/0!</v>
      </c>
      <c r="ED275" s="87">
        <f>EE275+EL275</f>
        <v>0</v>
      </c>
      <c r="EE275" s="87">
        <f>EG275+EH275+EI275+EJ275+EK275</f>
        <v>0</v>
      </c>
      <c r="EF275" s="88"/>
      <c r="EG275" s="81"/>
      <c r="EH275" s="81"/>
      <c r="EI275" s="81"/>
      <c r="EJ275" s="81"/>
      <c r="EK275" s="81"/>
      <c r="EL275" s="87">
        <f>EM275+EN275+EO275</f>
        <v>0</v>
      </c>
      <c r="EM275" s="81"/>
      <c r="EN275" s="81"/>
      <c r="EO275" s="81"/>
      <c r="EP275" s="81">
        <f t="shared" si="4201"/>
        <v>0</v>
      </c>
      <c r="EQ275" s="81">
        <f t="shared" si="4202"/>
        <v>0</v>
      </c>
      <c r="ER275" s="9"/>
      <c r="ES275" s="9"/>
      <c r="ET275" s="90" t="e">
        <f t="shared" si="4203"/>
        <v>#DIV/0!</v>
      </c>
      <c r="EU275" s="90" t="e">
        <f t="shared" si="4204"/>
        <v>#DIV/0!</v>
      </c>
      <c r="EV275" s="90" t="e">
        <f>ET275+EU275</f>
        <v>#DIV/0!</v>
      </c>
    </row>
    <row r="276" spans="1:152" x14ac:dyDescent="0.25">
      <c r="A276" s="5">
        <v>1498</v>
      </c>
      <c r="B276" s="2">
        <v>691013861</v>
      </c>
      <c r="C276" s="7">
        <v>8729590</v>
      </c>
      <c r="D276" s="8" t="s">
        <v>107</v>
      </c>
      <c r="E276" s="2">
        <v>3146</v>
      </c>
      <c r="F276" s="2" t="s">
        <v>56</v>
      </c>
      <c r="G276" s="7" t="s">
        <v>94</v>
      </c>
      <c r="H276" s="40">
        <f>I276+P276</f>
        <v>0</v>
      </c>
      <c r="I276" s="40">
        <f>K276+L276+M276+N276+O276</f>
        <v>0</v>
      </c>
      <c r="J276" s="5"/>
      <c r="K276" s="9"/>
      <c r="L276" s="9"/>
      <c r="M276" s="9"/>
      <c r="N276" s="9"/>
      <c r="O276" s="9"/>
      <c r="P276" s="40">
        <f>Q276+R276+S276</f>
        <v>0</v>
      </c>
      <c r="Q276" s="9"/>
      <c r="R276" s="9"/>
      <c r="S276" s="9"/>
      <c r="T276" s="64">
        <f>(L276+M276+N276)*-1</f>
        <v>0</v>
      </c>
      <c r="U276" s="64">
        <f>(Q276+R276)*-1</f>
        <v>0</v>
      </c>
      <c r="V276" s="9">
        <f t="shared" ref="V276" si="4206">ROUND(T276*0.65,0)</f>
        <v>0</v>
      </c>
      <c r="W276" s="9">
        <f t="shared" ref="W276" si="4207">ROUND(U276*0.65,0)</f>
        <v>0</v>
      </c>
      <c r="X276" s="9">
        <v>50756</v>
      </c>
      <c r="Y276" s="9">
        <v>30694</v>
      </c>
      <c r="Z276" s="69">
        <f t="shared" ref="Z276" si="4208">IF(T276=0,0,ROUND((T276+L276)/X276/12,2))</f>
        <v>0</v>
      </c>
      <c r="AA276" s="69">
        <f t="shared" ref="AA276" si="4209">IF(U276=0,0,ROUND((U276+Q276)/Y276/12,2))</f>
        <v>0</v>
      </c>
      <c r="AB276" s="69">
        <f>Z276+AA276</f>
        <v>0</v>
      </c>
      <c r="AC276" s="69">
        <f t="shared" si="4156"/>
        <v>0</v>
      </c>
      <c r="AD276" s="69">
        <f t="shared" si="4157"/>
        <v>0</v>
      </c>
      <c r="AE276" s="46">
        <f t="shared" ref="AE276" si="4210">AC276+AD276</f>
        <v>0</v>
      </c>
      <c r="AF276" s="9">
        <f t="shared" si="4159"/>
        <v>0</v>
      </c>
      <c r="AG276" s="9">
        <f t="shared" si="4160"/>
        <v>0</v>
      </c>
      <c r="AH276" s="69">
        <f t="shared" si="4161"/>
        <v>0</v>
      </c>
      <c r="AI276" s="69">
        <f t="shared" si="4162"/>
        <v>0</v>
      </c>
      <c r="AJ276" s="69">
        <f>AH276+AI276</f>
        <v>0</v>
      </c>
      <c r="AK276" s="40">
        <f>AL276+AS276</f>
        <v>0</v>
      </c>
      <c r="AL276" s="40">
        <f>AN276+AO276+AP276+AQ276+AR276</f>
        <v>0</v>
      </c>
      <c r="AM276" s="5"/>
      <c r="AN276" s="9"/>
      <c r="AO276" s="9"/>
      <c r="AP276" s="9"/>
      <c r="AQ276" s="9"/>
      <c r="AR276" s="9"/>
      <c r="AS276" s="87">
        <f>AT276+AU276+AV276</f>
        <v>0</v>
      </c>
      <c r="AT276" s="78"/>
      <c r="AU276" s="78"/>
      <c r="AV276" s="9"/>
      <c r="AW276" s="81"/>
      <c r="AX276" s="81"/>
      <c r="AY276" s="78"/>
      <c r="AZ276" s="9">
        <v>50756</v>
      </c>
      <c r="BA276" s="9">
        <v>30694</v>
      </c>
      <c r="BB276" s="86">
        <f t="shared" si="4163"/>
        <v>0</v>
      </c>
      <c r="BC276" s="86">
        <f t="shared" si="4164"/>
        <v>0</v>
      </c>
      <c r="BD276" s="86">
        <f>BB276+BC276</f>
        <v>0</v>
      </c>
      <c r="BE276" s="87">
        <f>BF276+BM276</f>
        <v>0</v>
      </c>
      <c r="BF276" s="87">
        <f>BH276+BI276+BJ276+BK276+BL276</f>
        <v>0</v>
      </c>
      <c r="BG276" s="88">
        <f t="shared" si="4165"/>
        <v>0</v>
      </c>
      <c r="BH276" s="88">
        <f t="shared" si="4166"/>
        <v>0</v>
      </c>
      <c r="BI276" s="88">
        <f t="shared" si="4167"/>
        <v>0</v>
      </c>
      <c r="BJ276" s="88">
        <f t="shared" si="4168"/>
        <v>0</v>
      </c>
      <c r="BK276" s="88">
        <f t="shared" si="4169"/>
        <v>0</v>
      </c>
      <c r="BL276" s="88">
        <f t="shared" si="4170"/>
        <v>0</v>
      </c>
      <c r="BM276" s="87">
        <f>BN276+BO276+BP276</f>
        <v>0</v>
      </c>
      <c r="BN276" s="81">
        <f t="shared" si="4171"/>
        <v>0</v>
      </c>
      <c r="BO276" s="81">
        <f t="shared" si="4172"/>
        <v>0</v>
      </c>
      <c r="BP276" s="81">
        <f t="shared" si="4173"/>
        <v>0</v>
      </c>
      <c r="BQ276" s="81">
        <f t="shared" si="4174"/>
        <v>0</v>
      </c>
      <c r="BR276" s="81">
        <f t="shared" si="4175"/>
        <v>0</v>
      </c>
      <c r="BS276" s="81">
        <f t="shared" si="4176"/>
        <v>0</v>
      </c>
      <c r="BT276" s="9">
        <v>50756</v>
      </c>
      <c r="BU276" s="9">
        <v>30694</v>
      </c>
      <c r="BV276" s="86">
        <f t="shared" si="4177"/>
        <v>0</v>
      </c>
      <c r="BW276" s="86">
        <f t="shared" si="4178"/>
        <v>0</v>
      </c>
      <c r="BX276" s="86">
        <f>BV276+BW276</f>
        <v>0</v>
      </c>
      <c r="BY276" s="87">
        <f t="shared" si="4179"/>
        <v>0</v>
      </c>
      <c r="BZ276" s="87">
        <f t="shared" si="4180"/>
        <v>0</v>
      </c>
      <c r="CA276" s="81">
        <f t="shared" si="4181"/>
        <v>0</v>
      </c>
      <c r="CB276" s="81">
        <f t="shared" si="4182"/>
        <v>0</v>
      </c>
      <c r="CC276" s="81">
        <f t="shared" si="4183"/>
        <v>0</v>
      </c>
      <c r="CD276" s="81">
        <f t="shared" si="4184"/>
        <v>0</v>
      </c>
      <c r="CE276" s="81">
        <f t="shared" si="4185"/>
        <v>0</v>
      </c>
      <c r="CF276" s="81">
        <f t="shared" si="4186"/>
        <v>0</v>
      </c>
      <c r="CG276" s="87">
        <f t="shared" si="4187"/>
        <v>0</v>
      </c>
      <c r="CH276" s="81">
        <f t="shared" si="4205"/>
        <v>0</v>
      </c>
      <c r="CI276" s="81">
        <f t="shared" si="4188"/>
        <v>0</v>
      </c>
      <c r="CJ276" s="81">
        <f t="shared" si="4189"/>
        <v>0</v>
      </c>
      <c r="CK276" s="81">
        <f>(CC276+CD276+CE276)-(BI276+BJ276+BK276)</f>
        <v>0</v>
      </c>
      <c r="CL276" s="81">
        <f>(CH276+CI276)-(BN276+BO276)</f>
        <v>0</v>
      </c>
      <c r="CM276" s="9">
        <v>50756</v>
      </c>
      <c r="CN276" s="9">
        <v>30694</v>
      </c>
      <c r="CO276" s="90">
        <f t="shared" si="4190"/>
        <v>0</v>
      </c>
      <c r="CP276" s="90">
        <f t="shared" si="4191"/>
        <v>0</v>
      </c>
      <c r="CQ276" s="90">
        <f t="shared" si="4192"/>
        <v>0</v>
      </c>
      <c r="CR276" s="87">
        <f>CS276+CZ276</f>
        <v>0</v>
      </c>
      <c r="CS276" s="87">
        <f>CU276+CV276+CW276+CX276+CY276</f>
        <v>0</v>
      </c>
      <c r="CT276" s="88"/>
      <c r="CU276" s="81"/>
      <c r="CV276" s="81"/>
      <c r="CW276" s="81"/>
      <c r="CX276" s="81"/>
      <c r="CY276" s="81"/>
      <c r="CZ276" s="87">
        <f>DA276+DB276+DC276</f>
        <v>0</v>
      </c>
      <c r="DA276" s="81"/>
      <c r="DB276" s="81"/>
      <c r="DC276" s="81"/>
      <c r="DD276" s="81">
        <f t="shared" ref="DD276" si="4211">(CV276+CW276+CX276)-(CC276+CD276+CE276)</f>
        <v>0</v>
      </c>
      <c r="DE276" s="81">
        <f t="shared" ref="DE276" si="4212">(DA276+DB276)-(CH276+CI276)</f>
        <v>0</v>
      </c>
      <c r="DF276" s="9">
        <v>51792</v>
      </c>
      <c r="DG276" s="9">
        <v>31320</v>
      </c>
      <c r="DH276" s="90">
        <f t="shared" ref="DH276" si="4213">ROUND(((CW276+CX276)-(CD276+CE276))/DF276/10,2)*-1</f>
        <v>0</v>
      </c>
      <c r="DI276" s="90">
        <f t="shared" ref="DI276" si="4214">ROUND(((DB276-CI276)/DG276/10),2)*-1</f>
        <v>0</v>
      </c>
      <c r="DJ276" s="90">
        <f>DH276+DI276</f>
        <v>0</v>
      </c>
      <c r="DK276" s="87">
        <f>DL276+DS276</f>
        <v>0</v>
      </c>
      <c r="DL276" s="87">
        <f>DN276+DO276+DP276+DQ276+DR276</f>
        <v>0</v>
      </c>
      <c r="DM276" s="88"/>
      <c r="DN276" s="81"/>
      <c r="DO276" s="81"/>
      <c r="DP276" s="81"/>
      <c r="DQ276" s="81"/>
      <c r="DR276" s="81"/>
      <c r="DS276" s="87">
        <f>DT276+DU276+DV276</f>
        <v>0</v>
      </c>
      <c r="DT276" s="81"/>
      <c r="DU276" s="81"/>
      <c r="DV276" s="81"/>
      <c r="DW276" s="81">
        <f t="shared" ref="DW276" si="4215">(DO276+DP276+DQ276)-(CV276+CW276+CX276)</f>
        <v>0</v>
      </c>
      <c r="DX276" s="81">
        <f t="shared" ref="DX276" si="4216">(DT276+DU276)-(DA276+DB276)</f>
        <v>0</v>
      </c>
      <c r="DY276" s="9"/>
      <c r="DZ276" s="9"/>
      <c r="EA276" s="90" t="e">
        <f t="shared" ref="EA276" si="4217">ROUND(((DP276+DQ276)-(CW276+CX276))/DY276/10,2)*-1</f>
        <v>#DIV/0!</v>
      </c>
      <c r="EB276" s="90" t="e">
        <f t="shared" ref="EB276" si="4218">ROUND(((DU276-DB276)/DZ276/10),2)*-1</f>
        <v>#DIV/0!</v>
      </c>
      <c r="EC276" s="90" t="e">
        <f>EA276+EB276</f>
        <v>#DIV/0!</v>
      </c>
      <c r="ED276" s="87">
        <f>EE276+EL276</f>
        <v>0</v>
      </c>
      <c r="EE276" s="87">
        <f>EG276+EH276+EI276+EJ276+EK276</f>
        <v>0</v>
      </c>
      <c r="EF276" s="88"/>
      <c r="EG276" s="81"/>
      <c r="EH276" s="81"/>
      <c r="EI276" s="81"/>
      <c r="EJ276" s="81"/>
      <c r="EK276" s="81"/>
      <c r="EL276" s="87">
        <f>EM276+EN276+EO276</f>
        <v>0</v>
      </c>
      <c r="EM276" s="81"/>
      <c r="EN276" s="81"/>
      <c r="EO276" s="81"/>
      <c r="EP276" s="81">
        <f t="shared" ref="EP276" si="4219">(EH276+EI276+EJ276)-(DO276+DP276+DQ276)</f>
        <v>0</v>
      </c>
      <c r="EQ276" s="81">
        <f t="shared" ref="EQ276" si="4220">(EM276+EN276)-(DT276+DU276)</f>
        <v>0</v>
      </c>
      <c r="ER276" s="9"/>
      <c r="ES276" s="9"/>
      <c r="ET276" s="90" t="e">
        <f t="shared" ref="ET276" si="4221">ROUND(((EI276+EJ276)-(DP276+DQ276))/ER276/10,2)*-1</f>
        <v>#DIV/0!</v>
      </c>
      <c r="EU276" s="90" t="e">
        <f t="shared" ref="EU276" si="4222">ROUND(((EN276-DU276)/ES276/10),2)*-1</f>
        <v>#DIV/0!</v>
      </c>
      <c r="EV276" s="90" t="e">
        <f>ET276+EU276</f>
        <v>#DIV/0!</v>
      </c>
    </row>
    <row r="277" spans="1:152" x14ac:dyDescent="0.25">
      <c r="A277" s="5">
        <v>1498</v>
      </c>
      <c r="B277" s="2">
        <v>691013861</v>
      </c>
      <c r="C277" s="7">
        <v>8729590</v>
      </c>
      <c r="D277" s="8" t="s">
        <v>107</v>
      </c>
      <c r="E277" s="19">
        <v>3146</v>
      </c>
      <c r="F277" s="19" t="s">
        <v>108</v>
      </c>
      <c r="G277" s="19" t="s">
        <v>94</v>
      </c>
      <c r="H277" s="40">
        <f>I277+P277</f>
        <v>0</v>
      </c>
      <c r="I277" s="40">
        <f>K277+L277+M277+N277+O277</f>
        <v>0</v>
      </c>
      <c r="J277" s="5"/>
      <c r="K277" s="9"/>
      <c r="L277" s="9"/>
      <c r="M277" s="9"/>
      <c r="N277" s="9"/>
      <c r="O277" s="9"/>
      <c r="P277" s="40">
        <f>Q277+R277+S277</f>
        <v>0</v>
      </c>
      <c r="Q277" s="9"/>
      <c r="R277" s="9"/>
      <c r="S277" s="9"/>
      <c r="T277" s="64">
        <f>(L277+M277+N277)*-1</f>
        <v>0</v>
      </c>
      <c r="U277" s="64">
        <f>(Q277+R277)*-1</f>
        <v>0</v>
      </c>
      <c r="V277" s="9">
        <f t="shared" si="4153"/>
        <v>0</v>
      </c>
      <c r="W277" s="9">
        <f t="shared" si="4153"/>
        <v>0</v>
      </c>
      <c r="X277" s="45" t="s">
        <v>218</v>
      </c>
      <c r="Y277" s="45" t="s">
        <v>218</v>
      </c>
      <c r="Z277" s="69">
        <f t="shared" si="4154"/>
        <v>0</v>
      </c>
      <c r="AA277" s="69">
        <f t="shared" si="4155"/>
        <v>0</v>
      </c>
      <c r="AB277" s="69">
        <f>Z277+AA277</f>
        <v>0</v>
      </c>
      <c r="AC277" s="69">
        <f t="shared" si="4156"/>
        <v>0</v>
      </c>
      <c r="AD277" s="69">
        <f t="shared" si="4157"/>
        <v>0</v>
      </c>
      <c r="AE277" s="46">
        <f>AC277+AD277</f>
        <v>0</v>
      </c>
      <c r="AF277" s="9">
        <f t="shared" si="4159"/>
        <v>0</v>
      </c>
      <c r="AG277" s="9">
        <f t="shared" si="4160"/>
        <v>0</v>
      </c>
      <c r="AH277" s="69">
        <f t="shared" si="4161"/>
        <v>0</v>
      </c>
      <c r="AI277" s="69">
        <f t="shared" si="4162"/>
        <v>0</v>
      </c>
      <c r="AJ277" s="69">
        <f>AH277+AI277</f>
        <v>0</v>
      </c>
      <c r="AK277" s="40">
        <f>AL277+AS277</f>
        <v>0</v>
      </c>
      <c r="AL277" s="40">
        <f>AN277+AO277+AP277+AQ277+AR277</f>
        <v>0</v>
      </c>
      <c r="AM277" s="5"/>
      <c r="AN277" s="9"/>
      <c r="AO277" s="9"/>
      <c r="AP277" s="9"/>
      <c r="AQ277" s="9"/>
      <c r="AR277" s="9"/>
      <c r="AS277" s="87">
        <f>AT277+AU277+AV277</f>
        <v>0</v>
      </c>
      <c r="AT277" s="78"/>
      <c r="AU277" s="78"/>
      <c r="AV277" s="9"/>
      <c r="AW277" s="81"/>
      <c r="AX277" s="81"/>
      <c r="AY277" s="78"/>
      <c r="AZ277" s="45" t="s">
        <v>218</v>
      </c>
      <c r="BA277" s="45" t="s">
        <v>218</v>
      </c>
      <c r="BB277" s="107" t="s">
        <v>218</v>
      </c>
      <c r="BC277" s="107" t="s">
        <v>218</v>
      </c>
      <c r="BD277" s="107" t="s">
        <v>218</v>
      </c>
      <c r="BE277" s="87">
        <f>BF277+BM277</f>
        <v>0</v>
      </c>
      <c r="BF277" s="87">
        <f>BH277+BI277+BJ277+BK277+BL277</f>
        <v>0</v>
      </c>
      <c r="BG277" s="88">
        <f t="shared" si="4165"/>
        <v>0</v>
      </c>
      <c r="BH277" s="88">
        <f t="shared" si="4166"/>
        <v>0</v>
      </c>
      <c r="BI277" s="88">
        <f t="shared" si="4167"/>
        <v>0</v>
      </c>
      <c r="BJ277" s="88">
        <f t="shared" si="4168"/>
        <v>0</v>
      </c>
      <c r="BK277" s="88">
        <f t="shared" si="4169"/>
        <v>0</v>
      </c>
      <c r="BL277" s="88">
        <f t="shared" si="4170"/>
        <v>0</v>
      </c>
      <c r="BM277" s="87">
        <f>BN277+BO277+BP277</f>
        <v>0</v>
      </c>
      <c r="BN277" s="81">
        <f t="shared" si="4171"/>
        <v>0</v>
      </c>
      <c r="BO277" s="81">
        <f t="shared" si="4172"/>
        <v>0</v>
      </c>
      <c r="BP277" s="81">
        <f t="shared" si="4173"/>
        <v>0</v>
      </c>
      <c r="BQ277" s="81">
        <f t="shared" si="4174"/>
        <v>0</v>
      </c>
      <c r="BR277" s="81">
        <f t="shared" si="4175"/>
        <v>0</v>
      </c>
      <c r="BS277" s="81">
        <f t="shared" si="4176"/>
        <v>0</v>
      </c>
      <c r="BT277" s="45" t="s">
        <v>218</v>
      </c>
      <c r="BU277" s="45" t="s">
        <v>218</v>
      </c>
      <c r="BV277" s="86">
        <v>0</v>
      </c>
      <c r="BW277" s="86">
        <v>0</v>
      </c>
      <c r="BX277" s="86">
        <f>BV277+BW277</f>
        <v>0</v>
      </c>
      <c r="BY277" s="87">
        <f t="shared" si="4179"/>
        <v>0</v>
      </c>
      <c r="BZ277" s="87">
        <f t="shared" si="4180"/>
        <v>0</v>
      </c>
      <c r="CA277" s="81">
        <f t="shared" si="4181"/>
        <v>0</v>
      </c>
      <c r="CB277" s="81">
        <f t="shared" si="4182"/>
        <v>0</v>
      </c>
      <c r="CC277" s="81">
        <f t="shared" si="4183"/>
        <v>0</v>
      </c>
      <c r="CD277" s="81">
        <f t="shared" si="4184"/>
        <v>0</v>
      </c>
      <c r="CE277" s="81">
        <f t="shared" si="4185"/>
        <v>0</v>
      </c>
      <c r="CF277" s="81">
        <f t="shared" si="4186"/>
        <v>0</v>
      </c>
      <c r="CG277" s="87">
        <f t="shared" si="4187"/>
        <v>0</v>
      </c>
      <c r="CH277" s="81">
        <f t="shared" si="4205"/>
        <v>0</v>
      </c>
      <c r="CI277" s="81">
        <f t="shared" si="4188"/>
        <v>0</v>
      </c>
      <c r="CJ277" s="81">
        <f t="shared" si="4189"/>
        <v>0</v>
      </c>
      <c r="CK277" s="81">
        <f>(CC277+CD277+CE277)-(BI277+BJ277+BK277)</f>
        <v>0</v>
      </c>
      <c r="CL277" s="81">
        <f>(CH277+CI277)-(BN277+BO277)</f>
        <v>0</v>
      </c>
      <c r="CM277" s="45">
        <v>0</v>
      </c>
      <c r="CN277" s="45">
        <v>0</v>
      </c>
      <c r="CO277" s="90"/>
      <c r="CP277" s="90"/>
      <c r="CQ277" s="90">
        <f t="shared" si="4192"/>
        <v>0</v>
      </c>
      <c r="CR277" s="87">
        <f>CS277+CZ277</f>
        <v>0</v>
      </c>
      <c r="CS277" s="87">
        <f>CU277+CV277+CW277+CX277+CY277</f>
        <v>0</v>
      </c>
      <c r="CT277" s="88"/>
      <c r="CU277" s="81"/>
      <c r="CV277" s="81"/>
      <c r="CW277" s="81"/>
      <c r="CX277" s="81"/>
      <c r="CY277" s="81"/>
      <c r="CZ277" s="87">
        <f>DA277+DB277+DC277</f>
        <v>0</v>
      </c>
      <c r="DA277" s="81"/>
      <c r="DB277" s="81"/>
      <c r="DC277" s="81"/>
      <c r="DD277" s="81">
        <f t="shared" si="4193"/>
        <v>0</v>
      </c>
      <c r="DE277" s="81">
        <f t="shared" si="4194"/>
        <v>0</v>
      </c>
      <c r="DF277" s="45" t="s">
        <v>218</v>
      </c>
      <c r="DG277" s="45" t="s">
        <v>218</v>
      </c>
      <c r="DH277" s="90">
        <v>0</v>
      </c>
      <c r="DI277" s="90">
        <v>0</v>
      </c>
      <c r="DJ277" s="90">
        <f>DH277+DI277</f>
        <v>0</v>
      </c>
      <c r="DK277" s="87">
        <f>DL277+DS277</f>
        <v>0</v>
      </c>
      <c r="DL277" s="87">
        <f>DN277+DO277+DP277+DQ277+DR277</f>
        <v>0</v>
      </c>
      <c r="DM277" s="88"/>
      <c r="DN277" s="81"/>
      <c r="DO277" s="81"/>
      <c r="DP277" s="81"/>
      <c r="DQ277" s="81"/>
      <c r="DR277" s="81"/>
      <c r="DS277" s="87">
        <f>DT277+DU277+DV277</f>
        <v>0</v>
      </c>
      <c r="DT277" s="81"/>
      <c r="DU277" s="81"/>
      <c r="DV277" s="81"/>
      <c r="DW277" s="81">
        <f t="shared" si="4197"/>
        <v>0</v>
      </c>
      <c r="DX277" s="81">
        <f t="shared" si="4198"/>
        <v>0</v>
      </c>
      <c r="DY277" s="45" t="s">
        <v>218</v>
      </c>
      <c r="DZ277" s="45" t="s">
        <v>218</v>
      </c>
      <c r="EA277" s="90">
        <v>0</v>
      </c>
      <c r="EB277" s="90">
        <v>0</v>
      </c>
      <c r="EC277" s="90">
        <f>EA277+EB277</f>
        <v>0</v>
      </c>
      <c r="ED277" s="87">
        <f>EE277+EL277</f>
        <v>0</v>
      </c>
      <c r="EE277" s="87">
        <f>EG277+EH277+EI277+EJ277+EK277</f>
        <v>0</v>
      </c>
      <c r="EF277" s="88"/>
      <c r="EG277" s="81"/>
      <c r="EH277" s="81"/>
      <c r="EI277" s="81"/>
      <c r="EJ277" s="81"/>
      <c r="EK277" s="81"/>
      <c r="EL277" s="87">
        <f>EM277+EN277+EO277</f>
        <v>0</v>
      </c>
      <c r="EM277" s="81"/>
      <c r="EN277" s="81"/>
      <c r="EO277" s="81"/>
      <c r="EP277" s="81">
        <f t="shared" si="4201"/>
        <v>0</v>
      </c>
      <c r="EQ277" s="81">
        <f t="shared" si="4202"/>
        <v>0</v>
      </c>
      <c r="ER277" s="45" t="s">
        <v>218</v>
      </c>
      <c r="ES277" s="45" t="s">
        <v>218</v>
      </c>
      <c r="ET277" s="90">
        <v>0</v>
      </c>
      <c r="EU277" s="90">
        <v>0</v>
      </c>
      <c r="EV277" s="90">
        <f>ET277+EU277</f>
        <v>0</v>
      </c>
    </row>
    <row r="278" spans="1:152" x14ac:dyDescent="0.25">
      <c r="A278" s="29"/>
      <c r="B278" s="30"/>
      <c r="C278" s="31"/>
      <c r="D278" s="32" t="s">
        <v>197</v>
      </c>
      <c r="E278" s="34"/>
      <c r="F278" s="34"/>
      <c r="G278" s="34"/>
      <c r="H278" s="33">
        <f t="shared" ref="H278:AB278" si="4223">SUBTOTAL(9,H274:H277)</f>
        <v>0</v>
      </c>
      <c r="I278" s="33">
        <f t="shared" si="4223"/>
        <v>0</v>
      </c>
      <c r="J278" s="33">
        <f t="shared" si="4223"/>
        <v>0</v>
      </c>
      <c r="K278" s="33">
        <f t="shared" si="4223"/>
        <v>0</v>
      </c>
      <c r="L278" s="33">
        <f t="shared" si="4223"/>
        <v>0</v>
      </c>
      <c r="M278" s="33">
        <f t="shared" si="4223"/>
        <v>0</v>
      </c>
      <c r="N278" s="33">
        <f t="shared" si="4223"/>
        <v>0</v>
      </c>
      <c r="O278" s="33">
        <f t="shared" si="4223"/>
        <v>0</v>
      </c>
      <c r="P278" s="33">
        <f t="shared" si="4223"/>
        <v>0</v>
      </c>
      <c r="Q278" s="33">
        <f t="shared" si="4223"/>
        <v>0</v>
      </c>
      <c r="R278" s="33">
        <f t="shared" si="4223"/>
        <v>0</v>
      </c>
      <c r="S278" s="33">
        <f t="shared" si="4223"/>
        <v>0</v>
      </c>
      <c r="T278" s="33">
        <f t="shared" si="4223"/>
        <v>0</v>
      </c>
      <c r="U278" s="33">
        <f t="shared" si="4223"/>
        <v>0</v>
      </c>
      <c r="V278" s="33">
        <f t="shared" si="4223"/>
        <v>0</v>
      </c>
      <c r="W278" s="33">
        <f t="shared" si="4223"/>
        <v>0</v>
      </c>
      <c r="X278" s="33">
        <f t="shared" si="4223"/>
        <v>152268</v>
      </c>
      <c r="Y278" s="33">
        <f t="shared" si="4223"/>
        <v>92082</v>
      </c>
      <c r="Z278" s="47">
        <f t="shared" si="4223"/>
        <v>0</v>
      </c>
      <c r="AA278" s="47">
        <f t="shared" si="4223"/>
        <v>0</v>
      </c>
      <c r="AB278" s="47">
        <f t="shared" si="4223"/>
        <v>0</v>
      </c>
      <c r="AC278" s="47">
        <f t="shared" ref="AC278:AJ278" si="4224">SUBTOTAL(9,AC274:AC277)</f>
        <v>0</v>
      </c>
      <c r="AD278" s="47">
        <f t="shared" si="4224"/>
        <v>0</v>
      </c>
      <c r="AE278" s="47">
        <f t="shared" si="4224"/>
        <v>0</v>
      </c>
      <c r="AF278" s="33">
        <f t="shared" si="4224"/>
        <v>0</v>
      </c>
      <c r="AG278" s="33">
        <f t="shared" si="4224"/>
        <v>0</v>
      </c>
      <c r="AH278" s="47">
        <f t="shared" si="4224"/>
        <v>0</v>
      </c>
      <c r="AI278" s="47">
        <f t="shared" si="4224"/>
        <v>0</v>
      </c>
      <c r="AJ278" s="47">
        <f t="shared" si="4224"/>
        <v>0</v>
      </c>
      <c r="AK278" s="33">
        <f t="shared" ref="AK278:BD278" si="4225">SUBTOTAL(9,AK274:AK277)</f>
        <v>0</v>
      </c>
      <c r="AL278" s="33">
        <f t="shared" si="4225"/>
        <v>0</v>
      </c>
      <c r="AM278" s="33">
        <f t="shared" si="4225"/>
        <v>0</v>
      </c>
      <c r="AN278" s="33">
        <f t="shared" si="4225"/>
        <v>0</v>
      </c>
      <c r="AO278" s="33">
        <f t="shared" si="4225"/>
        <v>0</v>
      </c>
      <c r="AP278" s="33">
        <f t="shared" si="4225"/>
        <v>0</v>
      </c>
      <c r="AQ278" s="33">
        <f t="shared" si="4225"/>
        <v>0</v>
      </c>
      <c r="AR278" s="33">
        <f t="shared" si="4225"/>
        <v>0</v>
      </c>
      <c r="AS278" s="33">
        <f t="shared" si="4225"/>
        <v>0</v>
      </c>
      <c r="AT278" s="33">
        <f t="shared" si="4225"/>
        <v>0</v>
      </c>
      <c r="AU278" s="33">
        <f t="shared" si="4225"/>
        <v>0</v>
      </c>
      <c r="AV278" s="33">
        <f t="shared" si="4225"/>
        <v>0</v>
      </c>
      <c r="AW278" s="33">
        <f t="shared" si="4225"/>
        <v>0</v>
      </c>
      <c r="AX278" s="33">
        <f t="shared" si="4225"/>
        <v>0</v>
      </c>
      <c r="AY278" s="33">
        <f t="shared" ref="AY278" si="4226">SUBTOTAL(9,AY274:AY277)</f>
        <v>0</v>
      </c>
      <c r="AZ278" s="33">
        <f t="shared" ref="AZ278:BA278" si="4227">SUBTOTAL(9,AZ274:AZ277)</f>
        <v>152268</v>
      </c>
      <c r="BA278" s="33">
        <f t="shared" si="4227"/>
        <v>92082</v>
      </c>
      <c r="BB278" s="47">
        <f t="shared" si="4225"/>
        <v>0</v>
      </c>
      <c r="BC278" s="47">
        <f t="shared" si="4225"/>
        <v>0</v>
      </c>
      <c r="BD278" s="47">
        <f t="shared" si="4225"/>
        <v>0</v>
      </c>
      <c r="BE278" s="33">
        <f t="shared" ref="BE278:BX278" si="4228">SUBTOTAL(9,BE274:BE277)</f>
        <v>0</v>
      </c>
      <c r="BF278" s="33">
        <f t="shared" si="4228"/>
        <v>0</v>
      </c>
      <c r="BG278" s="33">
        <f t="shared" si="4228"/>
        <v>0</v>
      </c>
      <c r="BH278" s="33">
        <f t="shared" si="4228"/>
        <v>0</v>
      </c>
      <c r="BI278" s="33">
        <f t="shared" si="4228"/>
        <v>0</v>
      </c>
      <c r="BJ278" s="33">
        <f t="shared" si="4228"/>
        <v>0</v>
      </c>
      <c r="BK278" s="33">
        <f t="shared" si="4228"/>
        <v>0</v>
      </c>
      <c r="BL278" s="33">
        <f t="shared" si="4228"/>
        <v>0</v>
      </c>
      <c r="BM278" s="33">
        <f t="shared" si="4228"/>
        <v>0</v>
      </c>
      <c r="BN278" s="33">
        <f t="shared" si="4228"/>
        <v>0</v>
      </c>
      <c r="BO278" s="33">
        <f t="shared" si="4228"/>
        <v>0</v>
      </c>
      <c r="BP278" s="33">
        <f t="shared" si="4228"/>
        <v>0</v>
      </c>
      <c r="BQ278" s="33">
        <f t="shared" si="4228"/>
        <v>0</v>
      </c>
      <c r="BR278" s="33">
        <f t="shared" si="4228"/>
        <v>0</v>
      </c>
      <c r="BS278" s="33">
        <f t="shared" ref="BS278:BU278" si="4229">SUBTOTAL(9,BS274:BS277)</f>
        <v>0</v>
      </c>
      <c r="BT278" s="33">
        <f t="shared" si="4229"/>
        <v>152268</v>
      </c>
      <c r="BU278" s="33">
        <f t="shared" si="4229"/>
        <v>92082</v>
      </c>
      <c r="BV278" s="47">
        <f t="shared" si="4228"/>
        <v>0</v>
      </c>
      <c r="BW278" s="47">
        <f t="shared" si="4228"/>
        <v>0</v>
      </c>
      <c r="BX278" s="47">
        <f t="shared" si="4228"/>
        <v>0</v>
      </c>
      <c r="BY278" s="33">
        <f t="shared" ref="BY278:CQ278" si="4230">SUBTOTAL(9,BY274:BY277)</f>
        <v>12000</v>
      </c>
      <c r="BZ278" s="33">
        <f t="shared" si="4230"/>
        <v>0</v>
      </c>
      <c r="CA278" s="33">
        <f t="shared" si="4230"/>
        <v>0</v>
      </c>
      <c r="CB278" s="33">
        <f t="shared" si="4230"/>
        <v>0</v>
      </c>
      <c r="CC278" s="33">
        <f t="shared" si="4230"/>
        <v>0</v>
      </c>
      <c r="CD278" s="33">
        <f t="shared" si="4230"/>
        <v>0</v>
      </c>
      <c r="CE278" s="33">
        <f t="shared" si="4230"/>
        <v>0</v>
      </c>
      <c r="CF278" s="33">
        <f t="shared" si="4230"/>
        <v>0</v>
      </c>
      <c r="CG278" s="33">
        <f t="shared" si="4230"/>
        <v>12000</v>
      </c>
      <c r="CH278" s="33">
        <f t="shared" si="4230"/>
        <v>12000</v>
      </c>
      <c r="CI278" s="33">
        <f t="shared" si="4230"/>
        <v>0</v>
      </c>
      <c r="CJ278" s="33">
        <f t="shared" si="4230"/>
        <v>0</v>
      </c>
      <c r="CK278" s="33">
        <f t="shared" si="4230"/>
        <v>0</v>
      </c>
      <c r="CL278" s="33">
        <f t="shared" si="4230"/>
        <v>12000</v>
      </c>
      <c r="CM278" s="33">
        <f t="shared" si="4230"/>
        <v>152268</v>
      </c>
      <c r="CN278" s="33">
        <f t="shared" si="4230"/>
        <v>92082</v>
      </c>
      <c r="CO278" s="56">
        <f t="shared" si="4230"/>
        <v>0</v>
      </c>
      <c r="CP278" s="56">
        <f t="shared" si="4230"/>
        <v>0</v>
      </c>
      <c r="CQ278" s="56">
        <f t="shared" si="4230"/>
        <v>0</v>
      </c>
      <c r="CR278" s="33">
        <f t="shared" ref="CR278:DJ278" si="4231">SUBTOTAL(9,CR274:CR277)</f>
        <v>0</v>
      </c>
      <c r="CS278" s="33">
        <f t="shared" si="4231"/>
        <v>0</v>
      </c>
      <c r="CT278" s="33">
        <f t="shared" si="4231"/>
        <v>0</v>
      </c>
      <c r="CU278" s="33">
        <f t="shared" si="4231"/>
        <v>0</v>
      </c>
      <c r="CV278" s="33">
        <f t="shared" si="4231"/>
        <v>0</v>
      </c>
      <c r="CW278" s="33">
        <f t="shared" si="4231"/>
        <v>0</v>
      </c>
      <c r="CX278" s="33">
        <f t="shared" si="4231"/>
        <v>0</v>
      </c>
      <c r="CY278" s="33">
        <f t="shared" si="4231"/>
        <v>0</v>
      </c>
      <c r="CZ278" s="33">
        <f t="shared" si="4231"/>
        <v>0</v>
      </c>
      <c r="DA278" s="33">
        <f t="shared" si="4231"/>
        <v>0</v>
      </c>
      <c r="DB278" s="33">
        <f t="shared" si="4231"/>
        <v>0</v>
      </c>
      <c r="DC278" s="33">
        <f t="shared" si="4231"/>
        <v>0</v>
      </c>
      <c r="DD278" s="33">
        <f t="shared" si="4231"/>
        <v>0</v>
      </c>
      <c r="DE278" s="33">
        <f t="shared" si="4231"/>
        <v>-12000</v>
      </c>
      <c r="DF278" s="33">
        <f t="shared" si="4231"/>
        <v>155376</v>
      </c>
      <c r="DG278" s="33">
        <f t="shared" si="4231"/>
        <v>93960</v>
      </c>
      <c r="DH278" s="56">
        <f t="shared" si="4231"/>
        <v>0</v>
      </c>
      <c r="DI278" s="56">
        <f t="shared" si="4231"/>
        <v>0</v>
      </c>
      <c r="DJ278" s="56">
        <f t="shared" si="4231"/>
        <v>0</v>
      </c>
      <c r="DK278" s="33">
        <f t="shared" ref="DK278:EC278" si="4232">SUBTOTAL(9,DK274:DK277)</f>
        <v>0</v>
      </c>
      <c r="DL278" s="33">
        <f t="shared" si="4232"/>
        <v>0</v>
      </c>
      <c r="DM278" s="33">
        <f t="shared" si="4232"/>
        <v>0</v>
      </c>
      <c r="DN278" s="33">
        <f t="shared" si="4232"/>
        <v>0</v>
      </c>
      <c r="DO278" s="33">
        <f t="shared" si="4232"/>
        <v>0</v>
      </c>
      <c r="DP278" s="33">
        <f t="shared" si="4232"/>
        <v>0</v>
      </c>
      <c r="DQ278" s="33">
        <f t="shared" si="4232"/>
        <v>0</v>
      </c>
      <c r="DR278" s="33">
        <f t="shared" si="4232"/>
        <v>0</v>
      </c>
      <c r="DS278" s="33">
        <f t="shared" si="4232"/>
        <v>0</v>
      </c>
      <c r="DT278" s="33">
        <f t="shared" si="4232"/>
        <v>0</v>
      </c>
      <c r="DU278" s="33">
        <f t="shared" si="4232"/>
        <v>0</v>
      </c>
      <c r="DV278" s="33">
        <f t="shared" si="4232"/>
        <v>0</v>
      </c>
      <c r="DW278" s="33">
        <f t="shared" si="4232"/>
        <v>0</v>
      </c>
      <c r="DX278" s="33">
        <f t="shared" si="4232"/>
        <v>0</v>
      </c>
      <c r="DY278" s="33">
        <f t="shared" si="4232"/>
        <v>0</v>
      </c>
      <c r="DZ278" s="33">
        <f t="shared" si="4232"/>
        <v>0</v>
      </c>
      <c r="EA278" s="56" t="e">
        <f t="shared" si="4232"/>
        <v>#DIV/0!</v>
      </c>
      <c r="EB278" s="56" t="e">
        <f t="shared" si="4232"/>
        <v>#DIV/0!</v>
      </c>
      <c r="EC278" s="56" t="e">
        <f t="shared" si="4232"/>
        <v>#DIV/0!</v>
      </c>
      <c r="ED278" s="33">
        <f t="shared" ref="ED278:EV278" si="4233">SUBTOTAL(9,ED274:ED277)</f>
        <v>0</v>
      </c>
      <c r="EE278" s="33">
        <f t="shared" si="4233"/>
        <v>0</v>
      </c>
      <c r="EF278" s="33">
        <f t="shared" si="4233"/>
        <v>0</v>
      </c>
      <c r="EG278" s="33">
        <f t="shared" si="4233"/>
        <v>0</v>
      </c>
      <c r="EH278" s="33">
        <f t="shared" si="4233"/>
        <v>0</v>
      </c>
      <c r="EI278" s="33">
        <f t="shared" si="4233"/>
        <v>0</v>
      </c>
      <c r="EJ278" s="33">
        <f t="shared" si="4233"/>
        <v>0</v>
      </c>
      <c r="EK278" s="33">
        <f t="shared" si="4233"/>
        <v>0</v>
      </c>
      <c r="EL278" s="33">
        <f t="shared" si="4233"/>
        <v>0</v>
      </c>
      <c r="EM278" s="33">
        <f t="shared" si="4233"/>
        <v>0</v>
      </c>
      <c r="EN278" s="33">
        <f t="shared" si="4233"/>
        <v>0</v>
      </c>
      <c r="EO278" s="33">
        <f t="shared" si="4233"/>
        <v>0</v>
      </c>
      <c r="EP278" s="33">
        <f t="shared" si="4233"/>
        <v>0</v>
      </c>
      <c r="EQ278" s="33">
        <f t="shared" si="4233"/>
        <v>0</v>
      </c>
      <c r="ER278" s="33">
        <f t="shared" si="4233"/>
        <v>0</v>
      </c>
      <c r="ES278" s="33">
        <f t="shared" si="4233"/>
        <v>0</v>
      </c>
      <c r="ET278" s="56" t="e">
        <f t="shared" si="4233"/>
        <v>#DIV/0!</v>
      </c>
      <c r="EU278" s="56" t="e">
        <f t="shared" si="4233"/>
        <v>#DIV/0!</v>
      </c>
      <c r="EV278" s="56" t="e">
        <f t="shared" si="4233"/>
        <v>#DIV/0!</v>
      </c>
    </row>
    <row r="279" spans="1:152" x14ac:dyDescent="0.25">
      <c r="A279" s="29"/>
      <c r="B279" s="30"/>
      <c r="C279" s="31"/>
      <c r="D279" s="32" t="s">
        <v>95</v>
      </c>
      <c r="E279" s="34"/>
      <c r="F279" s="34"/>
      <c r="G279" s="34"/>
      <c r="H279" s="33">
        <f t="shared" ref="H279:W279" si="4234">SUBTOTAL(9,H7:H277)</f>
        <v>15106207</v>
      </c>
      <c r="I279" s="33">
        <f t="shared" si="4234"/>
        <v>8402055</v>
      </c>
      <c r="J279" s="33">
        <f t="shared" si="4234"/>
        <v>231.5</v>
      </c>
      <c r="K279" s="33">
        <f t="shared" si="4234"/>
        <v>5328820</v>
      </c>
      <c r="L279" s="33">
        <f t="shared" si="4234"/>
        <v>1213000</v>
      </c>
      <c r="M279" s="33">
        <f t="shared" si="4234"/>
        <v>1860235</v>
      </c>
      <c r="N279" s="33">
        <f t="shared" si="4234"/>
        <v>0</v>
      </c>
      <c r="O279" s="33">
        <f t="shared" si="4234"/>
        <v>0</v>
      </c>
      <c r="P279" s="33">
        <f t="shared" si="4234"/>
        <v>6704152</v>
      </c>
      <c r="Q279" s="33">
        <f t="shared" si="4234"/>
        <v>1442000</v>
      </c>
      <c r="R279" s="33">
        <f t="shared" si="4234"/>
        <v>5129020</v>
      </c>
      <c r="S279" s="33">
        <f t="shared" si="4234"/>
        <v>133132</v>
      </c>
      <c r="T279" s="65">
        <f t="shared" si="4234"/>
        <v>-3073235</v>
      </c>
      <c r="U279" s="65">
        <f t="shared" si="4234"/>
        <v>-6571020</v>
      </c>
      <c r="V279" s="65">
        <f t="shared" si="4234"/>
        <v>-1997604</v>
      </c>
      <c r="W279" s="65">
        <f t="shared" si="4234"/>
        <v>-4271163</v>
      </c>
      <c r="X279" s="44" t="s">
        <v>218</v>
      </c>
      <c r="Y279" s="44" t="s">
        <v>218</v>
      </c>
      <c r="Z279" s="70">
        <f t="shared" ref="Z279:AX279" si="4235">SUBTOTAL(9,Z7:Z277)</f>
        <v>-3.11</v>
      </c>
      <c r="AA279" s="70">
        <f t="shared" si="4235"/>
        <v>-15.22</v>
      </c>
      <c r="AB279" s="70">
        <f t="shared" si="4235"/>
        <v>-18.330000000000005</v>
      </c>
      <c r="AC279" s="70">
        <f t="shared" ref="AC279:AG279" si="4236">SUBTOTAL(9,AC7:AC277)</f>
        <v>-2.02</v>
      </c>
      <c r="AD279" s="70">
        <f t="shared" si="4236"/>
        <v>-9.9099999999999966</v>
      </c>
      <c r="AE279" s="70">
        <f t="shared" si="4236"/>
        <v>-11.929999999999998</v>
      </c>
      <c r="AF279" s="65">
        <f t="shared" si="4236"/>
        <v>-1075631</v>
      </c>
      <c r="AG279" s="65">
        <f t="shared" si="4236"/>
        <v>-2299857</v>
      </c>
      <c r="AH279" s="70">
        <f t="shared" ref="AH279:AJ279" si="4237">SUBTOTAL(9,AH7:AH277)</f>
        <v>-1.0899999999999999</v>
      </c>
      <c r="AI279" s="70">
        <f t="shared" si="4237"/>
        <v>-5.3100000000000005</v>
      </c>
      <c r="AJ279" s="70">
        <f t="shared" si="4237"/>
        <v>-6.400000000000003</v>
      </c>
      <c r="AK279" s="33">
        <f t="shared" si="4235"/>
        <v>8107021</v>
      </c>
      <c r="AL279" s="33">
        <f t="shared" si="4235"/>
        <v>3312659</v>
      </c>
      <c r="AM279" s="33">
        <f t="shared" si="4235"/>
        <v>151.5</v>
      </c>
      <c r="AN279" s="33">
        <f t="shared" si="4235"/>
        <v>1750076</v>
      </c>
      <c r="AO279" s="33">
        <f t="shared" si="4235"/>
        <v>748416</v>
      </c>
      <c r="AP279" s="33">
        <f t="shared" si="4235"/>
        <v>748734</v>
      </c>
      <c r="AQ279" s="33">
        <f t="shared" si="4235"/>
        <v>0</v>
      </c>
      <c r="AR279" s="33">
        <f t="shared" si="4235"/>
        <v>65433</v>
      </c>
      <c r="AS279" s="33">
        <f t="shared" si="4235"/>
        <v>4794362</v>
      </c>
      <c r="AT279" s="33">
        <f t="shared" si="4235"/>
        <v>1265722</v>
      </c>
      <c r="AU279" s="33">
        <f t="shared" si="4235"/>
        <v>3229097</v>
      </c>
      <c r="AV279" s="33">
        <f t="shared" si="4235"/>
        <v>299543</v>
      </c>
      <c r="AW279" s="33">
        <f t="shared" si="4235"/>
        <v>-1852744</v>
      </c>
      <c r="AX279" s="33">
        <f t="shared" si="4235"/>
        <v>125699</v>
      </c>
      <c r="AY279" s="33">
        <f t="shared" ref="AY279" si="4238">SUBTOTAL(9,AY7:AY277)</f>
        <v>231844</v>
      </c>
      <c r="AZ279" s="44" t="s">
        <v>218</v>
      </c>
      <c r="BA279" s="44" t="s">
        <v>218</v>
      </c>
      <c r="BB279" s="47">
        <f>SUBTOTAL(9,BB7:BB277)</f>
        <v>2.95</v>
      </c>
      <c r="BC279" s="47">
        <f>SUBTOTAL(9,BC7:BC277)</f>
        <v>-0.37999999999999995</v>
      </c>
      <c r="BD279" s="47">
        <f>SUBTOTAL(9,BD7:BD277)</f>
        <v>2.5699999999999994</v>
      </c>
      <c r="BE279" s="33">
        <f t="shared" ref="BE279:BR279" si="4239">SUBTOTAL(9,BE7:BE277)</f>
        <v>13611006</v>
      </c>
      <c r="BF279" s="33">
        <f t="shared" si="4239"/>
        <v>6614744</v>
      </c>
      <c r="BG279" s="33">
        <f t="shared" si="4239"/>
        <v>227</v>
      </c>
      <c r="BH279" s="33">
        <f t="shared" si="4239"/>
        <v>3740256</v>
      </c>
      <c r="BI279" s="33">
        <f t="shared" si="4239"/>
        <v>991416</v>
      </c>
      <c r="BJ279" s="33">
        <f t="shared" si="4239"/>
        <v>1817639</v>
      </c>
      <c r="BK279" s="33">
        <f t="shared" si="4239"/>
        <v>0</v>
      </c>
      <c r="BL279" s="33">
        <f t="shared" si="4239"/>
        <v>65433</v>
      </c>
      <c r="BM279" s="33">
        <f t="shared" si="4239"/>
        <v>6996262</v>
      </c>
      <c r="BN279" s="33">
        <f t="shared" si="4239"/>
        <v>1495722</v>
      </c>
      <c r="BO279" s="33">
        <f t="shared" si="4239"/>
        <v>5200997</v>
      </c>
      <c r="BP279" s="33">
        <f t="shared" si="4239"/>
        <v>299543</v>
      </c>
      <c r="BQ279" s="33">
        <f t="shared" si="4239"/>
        <v>-1852744</v>
      </c>
      <c r="BR279" s="33">
        <f t="shared" si="4239"/>
        <v>125699</v>
      </c>
      <c r="BS279" s="33">
        <f t="shared" ref="BS279" si="4240">SUBTOTAL(9,BS7:BS277)</f>
        <v>231844</v>
      </c>
      <c r="BT279" s="44" t="s">
        <v>218</v>
      </c>
      <c r="BU279" s="44" t="s">
        <v>218</v>
      </c>
      <c r="BV279" s="47">
        <f t="shared" ref="BV279:CL279" si="4241">SUBTOTAL(9,BV7:BV277)</f>
        <v>2.97</v>
      </c>
      <c r="BW279" s="47">
        <f t="shared" si="4241"/>
        <v>-0.38999999999999996</v>
      </c>
      <c r="BX279" s="47">
        <f t="shared" si="4241"/>
        <v>2.5799999999999996</v>
      </c>
      <c r="BY279" s="33">
        <f t="shared" si="4241"/>
        <v>13842580</v>
      </c>
      <c r="BZ279" s="33">
        <f t="shared" si="4241"/>
        <v>6660644</v>
      </c>
      <c r="CA279" s="33">
        <f t="shared" si="4241"/>
        <v>227</v>
      </c>
      <c r="CB279" s="33">
        <f t="shared" si="4241"/>
        <v>3740256</v>
      </c>
      <c r="CC279" s="33">
        <f t="shared" si="4241"/>
        <v>1049416</v>
      </c>
      <c r="CD279" s="33">
        <f t="shared" si="4241"/>
        <v>1805539</v>
      </c>
      <c r="CE279" s="33">
        <f t="shared" si="4241"/>
        <v>0</v>
      </c>
      <c r="CF279" s="33">
        <f t="shared" si="4241"/>
        <v>65433</v>
      </c>
      <c r="CG279" s="33">
        <f t="shared" si="4241"/>
        <v>7181936</v>
      </c>
      <c r="CH279" s="33">
        <f t="shared" si="4241"/>
        <v>1517722</v>
      </c>
      <c r="CI279" s="33">
        <f t="shared" si="4241"/>
        <v>5364671</v>
      </c>
      <c r="CJ279" s="33">
        <f t="shared" si="4241"/>
        <v>299543</v>
      </c>
      <c r="CK279" s="33">
        <f t="shared" si="4241"/>
        <v>45900</v>
      </c>
      <c r="CL279" s="33">
        <f t="shared" si="4241"/>
        <v>185674</v>
      </c>
      <c r="CM279" s="44" t="s">
        <v>218</v>
      </c>
      <c r="CN279" s="44" t="s">
        <v>218</v>
      </c>
      <c r="CO279" s="56">
        <f t="shared" ref="CO279:DE279" si="4242">SUBTOTAL(9,CO7:CO277)</f>
        <v>0.02</v>
      </c>
      <c r="CP279" s="56">
        <f t="shared" si="4242"/>
        <v>-0.4</v>
      </c>
      <c r="CQ279" s="56">
        <f t="shared" si="4242"/>
        <v>-0.38</v>
      </c>
      <c r="CR279" s="33">
        <f t="shared" si="4242"/>
        <v>1960849</v>
      </c>
      <c r="CS279" s="33">
        <f t="shared" si="4242"/>
        <v>0</v>
      </c>
      <c r="CT279" s="33">
        <f t="shared" si="4242"/>
        <v>0</v>
      </c>
      <c r="CU279" s="33">
        <f t="shared" si="4242"/>
        <v>0</v>
      </c>
      <c r="CV279" s="33">
        <f t="shared" si="4242"/>
        <v>0</v>
      </c>
      <c r="CW279" s="33">
        <f t="shared" si="4242"/>
        <v>0</v>
      </c>
      <c r="CX279" s="33">
        <f t="shared" si="4242"/>
        <v>0</v>
      </c>
      <c r="CY279" s="33">
        <f t="shared" si="4242"/>
        <v>0</v>
      </c>
      <c r="CZ279" s="33">
        <f t="shared" si="4242"/>
        <v>1960849</v>
      </c>
      <c r="DA279" s="33">
        <f t="shared" si="4242"/>
        <v>0</v>
      </c>
      <c r="DB279" s="33">
        <f t="shared" si="4242"/>
        <v>0</v>
      </c>
      <c r="DC279" s="33">
        <f t="shared" si="4242"/>
        <v>0</v>
      </c>
      <c r="DD279" s="33">
        <f t="shared" si="4242"/>
        <v>-2854955</v>
      </c>
      <c r="DE279" s="33">
        <f t="shared" si="4242"/>
        <v>-6882393</v>
      </c>
      <c r="DF279" s="44" t="s">
        <v>218</v>
      </c>
      <c r="DG279" s="44" t="s">
        <v>218</v>
      </c>
      <c r="DH279" s="56">
        <f t="shared" ref="DH279:DX279" si="4243">SUBTOTAL(9,DH7:DH277)</f>
        <v>3.5999999999999996</v>
      </c>
      <c r="DI279" s="56">
        <f t="shared" si="4243"/>
        <v>20.54</v>
      </c>
      <c r="DJ279" s="56">
        <f t="shared" si="4243"/>
        <v>24.14</v>
      </c>
      <c r="DK279" s="33">
        <f t="shared" si="4243"/>
        <v>0</v>
      </c>
      <c r="DL279" s="33">
        <f t="shared" si="4243"/>
        <v>0</v>
      </c>
      <c r="DM279" s="33">
        <f t="shared" si="4243"/>
        <v>0</v>
      </c>
      <c r="DN279" s="33">
        <f t="shared" si="4243"/>
        <v>0</v>
      </c>
      <c r="DO279" s="33">
        <f t="shared" si="4243"/>
        <v>0</v>
      </c>
      <c r="DP279" s="33">
        <f t="shared" si="4243"/>
        <v>0</v>
      </c>
      <c r="DQ279" s="33">
        <f t="shared" si="4243"/>
        <v>0</v>
      </c>
      <c r="DR279" s="33">
        <f t="shared" si="4243"/>
        <v>0</v>
      </c>
      <c r="DS279" s="33">
        <f t="shared" si="4243"/>
        <v>0</v>
      </c>
      <c r="DT279" s="33">
        <f t="shared" si="4243"/>
        <v>0</v>
      </c>
      <c r="DU279" s="33">
        <f t="shared" si="4243"/>
        <v>0</v>
      </c>
      <c r="DV279" s="33">
        <f t="shared" si="4243"/>
        <v>0</v>
      </c>
      <c r="DW279" s="33">
        <f t="shared" si="4243"/>
        <v>0</v>
      </c>
      <c r="DX279" s="33">
        <f t="shared" si="4243"/>
        <v>0</v>
      </c>
      <c r="DY279" s="44" t="s">
        <v>218</v>
      </c>
      <c r="DZ279" s="44" t="s">
        <v>218</v>
      </c>
      <c r="EA279" s="56" t="e">
        <f>SUBTOTAL(9,EA7:EA277)</f>
        <v>#DIV/0!</v>
      </c>
      <c r="EB279" s="56" t="e">
        <f>SUBTOTAL(9,EB7:EB277)</f>
        <v>#DIV/0!</v>
      </c>
      <c r="EC279" s="56" t="e">
        <f>SUBTOTAL(9,EC7:EC277)</f>
        <v>#DIV/0!</v>
      </c>
      <c r="ED279" s="33">
        <f t="shared" ref="ED279:EQ279" si="4244">SUBTOTAL(9,ED7:ED277)</f>
        <v>0</v>
      </c>
      <c r="EE279" s="33">
        <f t="shared" si="4244"/>
        <v>0</v>
      </c>
      <c r="EF279" s="33">
        <f t="shared" si="4244"/>
        <v>0</v>
      </c>
      <c r="EG279" s="33">
        <f t="shared" si="4244"/>
        <v>0</v>
      </c>
      <c r="EH279" s="33">
        <f t="shared" si="4244"/>
        <v>0</v>
      </c>
      <c r="EI279" s="33">
        <f t="shared" si="4244"/>
        <v>0</v>
      </c>
      <c r="EJ279" s="33">
        <f t="shared" si="4244"/>
        <v>0</v>
      </c>
      <c r="EK279" s="33">
        <f t="shared" si="4244"/>
        <v>0</v>
      </c>
      <c r="EL279" s="33">
        <f t="shared" si="4244"/>
        <v>0</v>
      </c>
      <c r="EM279" s="33">
        <f t="shared" si="4244"/>
        <v>0</v>
      </c>
      <c r="EN279" s="33">
        <f t="shared" si="4244"/>
        <v>0</v>
      </c>
      <c r="EO279" s="33">
        <f t="shared" si="4244"/>
        <v>0</v>
      </c>
      <c r="EP279" s="33">
        <f t="shared" si="4244"/>
        <v>0</v>
      </c>
      <c r="EQ279" s="33">
        <f t="shared" si="4244"/>
        <v>0</v>
      </c>
      <c r="ER279" s="44" t="s">
        <v>218</v>
      </c>
      <c r="ES279" s="44" t="s">
        <v>218</v>
      </c>
      <c r="ET279" s="56" t="e">
        <f>SUBTOTAL(9,ET7:ET277)</f>
        <v>#DIV/0!</v>
      </c>
      <c r="EU279" s="56" t="e">
        <f>SUBTOTAL(9,EU7:EU277)</f>
        <v>#DIV/0!</v>
      </c>
      <c r="EV279" s="56" t="e">
        <f>SUBTOTAL(9,EV7:EV277)</f>
        <v>#DIV/0!</v>
      </c>
    </row>
    <row r="280" spans="1:152" x14ac:dyDescent="0.25">
      <c r="R280" s="42">
        <f>L279+M279+Q279+R279</f>
        <v>9644255</v>
      </c>
      <c r="U280" s="42">
        <f>SUM(T279:U279)</f>
        <v>-9644255</v>
      </c>
      <c r="W280" s="42">
        <f>SUM(V279:W279)</f>
        <v>-6268767</v>
      </c>
      <c r="AG280" s="52">
        <f>AF279+AG279</f>
        <v>-3375488</v>
      </c>
      <c r="AK280" s="48">
        <f>ÚPRAVA!AX279</f>
        <v>13842580</v>
      </c>
      <c r="AL280" s="42">
        <f>I279+AW279+AR279</f>
        <v>6614744</v>
      </c>
      <c r="AS280" s="42">
        <f>P279+AX279+AV279-S279</f>
        <v>6996262</v>
      </c>
      <c r="AX280" s="82">
        <f>SUM(AW279:AX279)</f>
        <v>-1727045</v>
      </c>
      <c r="BE280" s="48">
        <f>AK280-BE279</f>
        <v>231574</v>
      </c>
      <c r="BF280" s="42">
        <f>BI279+BJ279+BK279+BN279+BO279</f>
        <v>9505774</v>
      </c>
      <c r="BP280" s="42">
        <f>BL279+BP279</f>
        <v>364976</v>
      </c>
      <c r="BR280" s="82">
        <f>SUM(BQ279:BR279)</f>
        <v>-1727045</v>
      </c>
      <c r="BY280" s="48"/>
      <c r="CE280" s="42">
        <f>CB279+CC279+CD279+CE279</f>
        <v>6595211</v>
      </c>
      <c r="CF280" s="42">
        <f>CF279</f>
        <v>65433</v>
      </c>
      <c r="CI280" s="42">
        <f>CH279+CI279</f>
        <v>6882393</v>
      </c>
      <c r="CJ280" s="42">
        <f>CJ279</f>
        <v>299543</v>
      </c>
      <c r="CL280" s="82">
        <f>SUM(CK279:CL279)</f>
        <v>231574</v>
      </c>
      <c r="CR280" s="48"/>
      <c r="CX280" s="42">
        <f>CU279+CV279+CW279+CX279</f>
        <v>0</v>
      </c>
      <c r="CY280" s="42">
        <f>CY279</f>
        <v>0</v>
      </c>
      <c r="DB280" s="42">
        <f>DA279+DB279</f>
        <v>0</v>
      </c>
      <c r="DC280" s="42">
        <f>DC279</f>
        <v>0</v>
      </c>
      <c r="DE280" s="82">
        <f>SUM(DD279:DE279)</f>
        <v>-9737348</v>
      </c>
      <c r="DK280" s="48"/>
      <c r="DQ280" s="42">
        <f>DN279+DO279+DP279+DQ279</f>
        <v>0</v>
      </c>
      <c r="DR280" s="42">
        <f>DR279</f>
        <v>0</v>
      </c>
      <c r="DU280" s="42">
        <f>DT279+DU279</f>
        <v>0</v>
      </c>
      <c r="DV280" s="42">
        <f>DV279</f>
        <v>0</v>
      </c>
      <c r="DX280" s="82">
        <f>SUM(DW279:DX279)</f>
        <v>0</v>
      </c>
      <c r="ED280" s="48"/>
      <c r="EJ280" s="42">
        <f>EG279+EH279+EI279+EJ279</f>
        <v>0</v>
      </c>
      <c r="EK280" s="42">
        <f>EK279</f>
        <v>0</v>
      </c>
      <c r="EN280" s="42">
        <f>EM279+EN279</f>
        <v>0</v>
      </c>
      <c r="EO280" s="42">
        <f>EO279</f>
        <v>0</v>
      </c>
      <c r="EQ280" s="82">
        <f>SUM(EP279:EQ279)</f>
        <v>0</v>
      </c>
    </row>
    <row r="281" spans="1:152" x14ac:dyDescent="0.25">
      <c r="AG281" s="52">
        <f>W280+AG280</f>
        <v>-9644255</v>
      </c>
      <c r="AJ281" s="52">
        <f>AE279+AJ279</f>
        <v>-18.330000000000002</v>
      </c>
      <c r="AK281" s="48">
        <f>AL280+AS280+AV280</f>
        <v>13611006</v>
      </c>
      <c r="AL281" s="42">
        <f>AL280-AR279</f>
        <v>6549311</v>
      </c>
      <c r="AM281" t="s">
        <v>264</v>
      </c>
      <c r="CI281" s="42">
        <f>CE280+CI280</f>
        <v>13477604</v>
      </c>
      <c r="CJ281" s="42">
        <f>CF280+CJ280</f>
        <v>364976</v>
      </c>
      <c r="DB281" s="42">
        <f>CX280+DB280</f>
        <v>0</v>
      </c>
      <c r="DC281" s="42">
        <f>CY280+DC280</f>
        <v>0</v>
      </c>
      <c r="DU281" s="42">
        <f>DQ280+DU280</f>
        <v>0</v>
      </c>
      <c r="DV281" s="42">
        <f>DR280+DV280</f>
        <v>0</v>
      </c>
      <c r="EN281" s="42">
        <f>EJ280+EN280</f>
        <v>0</v>
      </c>
      <c r="EO281" s="42">
        <f>EK280+EO280</f>
        <v>0</v>
      </c>
    </row>
    <row r="282" spans="1:152" x14ac:dyDescent="0.25">
      <c r="AK282" s="48">
        <f>AK281-AK280</f>
        <v>-231574</v>
      </c>
      <c r="BE282" s="48">
        <f>BE279-BE281</f>
        <v>13611006</v>
      </c>
      <c r="CJ282" s="42">
        <f>SUM(CI281:CJ281)</f>
        <v>13842580</v>
      </c>
      <c r="DC282" s="42">
        <f>SUM(DB281:DC281)</f>
        <v>0</v>
      </c>
      <c r="DV282" s="42">
        <f>SUM(DU281:DV281)</f>
        <v>0</v>
      </c>
      <c r="EO282" s="42">
        <f>SUM(EN281:EO281)</f>
        <v>0</v>
      </c>
    </row>
  </sheetData>
  <protectedRanges>
    <protectedRange sqref="DA15:DC16 DT15:DV16 EM15:EO16" name="Oblast2"/>
    <protectedRange algorithmName="SHA-512" hashValue="aenN7nRyiIy4/twkesIUDZG44pKiaJ9GzcAxYC+RhIKbgXSfJ5lFxDAKYBdrlG0O7GD7QrAu3SfuqHfK+1/FgA==" saltValue="g+iNlVeuwJlr4ST4gXPEzg==" spinCount="100000" sqref="CV15:CY16 DO15:DR16 EH15:EK16" name="Oblast1"/>
    <protectedRange sqref="DA24:DC25 DT24:DV25 EM24:EO25" name="Oblast2_1"/>
    <protectedRange algorithmName="SHA-512" hashValue="aenN7nRyiIy4/twkesIUDZG44pKiaJ9GzcAxYC+RhIKbgXSfJ5lFxDAKYBdrlG0O7GD7QrAu3SfuqHfK+1/FgA==" saltValue="g+iNlVeuwJlr4ST4gXPEzg==" spinCount="100000" sqref="CV24:CY25 DO24:DR25 EH24:EK25" name="Oblast1_1"/>
    <protectedRange sqref="DA35:DC36 DT35:DV36 EM35:EO36" name="Oblast2_2"/>
    <protectedRange algorithmName="SHA-512" hashValue="aenN7nRyiIy4/twkesIUDZG44pKiaJ9GzcAxYC+RhIKbgXSfJ5lFxDAKYBdrlG0O7GD7QrAu3SfuqHfK+1/FgA==" saltValue="g+iNlVeuwJlr4ST4gXPEzg==" spinCount="100000" sqref="CV35:CY36 DO35:DR36 EH35:EK36" name="Oblast1_2"/>
    <protectedRange sqref="DA38:DC40 DT38:DV40 EM38:EO40" name="Oblast2_3"/>
    <protectedRange algorithmName="SHA-512" hashValue="aenN7nRyiIy4/twkesIUDZG44pKiaJ9GzcAxYC+RhIKbgXSfJ5lFxDAKYBdrlG0O7GD7QrAu3SfuqHfK+1/FgA==" saltValue="g+iNlVeuwJlr4ST4gXPEzg==" spinCount="100000" sqref="CV38:CY40 DO38:DR40 EH38:EK40" name="Oblast1_3"/>
    <protectedRange sqref="DA52:DC53 DT52:DV53 EM52:EO53" name="Oblast2_4"/>
    <protectedRange algorithmName="SHA-512" hashValue="aenN7nRyiIy4/twkesIUDZG44pKiaJ9GzcAxYC+RhIKbgXSfJ5lFxDAKYBdrlG0O7GD7QrAu3SfuqHfK+1/FgA==" saltValue="g+iNlVeuwJlr4ST4gXPEzg==" spinCount="100000" sqref="CV52:CY53 DO52:DR53 EH52:EK53" name="Oblast1_4"/>
    <protectedRange sqref="DA63:DC65 DT63:DV65 EM63:EO65" name="Oblast2_5"/>
    <protectedRange algorithmName="SHA-512" hashValue="aenN7nRyiIy4/twkesIUDZG44pKiaJ9GzcAxYC+RhIKbgXSfJ5lFxDAKYBdrlG0O7GD7QrAu3SfuqHfK+1/FgA==" saltValue="g+iNlVeuwJlr4ST4gXPEzg==" spinCount="100000" sqref="CV63:CY65 DO63:DR65 EH63:EK65" name="Oblast1_5"/>
    <protectedRange algorithmName="SHA-512" hashValue="aenN7nRyiIy4/twkesIUDZG44pKiaJ9GzcAxYC+RhIKbgXSfJ5lFxDAKYBdrlG0O7GD7QrAu3SfuqHfK+1/FgA==" saltValue="g+iNlVeuwJlr4ST4gXPEzg==" spinCount="100000" sqref="CV73:CY76 DO73:DR76 EH73:EK76" name="Oblast1_2_1"/>
    <protectedRange sqref="DA73:DC76 DT73:DV76 EM73:EO76" name="Oblast2_2_1"/>
    <protectedRange sqref="DA78:DC80 DT78:DV80 EM78:EO80" name="Oblast2_6"/>
    <protectedRange algorithmName="SHA-512" hashValue="aenN7nRyiIy4/twkesIUDZG44pKiaJ9GzcAxYC+RhIKbgXSfJ5lFxDAKYBdrlG0O7GD7QrAu3SfuqHfK+1/FgA==" saltValue="g+iNlVeuwJlr4ST4gXPEzg==" spinCount="100000" sqref="CV78:CY80 DO78:DR80 EH78:EK80" name="Oblast1_6"/>
    <protectedRange sqref="DA82:DC85 DT82:DV85 EM82:EO85" name="Oblast2_7"/>
    <protectedRange algorithmName="SHA-512" hashValue="aenN7nRyiIy4/twkesIUDZG44pKiaJ9GzcAxYC+RhIKbgXSfJ5lFxDAKYBdrlG0O7GD7QrAu3SfuqHfK+1/FgA==" saltValue="g+iNlVeuwJlr4ST4gXPEzg==" spinCount="100000" sqref="CV82:CY85 DO82:DR85 EH82:EK85" name="Oblast1_5_1"/>
    <protectedRange sqref="DA87:DC90 DT87:DV90 EM87:EO90" name="Oblast2_8"/>
    <protectedRange algorithmName="SHA-512" hashValue="aenN7nRyiIy4/twkesIUDZG44pKiaJ9GzcAxYC+RhIKbgXSfJ5lFxDAKYBdrlG0O7GD7QrAu3SfuqHfK+1/FgA==" saltValue="g+iNlVeuwJlr4ST4gXPEzg==" spinCount="100000" sqref="CV87:CY90 DO87:DR90 EH87:EK90" name="Oblast1_7"/>
    <protectedRange sqref="DA101:DC104 DT101:DV104 EM101:EO104" name="Oblast2_9"/>
    <protectedRange algorithmName="SHA-512" hashValue="aenN7nRyiIy4/twkesIUDZG44pKiaJ9GzcAxYC+RhIKbgXSfJ5lFxDAKYBdrlG0O7GD7QrAu3SfuqHfK+1/FgA==" saltValue="g+iNlVeuwJlr4ST4gXPEzg==" spinCount="100000" sqref="CV101:CY104 DO101:DR104 EH101:EK104" name="Oblast1_8"/>
    <protectedRange sqref="DA111:DC114 DT111:DV114 EM111:EO114" name="Oblast2_10"/>
    <protectedRange algorithmName="SHA-512" hashValue="aenN7nRyiIy4/twkesIUDZG44pKiaJ9GzcAxYC+RhIKbgXSfJ5lFxDAKYBdrlG0O7GD7QrAu3SfuqHfK+1/FgA==" saltValue="g+iNlVeuwJlr4ST4gXPEzg==" spinCount="100000" sqref="CV111:CY114 DO111:DR114 EH111:EK114" name="Oblast1_9"/>
    <protectedRange algorithmName="SHA-512" hashValue="aenN7nRyiIy4/twkesIUDZG44pKiaJ9GzcAxYC+RhIKbgXSfJ5lFxDAKYBdrlG0O7GD7QrAu3SfuqHfK+1/FgA==" saltValue="g+iNlVeuwJlr4ST4gXPEzg==" spinCount="100000" sqref="CV116:CY119 DO116:DR119 EH116:EK119" name="Oblast1_1_1"/>
    <protectedRange sqref="DA116:DC119 DT116:DV119 EM116:EO119" name="Oblast2_1_1"/>
    <protectedRange sqref="DA121:DC124 DT121:DV124 EM121:EO124" name="Oblast2_11"/>
    <protectedRange algorithmName="SHA-512" hashValue="aenN7nRyiIy4/twkesIUDZG44pKiaJ9GzcAxYC+RhIKbgXSfJ5lFxDAKYBdrlG0O7GD7QrAu3SfuqHfK+1/FgA==" saltValue="g+iNlVeuwJlr4ST4gXPEzg==" spinCount="100000" sqref="CV121:CY124 DO121:DR124 EH121:EK124" name="Oblast1_10"/>
    <protectedRange sqref="DA126:DC127 DT126:DV127 EM126:EO127" name="Oblast2_6_1"/>
    <protectedRange algorithmName="SHA-512" hashValue="aenN7nRyiIy4/twkesIUDZG44pKiaJ9GzcAxYC+RhIKbgXSfJ5lFxDAKYBdrlG0O7GD7QrAu3SfuqHfK+1/FgA==" saltValue="g+iNlVeuwJlr4ST4gXPEzg==" spinCount="100000" sqref="CV126:CY127 DO126:DR127 EH126:EK127" name="Oblast1_7_1"/>
    <protectedRange sqref="DA132:DC134 DT132:DV134 EM132:EO134" name="Oblast2_12"/>
    <protectedRange algorithmName="SHA-512" hashValue="aenN7nRyiIy4/twkesIUDZG44pKiaJ9GzcAxYC+RhIKbgXSfJ5lFxDAKYBdrlG0O7GD7QrAu3SfuqHfK+1/FgA==" saltValue="g+iNlVeuwJlr4ST4gXPEzg==" spinCount="100000" sqref="CV132:CY134 DO132:DR134 EH132:EK134" name="Oblast1_11"/>
    <protectedRange sqref="DA136:DC137 DT136:DV137 EM136:EO137" name="Oblast2_13"/>
    <protectedRange algorithmName="SHA-512" hashValue="aenN7nRyiIy4/twkesIUDZG44pKiaJ9GzcAxYC+RhIKbgXSfJ5lFxDAKYBdrlG0O7GD7QrAu3SfuqHfK+1/FgA==" saltValue="g+iNlVeuwJlr4ST4gXPEzg==" spinCount="100000" sqref="CV136:CY137 DO136:DR137 EH136:EK137" name="Oblast1_12"/>
    <protectedRange sqref="DA139:DC143 DT139:DV143 EM139:EO143" name="Oblast2_14"/>
    <protectedRange algorithmName="SHA-512" hashValue="aenN7nRyiIy4/twkesIUDZG44pKiaJ9GzcAxYC+RhIKbgXSfJ5lFxDAKYBdrlG0O7GD7QrAu3SfuqHfK+1/FgA==" saltValue="g+iNlVeuwJlr4ST4gXPEzg==" spinCount="100000" sqref="CV139:CY143 DO139:DR143 EH139:EK143" name="Oblast1_13"/>
    <protectedRange algorithmName="SHA-512" hashValue="aenN7nRyiIy4/twkesIUDZG44pKiaJ9GzcAxYC+RhIKbgXSfJ5lFxDAKYBdrlG0O7GD7QrAu3SfuqHfK+1/FgA==" saltValue="g+iNlVeuwJlr4ST4gXPEzg==" spinCount="100000" sqref="CV145:CY149 DO145:DR149 EH145:EK149" name="Oblast1_4_1"/>
    <protectedRange sqref="DA145:DC149 DT145:DV149 EM145:EO149" name="Oblast2_4_1"/>
    <protectedRange sqref="DA164:DC173 DT164:DV173 EM164:EO173" name="Oblast2_7_1"/>
    <protectedRange algorithmName="SHA-512" hashValue="aenN7nRyiIy4/twkesIUDZG44pKiaJ9GzcAxYC+RhIKbgXSfJ5lFxDAKYBdrlG0O7GD7QrAu3SfuqHfK+1/FgA==" saltValue="g+iNlVeuwJlr4ST4gXPEzg==" spinCount="100000" sqref="CV164:CY173 DO164:DR173 EH164:EK173" name="Oblast1_8_1"/>
    <protectedRange sqref="DA234:DC236 DT234:DV236 EM234:EO236" name="Oblast2_15"/>
    <protectedRange algorithmName="SHA-512" hashValue="aenN7nRyiIy4/twkesIUDZG44pKiaJ9GzcAxYC+RhIKbgXSfJ5lFxDAKYBdrlG0O7GD7QrAu3SfuqHfK+1/FgA==" saltValue="g+iNlVeuwJlr4ST4gXPEzg==" spinCount="100000" sqref="CV234:CY236 DO234:DR236 EH234:EK236" name="Oblast1_14"/>
    <protectedRange algorithmName="SHA-512" hashValue="aenN7nRyiIy4/twkesIUDZG44pKiaJ9GzcAxYC+RhIKbgXSfJ5lFxDAKYBdrlG0O7GD7QrAu3SfuqHfK+1/FgA==" saltValue="g+iNlVeuwJlr4ST4gXPEzg==" spinCount="100000" sqref="CV246:CY248 DO246:DR248 EH246:EK248" name="Oblast1_3_1"/>
    <protectedRange sqref="DA246:DC248 DT246:DV248 EM246:EO248" name="Oblast2_3_1"/>
    <protectedRange sqref="DA254:DC255 DT254:DV255 EM254:EO255" name="Oblast2_5_1"/>
    <protectedRange algorithmName="SHA-512" hashValue="aenN7nRyiIy4/twkesIUDZG44pKiaJ9GzcAxYC+RhIKbgXSfJ5lFxDAKYBdrlG0O7GD7QrAu3SfuqHfK+1/FgA==" saltValue="g+iNlVeuwJlr4ST4gXPEzg==" spinCount="100000" sqref="CV254:CY255 DO254:DR255 EH254:EK255" name="Oblast1_6_1"/>
    <protectedRange sqref="DA257:DC259 DT257:DV259 EM257:EO259" name="Oblast2_8_1"/>
    <protectedRange algorithmName="SHA-512" hashValue="aenN7nRyiIy4/twkesIUDZG44pKiaJ9GzcAxYC+RhIKbgXSfJ5lFxDAKYBdrlG0O7GD7QrAu3SfuqHfK+1/FgA==" saltValue="g+iNlVeuwJlr4ST4gXPEzg==" spinCount="100000" sqref="CV257:CY259 DO257:DR259 EH257:EK259" name="Oblast1_9_1"/>
    <protectedRange sqref="DA274:DC277 DT274:DV277 EM274:EO277" name="Oblast2_16"/>
    <protectedRange algorithmName="SHA-512" hashValue="aenN7nRyiIy4/twkesIUDZG44pKiaJ9GzcAxYC+RhIKbgXSfJ5lFxDAKYBdrlG0O7GD7QrAu3SfuqHfK+1/FgA==" saltValue="g+iNlVeuwJlr4ST4gXPEzg==" spinCount="100000" sqref="CV274:CY277 DO274:DR277 EH274:EK277" name="Oblast1_15"/>
  </protectedRanges>
  <autoFilter ref="A6:EV282" xr:uid="{29577CB2-153B-4B86-8427-0C061FCE4A92}"/>
  <mergeCells count="146">
    <mergeCell ref="DK2:EC2"/>
    <mergeCell ref="BE2:BX2"/>
    <mergeCell ref="DE4:DE5"/>
    <mergeCell ref="DF4:DG4"/>
    <mergeCell ref="DH4:DJ4"/>
    <mergeCell ref="CR2:DJ2"/>
    <mergeCell ref="CR3:CR5"/>
    <mergeCell ref="CS3:CS5"/>
    <mergeCell ref="CT3:CW3"/>
    <mergeCell ref="EA4:EC4"/>
    <mergeCell ref="BT4:BU4"/>
    <mergeCell ref="BR4:BR5"/>
    <mergeCell ref="BI4:BJ4"/>
    <mergeCell ref="BG3:BJ3"/>
    <mergeCell ref="BK3:BK5"/>
    <mergeCell ref="BL3:BL5"/>
    <mergeCell ref="BM3:BM5"/>
    <mergeCell ref="BN3:BO3"/>
    <mergeCell ref="BP3:BP5"/>
    <mergeCell ref="BN4:BN5"/>
    <mergeCell ref="DY3:EC3"/>
    <mergeCell ref="DM4:DN4"/>
    <mergeCell ref="BQ4:BQ5"/>
    <mergeCell ref="DK3:DK5"/>
    <mergeCell ref="AK2:BD2"/>
    <mergeCell ref="AU4:AU5"/>
    <mergeCell ref="AW4:AW5"/>
    <mergeCell ref="AX4:AX5"/>
    <mergeCell ref="AK3:AK5"/>
    <mergeCell ref="AL3:AL5"/>
    <mergeCell ref="AM3:AP3"/>
    <mergeCell ref="AQ3:AQ5"/>
    <mergeCell ref="AR3:AR5"/>
    <mergeCell ref="AS3:AS5"/>
    <mergeCell ref="AT3:AU3"/>
    <mergeCell ref="AV3:AV5"/>
    <mergeCell ref="AZ3:BD3"/>
    <mergeCell ref="H2:AE2"/>
    <mergeCell ref="BY2:CQ2"/>
    <mergeCell ref="BY3:BY5"/>
    <mergeCell ref="BZ3:BZ5"/>
    <mergeCell ref="CA3:CD3"/>
    <mergeCell ref="Q4:Q5"/>
    <mergeCell ref="R4:R5"/>
    <mergeCell ref="AC4:AE4"/>
    <mergeCell ref="Z4:AB4"/>
    <mergeCell ref="V4:V5"/>
    <mergeCell ref="W4:W5"/>
    <mergeCell ref="AT4:AT5"/>
    <mergeCell ref="AM4:AN4"/>
    <mergeCell ref="CH4:CH5"/>
    <mergeCell ref="AO4:AP4"/>
    <mergeCell ref="CE3:CE5"/>
    <mergeCell ref="CF3:CF5"/>
    <mergeCell ref="CG3:CG5"/>
    <mergeCell ref="CH3:CI3"/>
    <mergeCell ref="AW3:AY3"/>
    <mergeCell ref="AY4:AY5"/>
    <mergeCell ref="BO4:BO5"/>
    <mergeCell ref="AF2:AJ2"/>
    <mergeCell ref="CJ3:CJ5"/>
    <mergeCell ref="DX4:DX5"/>
    <mergeCell ref="DY4:DZ4"/>
    <mergeCell ref="X4:Y4"/>
    <mergeCell ref="AZ4:BA4"/>
    <mergeCell ref="BB4:BD4"/>
    <mergeCell ref="CK3:CL3"/>
    <mergeCell ref="CM3:CQ3"/>
    <mergeCell ref="CA4:CB4"/>
    <mergeCell ref="CC4:CD4"/>
    <mergeCell ref="CK4:CK5"/>
    <mergeCell ref="CL4:CL5"/>
    <mergeCell ref="CM4:CN4"/>
    <mergeCell ref="CO4:CQ4"/>
    <mergeCell ref="CI4:CI5"/>
    <mergeCell ref="DO4:DP4"/>
    <mergeCell ref="DT4:DT5"/>
    <mergeCell ref="DU4:DU5"/>
    <mergeCell ref="DW4:DW5"/>
    <mergeCell ref="DV3:DV5"/>
    <mergeCell ref="DW3:DX3"/>
    <mergeCell ref="BQ3:BS3"/>
    <mergeCell ref="BS4:BS5"/>
    <mergeCell ref="BV4:BX4"/>
    <mergeCell ref="DL3:DL5"/>
    <mergeCell ref="DM3:DP3"/>
    <mergeCell ref="DQ3:DQ5"/>
    <mergeCell ref="DR3:DR5"/>
    <mergeCell ref="DS3:DS5"/>
    <mergeCell ref="DT3:DU3"/>
    <mergeCell ref="H3:H5"/>
    <mergeCell ref="I3:I5"/>
    <mergeCell ref="J3:M3"/>
    <mergeCell ref="N3:N5"/>
    <mergeCell ref="O3:O5"/>
    <mergeCell ref="BT3:BX3"/>
    <mergeCell ref="BG4:BH4"/>
    <mergeCell ref="P3:P5"/>
    <mergeCell ref="J4:K4"/>
    <mergeCell ref="Q3:R3"/>
    <mergeCell ref="AF3:AG3"/>
    <mergeCell ref="AF4:AF5"/>
    <mergeCell ref="AG4:AG5"/>
    <mergeCell ref="AH4:AJ4"/>
    <mergeCell ref="AH3:AJ3"/>
    <mergeCell ref="L4:M4"/>
    <mergeCell ref="BE3:BE5"/>
    <mergeCell ref="BF3:BF5"/>
    <mergeCell ref="S3:S5"/>
    <mergeCell ref="X3:AB3"/>
    <mergeCell ref="T3:U3"/>
    <mergeCell ref="T4:T5"/>
    <mergeCell ref="U4:U5"/>
    <mergeCell ref="V3:W3"/>
    <mergeCell ref="CX3:CX5"/>
    <mergeCell ref="CY3:CY5"/>
    <mergeCell ref="CZ3:CZ5"/>
    <mergeCell ref="AC3:AE3"/>
    <mergeCell ref="DA3:DB3"/>
    <mergeCell ref="DC3:DC5"/>
    <mergeCell ref="DD3:DE3"/>
    <mergeCell ref="DF3:DJ3"/>
    <mergeCell ref="CT4:CU4"/>
    <mergeCell ref="CV4:CW4"/>
    <mergeCell ref="DA4:DA5"/>
    <mergeCell ref="DB4:DB5"/>
    <mergeCell ref="DD4:DD5"/>
    <mergeCell ref="ED2:EV2"/>
    <mergeCell ref="ED3:ED5"/>
    <mergeCell ref="EE3:EE5"/>
    <mergeCell ref="EF3:EI3"/>
    <mergeCell ref="EJ3:EJ5"/>
    <mergeCell ref="EK3:EK5"/>
    <mergeCell ref="EL3:EL5"/>
    <mergeCell ref="EM3:EN3"/>
    <mergeCell ref="EO3:EO5"/>
    <mergeCell ref="EP3:EQ3"/>
    <mergeCell ref="ER3:EV3"/>
    <mergeCell ref="EF4:EG4"/>
    <mergeCell ref="EH4:EI4"/>
    <mergeCell ref="EM4:EM5"/>
    <mergeCell ref="EN4:EN5"/>
    <mergeCell ref="EP4:EP5"/>
    <mergeCell ref="EQ4:EQ5"/>
    <mergeCell ref="ER4:ES4"/>
    <mergeCell ref="ET4:EV4"/>
  </mergeCells>
  <phoneticPr fontId="31" type="noConversion"/>
  <pageMargins left="0.70866141732283472" right="0.70866141732283472" top="0.78740157480314965" bottom="0.78740157480314965" header="0.31496062992125984" footer="0.31496062992125984"/>
  <pageSetup paperSize="8" scale="24" fitToHeight="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19"/>
  <sheetViews>
    <sheetView showGridLines="0" tabSelected="1" zoomScaleNormal="100" workbookViewId="0">
      <selection activeCell="J11" sqref="J11"/>
    </sheetView>
  </sheetViews>
  <sheetFormatPr defaultRowHeight="20.100000000000001" customHeight="1" x14ac:dyDescent="0.2"/>
  <cols>
    <col min="1" max="1" width="3.28515625" style="71" customWidth="1"/>
    <col min="2" max="9" width="9.140625" style="71"/>
    <col min="10" max="10" width="11" style="71" customWidth="1"/>
    <col min="11" max="16" width="9.140625" style="71"/>
    <col min="17" max="17" width="18.140625" style="71" customWidth="1"/>
    <col min="18" max="16384" width="9.140625" style="71"/>
  </cols>
  <sheetData>
    <row r="1" spans="1:15" ht="12.75" x14ac:dyDescent="0.2"/>
    <row r="2" spans="1:15" ht="12.75" x14ac:dyDescent="0.2">
      <c r="A2" s="72" t="s">
        <v>275</v>
      </c>
    </row>
    <row r="3" spans="1:15" ht="12.75" x14ac:dyDescent="0.2"/>
    <row r="4" spans="1:15" ht="12.75" x14ac:dyDescent="0.2">
      <c r="A4" s="73" t="s">
        <v>229</v>
      </c>
    </row>
    <row r="5" spans="1:15" ht="12.75" x14ac:dyDescent="0.2"/>
    <row r="6" spans="1:15" ht="12.75" x14ac:dyDescent="0.2">
      <c r="A6" s="71" t="s">
        <v>241</v>
      </c>
    </row>
    <row r="7" spans="1:15" ht="12.75" x14ac:dyDescent="0.2">
      <c r="A7" s="71" t="s">
        <v>245</v>
      </c>
    </row>
    <row r="8" spans="1:15" ht="12.75" x14ac:dyDescent="0.2"/>
    <row r="9" spans="1:15" ht="12.75" x14ac:dyDescent="0.2">
      <c r="A9" s="71" t="s">
        <v>230</v>
      </c>
    </row>
    <row r="10" spans="1:15" ht="12.75" x14ac:dyDescent="0.2">
      <c r="A10" s="71" t="s">
        <v>231</v>
      </c>
      <c r="B10" s="71" t="s">
        <v>271</v>
      </c>
    </row>
    <row r="11" spans="1:15" ht="12.75" x14ac:dyDescent="0.2">
      <c r="A11" s="71" t="s">
        <v>233</v>
      </c>
      <c r="B11" s="71" t="s">
        <v>268</v>
      </c>
    </row>
    <row r="12" spans="1:15" ht="12.75" x14ac:dyDescent="0.2">
      <c r="A12" s="71" t="s">
        <v>234</v>
      </c>
      <c r="B12" s="71" t="s">
        <v>273</v>
      </c>
    </row>
    <row r="13" spans="1:15" ht="12.75" x14ac:dyDescent="0.2">
      <c r="A13" s="71" t="s">
        <v>267</v>
      </c>
      <c r="B13" s="71" t="s">
        <v>272</v>
      </c>
    </row>
    <row r="14" spans="1:15" ht="12.75" x14ac:dyDescent="0.2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</row>
    <row r="15" spans="1:15" ht="12.75" x14ac:dyDescent="0.2">
      <c r="B15" s="71" t="s">
        <v>276</v>
      </c>
    </row>
    <row r="16" spans="1:15" ht="12.75" x14ac:dyDescent="0.2">
      <c r="B16" s="71" t="s">
        <v>232</v>
      </c>
      <c r="C16" s="75"/>
      <c r="D16" s="75"/>
      <c r="E16" s="75"/>
      <c r="F16" s="75"/>
      <c r="G16" s="75"/>
    </row>
    <row r="18" s="109" customFormat="1" ht="20.100000000000001" customHeight="1" x14ac:dyDescent="0.2"/>
    <row r="19" s="109" customFormat="1" ht="20.100000000000001" customHeight="1" x14ac:dyDescent="0.2"/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ÚPRAVA</vt:lpstr>
      <vt:lpstr>OON</vt:lpstr>
      <vt:lpstr>komentář</vt:lpstr>
      <vt:lpstr>OON!Oblast_tisku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2024-10-29T10:33:32Z</cp:lastPrinted>
  <dcterms:created xsi:type="dcterms:W3CDTF">2020-01-09T09:10:10Z</dcterms:created>
  <dcterms:modified xsi:type="dcterms:W3CDTF">2024-11-01T12:48:50Z</dcterms:modified>
</cp:coreProperties>
</file>