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ISOVÉ TABULKY/"/>
    </mc:Choice>
  </mc:AlternateContent>
  <xr:revisionPtr revIDLastSave="104" documentId="11_027896C25498CF19F6226A78F1B48FCBC278060D" xr6:coauthVersionLast="47" xr6:coauthVersionMax="47" xr10:uidLastSave="{2398A451-AB73-4098-8091-0BB4735B6336}"/>
  <bookViews>
    <workbookView xWindow="-120" yWindow="-120" windowWidth="29040" windowHeight="15840" activeTab="1" xr2:uid="{00000000-000D-0000-FFFF-FFFF00000000}"/>
  </bookViews>
  <sheets>
    <sheet name="ŠD_stat" sheetId="1" r:id="rId1"/>
    <sheet name="ŠD_rozp" sheetId="3" r:id="rId2"/>
    <sheet name="úprava" sheetId="5" state="hidden" r:id="rId3"/>
    <sheet name="NORMATIVY" sheetId="6" r:id="rId4"/>
  </sheets>
  <definedNames>
    <definedName name="_xlnm._FilterDatabase" localSheetId="1" hidden="1">ŠD_rozp!$A$5:$L$13</definedName>
    <definedName name="_xlnm._FilterDatabase" localSheetId="0" hidden="1">ŠD_stat!$A$5:$T$13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6" i="3"/>
  <c r="F12" i="3"/>
  <c r="F11" i="3"/>
  <c r="F10" i="3"/>
  <c r="F9" i="3"/>
  <c r="F8" i="3"/>
  <c r="F7" i="3"/>
  <c r="F6" i="3"/>
  <c r="E6" i="3"/>
  <c r="E7" i="3" l="1"/>
  <c r="E8" i="3"/>
  <c r="E9" i="3"/>
  <c r="E10" i="3"/>
  <c r="E11" i="3"/>
  <c r="E12" i="3"/>
  <c r="I7" i="1"/>
  <c r="I8" i="1"/>
  <c r="I9" i="1"/>
  <c r="I10" i="1"/>
  <c r="I11" i="1"/>
  <c r="I12" i="1"/>
  <c r="I6" i="1"/>
  <c r="D5" i="6"/>
  <c r="T13" i="5" l="1"/>
  <c r="U13" i="5"/>
  <c r="V13" i="5"/>
  <c r="W13" i="5"/>
  <c r="Y13" i="5"/>
  <c r="G13" i="5"/>
  <c r="K6" i="1" l="1"/>
  <c r="K12" i="1" l="1"/>
  <c r="A12" i="3"/>
  <c r="B12" i="3"/>
  <c r="C12" i="3"/>
  <c r="D12" i="3"/>
  <c r="G13" i="1"/>
  <c r="F13" i="1"/>
  <c r="I13" i="5" l="1"/>
  <c r="H13" i="5"/>
  <c r="F13" i="5"/>
  <c r="E13" i="5"/>
  <c r="J12" i="5"/>
  <c r="J11" i="5"/>
  <c r="J10" i="5"/>
  <c r="J9" i="5"/>
  <c r="J8" i="5"/>
  <c r="J7" i="5"/>
  <c r="J6" i="5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B4" i="3"/>
  <c r="B2" i="3"/>
  <c r="B1" i="3"/>
  <c r="K11" i="1"/>
  <c r="L12" i="5"/>
  <c r="H12" i="1"/>
  <c r="J12" i="1" s="1"/>
  <c r="K10" i="1"/>
  <c r="H11" i="1"/>
  <c r="J11" i="1" s="1"/>
  <c r="K9" i="1"/>
  <c r="H10" i="1"/>
  <c r="J10" i="1" s="1"/>
  <c r="H9" i="1"/>
  <c r="J9" i="1" s="1"/>
  <c r="K8" i="1"/>
  <c r="K7" i="1"/>
  <c r="H8" i="1"/>
  <c r="J8" i="1" s="1"/>
  <c r="H7" i="1"/>
  <c r="J7" i="1" s="1"/>
  <c r="L6" i="5"/>
  <c r="H6" i="1"/>
  <c r="J6" i="1" s="1"/>
  <c r="J13" i="1" l="1"/>
  <c r="K6" i="3"/>
  <c r="G6" i="3"/>
  <c r="H6" i="3" s="1"/>
  <c r="K10" i="3"/>
  <c r="G10" i="3"/>
  <c r="H10" i="3" s="1"/>
  <c r="G9" i="3"/>
  <c r="H9" i="3" s="1"/>
  <c r="G7" i="3"/>
  <c r="H7" i="3" s="1"/>
  <c r="K7" i="3"/>
  <c r="G12" i="3"/>
  <c r="H12" i="3" s="1"/>
  <c r="K12" i="3"/>
  <c r="K11" i="3"/>
  <c r="G8" i="3"/>
  <c r="H8" i="3" s="1"/>
  <c r="G11" i="3"/>
  <c r="H11" i="3" s="1"/>
  <c r="K8" i="3"/>
  <c r="K9" i="3"/>
  <c r="K12" i="5"/>
  <c r="X12" i="5" s="1"/>
  <c r="K6" i="5"/>
  <c r="J13" i="5"/>
  <c r="H13" i="1"/>
  <c r="K9" i="5"/>
  <c r="L7" i="5"/>
  <c r="L9" i="5"/>
  <c r="K11" i="5"/>
  <c r="K7" i="5"/>
  <c r="L8" i="5"/>
  <c r="L10" i="5"/>
  <c r="K8" i="5"/>
  <c r="K10" i="5"/>
  <c r="L11" i="5"/>
  <c r="K13" i="3" l="1"/>
  <c r="G13" i="3"/>
  <c r="X10" i="5"/>
  <c r="X7" i="5"/>
  <c r="X11" i="5"/>
  <c r="L13" i="5"/>
  <c r="X6" i="5"/>
  <c r="K13" i="5"/>
  <c r="X8" i="5"/>
  <c r="X9" i="5"/>
  <c r="L9" i="3" l="1"/>
  <c r="I8" i="3"/>
  <c r="L12" i="3"/>
  <c r="L11" i="3"/>
  <c r="L10" i="3"/>
  <c r="H13" i="3"/>
  <c r="L8" i="3"/>
  <c r="I12" i="3"/>
  <c r="I10" i="3"/>
  <c r="I11" i="3"/>
  <c r="I9" i="3"/>
  <c r="L7" i="3"/>
  <c r="I7" i="3"/>
  <c r="X13" i="5"/>
  <c r="O11" i="5" l="1"/>
  <c r="M8" i="5" l="1"/>
  <c r="Q8" i="5" s="1"/>
  <c r="O8" i="5"/>
  <c r="P8" i="5" s="1"/>
  <c r="R8" i="5" s="1"/>
  <c r="M9" i="5"/>
  <c r="Q9" i="5" s="1"/>
  <c r="O7" i="5"/>
  <c r="O12" i="5"/>
  <c r="P11" i="5"/>
  <c r="R11" i="5" s="1"/>
  <c r="S11" i="5"/>
  <c r="M11" i="5"/>
  <c r="M7" i="5" l="1"/>
  <c r="Q7" i="5" s="1"/>
  <c r="O9" i="5"/>
  <c r="S9" i="5" s="1"/>
  <c r="S8" i="5"/>
  <c r="O10" i="5"/>
  <c r="P10" i="5" s="1"/>
  <c r="R10" i="5" s="1"/>
  <c r="Q11" i="5"/>
  <c r="N11" i="5"/>
  <c r="S12" i="5"/>
  <c r="P12" i="5"/>
  <c r="R12" i="5" s="1"/>
  <c r="M12" i="5"/>
  <c r="P7" i="5"/>
  <c r="R7" i="5" s="1"/>
  <c r="S7" i="5"/>
  <c r="N9" i="5"/>
  <c r="N8" i="5"/>
  <c r="M6" i="5"/>
  <c r="O6" i="5"/>
  <c r="N7" i="5" l="1"/>
  <c r="P9" i="5"/>
  <c r="R9" i="5" s="1"/>
  <c r="S10" i="5"/>
  <c r="N12" i="5"/>
  <c r="Q12" i="5"/>
  <c r="M10" i="5"/>
  <c r="Q6" i="5"/>
  <c r="O13" i="5"/>
  <c r="S6" i="5"/>
  <c r="P6" i="5"/>
  <c r="N6" i="5"/>
  <c r="S13" i="5" l="1"/>
  <c r="Q10" i="5"/>
  <c r="Q14" i="5" s="1"/>
  <c r="N10" i="5"/>
  <c r="N13" i="5" s="1"/>
  <c r="M13" i="5"/>
  <c r="P13" i="5"/>
  <c r="R6" i="5"/>
  <c r="R13" i="5" s="1"/>
  <c r="Q13" i="5" l="1"/>
  <c r="L6" i="3" l="1"/>
  <c r="L13" i="3" s="1"/>
  <c r="I6" i="3" l="1"/>
  <c r="I13" i="3" s="1"/>
  <c r="J13" i="3"/>
</calcChain>
</file>

<file path=xl/sharedStrings.xml><?xml version="1.0" encoding="utf-8"?>
<sst xmlns="http://schemas.openxmlformats.org/spreadsheetml/2006/main" count="112" uniqueCount="65">
  <si>
    <t>Školní družiny - nepedagog</t>
  </si>
  <si>
    <t>KRAJ - Liberecký</t>
  </si>
  <si>
    <t>Statistické údaje</t>
  </si>
  <si>
    <t>číselník</t>
  </si>
  <si>
    <t>ředitelství školy</t>
  </si>
  <si>
    <t>§</t>
  </si>
  <si>
    <t>součást</t>
  </si>
  <si>
    <t>kapacita</t>
  </si>
  <si>
    <t>Počet oddělení ŠD</t>
  </si>
  <si>
    <t>Počet žáků                ŠD</t>
  </si>
  <si>
    <t>Počet financ.žáků                ŠD</t>
  </si>
  <si>
    <t>No ŠD</t>
  </si>
  <si>
    <t>limit Np</t>
  </si>
  <si>
    <t>ONIV ŠD</t>
  </si>
  <si>
    <t>ZŠ a MŠ logopedická, Liberec, E. Krásnohorské 921</t>
  </si>
  <si>
    <t>ZŠ a MŠ logo, Liberec, E. Krásnohorské 921</t>
  </si>
  <si>
    <t>ZŠ a MŠ pro tělesně postižené, Liberec, Lužická 920/7</t>
  </si>
  <si>
    <t>ZŠ, Jablonec n. N., Liberecká 1734/31</t>
  </si>
  <si>
    <t>ZŠ a MŠ, Jablonec n. N., Kamenná 404/4</t>
  </si>
  <si>
    <t>ZŠ, Tanvald, Údolí Kamenice 238</t>
  </si>
  <si>
    <t>ZŠ a MŠ, Jilemnice, Komenského 103</t>
  </si>
  <si>
    <t>ZŠ a MŠ, Jilemnice, Komenského 103 - ŠD</t>
  </si>
  <si>
    <t>ZŠ speciální, Semily, Nádražní 213</t>
  </si>
  <si>
    <t xml:space="preserve">ZŠ speciální, Semily, Nádražní 213 </t>
  </si>
  <si>
    <t>x</t>
  </si>
  <si>
    <t>celkem</t>
  </si>
  <si>
    <t>Rozpočet</t>
  </si>
  <si>
    <t>průměrný měsíční plat</t>
  </si>
  <si>
    <t>Částka na 1 žáka ŠD</t>
  </si>
  <si>
    <t>Celkem NIV</t>
  </si>
  <si>
    <t xml:space="preserve"> Mzdové prostř. </t>
  </si>
  <si>
    <t>Odvody</t>
  </si>
  <si>
    <t>FKSP</t>
  </si>
  <si>
    <t>ONIV</t>
  </si>
  <si>
    <t>Limit neped.</t>
  </si>
  <si>
    <t xml:space="preserve">Školní družiny a kluby </t>
  </si>
  <si>
    <t>úprava</t>
  </si>
  <si>
    <t>Úvodní rozpis</t>
  </si>
  <si>
    <t xml:space="preserve">Změna výkonů k září </t>
  </si>
  <si>
    <t>Změna rozpočtu</t>
  </si>
  <si>
    <t>změna započtených výkonů (+/-)</t>
  </si>
  <si>
    <t>Počet financ. žáků                ŠD</t>
  </si>
  <si>
    <t>Počet financ. žáků                ŠK</t>
  </si>
  <si>
    <t>Mzdové prostředky pedagogové celorok</t>
  </si>
  <si>
    <t>Mzdové prostředky přepočtené na 4 měsíce</t>
  </si>
  <si>
    <t>Počet pedagogů</t>
  </si>
  <si>
    <t>Limit počtu prac. přepočt. na         4 měsíce</t>
  </si>
  <si>
    <t>Mzdové prostředky na 4 měsíce</t>
  </si>
  <si>
    <t>Mzdové prostředky na 4 měsíce úprava +/-</t>
  </si>
  <si>
    <t>Počet zam. přepočtený na 4 měsíce úprava +/-</t>
  </si>
  <si>
    <t>z toho ped.</t>
  </si>
  <si>
    <t>MŠ (Spec.MŠ)</t>
  </si>
  <si>
    <t>ZŠ (Spec.ZŠ)</t>
  </si>
  <si>
    <t>SŠ (Spec.SŠ), VOŠ</t>
  </si>
  <si>
    <t>příprav. třídy</t>
  </si>
  <si>
    <t>financ. žáci ŠD (ŠK)</t>
  </si>
  <si>
    <t>ubytovaní v DM (int.)</t>
  </si>
  <si>
    <t>Školní družina</t>
  </si>
  <si>
    <t>No</t>
  </si>
  <si>
    <t>P</t>
  </si>
  <si>
    <r>
      <t xml:space="preserve">průměrný měsíční plat </t>
    </r>
    <r>
      <rPr>
        <sz val="10"/>
        <color rgb="FFFF0000"/>
        <rFont val="Arimo"/>
        <charset val="238"/>
      </rPr>
      <t xml:space="preserve">nepedagoga </t>
    </r>
    <r>
      <rPr>
        <sz val="10"/>
        <rFont val="Arimo"/>
      </rPr>
      <t>ŠD</t>
    </r>
  </si>
  <si>
    <t>násobek pro žáky Spec. škol + pomocných škol</t>
  </si>
  <si>
    <t>ONIV normativní ŠD</t>
  </si>
  <si>
    <t>ONIV náhrady</t>
  </si>
  <si>
    <t>Normativy počtu dětí na 1 úvazek nepedagoga ŠD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</si>
</sst>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>
    <font>
      <sz val="10"/>
      <color rgb="FF000000"/>
      <name val="Arimo"/>
    </font>
    <font>
      <sz val="8"/>
      <name val="Arimo"/>
    </font>
    <font>
      <b/>
      <sz val="16"/>
      <name val="Arimo"/>
    </font>
    <font>
      <b/>
      <sz val="8"/>
      <name val="Arimo"/>
    </font>
    <font>
      <b/>
      <sz val="11"/>
      <name val="Arimo"/>
    </font>
    <font>
      <sz val="8"/>
      <name val="Arial"/>
      <family val="2"/>
      <charset val="238"/>
    </font>
    <font>
      <sz val="8"/>
      <color rgb="FF0000FF"/>
      <name val="Arimo"/>
    </font>
    <font>
      <sz val="10"/>
      <name val="Arimo"/>
    </font>
    <font>
      <b/>
      <sz val="8"/>
      <name val="Arial"/>
      <family val="2"/>
      <charset val="238"/>
    </font>
    <font>
      <b/>
      <sz val="12"/>
      <name val="Arimo"/>
    </font>
    <font>
      <sz val="10"/>
      <color rgb="FFFF0000"/>
      <name val="Arimo"/>
    </font>
    <font>
      <sz val="10"/>
      <name val="Times New Roman"/>
      <family val="1"/>
      <charset val="238"/>
    </font>
    <font>
      <b/>
      <sz val="10"/>
      <name val="Arimo"/>
    </font>
    <font>
      <sz val="10"/>
      <color rgb="FFFFFFFF"/>
      <name val="Arimo"/>
    </font>
    <font>
      <b/>
      <i/>
      <sz val="10"/>
      <name val="Arimo"/>
    </font>
    <font>
      <sz val="8"/>
      <color rgb="FF000000"/>
      <name val="Arimo"/>
    </font>
    <font>
      <sz val="10"/>
      <color rgb="FFFF0000"/>
      <name val="Arimo"/>
      <charset val="238"/>
    </font>
    <font>
      <b/>
      <sz val="10"/>
      <color rgb="FFFF0000"/>
      <name val="Arimo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8"/>
      <name val="Arimo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left"/>
    </xf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4" fontId="1" fillId="0" borderId="0" xfId="0" applyNumberFormat="1" applyFont="1"/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3" fontId="1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5" fillId="0" borderId="3" xfId="0" applyFont="1" applyBorder="1"/>
    <xf numFmtId="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3" fillId="2" borderId="1" xfId="0" applyFont="1" applyFill="1" applyBorder="1"/>
    <xf numFmtId="0" fontId="5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textRotation="90" wrapText="1"/>
    </xf>
    <xf numFmtId="3" fontId="1" fillId="0" borderId="1" xfId="0" applyNumberFormat="1" applyFont="1" applyBorder="1" applyAlignment="1">
      <alignment textRotation="90" wrapText="1"/>
    </xf>
    <xf numFmtId="3" fontId="5" fillId="0" borderId="1" xfId="0" applyNumberFormat="1" applyFont="1" applyBorder="1"/>
    <xf numFmtId="4" fontId="5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7" xfId="0" applyFont="1" applyBorder="1" applyAlignment="1">
      <alignment horizontal="center"/>
    </xf>
    <xf numFmtId="0" fontId="12" fillId="0" borderId="0" xfId="0" applyFont="1"/>
    <xf numFmtId="0" fontId="13" fillId="0" borderId="1" xfId="0" applyFont="1" applyBorder="1"/>
    <xf numFmtId="0" fontId="14" fillId="0" borderId="0" xfId="0" applyFont="1"/>
    <xf numFmtId="4" fontId="3" fillId="2" borderId="1" xfId="0" applyNumberFormat="1" applyFont="1" applyFill="1" applyBorder="1" applyAlignment="1">
      <alignment horizontal="right"/>
    </xf>
    <xf numFmtId="4" fontId="15" fillId="0" borderId="0" xfId="0" applyNumberFormat="1" applyFont="1"/>
    <xf numFmtId="0" fontId="7" fillId="0" borderId="1" xfId="0" applyFont="1" applyBorder="1"/>
    <xf numFmtId="0" fontId="17" fillId="3" borderId="1" xfId="0" applyFont="1" applyFill="1" applyBorder="1" applyAlignment="1">
      <alignment horizontal="center" wrapText="1"/>
    </xf>
    <xf numFmtId="3" fontId="18" fillId="9" borderId="9" xfId="0" applyNumberFormat="1" applyFont="1" applyFill="1" applyBorder="1" applyAlignment="1">
      <alignment horizontal="center" vertical="center" wrapText="1"/>
    </xf>
    <xf numFmtId="3" fontId="18" fillId="9" borderId="10" xfId="0" applyNumberFormat="1" applyFont="1" applyFill="1" applyBorder="1" applyAlignment="1">
      <alignment horizontal="center" vertical="center" wrapText="1"/>
    </xf>
    <xf numFmtId="3" fontId="19" fillId="9" borderId="10" xfId="0" applyNumberFormat="1" applyFont="1" applyFill="1" applyBorder="1" applyAlignment="1">
      <alignment horizontal="center" vertical="center" wrapText="1"/>
    </xf>
    <xf numFmtId="4" fontId="18" fillId="9" borderId="11" xfId="0" applyNumberFormat="1" applyFont="1" applyFill="1" applyBorder="1" applyAlignment="1">
      <alignment horizontal="center" vertical="center" wrapText="1"/>
    </xf>
    <xf numFmtId="3" fontId="20" fillId="0" borderId="12" xfId="0" applyNumberFormat="1" applyFont="1" applyBorder="1"/>
    <xf numFmtId="3" fontId="20" fillId="0" borderId="8" xfId="0" applyNumberFormat="1" applyFont="1" applyBorder="1"/>
    <xf numFmtId="2" fontId="20" fillId="0" borderId="13" xfId="0" applyNumberFormat="1" applyFont="1" applyBorder="1"/>
    <xf numFmtId="3" fontId="0" fillId="0" borderId="0" xfId="0" applyNumberFormat="1"/>
    <xf numFmtId="164" fontId="11" fillId="0" borderId="7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3" fontId="21" fillId="0" borderId="1" xfId="0" applyNumberFormat="1" applyFont="1" applyBorder="1"/>
    <xf numFmtId="0" fontId="7" fillId="0" borderId="0" xfId="0" applyFont="1" applyAlignment="1">
      <alignment horizontal="center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 wrapText="1"/>
    </xf>
    <xf numFmtId="0" fontId="7" fillId="0" borderId="0" xfId="0" applyFont="1"/>
    <xf numFmtId="3" fontId="7" fillId="0" borderId="6" xfId="0" applyNumberFormat="1" applyFont="1" applyBorder="1"/>
    <xf numFmtId="164" fontId="7" fillId="0" borderId="0" xfId="0" applyNumberFormat="1" applyFont="1"/>
    <xf numFmtId="0" fontId="7" fillId="0" borderId="3" xfId="0" applyFont="1" applyBorder="1"/>
    <xf numFmtId="3" fontId="7" fillId="0" borderId="1" xfId="0" applyNumberFormat="1" applyFont="1" applyBorder="1"/>
    <xf numFmtId="10" fontId="7" fillId="0" borderId="1" xfId="0" applyNumberFormat="1" applyFont="1" applyBorder="1"/>
    <xf numFmtId="3" fontId="7" fillId="10" borderId="6" xfId="0" applyNumberFormat="1" applyFont="1" applyFill="1" applyBorder="1"/>
    <xf numFmtId="3" fontId="7" fillId="10" borderId="1" xfId="0" applyNumberFormat="1" applyFont="1" applyFill="1" applyBorder="1"/>
    <xf numFmtId="0" fontId="3" fillId="4" borderId="3" xfId="0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3" fontId="3" fillId="5" borderId="3" xfId="0" applyNumberFormat="1" applyFont="1" applyFill="1" applyBorder="1" applyAlignment="1">
      <alignment horizontal="center"/>
    </xf>
    <xf numFmtId="3" fontId="3" fillId="6" borderId="3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T9" sqref="T9"/>
    </sheetView>
  </sheetViews>
  <sheetFormatPr defaultColWidth="14.42578125" defaultRowHeight="15" customHeight="1"/>
  <cols>
    <col min="1" max="1" width="5.85546875" customWidth="1"/>
    <col min="2" max="2" width="34.5703125" customWidth="1"/>
    <col min="3" max="3" width="6" customWidth="1"/>
    <col min="4" max="4" width="29.7109375" customWidth="1"/>
    <col min="5" max="5" width="6.7109375" customWidth="1"/>
    <col min="6" max="6" width="6.85546875" customWidth="1"/>
    <col min="7" max="7" width="8.28515625" customWidth="1"/>
    <col min="8" max="8" width="8.7109375" customWidth="1"/>
    <col min="9" max="11" width="11.28515625" customWidth="1"/>
    <col min="12" max="12" width="2.7109375" customWidth="1"/>
    <col min="13" max="13" width="3.5703125" customWidth="1"/>
    <col min="14" max="20" width="7.7109375" customWidth="1"/>
  </cols>
  <sheetData>
    <row r="1" spans="1:20" ht="21" customHeight="1">
      <c r="A1" s="1"/>
      <c r="B1" s="2" t="s">
        <v>0</v>
      </c>
      <c r="C1" s="3"/>
      <c r="D1" s="1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customHeight="1">
      <c r="A2" s="1"/>
      <c r="B2" s="7" t="s">
        <v>1</v>
      </c>
      <c r="C2" s="9"/>
      <c r="D2" s="1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" customHeight="1">
      <c r="A3" s="1"/>
      <c r="B3" s="10" t="s">
        <v>2</v>
      </c>
      <c r="C3" s="9"/>
      <c r="D3" s="1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>
      <c r="A4" s="1"/>
      <c r="B4" s="13">
        <v>2024</v>
      </c>
      <c r="C4" s="12"/>
      <c r="D4" s="5"/>
      <c r="E4" s="5"/>
      <c r="F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67.5" customHeight="1">
      <c r="A5" s="15" t="s">
        <v>3</v>
      </c>
      <c r="B5" s="15" t="s">
        <v>4</v>
      </c>
      <c r="C5" s="16" t="s">
        <v>5</v>
      </c>
      <c r="D5" s="15" t="s">
        <v>6</v>
      </c>
      <c r="E5" s="18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21"/>
      <c r="M5" s="21"/>
      <c r="N5" s="21"/>
      <c r="O5" s="21"/>
      <c r="P5" s="21"/>
      <c r="Q5" s="21"/>
      <c r="R5" s="21"/>
      <c r="S5" s="21"/>
      <c r="T5" s="21"/>
    </row>
    <row r="6" spans="1:20" ht="15" customHeight="1">
      <c r="A6" s="28">
        <v>1455</v>
      </c>
      <c r="B6" s="29" t="s">
        <v>14</v>
      </c>
      <c r="C6" s="19">
        <v>3143</v>
      </c>
      <c r="D6" s="20" t="s">
        <v>15</v>
      </c>
      <c r="E6" s="30">
        <v>55</v>
      </c>
      <c r="F6" s="22">
        <v>5</v>
      </c>
      <c r="G6" s="22">
        <v>52</v>
      </c>
      <c r="H6" s="31">
        <f t="shared" ref="H6:H12" si="0">IF(G6&lt;E6,G6,E6)</f>
        <v>52</v>
      </c>
      <c r="I6" s="32">
        <f>NORMATIVY!$C$5</f>
        <v>480</v>
      </c>
      <c r="J6" s="32">
        <f>ROUND(H6/I6,2)</f>
        <v>0.11</v>
      </c>
      <c r="K6" s="22">
        <f>NORMATIVY!$K$7</f>
        <v>27</v>
      </c>
      <c r="L6" s="14"/>
      <c r="M6" s="1"/>
      <c r="N6" s="1"/>
      <c r="O6" s="1"/>
      <c r="P6" s="1"/>
      <c r="Q6" s="1"/>
      <c r="R6" s="1"/>
      <c r="S6" s="1"/>
      <c r="T6" s="1"/>
    </row>
    <row r="7" spans="1:20" ht="15" customHeight="1">
      <c r="A7" s="34">
        <v>1456</v>
      </c>
      <c r="B7" s="20" t="s">
        <v>16</v>
      </c>
      <c r="C7" s="19">
        <v>3143</v>
      </c>
      <c r="D7" s="27" t="s">
        <v>16</v>
      </c>
      <c r="E7" s="30">
        <v>93</v>
      </c>
      <c r="F7" s="22">
        <v>12</v>
      </c>
      <c r="G7" s="22">
        <v>93</v>
      </c>
      <c r="H7" s="31">
        <f t="shared" si="0"/>
        <v>93</v>
      </c>
      <c r="I7" s="32">
        <f>NORMATIVY!$C$5</f>
        <v>480</v>
      </c>
      <c r="J7" s="32">
        <f t="shared" ref="J7:J12" si="1">ROUND(H7/I7,2)</f>
        <v>0.19</v>
      </c>
      <c r="K7" s="22">
        <f>NORMATIVY!$K$7</f>
        <v>27</v>
      </c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>
      <c r="A8" s="19">
        <v>1457</v>
      </c>
      <c r="B8" s="27" t="s">
        <v>17</v>
      </c>
      <c r="C8" s="19">
        <v>3143</v>
      </c>
      <c r="D8" s="20" t="s">
        <v>17</v>
      </c>
      <c r="E8" s="37">
        <v>50</v>
      </c>
      <c r="F8" s="22">
        <v>5</v>
      </c>
      <c r="G8" s="22">
        <v>47</v>
      </c>
      <c r="H8" s="31">
        <f t="shared" si="0"/>
        <v>47</v>
      </c>
      <c r="I8" s="32">
        <f>NORMATIVY!$C$5</f>
        <v>480</v>
      </c>
      <c r="J8" s="32">
        <f t="shared" si="1"/>
        <v>0.1</v>
      </c>
      <c r="K8" s="22">
        <f>NORMATIVY!$K$7</f>
        <v>27</v>
      </c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>
      <c r="A9" s="19">
        <v>1462</v>
      </c>
      <c r="B9" s="27" t="s">
        <v>18</v>
      </c>
      <c r="C9" s="19">
        <v>3143</v>
      </c>
      <c r="D9" s="20" t="s">
        <v>18</v>
      </c>
      <c r="E9" s="37">
        <v>28</v>
      </c>
      <c r="F9" s="22">
        <v>2</v>
      </c>
      <c r="G9" s="22">
        <v>28</v>
      </c>
      <c r="H9" s="31">
        <f t="shared" si="0"/>
        <v>28</v>
      </c>
      <c r="I9" s="32">
        <f>NORMATIVY!$C$5</f>
        <v>480</v>
      </c>
      <c r="J9" s="32">
        <f t="shared" si="1"/>
        <v>0.06</v>
      </c>
      <c r="K9" s="22">
        <f>NORMATIVY!$K$7</f>
        <v>27</v>
      </c>
      <c r="L9" s="1"/>
      <c r="M9" s="1"/>
      <c r="N9" s="1"/>
      <c r="O9" s="1"/>
      <c r="P9" s="1"/>
      <c r="Q9" s="1"/>
      <c r="R9" s="1"/>
      <c r="S9" s="1"/>
      <c r="T9" s="1"/>
    </row>
    <row r="10" spans="1:20" ht="15" customHeight="1">
      <c r="A10" s="19">
        <v>1463</v>
      </c>
      <c r="B10" s="27" t="s">
        <v>19</v>
      </c>
      <c r="C10" s="19">
        <v>3143</v>
      </c>
      <c r="D10" s="27" t="s">
        <v>19</v>
      </c>
      <c r="E10" s="38">
        <v>20</v>
      </c>
      <c r="F10" s="22">
        <v>2</v>
      </c>
      <c r="G10" s="22">
        <v>20</v>
      </c>
      <c r="H10" s="31">
        <f t="shared" si="0"/>
        <v>20</v>
      </c>
      <c r="I10" s="32">
        <f>NORMATIVY!$C$5</f>
        <v>480</v>
      </c>
      <c r="J10" s="32">
        <f t="shared" si="1"/>
        <v>0.04</v>
      </c>
      <c r="K10" s="22">
        <f>NORMATIVY!$K$7</f>
        <v>27</v>
      </c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>
      <c r="A11" s="45">
        <v>1468</v>
      </c>
      <c r="B11" s="29" t="s">
        <v>20</v>
      </c>
      <c r="C11" s="19">
        <v>3143</v>
      </c>
      <c r="D11" s="24" t="s">
        <v>21</v>
      </c>
      <c r="E11" s="30">
        <v>20</v>
      </c>
      <c r="F11" s="22">
        <v>2</v>
      </c>
      <c r="G11" s="22">
        <v>15</v>
      </c>
      <c r="H11" s="31">
        <f t="shared" si="0"/>
        <v>15</v>
      </c>
      <c r="I11" s="32">
        <f>NORMATIVY!$C$5</f>
        <v>480</v>
      </c>
      <c r="J11" s="32">
        <f t="shared" si="1"/>
        <v>0.03</v>
      </c>
      <c r="K11" s="22">
        <f>NORMATIVY!$K$7</f>
        <v>27</v>
      </c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>
      <c r="A12" s="19">
        <v>1469</v>
      </c>
      <c r="B12" s="46" t="s">
        <v>22</v>
      </c>
      <c r="C12" s="19">
        <v>3143</v>
      </c>
      <c r="D12" s="20" t="s">
        <v>23</v>
      </c>
      <c r="E12" s="30">
        <v>14</v>
      </c>
      <c r="F12" s="79">
        <v>1</v>
      </c>
      <c r="G12" s="79">
        <v>14</v>
      </c>
      <c r="H12" s="31">
        <f t="shared" si="0"/>
        <v>14</v>
      </c>
      <c r="I12" s="32">
        <f>NORMATIVY!$C$5</f>
        <v>480</v>
      </c>
      <c r="J12" s="32">
        <f t="shared" si="1"/>
        <v>0.03</v>
      </c>
      <c r="K12" s="22">
        <f>NORMATIVY!$K$7</f>
        <v>27</v>
      </c>
      <c r="L12" s="1"/>
      <c r="M12" s="1"/>
      <c r="N12" s="1"/>
      <c r="O12" s="1"/>
      <c r="P12" s="1"/>
      <c r="Q12" s="1"/>
      <c r="R12" s="1"/>
      <c r="S12" s="1"/>
      <c r="T12" s="1"/>
    </row>
    <row r="13" spans="1:20" ht="18" customHeight="1">
      <c r="A13" s="25" t="s">
        <v>24</v>
      </c>
      <c r="B13" s="35" t="s">
        <v>25</v>
      </c>
      <c r="C13" s="25" t="s">
        <v>24</v>
      </c>
      <c r="D13" s="25" t="s">
        <v>24</v>
      </c>
      <c r="E13" s="25" t="s">
        <v>24</v>
      </c>
      <c r="F13" s="65">
        <f>SUM(F6:F12)</f>
        <v>29</v>
      </c>
      <c r="G13" s="65">
        <f t="shared" ref="G13:H13" si="2">SUM(G6:G12)</f>
        <v>269</v>
      </c>
      <c r="H13" s="65">
        <f t="shared" si="2"/>
        <v>269</v>
      </c>
      <c r="I13" s="65" t="s">
        <v>24</v>
      </c>
      <c r="J13" s="65">
        <f>SUM(J6:J12)</f>
        <v>0.56000000000000005</v>
      </c>
      <c r="K13" s="65" t="s">
        <v>24</v>
      </c>
      <c r="L13" s="1"/>
      <c r="M13" s="1"/>
      <c r="N13" s="1"/>
      <c r="O13" s="1"/>
      <c r="P13" s="1"/>
      <c r="Q13" s="1"/>
      <c r="R13" s="1"/>
      <c r="S13" s="1"/>
      <c r="T13" s="1"/>
    </row>
    <row r="14" spans="1:20" ht="18" customHeight="1">
      <c r="A14" s="8"/>
      <c r="B14" s="8"/>
      <c r="C14" s="57"/>
      <c r="D14" s="57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8" customHeight="1">
      <c r="A15" s="1"/>
      <c r="B15" s="1"/>
      <c r="C15" s="1"/>
      <c r="D15" s="1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8" customHeight="1">
      <c r="A16" s="1"/>
      <c r="B16" s="1"/>
      <c r="C16" s="3"/>
      <c r="D16" s="1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8" customHeight="1">
      <c r="A17" s="1"/>
      <c r="B17" s="1"/>
      <c r="C17" s="3"/>
      <c r="D17" s="1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8" customHeight="1">
      <c r="A18" s="1"/>
      <c r="B18" s="1"/>
      <c r="C18" s="3"/>
      <c r="D18" s="1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8" customHeight="1">
      <c r="A19" s="1"/>
      <c r="B19" s="1"/>
      <c r="C19" s="3"/>
      <c r="D19" s="1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8" customHeight="1">
      <c r="A20" s="1"/>
      <c r="B20" s="1"/>
      <c r="C20" s="3"/>
      <c r="D20" s="1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8" customHeight="1">
      <c r="A21" s="1"/>
      <c r="B21" s="1"/>
      <c r="C21" s="3"/>
      <c r="D21" s="1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8" customHeight="1">
      <c r="A22" s="1"/>
      <c r="B22" s="1"/>
      <c r="C22" s="3"/>
      <c r="D22" s="1"/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8" customHeight="1">
      <c r="A23" s="1"/>
      <c r="B23" s="1"/>
      <c r="C23" s="3"/>
      <c r="D23" s="1"/>
      <c r="E23" s="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8" customHeight="1">
      <c r="A24" s="1"/>
      <c r="B24" s="1"/>
      <c r="C24" s="3"/>
      <c r="D24" s="1"/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8" customHeight="1">
      <c r="A25" s="1"/>
      <c r="B25" s="1"/>
      <c r="C25" s="3"/>
      <c r="D25" s="1"/>
      <c r="E25" s="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8" customHeight="1">
      <c r="A26" s="1"/>
      <c r="B26" s="1"/>
      <c r="C26" s="3"/>
      <c r="D26" s="1"/>
      <c r="E26" s="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8" customHeight="1">
      <c r="A27" s="1"/>
      <c r="B27" s="1"/>
      <c r="C27" s="3"/>
      <c r="D27" s="1"/>
      <c r="E27" s="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8" customHeight="1">
      <c r="A28" s="1"/>
      <c r="B28" s="1"/>
      <c r="C28" s="3"/>
      <c r="D28" s="1"/>
      <c r="E28" s="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8" customHeight="1">
      <c r="A29" s="1"/>
      <c r="B29" s="1"/>
      <c r="C29" s="3"/>
      <c r="D29" s="1"/>
      <c r="E29" s="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8" customHeight="1">
      <c r="A30" s="1"/>
      <c r="B30" s="5"/>
      <c r="C30" s="9"/>
      <c r="D30" s="1"/>
      <c r="E30" s="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8" customHeight="1">
      <c r="A31" s="1"/>
      <c r="B31" s="1"/>
      <c r="C31" s="3"/>
      <c r="D31" s="1"/>
      <c r="E31" s="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8" customHeight="1">
      <c r="A32" s="1"/>
      <c r="B32" s="5"/>
      <c r="C32" s="9"/>
      <c r="D32" s="1"/>
      <c r="E32" s="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8" customHeight="1">
      <c r="A33" s="1"/>
      <c r="B33" s="1"/>
      <c r="C33" s="3"/>
      <c r="D33" s="1"/>
      <c r="E33" s="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8" customHeight="1">
      <c r="A34" s="1"/>
      <c r="B34" s="5"/>
      <c r="C34" s="9"/>
      <c r="D34" s="1"/>
      <c r="E34" s="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8" customHeight="1">
      <c r="A35" s="1"/>
      <c r="B35" s="1"/>
      <c r="C35" s="3"/>
      <c r="D35" s="1"/>
      <c r="E35" s="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8" customHeight="1">
      <c r="A36" s="1"/>
      <c r="B36" s="1"/>
      <c r="C36" s="3"/>
      <c r="D36" s="1"/>
      <c r="E36" s="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8" customHeight="1">
      <c r="A37" s="1"/>
      <c r="B37" s="5"/>
      <c r="C37" s="9"/>
      <c r="D37" s="1"/>
      <c r="E37" s="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8" customHeight="1">
      <c r="A38" s="1"/>
      <c r="B38" s="1"/>
      <c r="C38" s="3"/>
      <c r="D38" s="1"/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8" customHeight="1">
      <c r="A39" s="1"/>
      <c r="B39" s="5"/>
      <c r="C39" s="9"/>
      <c r="D39" s="1"/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8" customHeight="1">
      <c r="A40" s="1"/>
      <c r="B40" s="1"/>
      <c r="C40" s="3"/>
      <c r="D40" s="1"/>
      <c r="E40" s="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8" customHeight="1">
      <c r="A41" s="1"/>
      <c r="B41" s="5"/>
      <c r="C41" s="9"/>
      <c r="D41" s="1"/>
      <c r="E41" s="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8" customHeight="1">
      <c r="A42" s="1"/>
      <c r="B42" s="1"/>
      <c r="C42" s="3"/>
      <c r="D42" s="1"/>
      <c r="E42" s="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8" customHeight="1">
      <c r="A43" s="1"/>
      <c r="B43" s="1"/>
      <c r="C43" s="3"/>
      <c r="D43" s="1"/>
      <c r="E43" s="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8" customHeight="1">
      <c r="A44" s="1"/>
      <c r="B44" s="5"/>
      <c r="C44" s="9"/>
      <c r="D44" s="1"/>
      <c r="E44" s="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8" customHeight="1">
      <c r="A45" s="1"/>
      <c r="B45" s="1"/>
      <c r="C45" s="3"/>
      <c r="D45" s="1"/>
      <c r="E45" s="9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8" customHeight="1">
      <c r="A46" s="1"/>
      <c r="B46" s="1"/>
      <c r="C46" s="3"/>
      <c r="D46" s="1"/>
      <c r="E46" s="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8" customHeight="1">
      <c r="A47" s="1"/>
      <c r="B47" s="1"/>
      <c r="C47" s="3"/>
      <c r="D47" s="1"/>
      <c r="E47" s="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8" customHeight="1">
      <c r="A48" s="1"/>
      <c r="B48" s="1"/>
      <c r="C48" s="3"/>
      <c r="D48" s="1"/>
      <c r="E48" s="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8" customHeight="1">
      <c r="A49" s="1"/>
      <c r="B49" s="1"/>
      <c r="C49" s="3"/>
      <c r="D49" s="1"/>
      <c r="E49" s="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8" customHeight="1">
      <c r="A50" s="1"/>
      <c r="B50" s="1"/>
      <c r="C50" s="3"/>
      <c r="D50" s="1"/>
      <c r="E50" s="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8" customHeight="1">
      <c r="A51" s="1"/>
      <c r="B51" s="5"/>
      <c r="C51" s="9"/>
      <c r="D51" s="1"/>
      <c r="E51" s="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8" customHeight="1">
      <c r="A52" s="1"/>
      <c r="B52" s="1"/>
      <c r="C52" s="3"/>
      <c r="D52" s="1"/>
      <c r="E52" s="9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8" customHeight="1">
      <c r="A53" s="1"/>
      <c r="B53" s="5"/>
      <c r="C53" s="9"/>
      <c r="D53" s="1"/>
      <c r="E53" s="9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8" customHeight="1">
      <c r="A54" s="1"/>
      <c r="B54" s="1"/>
      <c r="C54" s="3"/>
      <c r="D54" s="1"/>
      <c r="E54" s="9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8" customHeight="1">
      <c r="A55" s="1"/>
      <c r="B55" s="1"/>
      <c r="C55" s="3"/>
      <c r="D55" s="1"/>
      <c r="E55" s="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8" customHeight="1">
      <c r="A56" s="1"/>
      <c r="B56" s="1"/>
      <c r="C56" s="3"/>
      <c r="D56" s="1"/>
      <c r="E56" s="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8" customHeight="1">
      <c r="A57" s="1"/>
      <c r="B57" s="1"/>
      <c r="C57" s="3"/>
      <c r="D57" s="1"/>
      <c r="E57" s="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8" customHeight="1">
      <c r="A58" s="1"/>
      <c r="B58" s="1"/>
      <c r="C58" s="3"/>
      <c r="D58" s="1"/>
      <c r="E58" s="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8" customHeight="1">
      <c r="A59" s="1"/>
      <c r="B59" s="5"/>
      <c r="C59" s="9"/>
      <c r="D59" s="1"/>
      <c r="E59" s="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8" customHeight="1">
      <c r="A60" s="1"/>
      <c r="B60" s="1"/>
      <c r="C60" s="3"/>
      <c r="D60" s="1"/>
      <c r="E60" s="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8" customHeight="1">
      <c r="A61" s="1"/>
      <c r="B61" s="1"/>
      <c r="C61" s="3"/>
      <c r="D61" s="1"/>
      <c r="E61" s="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8" customHeight="1">
      <c r="A62" s="1"/>
      <c r="B62" s="5"/>
      <c r="C62" s="9"/>
      <c r="D62" s="1"/>
      <c r="E62" s="9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8" customHeight="1">
      <c r="A63" s="1"/>
      <c r="B63" s="1"/>
      <c r="C63" s="3"/>
      <c r="D63" s="1"/>
      <c r="E63" s="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8" customHeight="1">
      <c r="A64" s="1"/>
      <c r="B64" s="1"/>
      <c r="C64" s="3"/>
      <c r="D64" s="1"/>
      <c r="E64" s="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8" customHeight="1">
      <c r="A65" s="1"/>
      <c r="B65" s="5"/>
      <c r="C65" s="9"/>
      <c r="D65" s="1"/>
      <c r="E65" s="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8" customHeight="1">
      <c r="A66" s="1"/>
      <c r="B66" s="1"/>
      <c r="C66" s="3"/>
      <c r="D66" s="1"/>
      <c r="E66" s="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8" customHeight="1">
      <c r="A67" s="1"/>
      <c r="B67" s="1"/>
      <c r="C67" s="3"/>
      <c r="D67" s="1"/>
      <c r="E67" s="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8" customHeight="1">
      <c r="A68" s="1"/>
      <c r="B68" s="5"/>
      <c r="C68" s="9"/>
      <c r="D68" s="1"/>
      <c r="E68" s="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8" customHeight="1">
      <c r="A69" s="1"/>
      <c r="B69" s="1"/>
      <c r="C69" s="3"/>
      <c r="D69" s="1"/>
      <c r="E69" s="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8" customHeight="1">
      <c r="A70" s="1"/>
      <c r="B70" s="5"/>
      <c r="C70" s="9"/>
      <c r="D70" s="1"/>
      <c r="E70" s="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8" customHeight="1">
      <c r="A71" s="1"/>
      <c r="B71" s="1"/>
      <c r="C71" s="3"/>
      <c r="D71" s="1"/>
      <c r="E71" s="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8" customHeight="1">
      <c r="A72" s="1"/>
      <c r="B72" s="5"/>
      <c r="C72" s="9"/>
      <c r="D72" s="1"/>
      <c r="E72" s="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8" customHeight="1">
      <c r="A73" s="1"/>
      <c r="B73" s="1"/>
      <c r="C73" s="3"/>
      <c r="D73" s="1"/>
      <c r="E73" s="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8" customHeight="1">
      <c r="A74" s="1"/>
      <c r="B74" s="1"/>
      <c r="C74" s="3"/>
      <c r="D74" s="1"/>
      <c r="E74" s="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8" customHeight="1">
      <c r="A75" s="1"/>
      <c r="B75" s="5"/>
      <c r="C75" s="9"/>
      <c r="D75" s="1"/>
      <c r="E75" s="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8" customHeight="1">
      <c r="A76" s="1"/>
      <c r="B76" s="1"/>
      <c r="C76" s="3"/>
      <c r="D76" s="1"/>
      <c r="E76" s="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8" customHeight="1">
      <c r="A77" s="1"/>
      <c r="B77" s="5"/>
      <c r="C77" s="9"/>
      <c r="D77" s="1"/>
      <c r="E77" s="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8" customHeight="1">
      <c r="A78" s="1"/>
      <c r="B78" s="1"/>
      <c r="C78" s="3"/>
      <c r="D78" s="1"/>
      <c r="E78" s="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8" customHeight="1">
      <c r="A79" s="1"/>
      <c r="B79" s="1"/>
      <c r="C79" s="3"/>
      <c r="D79" s="1"/>
      <c r="E79" s="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8" customHeight="1">
      <c r="A80" s="1"/>
      <c r="B80" s="1"/>
      <c r="C80" s="3"/>
      <c r="D80" s="1"/>
      <c r="E80" s="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8" customHeight="1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8" customHeight="1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8" customHeight="1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8" customHeight="1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8" customHeight="1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8" customHeight="1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8" customHeight="1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8" customHeight="1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8" customHeight="1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8" customHeight="1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8" customHeight="1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8" customHeight="1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8" customHeight="1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8" customHeight="1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8" customHeight="1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8" customHeight="1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8" customHeight="1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8" customHeight="1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8" customHeight="1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8" customHeight="1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8" customHeight="1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8" customHeight="1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8" customHeight="1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8" customHeight="1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8" customHeight="1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8" customHeight="1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8" customHeight="1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8" customHeight="1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8" customHeight="1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8" customHeight="1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8" customHeight="1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8" customHeight="1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8" customHeight="1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8" customHeight="1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8" customHeight="1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8" customHeight="1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8" customHeight="1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8" customHeight="1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8" customHeight="1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8" customHeight="1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8" customHeight="1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8" customHeight="1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8" customHeight="1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8" customHeight="1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8" customHeight="1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8" customHeight="1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8" customHeight="1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8" customHeight="1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8" customHeight="1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8" customHeight="1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8" customHeight="1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8" customHeight="1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8" customHeight="1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8" customHeight="1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8" customHeight="1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8" customHeight="1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8" customHeight="1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8" customHeight="1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8" customHeight="1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8" customHeight="1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8" customHeight="1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8" customHeight="1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8" customHeight="1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8" customHeight="1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8" customHeight="1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8" customHeight="1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8" customHeight="1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8" customHeight="1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8" customHeight="1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8" customHeight="1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8" customHeight="1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8" customHeight="1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8" customHeight="1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8" customHeight="1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8" customHeight="1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8" customHeight="1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8" customHeight="1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8" customHeight="1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8" customHeight="1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8" customHeight="1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8" customHeight="1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8" customHeight="1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8" customHeight="1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8" customHeight="1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8" customHeight="1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8" customHeight="1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8" customHeight="1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8" customHeight="1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8" customHeight="1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8" customHeight="1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8" customHeight="1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8" customHeight="1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8" customHeight="1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8" customHeight="1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8" customHeight="1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8" customHeight="1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8" customHeight="1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8" customHeight="1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8" customHeight="1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8" customHeight="1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8" customHeight="1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8" customHeight="1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8" customHeight="1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8" customHeight="1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8" customHeight="1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8" customHeight="1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8" customHeight="1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8" customHeight="1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8" customHeight="1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8" customHeight="1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8" customHeight="1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8" customHeight="1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8" customHeight="1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8" customHeight="1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8" customHeight="1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8" customHeight="1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8" customHeight="1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8" customHeight="1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8" customHeight="1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8" customHeight="1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8" customHeight="1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8" customHeight="1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8" customHeight="1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8" customHeight="1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8" customHeight="1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8" customHeight="1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8" customHeight="1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8" customHeight="1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8" customHeight="1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8" customHeight="1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8" customHeight="1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8" customHeight="1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8" customHeight="1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8" customHeight="1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8" customHeight="1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8" customHeight="1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/>
    <row r="219" spans="1:20" ht="15.75" customHeight="1"/>
    <row r="220" spans="1:20" ht="15.75" customHeight="1"/>
    <row r="221" spans="1:20" ht="15.75" customHeight="1"/>
    <row r="222" spans="1:20" ht="15.75" customHeight="1"/>
    <row r="223" spans="1:20" ht="15.75" customHeight="1"/>
    <row r="224" spans="1:2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autoFilter ref="A5:T13" xr:uid="{00000000-0009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8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0" sqref="D20"/>
    </sheetView>
  </sheetViews>
  <sheetFormatPr defaultColWidth="14.42578125" defaultRowHeight="15" customHeight="1"/>
  <cols>
    <col min="1" max="1" width="8.28515625" customWidth="1"/>
    <col min="2" max="2" width="41.140625" customWidth="1"/>
    <col min="3" max="3" width="5.7109375" customWidth="1"/>
    <col min="4" max="4" width="41.7109375" customWidth="1"/>
    <col min="5" max="12" width="11.28515625" customWidth="1"/>
    <col min="13" max="13" width="6.42578125" customWidth="1"/>
  </cols>
  <sheetData>
    <row r="1" spans="1:13" ht="26.25" customHeight="1">
      <c r="A1" s="1"/>
      <c r="B1" s="2" t="str">
        <f>ŠD_stat!B1</f>
        <v>Školní družiny - nepedagog</v>
      </c>
      <c r="C1" s="3"/>
      <c r="D1" s="1"/>
      <c r="E1" s="4"/>
      <c r="F1" s="4"/>
      <c r="G1" s="4"/>
      <c r="H1" s="4"/>
      <c r="I1" s="6"/>
      <c r="J1" s="4"/>
      <c r="K1" s="4"/>
      <c r="L1" s="4"/>
    </row>
    <row r="2" spans="1:13" ht="15" customHeight="1">
      <c r="A2" s="1"/>
      <c r="B2" s="7" t="str">
        <f>ŠD_stat!B2</f>
        <v>KRAJ - Liberecký</v>
      </c>
      <c r="C2" s="9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>
      <c r="A3" s="1"/>
      <c r="B3" s="10" t="s">
        <v>26</v>
      </c>
      <c r="C3" s="12"/>
      <c r="D3" s="1"/>
      <c r="E3" s="8"/>
      <c r="F3" s="1"/>
      <c r="G3" s="1"/>
      <c r="H3" s="1"/>
      <c r="I3" s="1"/>
      <c r="J3" s="1"/>
      <c r="K3" s="1"/>
      <c r="L3" s="1"/>
    </row>
    <row r="4" spans="1:13" ht="15" customHeight="1" thickBot="1">
      <c r="A4" s="1"/>
      <c r="B4" s="13">
        <f>ŠD_stat!B4</f>
        <v>2024</v>
      </c>
      <c r="C4" s="12"/>
      <c r="D4" s="1"/>
      <c r="E4" s="8"/>
      <c r="F4" s="1"/>
      <c r="G4" s="1"/>
      <c r="H4" s="1"/>
      <c r="I4" s="1"/>
      <c r="J4" s="1"/>
      <c r="K4" s="1"/>
      <c r="L4" s="1"/>
    </row>
    <row r="5" spans="1:13" ht="45" customHeight="1">
      <c r="A5" s="15" t="s">
        <v>3</v>
      </c>
      <c r="B5" s="15" t="s">
        <v>4</v>
      </c>
      <c r="C5" s="16" t="s">
        <v>5</v>
      </c>
      <c r="D5" s="15" t="s">
        <v>6</v>
      </c>
      <c r="E5" s="16" t="s">
        <v>27</v>
      </c>
      <c r="F5" s="17" t="s">
        <v>28</v>
      </c>
      <c r="G5" s="69" t="s">
        <v>29</v>
      </c>
      <c r="H5" s="70" t="s">
        <v>30</v>
      </c>
      <c r="I5" s="70" t="s">
        <v>31</v>
      </c>
      <c r="J5" s="70" t="s">
        <v>32</v>
      </c>
      <c r="K5" s="71" t="s">
        <v>33</v>
      </c>
      <c r="L5" s="72" t="s">
        <v>34</v>
      </c>
    </row>
    <row r="6" spans="1:13" ht="15" customHeight="1">
      <c r="A6" s="19">
        <f>ŠD_stat!A6</f>
        <v>1455</v>
      </c>
      <c r="B6" s="20" t="str">
        <f>ŠD_stat!B6</f>
        <v>ZŠ a MŠ logopedická, Liberec, E. Krásnohorské 921</v>
      </c>
      <c r="C6" s="19">
        <f>ŠD_stat!C6</f>
        <v>3143</v>
      </c>
      <c r="D6" s="20" t="str">
        <f>ŠD_stat!D6</f>
        <v>ZŠ a MŠ logo, Liberec, E. Krásnohorské 921</v>
      </c>
      <c r="E6" s="22">
        <f>NORMATIVY!$K$4</f>
        <v>20956</v>
      </c>
      <c r="F6" s="22">
        <f>1/NORMATIVY!$C$5*ŠD_rozp!E6*12*1.348+NORMATIVY!$K$7</f>
        <v>733.21720000000005</v>
      </c>
      <c r="G6" s="73">
        <f>ROUND(ŠD_stat!H6*F6,0)</f>
        <v>38127</v>
      </c>
      <c r="H6" s="74">
        <f>ROUND((G6-K6)/1.348,0)</f>
        <v>27243</v>
      </c>
      <c r="I6" s="74">
        <f>G6-H6-J6-K6</f>
        <v>9208</v>
      </c>
      <c r="J6" s="74">
        <f>ROUND(H6*1%,0)</f>
        <v>272</v>
      </c>
      <c r="K6" s="74">
        <f>ŠD_stat!H6*ŠD_stat!K6</f>
        <v>1404</v>
      </c>
      <c r="L6" s="75">
        <f>ROUND(H6/E6/12,2)</f>
        <v>0.11</v>
      </c>
      <c r="M6" s="76"/>
    </row>
    <row r="7" spans="1:13" ht="15" customHeight="1">
      <c r="A7" s="19">
        <f>ŠD_stat!A7</f>
        <v>1456</v>
      </c>
      <c r="B7" s="20" t="str">
        <f>ŠD_stat!B7</f>
        <v>ZŠ a MŠ pro tělesně postižené, Liberec, Lužická 920/7</v>
      </c>
      <c r="C7" s="19">
        <f>ŠD_stat!C7</f>
        <v>3143</v>
      </c>
      <c r="D7" s="20" t="str">
        <f>ŠD_stat!D7</f>
        <v>ZŠ a MŠ pro tělesně postižené, Liberec, Lužická 920/7</v>
      </c>
      <c r="E7" s="22">
        <f>NORMATIVY!$K$4</f>
        <v>20956</v>
      </c>
      <c r="F7" s="22">
        <f>1/NORMATIVY!$C$5*ŠD_rozp!E7*12*1.348+NORMATIVY!$K$7</f>
        <v>733.21720000000005</v>
      </c>
      <c r="G7" s="73">
        <f>ROUND(ŠD_stat!H7*F7,0)</f>
        <v>68189</v>
      </c>
      <c r="H7" s="74">
        <f>ROUND((G7-K7)/1.348,0)</f>
        <v>48723</v>
      </c>
      <c r="I7" s="74">
        <f t="shared" ref="I7:I12" si="0">G7-H7-J7-K7</f>
        <v>16468</v>
      </c>
      <c r="J7" s="74">
        <f t="shared" ref="J7:J12" si="1">ROUND(H7*1%,0)</f>
        <v>487</v>
      </c>
      <c r="K7" s="74">
        <f>ŠD_stat!H7*ŠD_stat!K7</f>
        <v>2511</v>
      </c>
      <c r="L7" s="75">
        <f t="shared" ref="L7:L12" si="2">ROUND(H7/E7/12,2)</f>
        <v>0.19</v>
      </c>
    </row>
    <row r="8" spans="1:13" ht="15" customHeight="1">
      <c r="A8" s="19">
        <f>ŠD_stat!A8</f>
        <v>1457</v>
      </c>
      <c r="B8" s="20" t="str">
        <f>ŠD_stat!B8</f>
        <v>ZŠ, Jablonec n. N., Liberecká 1734/31</v>
      </c>
      <c r="C8" s="19">
        <f>ŠD_stat!C8</f>
        <v>3143</v>
      </c>
      <c r="D8" s="20" t="str">
        <f>ŠD_stat!D8</f>
        <v>ZŠ, Jablonec n. N., Liberecká 1734/31</v>
      </c>
      <c r="E8" s="22">
        <f>NORMATIVY!$K$4</f>
        <v>20956</v>
      </c>
      <c r="F8" s="22">
        <f>1/NORMATIVY!$C$5*ŠD_rozp!E8*12*1.348+NORMATIVY!$K$7</f>
        <v>733.21720000000005</v>
      </c>
      <c r="G8" s="73">
        <f>ROUND(ŠD_stat!H8*F8,0)</f>
        <v>34461</v>
      </c>
      <c r="H8" s="74">
        <f>ROUND((G8-K8)/1.348,0)</f>
        <v>24623</v>
      </c>
      <c r="I8" s="74">
        <f t="shared" si="0"/>
        <v>8323</v>
      </c>
      <c r="J8" s="74">
        <f t="shared" si="1"/>
        <v>246</v>
      </c>
      <c r="K8" s="74">
        <f>ŠD_stat!H8*ŠD_stat!K8</f>
        <v>1269</v>
      </c>
      <c r="L8" s="75">
        <f t="shared" si="2"/>
        <v>0.1</v>
      </c>
    </row>
    <row r="9" spans="1:13" ht="15" customHeight="1">
      <c r="A9" s="19">
        <f>ŠD_stat!A9</f>
        <v>1462</v>
      </c>
      <c r="B9" s="20" t="str">
        <f>ŠD_stat!B9</f>
        <v>ZŠ a MŠ, Jablonec n. N., Kamenná 404/4</v>
      </c>
      <c r="C9" s="19">
        <f>ŠD_stat!C9</f>
        <v>3143</v>
      </c>
      <c r="D9" s="20" t="str">
        <f>ŠD_stat!D9</f>
        <v>ZŠ a MŠ, Jablonec n. N., Kamenná 404/4</v>
      </c>
      <c r="E9" s="22">
        <f>NORMATIVY!$K$4</f>
        <v>20956</v>
      </c>
      <c r="F9" s="22">
        <f>1/NORMATIVY!$C$5*ŠD_rozp!E9*12*1.348+NORMATIVY!$K$7</f>
        <v>733.21720000000005</v>
      </c>
      <c r="G9" s="73">
        <f>ROUND(ŠD_stat!H9*F9,0)</f>
        <v>20530</v>
      </c>
      <c r="H9" s="74">
        <f>ROUND((G9-K9)/1.348,0)</f>
        <v>14669</v>
      </c>
      <c r="I9" s="74">
        <f t="shared" si="0"/>
        <v>4958</v>
      </c>
      <c r="J9" s="74">
        <f t="shared" si="1"/>
        <v>147</v>
      </c>
      <c r="K9" s="74">
        <f>ŠD_stat!H9*ŠD_stat!K9</f>
        <v>756</v>
      </c>
      <c r="L9" s="75">
        <f t="shared" si="2"/>
        <v>0.06</v>
      </c>
    </row>
    <row r="10" spans="1:13" ht="15" customHeight="1">
      <c r="A10" s="19">
        <f>ŠD_stat!A10</f>
        <v>1463</v>
      </c>
      <c r="B10" s="20" t="str">
        <f>ŠD_stat!B10</f>
        <v>ZŠ, Tanvald, Údolí Kamenice 238</v>
      </c>
      <c r="C10" s="19">
        <f>ŠD_stat!C10</f>
        <v>3143</v>
      </c>
      <c r="D10" s="20" t="str">
        <f>ŠD_stat!D10</f>
        <v>ZŠ, Tanvald, Údolí Kamenice 238</v>
      </c>
      <c r="E10" s="22">
        <f>NORMATIVY!$K$4</f>
        <v>20956</v>
      </c>
      <c r="F10" s="22">
        <f>1/NORMATIVY!$C$5*ŠD_rozp!E10*12*1.348+NORMATIVY!$K$7</f>
        <v>733.21720000000005</v>
      </c>
      <c r="G10" s="73">
        <f>ROUND(ŠD_stat!H10*F10,0)</f>
        <v>14664</v>
      </c>
      <c r="H10" s="74">
        <f>ROUND((G10-K10)/1.348,0)</f>
        <v>10478</v>
      </c>
      <c r="I10" s="74">
        <f t="shared" si="0"/>
        <v>3541</v>
      </c>
      <c r="J10" s="74">
        <f t="shared" si="1"/>
        <v>105</v>
      </c>
      <c r="K10" s="74">
        <f>ŠD_stat!H10*ŠD_stat!K10</f>
        <v>540</v>
      </c>
      <c r="L10" s="75">
        <f t="shared" si="2"/>
        <v>0.04</v>
      </c>
    </row>
    <row r="11" spans="1:13" ht="15" customHeight="1">
      <c r="A11" s="19">
        <f>ŠD_stat!A11</f>
        <v>1468</v>
      </c>
      <c r="B11" s="20" t="str">
        <f>ŠD_stat!B11</f>
        <v>ZŠ a MŠ, Jilemnice, Komenského 103</v>
      </c>
      <c r="C11" s="19">
        <f>ŠD_stat!C11</f>
        <v>3143</v>
      </c>
      <c r="D11" s="20" t="str">
        <f>ŠD_stat!D11</f>
        <v>ZŠ a MŠ, Jilemnice, Komenského 103 - ŠD</v>
      </c>
      <c r="E11" s="22">
        <f>NORMATIVY!$K$4</f>
        <v>20956</v>
      </c>
      <c r="F11" s="22">
        <f>1/NORMATIVY!$C$5*ŠD_rozp!E11*12*1.348+NORMATIVY!$K$7</f>
        <v>733.21720000000005</v>
      </c>
      <c r="G11" s="73">
        <f>ROUND(ŠD_stat!H11*F11,0)</f>
        <v>10998</v>
      </c>
      <c r="H11" s="74">
        <f>ROUND((G11-K11)/1.348,0)</f>
        <v>7858</v>
      </c>
      <c r="I11" s="74">
        <f t="shared" si="0"/>
        <v>2656</v>
      </c>
      <c r="J11" s="74">
        <f t="shared" si="1"/>
        <v>79</v>
      </c>
      <c r="K11" s="74">
        <f>ŠD_stat!H11*ŠD_stat!K11</f>
        <v>405</v>
      </c>
      <c r="L11" s="75">
        <f t="shared" si="2"/>
        <v>0.03</v>
      </c>
    </row>
    <row r="12" spans="1:13" ht="15" customHeight="1">
      <c r="A12" s="19">
        <f>ŠD_stat!A12</f>
        <v>1469</v>
      </c>
      <c r="B12" s="20" t="str">
        <f>ŠD_stat!B12</f>
        <v>ZŠ speciální, Semily, Nádražní 213</v>
      </c>
      <c r="C12" s="19">
        <f>ŠD_stat!C12</f>
        <v>3143</v>
      </c>
      <c r="D12" s="20" t="str">
        <f>ŠD_stat!D12</f>
        <v xml:space="preserve">ZŠ speciální, Semily, Nádražní 213 </v>
      </c>
      <c r="E12" s="22">
        <f>NORMATIVY!$K$4</f>
        <v>20956</v>
      </c>
      <c r="F12" s="22">
        <f>1/NORMATIVY!$C$5*ŠD_rozp!E12*12*1.348+NORMATIVY!$K$7</f>
        <v>733.21720000000005</v>
      </c>
      <c r="G12" s="73">
        <f>ROUND(ŠD_stat!H12*F12,0)</f>
        <v>10265</v>
      </c>
      <c r="H12" s="74">
        <f>ROUND((G12-K12)/1.348,0)</f>
        <v>7335</v>
      </c>
      <c r="I12" s="74">
        <f t="shared" si="0"/>
        <v>2479</v>
      </c>
      <c r="J12" s="74">
        <f t="shared" si="1"/>
        <v>73</v>
      </c>
      <c r="K12" s="74">
        <f>ŠD_stat!H12*ŠD_stat!K12</f>
        <v>378</v>
      </c>
      <c r="L12" s="75">
        <f t="shared" si="2"/>
        <v>0.03</v>
      </c>
    </row>
    <row r="13" spans="1:13" ht="15" customHeight="1">
      <c r="A13" s="25" t="s">
        <v>24</v>
      </c>
      <c r="B13" s="35" t="s">
        <v>25</v>
      </c>
      <c r="C13" s="25" t="s">
        <v>24</v>
      </c>
      <c r="D13" s="25" t="s">
        <v>24</v>
      </c>
      <c r="E13" s="25" t="s">
        <v>24</v>
      </c>
      <c r="F13" s="26" t="s">
        <v>24</v>
      </c>
      <c r="G13" s="78">
        <f t="shared" ref="G13:K13" si="3">SUM(G6:G12)</f>
        <v>197234</v>
      </c>
      <c r="H13" s="78">
        <f t="shared" si="3"/>
        <v>140929</v>
      </c>
      <c r="I13" s="78">
        <f t="shared" si="3"/>
        <v>47633</v>
      </c>
      <c r="J13" s="78">
        <f t="shared" si="3"/>
        <v>1409</v>
      </c>
      <c r="K13" s="78">
        <f t="shared" si="3"/>
        <v>7263</v>
      </c>
      <c r="L13" s="65">
        <f>SUM(L6:L12)</f>
        <v>0.56000000000000005</v>
      </c>
    </row>
    <row r="14" spans="1:13" ht="18" customHeight="1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  <c r="L14" s="1"/>
    </row>
    <row r="15" spans="1:13" ht="18" customHeight="1">
      <c r="A15" s="39"/>
      <c r="B15" s="8"/>
      <c r="C15" s="40"/>
      <c r="D15" s="40"/>
      <c r="E15" s="1"/>
      <c r="F15" s="1"/>
      <c r="G15" s="1"/>
      <c r="H15" s="1"/>
      <c r="I15" s="1"/>
      <c r="J15" s="1"/>
      <c r="K15" s="1"/>
      <c r="L15" s="1"/>
    </row>
    <row r="16" spans="1:13" ht="18" customHeight="1">
      <c r="A16" s="41"/>
      <c r="B16" s="11"/>
      <c r="C16" s="42"/>
      <c r="D16" s="43"/>
      <c r="E16" s="1"/>
      <c r="F16" s="1"/>
      <c r="G16" s="1"/>
      <c r="H16" s="1"/>
      <c r="I16" s="1"/>
      <c r="J16" s="1"/>
      <c r="K16" s="1"/>
      <c r="L16" s="1"/>
    </row>
    <row r="17" spans="1:12" ht="18" customHeight="1">
      <c r="A17" s="1"/>
      <c r="B17" s="1"/>
      <c r="C17" s="3"/>
      <c r="D17" s="1"/>
      <c r="E17" s="1"/>
      <c r="F17" s="1"/>
      <c r="G17" s="1"/>
      <c r="H17" s="1"/>
      <c r="I17" s="1"/>
      <c r="J17" s="1"/>
      <c r="K17" s="1"/>
      <c r="L17" s="1"/>
    </row>
    <row r="18" spans="1:12" ht="18" customHeight="1">
      <c r="A18" s="1"/>
      <c r="B18" s="1"/>
      <c r="C18" s="3"/>
      <c r="D18" s="1"/>
      <c r="E18" s="1"/>
      <c r="F18" s="1"/>
      <c r="G18" s="1"/>
      <c r="H18" s="1"/>
      <c r="I18" s="8"/>
      <c r="J18" s="1"/>
      <c r="K18" s="1"/>
      <c r="L18" s="1"/>
    </row>
    <row r="19" spans="1:12" ht="18" customHeight="1">
      <c r="A19" s="1"/>
      <c r="B19" s="44"/>
      <c r="C19" s="3"/>
      <c r="D19" s="1"/>
      <c r="E19" s="1"/>
      <c r="F19" s="1"/>
      <c r="G19" s="1"/>
      <c r="H19" s="1"/>
      <c r="I19" s="1"/>
      <c r="J19" s="1"/>
      <c r="K19" s="1"/>
      <c r="L19" s="1"/>
    </row>
    <row r="20" spans="1:12" ht="18" customHeight="1">
      <c r="A20" s="1"/>
      <c r="B20" s="1"/>
      <c r="C20" s="3"/>
      <c r="D20" s="1"/>
      <c r="E20" s="1"/>
      <c r="F20" s="1"/>
      <c r="G20" s="1"/>
      <c r="H20" s="1"/>
      <c r="I20" s="1"/>
      <c r="J20" s="1"/>
      <c r="K20" s="1"/>
      <c r="L20" s="1"/>
    </row>
    <row r="21" spans="1:12" ht="18" customHeight="1">
      <c r="A21" s="1"/>
      <c r="B21" s="1"/>
      <c r="C21" s="3"/>
      <c r="D21" s="1"/>
      <c r="E21" s="1"/>
      <c r="F21" s="1"/>
      <c r="G21" s="1"/>
      <c r="H21" s="1"/>
      <c r="I21" s="1"/>
      <c r="J21" s="1"/>
      <c r="K21" s="1"/>
      <c r="L21" s="1"/>
    </row>
    <row r="22" spans="1:12" ht="18" customHeight="1">
      <c r="A22" s="1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</row>
    <row r="23" spans="1:12" ht="18" customHeight="1">
      <c r="A23" s="1"/>
      <c r="B23" s="1"/>
      <c r="C23" s="3"/>
      <c r="D23" s="1"/>
      <c r="E23" s="1"/>
      <c r="F23" s="1"/>
      <c r="G23" s="1"/>
      <c r="H23" s="1"/>
      <c r="I23" s="1"/>
      <c r="J23" s="1"/>
      <c r="K23" s="1"/>
      <c r="L23" s="1"/>
    </row>
    <row r="24" spans="1:12" ht="18" customHeight="1">
      <c r="A24" s="1"/>
      <c r="B24" s="1"/>
      <c r="C24" s="3"/>
      <c r="D24" s="1"/>
      <c r="E24" s="1"/>
      <c r="F24" s="1"/>
      <c r="G24" s="1"/>
      <c r="H24" s="1"/>
      <c r="I24" s="1"/>
      <c r="J24" s="1"/>
      <c r="K24" s="1"/>
      <c r="L24" s="1"/>
    </row>
    <row r="25" spans="1:12" ht="18" customHeight="1">
      <c r="A25" s="1"/>
      <c r="B25" s="1"/>
      <c r="C25" s="3"/>
      <c r="D25" s="1"/>
      <c r="E25" s="1"/>
      <c r="F25" s="1"/>
      <c r="G25" s="1"/>
      <c r="H25" s="1"/>
      <c r="I25" s="1"/>
      <c r="J25" s="1"/>
      <c r="K25" s="1"/>
      <c r="L25" s="1"/>
    </row>
    <row r="26" spans="1:12" ht="18" customHeight="1">
      <c r="A26" s="1"/>
      <c r="B26" s="1"/>
      <c r="C26" s="3"/>
      <c r="D26" s="1"/>
      <c r="E26" s="1"/>
      <c r="F26" s="1"/>
      <c r="G26" s="1"/>
      <c r="H26" s="1"/>
      <c r="I26" s="1"/>
      <c r="J26" s="1"/>
      <c r="K26" s="1"/>
      <c r="L26" s="1"/>
    </row>
    <row r="27" spans="1:12" ht="18" customHeight="1">
      <c r="A27" s="1"/>
      <c r="B27" s="1"/>
      <c r="C27" s="3"/>
      <c r="D27" s="1"/>
      <c r="E27" s="1"/>
      <c r="F27" s="1"/>
      <c r="G27" s="1"/>
      <c r="H27" s="1"/>
      <c r="I27" s="1"/>
      <c r="J27" s="1"/>
      <c r="K27" s="1"/>
      <c r="L27" s="1"/>
    </row>
    <row r="28" spans="1:12" ht="18" customHeight="1">
      <c r="A28" s="1"/>
      <c r="B28" s="1"/>
      <c r="C28" s="3"/>
      <c r="D28" s="1"/>
      <c r="E28" s="1"/>
      <c r="F28" s="1"/>
      <c r="G28" s="1"/>
      <c r="H28" s="1"/>
      <c r="I28" s="1"/>
      <c r="J28" s="1"/>
      <c r="K28" s="1"/>
      <c r="L28" s="1"/>
    </row>
    <row r="29" spans="1:12" ht="18" customHeight="1">
      <c r="A29" s="1"/>
      <c r="B29" s="1"/>
      <c r="C29" s="3"/>
      <c r="D29" s="1"/>
      <c r="E29" s="1"/>
      <c r="F29" s="1"/>
      <c r="G29" s="1"/>
      <c r="H29" s="1"/>
      <c r="I29" s="1"/>
      <c r="J29" s="1"/>
      <c r="K29" s="1"/>
      <c r="L29" s="1"/>
    </row>
    <row r="30" spans="1:12" ht="18" customHeight="1">
      <c r="A30" s="1"/>
      <c r="B30" s="1"/>
      <c r="C30" s="3"/>
      <c r="D30" s="1"/>
      <c r="E30" s="1"/>
      <c r="F30" s="1"/>
      <c r="G30" s="1"/>
      <c r="H30" s="1"/>
      <c r="I30" s="1"/>
      <c r="J30" s="1"/>
      <c r="K30" s="1"/>
      <c r="L30" s="1"/>
    </row>
    <row r="31" spans="1:12" ht="18" customHeight="1">
      <c r="A31" s="1"/>
      <c r="B31" s="5"/>
      <c r="C31" s="9"/>
      <c r="D31" s="1"/>
      <c r="E31" s="1"/>
      <c r="F31" s="1"/>
      <c r="G31" s="1"/>
      <c r="H31" s="1"/>
      <c r="I31" s="1"/>
      <c r="J31" s="1"/>
      <c r="K31" s="1"/>
      <c r="L31" s="1"/>
    </row>
    <row r="32" spans="1:12" ht="18" customHeight="1">
      <c r="A32" s="1"/>
      <c r="B32" s="1"/>
      <c r="C32" s="3"/>
      <c r="D32" s="1"/>
      <c r="E32" s="1"/>
      <c r="F32" s="1"/>
      <c r="G32" s="1"/>
      <c r="H32" s="1"/>
      <c r="I32" s="1"/>
      <c r="J32" s="1"/>
      <c r="K32" s="1"/>
      <c r="L32" s="1"/>
    </row>
    <row r="33" spans="1:12" ht="18" customHeight="1">
      <c r="A33" s="1"/>
      <c r="B33" s="5"/>
      <c r="C33" s="9"/>
      <c r="D33" s="1"/>
      <c r="E33" s="1"/>
      <c r="F33" s="1"/>
      <c r="G33" s="1"/>
      <c r="H33" s="1"/>
      <c r="I33" s="1"/>
      <c r="J33" s="1"/>
      <c r="K33" s="1"/>
      <c r="L33" s="1"/>
    </row>
    <row r="34" spans="1:12" ht="18" customHeight="1">
      <c r="A34" s="1"/>
      <c r="B34" s="1"/>
      <c r="C34" s="3"/>
      <c r="D34" s="1"/>
      <c r="E34" s="1"/>
      <c r="F34" s="1"/>
      <c r="G34" s="1"/>
      <c r="H34" s="1"/>
      <c r="I34" s="1"/>
      <c r="J34" s="1"/>
      <c r="K34" s="1"/>
      <c r="L34" s="1"/>
    </row>
    <row r="35" spans="1:12" ht="18" customHeight="1">
      <c r="A35" s="1"/>
      <c r="B35" s="5"/>
      <c r="C35" s="9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>
      <c r="A36" s="1"/>
      <c r="B36" s="1"/>
      <c r="C36" s="3"/>
      <c r="D36" s="1"/>
      <c r="E36" s="1"/>
      <c r="F36" s="1"/>
      <c r="G36" s="1"/>
      <c r="H36" s="1"/>
      <c r="I36" s="1"/>
      <c r="J36" s="1"/>
      <c r="K36" s="1"/>
      <c r="L36" s="1"/>
    </row>
    <row r="37" spans="1:12" ht="18" customHeight="1">
      <c r="A37" s="1"/>
      <c r="B37" s="1"/>
      <c r="C37" s="3"/>
      <c r="D37" s="1"/>
      <c r="E37" s="1"/>
      <c r="F37" s="1"/>
      <c r="G37" s="1"/>
      <c r="H37" s="1"/>
      <c r="I37" s="1"/>
      <c r="J37" s="1"/>
      <c r="K37" s="1"/>
      <c r="L37" s="1"/>
    </row>
    <row r="38" spans="1:12" ht="18" customHeight="1">
      <c r="A38" s="1"/>
      <c r="B38" s="5"/>
      <c r="C38" s="9"/>
      <c r="D38" s="1"/>
      <c r="E38" s="1"/>
      <c r="F38" s="1"/>
      <c r="G38" s="1"/>
      <c r="H38" s="1"/>
      <c r="I38" s="1"/>
      <c r="J38" s="1"/>
      <c r="K38" s="1"/>
      <c r="L38" s="1"/>
    </row>
    <row r="39" spans="1:12" ht="18" customHeight="1">
      <c r="A39" s="1"/>
      <c r="B39" s="1"/>
      <c r="C39" s="3"/>
      <c r="D39" s="1"/>
      <c r="E39" s="1"/>
      <c r="F39" s="1"/>
      <c r="G39" s="1"/>
      <c r="H39" s="1"/>
      <c r="I39" s="1"/>
      <c r="J39" s="1"/>
      <c r="K39" s="1"/>
      <c r="L39" s="1"/>
    </row>
    <row r="40" spans="1:12" ht="18" customHeight="1">
      <c r="A40" s="1"/>
      <c r="B40" s="5"/>
      <c r="C40" s="9"/>
      <c r="D40" s="1"/>
      <c r="E40" s="1"/>
      <c r="F40" s="1"/>
      <c r="G40" s="1"/>
      <c r="H40" s="1"/>
      <c r="I40" s="1"/>
      <c r="J40" s="1"/>
      <c r="K40" s="1"/>
      <c r="L40" s="1"/>
    </row>
    <row r="41" spans="1:12" ht="18" customHeight="1">
      <c r="A41" s="1"/>
      <c r="B41" s="1"/>
      <c r="C41" s="3"/>
      <c r="D41" s="1"/>
      <c r="E41" s="1"/>
      <c r="F41" s="1"/>
      <c r="G41" s="1"/>
      <c r="H41" s="1"/>
      <c r="I41" s="1"/>
      <c r="J41" s="1"/>
      <c r="K41" s="1"/>
      <c r="L41" s="1"/>
    </row>
    <row r="42" spans="1:12" ht="18" customHeight="1">
      <c r="A42" s="1"/>
      <c r="B42" s="5"/>
      <c r="C42" s="9"/>
      <c r="D42" s="1"/>
      <c r="E42" s="1"/>
      <c r="F42" s="1"/>
      <c r="G42" s="1"/>
      <c r="H42" s="1"/>
      <c r="I42" s="1"/>
      <c r="J42" s="1"/>
      <c r="K42" s="1"/>
      <c r="L42" s="1"/>
    </row>
    <row r="43" spans="1:12" ht="18" customHeight="1">
      <c r="A43" s="1"/>
      <c r="B43" s="1"/>
      <c r="C43" s="3"/>
      <c r="D43" s="1"/>
      <c r="E43" s="1"/>
      <c r="F43" s="1"/>
      <c r="G43" s="1"/>
      <c r="H43" s="1"/>
      <c r="I43" s="1"/>
      <c r="J43" s="1"/>
      <c r="K43" s="1"/>
      <c r="L43" s="1"/>
    </row>
    <row r="44" spans="1:12" ht="18" customHeight="1">
      <c r="A44" s="1"/>
      <c r="B44" s="1"/>
      <c r="C44" s="3"/>
      <c r="D44" s="1"/>
      <c r="E44" s="1"/>
      <c r="F44" s="1"/>
      <c r="G44" s="1"/>
      <c r="H44" s="1"/>
      <c r="I44" s="1"/>
      <c r="J44" s="1"/>
      <c r="K44" s="1"/>
      <c r="L44" s="1"/>
    </row>
    <row r="45" spans="1:12" ht="18" customHeight="1">
      <c r="A45" s="1"/>
      <c r="B45" s="5"/>
      <c r="C45" s="9"/>
      <c r="D45" s="1"/>
      <c r="E45" s="1"/>
      <c r="F45" s="1"/>
      <c r="G45" s="1"/>
      <c r="H45" s="1"/>
      <c r="I45" s="1"/>
      <c r="J45" s="1"/>
      <c r="K45" s="1"/>
      <c r="L45" s="1"/>
    </row>
    <row r="46" spans="1:12" ht="18" customHeight="1">
      <c r="A46" s="1"/>
      <c r="B46" s="1"/>
      <c r="C46" s="3"/>
      <c r="D46" s="1"/>
      <c r="E46" s="1"/>
      <c r="F46" s="1"/>
      <c r="G46" s="1"/>
      <c r="H46" s="1"/>
      <c r="I46" s="1"/>
      <c r="J46" s="1"/>
      <c r="K46" s="1"/>
      <c r="L46" s="1"/>
    </row>
    <row r="47" spans="1:12" ht="18" customHeight="1">
      <c r="A47" s="1"/>
      <c r="B47" s="1"/>
      <c r="C47" s="3"/>
      <c r="D47" s="1"/>
      <c r="E47" s="1"/>
      <c r="F47" s="1"/>
      <c r="G47" s="1"/>
      <c r="H47" s="1"/>
      <c r="I47" s="1"/>
      <c r="J47" s="1"/>
      <c r="K47" s="1"/>
      <c r="L47" s="1"/>
    </row>
    <row r="48" spans="1:12" ht="18" customHeight="1">
      <c r="A48" s="1"/>
      <c r="B48" s="1"/>
      <c r="C48" s="3"/>
      <c r="D48" s="1"/>
      <c r="E48" s="1"/>
      <c r="F48" s="1"/>
      <c r="G48" s="1"/>
      <c r="H48" s="1"/>
      <c r="I48" s="1"/>
      <c r="J48" s="1"/>
      <c r="K48" s="1"/>
      <c r="L48" s="1"/>
    </row>
    <row r="49" spans="1:12" ht="18" customHeight="1">
      <c r="A49" s="1"/>
      <c r="B49" s="1"/>
      <c r="C49" s="3"/>
      <c r="D49" s="1"/>
      <c r="E49" s="1"/>
      <c r="F49" s="1"/>
      <c r="G49" s="1"/>
      <c r="H49" s="1"/>
      <c r="I49" s="1"/>
      <c r="J49" s="1"/>
      <c r="K49" s="1"/>
      <c r="L49" s="1"/>
    </row>
    <row r="50" spans="1:12" ht="18" customHeight="1">
      <c r="A50" s="1"/>
      <c r="B50" s="1"/>
      <c r="C50" s="3"/>
      <c r="D50" s="1"/>
      <c r="E50" s="1"/>
      <c r="F50" s="1"/>
      <c r="G50" s="1"/>
      <c r="H50" s="1"/>
      <c r="I50" s="1"/>
      <c r="J50" s="1"/>
      <c r="K50" s="1"/>
      <c r="L50" s="1"/>
    </row>
    <row r="51" spans="1:12" ht="18" customHeight="1">
      <c r="A51" s="1"/>
      <c r="B51" s="1"/>
      <c r="C51" s="3"/>
      <c r="D51" s="1"/>
      <c r="E51" s="1"/>
      <c r="F51" s="1"/>
      <c r="G51" s="1"/>
      <c r="H51" s="1"/>
      <c r="I51" s="1"/>
      <c r="J51" s="1"/>
      <c r="K51" s="1"/>
      <c r="L51" s="1"/>
    </row>
    <row r="52" spans="1:12" ht="18" customHeight="1">
      <c r="A52" s="1"/>
      <c r="B52" s="5"/>
      <c r="C52" s="9"/>
      <c r="D52" s="1"/>
      <c r="E52" s="1"/>
      <c r="F52" s="1"/>
      <c r="G52" s="1"/>
      <c r="H52" s="1"/>
      <c r="I52" s="1"/>
      <c r="J52" s="1"/>
      <c r="K52" s="1"/>
      <c r="L52" s="1"/>
    </row>
    <row r="53" spans="1:12" ht="18" customHeight="1">
      <c r="A53" s="1"/>
      <c r="B53" s="1"/>
      <c r="C53" s="3"/>
      <c r="D53" s="1"/>
      <c r="E53" s="1"/>
      <c r="F53" s="1"/>
      <c r="G53" s="1"/>
      <c r="H53" s="1"/>
      <c r="I53" s="1"/>
      <c r="J53" s="1"/>
      <c r="K53" s="1"/>
      <c r="L53" s="1"/>
    </row>
    <row r="54" spans="1:12" ht="18" customHeight="1">
      <c r="A54" s="1"/>
      <c r="B54" s="5"/>
      <c r="C54" s="9"/>
      <c r="D54" s="1"/>
      <c r="E54" s="1"/>
      <c r="F54" s="1"/>
      <c r="G54" s="1"/>
      <c r="H54" s="1"/>
      <c r="I54" s="1"/>
      <c r="J54" s="1"/>
      <c r="K54" s="1"/>
      <c r="L54" s="1"/>
    </row>
    <row r="55" spans="1:12" ht="18" customHeight="1">
      <c r="A55" s="1"/>
      <c r="B55" s="1"/>
      <c r="C55" s="3"/>
      <c r="D55" s="1"/>
      <c r="E55" s="1"/>
      <c r="F55" s="1"/>
      <c r="G55" s="1"/>
      <c r="H55" s="1"/>
      <c r="I55" s="1"/>
      <c r="J55" s="1"/>
      <c r="K55" s="1"/>
      <c r="L55" s="1"/>
    </row>
    <row r="56" spans="1:12" ht="18" customHeight="1">
      <c r="A56" s="1"/>
      <c r="B56" s="1"/>
      <c r="C56" s="3"/>
      <c r="D56" s="1"/>
      <c r="E56" s="1"/>
      <c r="F56" s="1"/>
      <c r="G56" s="1"/>
      <c r="H56" s="1"/>
      <c r="I56" s="1"/>
      <c r="J56" s="1"/>
      <c r="K56" s="1"/>
      <c r="L56" s="1"/>
    </row>
    <row r="57" spans="1:12" ht="18" customHeight="1">
      <c r="A57" s="1"/>
      <c r="B57" s="1"/>
      <c r="C57" s="3"/>
      <c r="D57" s="1"/>
      <c r="E57" s="1"/>
      <c r="F57" s="1"/>
      <c r="G57" s="1"/>
      <c r="H57" s="1"/>
      <c r="I57" s="1"/>
      <c r="J57" s="1"/>
      <c r="K57" s="1"/>
      <c r="L57" s="1"/>
    </row>
    <row r="58" spans="1:12" ht="18" customHeight="1">
      <c r="A58" s="1"/>
      <c r="B58" s="1"/>
      <c r="C58" s="3"/>
      <c r="D58" s="1"/>
      <c r="E58" s="1"/>
      <c r="F58" s="1"/>
      <c r="G58" s="1"/>
      <c r="H58" s="1"/>
      <c r="I58" s="1"/>
      <c r="J58" s="1"/>
      <c r="K58" s="1"/>
      <c r="L58" s="1"/>
    </row>
    <row r="59" spans="1:12" ht="18" customHeight="1">
      <c r="A59" s="1"/>
      <c r="B59" s="1"/>
      <c r="C59" s="3"/>
      <c r="D59" s="1"/>
      <c r="E59" s="1"/>
      <c r="F59" s="1"/>
      <c r="G59" s="1"/>
      <c r="H59" s="1"/>
      <c r="I59" s="1"/>
      <c r="J59" s="1"/>
      <c r="K59" s="1"/>
      <c r="L59" s="1"/>
    </row>
    <row r="60" spans="1:12" ht="18" customHeight="1">
      <c r="A60" s="1"/>
      <c r="B60" s="5"/>
      <c r="C60" s="9"/>
      <c r="D60" s="1"/>
      <c r="E60" s="1"/>
      <c r="F60" s="1"/>
      <c r="G60" s="1"/>
      <c r="H60" s="1"/>
      <c r="I60" s="1"/>
      <c r="J60" s="1"/>
      <c r="K60" s="1"/>
      <c r="L60" s="1"/>
    </row>
    <row r="61" spans="1:12" ht="18" customHeight="1">
      <c r="A61" s="1"/>
      <c r="B61" s="1"/>
      <c r="C61" s="3"/>
      <c r="D61" s="1"/>
      <c r="E61" s="1"/>
      <c r="F61" s="1"/>
      <c r="G61" s="1"/>
      <c r="H61" s="1"/>
      <c r="I61" s="1"/>
      <c r="J61" s="1"/>
      <c r="K61" s="1"/>
      <c r="L61" s="1"/>
    </row>
    <row r="62" spans="1:12" ht="18" customHeight="1">
      <c r="A62" s="1"/>
      <c r="B62" s="1"/>
      <c r="C62" s="3"/>
      <c r="D62" s="1"/>
      <c r="E62" s="1"/>
      <c r="F62" s="1"/>
      <c r="G62" s="1"/>
      <c r="H62" s="1"/>
      <c r="I62" s="1"/>
      <c r="J62" s="1"/>
      <c r="K62" s="1"/>
      <c r="L62" s="1"/>
    </row>
    <row r="63" spans="1:12" ht="18" customHeight="1">
      <c r="A63" s="1"/>
      <c r="B63" s="5"/>
      <c r="C63" s="9"/>
      <c r="D63" s="1"/>
      <c r="E63" s="1"/>
      <c r="F63" s="1"/>
      <c r="G63" s="1"/>
      <c r="H63" s="1"/>
      <c r="I63" s="1"/>
      <c r="J63" s="1"/>
      <c r="K63" s="1"/>
      <c r="L63" s="1"/>
    </row>
    <row r="64" spans="1:12" ht="18" customHeight="1">
      <c r="A64" s="1"/>
      <c r="B64" s="1"/>
      <c r="C64" s="3"/>
      <c r="D64" s="1"/>
      <c r="E64" s="1"/>
      <c r="F64" s="1"/>
      <c r="G64" s="1"/>
      <c r="H64" s="1"/>
      <c r="I64" s="1"/>
      <c r="J64" s="1"/>
      <c r="K64" s="1"/>
      <c r="L64" s="1"/>
    </row>
    <row r="65" spans="1:12" ht="18" customHeight="1">
      <c r="A65" s="1"/>
      <c r="B65" s="1"/>
      <c r="C65" s="3"/>
      <c r="D65" s="1"/>
      <c r="E65" s="1"/>
      <c r="F65" s="1"/>
      <c r="G65" s="1"/>
      <c r="H65" s="1"/>
      <c r="I65" s="1"/>
      <c r="J65" s="1"/>
      <c r="K65" s="1"/>
      <c r="L65" s="1"/>
    </row>
    <row r="66" spans="1:12" ht="18" customHeight="1">
      <c r="A66" s="1"/>
      <c r="B66" s="5"/>
      <c r="C66" s="9"/>
      <c r="D66" s="1"/>
      <c r="E66" s="1"/>
      <c r="F66" s="1"/>
      <c r="G66" s="1"/>
      <c r="H66" s="1"/>
      <c r="I66" s="1"/>
      <c r="J66" s="1"/>
      <c r="K66" s="1"/>
      <c r="L66" s="1"/>
    </row>
    <row r="67" spans="1:12" ht="18" customHeight="1">
      <c r="A67" s="1"/>
      <c r="B67" s="1"/>
      <c r="C67" s="3"/>
      <c r="D67" s="1"/>
      <c r="E67" s="1"/>
      <c r="F67" s="1"/>
      <c r="G67" s="1"/>
      <c r="H67" s="1"/>
      <c r="I67" s="1"/>
      <c r="J67" s="1"/>
      <c r="K67" s="1"/>
      <c r="L67" s="1"/>
    </row>
    <row r="68" spans="1:12" ht="18" customHeight="1">
      <c r="A68" s="1"/>
      <c r="B68" s="1"/>
      <c r="C68" s="3"/>
      <c r="D68" s="1"/>
      <c r="E68" s="1"/>
      <c r="F68" s="1"/>
      <c r="G68" s="1"/>
      <c r="H68" s="1"/>
      <c r="I68" s="1"/>
      <c r="J68" s="1"/>
      <c r="K68" s="1"/>
      <c r="L68" s="1"/>
    </row>
    <row r="69" spans="1:12" ht="18" customHeight="1">
      <c r="A69" s="1"/>
      <c r="B69" s="5"/>
      <c r="C69" s="9"/>
      <c r="D69" s="1"/>
      <c r="E69" s="1"/>
      <c r="F69" s="1"/>
      <c r="G69" s="1"/>
      <c r="H69" s="1"/>
      <c r="I69" s="1"/>
      <c r="J69" s="1"/>
      <c r="K69" s="1"/>
      <c r="L69" s="1"/>
    </row>
    <row r="70" spans="1:12" ht="18" customHeight="1">
      <c r="A70" s="1"/>
      <c r="B70" s="1"/>
      <c r="C70" s="3"/>
      <c r="D70" s="1"/>
      <c r="E70" s="1"/>
      <c r="F70" s="1"/>
      <c r="G70" s="1"/>
      <c r="H70" s="1"/>
      <c r="I70" s="1"/>
      <c r="J70" s="1"/>
      <c r="K70" s="1"/>
      <c r="L70" s="1"/>
    </row>
    <row r="71" spans="1:12" ht="18" customHeight="1">
      <c r="A71" s="1"/>
      <c r="B71" s="5"/>
      <c r="C71" s="9"/>
      <c r="D71" s="1"/>
      <c r="E71" s="1"/>
      <c r="F71" s="1"/>
      <c r="G71" s="1"/>
      <c r="H71" s="1"/>
      <c r="I71" s="1"/>
      <c r="J71" s="1"/>
      <c r="K71" s="1"/>
      <c r="L71" s="1"/>
    </row>
    <row r="72" spans="1:12" ht="18" customHeight="1">
      <c r="A72" s="1"/>
      <c r="B72" s="1"/>
      <c r="C72" s="3"/>
      <c r="D72" s="1"/>
      <c r="E72" s="1"/>
      <c r="F72" s="1"/>
      <c r="G72" s="1"/>
      <c r="H72" s="1"/>
      <c r="I72" s="1"/>
      <c r="J72" s="1"/>
      <c r="K72" s="1"/>
      <c r="L72" s="1"/>
    </row>
    <row r="73" spans="1:12" ht="18" customHeight="1">
      <c r="A73" s="1"/>
      <c r="B73" s="5"/>
      <c r="C73" s="9"/>
      <c r="D73" s="1"/>
      <c r="E73" s="1"/>
      <c r="F73" s="1"/>
      <c r="G73" s="1"/>
      <c r="H73" s="1"/>
      <c r="I73" s="1"/>
      <c r="J73" s="1"/>
      <c r="K73" s="1"/>
      <c r="L73" s="1"/>
    </row>
    <row r="74" spans="1:12" ht="18" customHeight="1">
      <c r="A74" s="1"/>
      <c r="B74" s="1"/>
      <c r="C74" s="3"/>
      <c r="D74" s="1"/>
      <c r="E74" s="1"/>
      <c r="F74" s="1"/>
      <c r="G74" s="1"/>
      <c r="H74" s="1"/>
      <c r="I74" s="1"/>
      <c r="J74" s="1"/>
      <c r="K74" s="1"/>
      <c r="L74" s="1"/>
    </row>
    <row r="75" spans="1:12" ht="18" customHeight="1">
      <c r="A75" s="1"/>
      <c r="B75" s="1"/>
      <c r="C75" s="3"/>
      <c r="D75" s="1"/>
      <c r="E75" s="1"/>
      <c r="F75" s="1"/>
      <c r="G75" s="1"/>
      <c r="H75" s="1"/>
      <c r="I75" s="1"/>
      <c r="J75" s="1"/>
      <c r="K75" s="1"/>
      <c r="L75" s="1"/>
    </row>
    <row r="76" spans="1:12" ht="18" customHeight="1">
      <c r="A76" s="1"/>
      <c r="B76" s="5"/>
      <c r="C76" s="9"/>
      <c r="D76" s="1"/>
      <c r="E76" s="1"/>
      <c r="F76" s="1"/>
      <c r="G76" s="1"/>
      <c r="H76" s="1"/>
      <c r="I76" s="1"/>
      <c r="J76" s="1"/>
      <c r="K76" s="1"/>
      <c r="L76" s="1"/>
    </row>
    <row r="77" spans="1:12" ht="18" customHeight="1">
      <c r="A77" s="1"/>
      <c r="B77" s="1"/>
      <c r="C77" s="3"/>
      <c r="D77" s="1"/>
      <c r="E77" s="1"/>
      <c r="F77" s="1"/>
      <c r="G77" s="1"/>
      <c r="H77" s="1"/>
      <c r="I77" s="1"/>
      <c r="J77" s="1"/>
      <c r="K77" s="1"/>
      <c r="L77" s="1"/>
    </row>
    <row r="78" spans="1:12" ht="18" customHeight="1">
      <c r="A78" s="1"/>
      <c r="B78" s="5"/>
      <c r="C78" s="9"/>
      <c r="D78" s="1"/>
      <c r="E78" s="1"/>
      <c r="F78" s="1"/>
      <c r="G78" s="1"/>
      <c r="H78" s="1"/>
      <c r="I78" s="1"/>
      <c r="J78" s="1"/>
      <c r="K78" s="1"/>
      <c r="L78" s="1"/>
    </row>
    <row r="79" spans="1:12" ht="18" customHeight="1">
      <c r="A79" s="1"/>
      <c r="B79" s="1"/>
      <c r="C79" s="3"/>
      <c r="D79" s="1"/>
      <c r="E79" s="1"/>
      <c r="F79" s="1"/>
      <c r="G79" s="1"/>
      <c r="H79" s="1"/>
      <c r="I79" s="1"/>
      <c r="J79" s="1"/>
      <c r="K79" s="1"/>
      <c r="L79" s="1"/>
    </row>
    <row r="80" spans="1:12" ht="18" customHeight="1">
      <c r="A80" s="1"/>
      <c r="B80" s="1"/>
      <c r="C80" s="3"/>
      <c r="D80" s="1"/>
      <c r="E80" s="1"/>
      <c r="F80" s="1"/>
      <c r="G80" s="1"/>
      <c r="H80" s="1"/>
      <c r="I80" s="1"/>
      <c r="J80" s="1"/>
      <c r="K80" s="1"/>
      <c r="L80" s="1"/>
    </row>
    <row r="81" spans="1:12" ht="18" customHeight="1">
      <c r="A81" s="1"/>
      <c r="B81" s="1"/>
      <c r="C81" s="3"/>
      <c r="D81" s="1"/>
      <c r="E81" s="1"/>
      <c r="F81" s="1"/>
      <c r="G81" s="1"/>
      <c r="H81" s="1"/>
      <c r="I81" s="1"/>
      <c r="J81" s="1"/>
      <c r="K81" s="1"/>
      <c r="L81" s="1"/>
    </row>
    <row r="82" spans="1:12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.75" customHeight="1"/>
    <row r="220" spans="1:12" ht="15.75" customHeight="1"/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" right="0.7" top="0.75" bottom="0.75" header="0" footer="0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998"/>
  <sheetViews>
    <sheetView topLeftCell="D1" workbookViewId="0">
      <selection activeCell="R22" sqref="R22"/>
    </sheetView>
  </sheetViews>
  <sheetFormatPr defaultColWidth="14.42578125" defaultRowHeight="15" customHeight="1"/>
  <cols>
    <col min="1" max="1" width="5.85546875" customWidth="1"/>
    <col min="2" max="2" width="34.5703125" customWidth="1"/>
    <col min="3" max="3" width="6" customWidth="1"/>
    <col min="4" max="4" width="29.7109375" customWidth="1"/>
    <col min="5" max="6" width="9.28515625" customWidth="1"/>
    <col min="7" max="7" width="11" customWidth="1"/>
    <col min="8" max="8" width="9.85546875" customWidth="1"/>
    <col min="9" max="12" width="9.28515625" customWidth="1"/>
    <col min="13" max="13" width="10" customWidth="1"/>
    <col min="14" max="14" width="10.42578125" customWidth="1"/>
    <col min="15" max="25" width="9.28515625" customWidth="1"/>
  </cols>
  <sheetData>
    <row r="1" spans="1:25" ht="20.25" customHeight="1">
      <c r="A1" s="1"/>
      <c r="B1" s="2" t="s">
        <v>35</v>
      </c>
      <c r="C1" s="3"/>
      <c r="D1" s="1"/>
    </row>
    <row r="2" spans="1:25" ht="15" customHeight="1">
      <c r="A2" s="1"/>
      <c r="B2" s="7" t="s">
        <v>1</v>
      </c>
      <c r="C2" s="9"/>
      <c r="D2" s="1"/>
    </row>
    <row r="3" spans="1:25" ht="15" customHeight="1">
      <c r="A3" s="1"/>
      <c r="B3" s="10" t="s">
        <v>36</v>
      </c>
      <c r="C3" s="9"/>
      <c r="D3" s="1"/>
    </row>
    <row r="4" spans="1:25" ht="15" customHeight="1">
      <c r="A4" s="1"/>
      <c r="B4" s="13">
        <v>2019</v>
      </c>
      <c r="C4" s="12"/>
      <c r="D4" s="5"/>
      <c r="E4" s="91" t="s">
        <v>37</v>
      </c>
      <c r="F4" s="92"/>
      <c r="G4" s="92"/>
      <c r="H4" s="92"/>
      <c r="I4" s="92"/>
      <c r="J4" s="93"/>
      <c r="K4" s="94" t="s">
        <v>38</v>
      </c>
      <c r="L4" s="92"/>
      <c r="M4" s="92"/>
      <c r="N4" s="92"/>
      <c r="O4" s="92"/>
      <c r="P4" s="93"/>
      <c r="Q4" s="95" t="s">
        <v>39</v>
      </c>
      <c r="R4" s="92"/>
      <c r="S4" s="93"/>
      <c r="T4" s="96" t="s">
        <v>40</v>
      </c>
      <c r="U4" s="92"/>
      <c r="V4" s="92"/>
      <c r="W4" s="92"/>
      <c r="X4" s="92"/>
      <c r="Y4" s="93"/>
    </row>
    <row r="5" spans="1:25" ht="55.5" customHeight="1">
      <c r="A5" s="15" t="s">
        <v>3</v>
      </c>
      <c r="B5" s="15" t="s">
        <v>4</v>
      </c>
      <c r="C5" s="16" t="s">
        <v>5</v>
      </c>
      <c r="D5" s="15" t="s">
        <v>6</v>
      </c>
      <c r="E5" s="48" t="s">
        <v>41</v>
      </c>
      <c r="F5" s="48" t="s">
        <v>42</v>
      </c>
      <c r="G5" s="49" t="s">
        <v>43</v>
      </c>
      <c r="H5" s="49" t="s">
        <v>44</v>
      </c>
      <c r="I5" s="50" t="s">
        <v>45</v>
      </c>
      <c r="J5" s="50" t="s">
        <v>46</v>
      </c>
      <c r="K5" s="51" t="s">
        <v>41</v>
      </c>
      <c r="L5" s="51" t="s">
        <v>42</v>
      </c>
      <c r="M5" s="51" t="s">
        <v>43</v>
      </c>
      <c r="N5" s="51" t="s">
        <v>47</v>
      </c>
      <c r="O5" s="52" t="s">
        <v>45</v>
      </c>
      <c r="P5" s="50" t="s">
        <v>46</v>
      </c>
      <c r="Q5" s="51" t="s">
        <v>48</v>
      </c>
      <c r="R5" s="50" t="s">
        <v>49</v>
      </c>
      <c r="S5" s="50" t="s">
        <v>50</v>
      </c>
      <c r="T5" s="53" t="s">
        <v>51</v>
      </c>
      <c r="U5" s="54" t="s">
        <v>52</v>
      </c>
      <c r="V5" s="54" t="s">
        <v>53</v>
      </c>
      <c r="W5" s="54" t="s">
        <v>54</v>
      </c>
      <c r="X5" s="54" t="s">
        <v>55</v>
      </c>
      <c r="Y5" s="54" t="s">
        <v>56</v>
      </c>
    </row>
    <row r="6" spans="1:25" ht="12.75" customHeight="1">
      <c r="A6" s="28">
        <v>1455</v>
      </c>
      <c r="B6" s="29" t="s">
        <v>14</v>
      </c>
      <c r="C6" s="19">
        <v>3143</v>
      </c>
      <c r="D6" s="20" t="s">
        <v>15</v>
      </c>
      <c r="E6" s="22">
        <v>52</v>
      </c>
      <c r="F6" s="22">
        <v>0</v>
      </c>
      <c r="G6" s="22">
        <v>1520665</v>
      </c>
      <c r="H6" s="22">
        <v>0</v>
      </c>
      <c r="I6" s="47">
        <v>3.68</v>
      </c>
      <c r="J6" s="47">
        <f t="shared" ref="J6:J12" si="0">ROUND((I6/12)*4,2)</f>
        <v>1.23</v>
      </c>
      <c r="K6" s="55">
        <f>ŠD_stat!H6</f>
        <v>52</v>
      </c>
      <c r="L6" s="55" t="e">
        <f>ŠD_stat!#REF!</f>
        <v>#REF!</v>
      </c>
      <c r="M6" s="22" t="e">
        <f>#REF!</f>
        <v>#REF!</v>
      </c>
      <c r="N6" s="55" t="e">
        <f t="shared" ref="N6:N12" si="1">ROUND(M6/12*4,0)</f>
        <v>#REF!</v>
      </c>
      <c r="O6" s="47" t="e">
        <f>#REF!</f>
        <v>#REF!</v>
      </c>
      <c r="P6" s="56" t="e">
        <f>ROUND((O6/12)*4,2)</f>
        <v>#REF!</v>
      </c>
      <c r="Q6" s="47" t="e">
        <f>ROUND((M6-G6)/12*4,0)</f>
        <v>#REF!</v>
      </c>
      <c r="R6" s="47" t="e">
        <f>P6-J6</f>
        <v>#REF!</v>
      </c>
      <c r="S6" s="47" t="e">
        <f>ROUND((O6-I6)/12*4,2)</f>
        <v>#REF!</v>
      </c>
      <c r="T6" s="20"/>
      <c r="U6" s="20"/>
      <c r="V6" s="20"/>
      <c r="W6" s="20"/>
      <c r="X6" s="55" t="e">
        <f>(K6+L6)-(E6+F6)</f>
        <v>#REF!</v>
      </c>
      <c r="Y6" s="20"/>
    </row>
    <row r="7" spans="1:25" ht="12.75" customHeight="1">
      <c r="A7" s="28">
        <v>1456</v>
      </c>
      <c r="B7" s="29" t="s">
        <v>16</v>
      </c>
      <c r="C7" s="19">
        <v>3143</v>
      </c>
      <c r="D7" s="27" t="s">
        <v>16</v>
      </c>
      <c r="E7" s="22">
        <v>36</v>
      </c>
      <c r="F7" s="22">
        <v>0</v>
      </c>
      <c r="G7" s="22">
        <v>1216199</v>
      </c>
      <c r="H7" s="22">
        <v>0</v>
      </c>
      <c r="I7" s="47">
        <v>3.15</v>
      </c>
      <c r="J7" s="47">
        <f t="shared" si="0"/>
        <v>1.05</v>
      </c>
      <c r="K7" s="55">
        <f>ŠD_stat!H7</f>
        <v>93</v>
      </c>
      <c r="L7" s="55" t="e">
        <f>ŠD_stat!#REF!</f>
        <v>#REF!</v>
      </c>
      <c r="M7" s="22" t="e">
        <f>#REF!</f>
        <v>#REF!</v>
      </c>
      <c r="N7" s="55" t="e">
        <f t="shared" si="1"/>
        <v>#REF!</v>
      </c>
      <c r="O7" s="47" t="e">
        <f>#REF!</f>
        <v>#REF!</v>
      </c>
      <c r="P7" s="56" t="e">
        <f t="shared" ref="P7:P12" si="2">ROUND((O7/12)*4,2)</f>
        <v>#REF!</v>
      </c>
      <c r="Q7" s="47" t="e">
        <f t="shared" ref="Q7:Q12" si="3">ROUND((M7-G7)/12*4,0)</f>
        <v>#REF!</v>
      </c>
      <c r="R7" s="47" t="e">
        <f t="shared" ref="R7:R12" si="4">P7-J7</f>
        <v>#REF!</v>
      </c>
      <c r="S7" s="47" t="e">
        <f t="shared" ref="S7:S12" si="5">ROUND((O7-I7)/12*4,2)</f>
        <v>#REF!</v>
      </c>
      <c r="T7" s="20"/>
      <c r="U7" s="20"/>
      <c r="V7" s="20"/>
      <c r="W7" s="20"/>
      <c r="X7" s="55" t="e">
        <f t="shared" ref="X7:X12" si="6">(K7+L7)-(E7+F7)</f>
        <v>#REF!</v>
      </c>
      <c r="Y7" s="20"/>
    </row>
    <row r="8" spans="1:25" ht="12.75" customHeight="1">
      <c r="A8" s="19">
        <v>1457</v>
      </c>
      <c r="B8" s="27" t="s">
        <v>17</v>
      </c>
      <c r="C8" s="19">
        <v>3143</v>
      </c>
      <c r="D8" s="20" t="s">
        <v>17</v>
      </c>
      <c r="E8" s="22">
        <v>45</v>
      </c>
      <c r="F8" s="22">
        <v>0</v>
      </c>
      <c r="G8" s="22">
        <v>1231667</v>
      </c>
      <c r="H8" s="22">
        <v>0</v>
      </c>
      <c r="I8" s="47">
        <v>3.15</v>
      </c>
      <c r="J8" s="47">
        <f t="shared" si="0"/>
        <v>1.05</v>
      </c>
      <c r="K8" s="55">
        <f>ŠD_stat!H8</f>
        <v>47</v>
      </c>
      <c r="L8" s="55" t="e">
        <f>ŠD_stat!#REF!</f>
        <v>#REF!</v>
      </c>
      <c r="M8" s="22" t="e">
        <f>#REF!</f>
        <v>#REF!</v>
      </c>
      <c r="N8" s="55" t="e">
        <f t="shared" si="1"/>
        <v>#REF!</v>
      </c>
      <c r="O8" s="47" t="e">
        <f>#REF!</f>
        <v>#REF!</v>
      </c>
      <c r="P8" s="56" t="e">
        <f t="shared" si="2"/>
        <v>#REF!</v>
      </c>
      <c r="Q8" s="47" t="e">
        <f t="shared" si="3"/>
        <v>#REF!</v>
      </c>
      <c r="R8" s="47" t="e">
        <f t="shared" si="4"/>
        <v>#REF!</v>
      </c>
      <c r="S8" s="47" t="e">
        <f t="shared" si="5"/>
        <v>#REF!</v>
      </c>
      <c r="T8" s="20"/>
      <c r="U8" s="20"/>
      <c r="V8" s="20"/>
      <c r="W8" s="20"/>
      <c r="X8" s="55" t="e">
        <f t="shared" si="6"/>
        <v>#REF!</v>
      </c>
      <c r="Y8" s="20"/>
    </row>
    <row r="9" spans="1:25" ht="12.75" customHeight="1">
      <c r="A9" s="19">
        <v>1462</v>
      </c>
      <c r="B9" s="27" t="s">
        <v>18</v>
      </c>
      <c r="C9" s="19">
        <v>3143</v>
      </c>
      <c r="D9" s="20" t="s">
        <v>18</v>
      </c>
      <c r="E9" s="22">
        <v>14</v>
      </c>
      <c r="F9" s="22">
        <v>0</v>
      </c>
      <c r="G9" s="22">
        <v>311313</v>
      </c>
      <c r="H9" s="22">
        <v>0</v>
      </c>
      <c r="I9" s="47">
        <v>0.82</v>
      </c>
      <c r="J9" s="47">
        <f t="shared" si="0"/>
        <v>0.27</v>
      </c>
      <c r="K9" s="55">
        <f>ŠD_stat!H9</f>
        <v>28</v>
      </c>
      <c r="L9" s="55" t="e">
        <f>ŠD_stat!#REF!</f>
        <v>#REF!</v>
      </c>
      <c r="M9" s="22" t="e">
        <f>#REF!</f>
        <v>#REF!</v>
      </c>
      <c r="N9" s="55" t="e">
        <f t="shared" si="1"/>
        <v>#REF!</v>
      </c>
      <c r="O9" s="47" t="e">
        <f>#REF!</f>
        <v>#REF!</v>
      </c>
      <c r="P9" s="56" t="e">
        <f t="shared" si="2"/>
        <v>#REF!</v>
      </c>
      <c r="Q9" s="47" t="e">
        <f t="shared" si="3"/>
        <v>#REF!</v>
      </c>
      <c r="R9" s="47" t="e">
        <f t="shared" si="4"/>
        <v>#REF!</v>
      </c>
      <c r="S9" s="47" t="e">
        <f t="shared" si="5"/>
        <v>#REF!</v>
      </c>
      <c r="T9" s="20"/>
      <c r="U9" s="20"/>
      <c r="V9" s="20"/>
      <c r="W9" s="20"/>
      <c r="X9" s="55" t="e">
        <f t="shared" si="6"/>
        <v>#REF!</v>
      </c>
      <c r="Y9" s="20"/>
    </row>
    <row r="10" spans="1:25" ht="12.75" customHeight="1">
      <c r="A10" s="19">
        <v>1463</v>
      </c>
      <c r="B10" s="27" t="s">
        <v>19</v>
      </c>
      <c r="C10" s="19">
        <v>3143</v>
      </c>
      <c r="D10" s="27" t="s">
        <v>19</v>
      </c>
      <c r="E10" s="22">
        <v>20</v>
      </c>
      <c r="F10" s="22">
        <v>0</v>
      </c>
      <c r="G10" s="22">
        <v>461408</v>
      </c>
      <c r="H10" s="22">
        <v>0</v>
      </c>
      <c r="I10" s="47">
        <v>1.21</v>
      </c>
      <c r="J10" s="47">
        <f t="shared" si="0"/>
        <v>0.4</v>
      </c>
      <c r="K10" s="55">
        <f>ŠD_stat!H10</f>
        <v>20</v>
      </c>
      <c r="L10" s="55" t="e">
        <f>ŠD_stat!#REF!</f>
        <v>#REF!</v>
      </c>
      <c r="M10" s="22" t="e">
        <f>#REF!</f>
        <v>#REF!</v>
      </c>
      <c r="N10" s="55" t="e">
        <f t="shared" si="1"/>
        <v>#REF!</v>
      </c>
      <c r="O10" s="47" t="e">
        <f>#REF!</f>
        <v>#REF!</v>
      </c>
      <c r="P10" s="56" t="e">
        <f t="shared" si="2"/>
        <v>#REF!</v>
      </c>
      <c r="Q10" s="47" t="e">
        <f t="shared" si="3"/>
        <v>#REF!</v>
      </c>
      <c r="R10" s="47" t="e">
        <f t="shared" si="4"/>
        <v>#REF!</v>
      </c>
      <c r="S10" s="47" t="e">
        <f t="shared" si="5"/>
        <v>#REF!</v>
      </c>
      <c r="T10" s="20"/>
      <c r="U10" s="20"/>
      <c r="V10" s="20"/>
      <c r="W10" s="20"/>
      <c r="X10" s="55" t="e">
        <f t="shared" si="6"/>
        <v>#REF!</v>
      </c>
      <c r="Y10" s="20"/>
    </row>
    <row r="11" spans="1:25" ht="12.75" customHeight="1">
      <c r="A11" s="19">
        <v>1468</v>
      </c>
      <c r="B11" s="20" t="s">
        <v>20</v>
      </c>
      <c r="C11" s="19">
        <v>3143</v>
      </c>
      <c r="D11" s="20" t="s">
        <v>21</v>
      </c>
      <c r="E11" s="22">
        <v>20</v>
      </c>
      <c r="F11" s="22">
        <v>0</v>
      </c>
      <c r="G11" s="22">
        <v>475442</v>
      </c>
      <c r="H11" s="22">
        <v>0</v>
      </c>
      <c r="I11" s="47">
        <v>1.23</v>
      </c>
      <c r="J11" s="47">
        <f t="shared" si="0"/>
        <v>0.41</v>
      </c>
      <c r="K11" s="55">
        <f>ŠD_stat!H11</f>
        <v>15</v>
      </c>
      <c r="L11" s="55" t="e">
        <f>ŠD_stat!#REF!</f>
        <v>#REF!</v>
      </c>
      <c r="M11" s="22" t="e">
        <f>#REF!</f>
        <v>#REF!</v>
      </c>
      <c r="N11" s="55" t="e">
        <f t="shared" si="1"/>
        <v>#REF!</v>
      </c>
      <c r="O11" s="47" t="e">
        <f>#REF!</f>
        <v>#REF!</v>
      </c>
      <c r="P11" s="56" t="e">
        <f t="shared" si="2"/>
        <v>#REF!</v>
      </c>
      <c r="Q11" s="47" t="e">
        <f t="shared" si="3"/>
        <v>#REF!</v>
      </c>
      <c r="R11" s="47" t="e">
        <f t="shared" si="4"/>
        <v>#REF!</v>
      </c>
      <c r="S11" s="47" t="e">
        <f t="shared" si="5"/>
        <v>#REF!</v>
      </c>
      <c r="T11" s="20"/>
      <c r="U11" s="20"/>
      <c r="V11" s="20"/>
      <c r="W11" s="20"/>
      <c r="X11" s="55" t="e">
        <f t="shared" si="6"/>
        <v>#REF!</v>
      </c>
      <c r="Y11" s="20"/>
    </row>
    <row r="12" spans="1:25" ht="12.75" customHeight="1">
      <c r="A12" s="45">
        <v>1469</v>
      </c>
      <c r="B12" s="58" t="s">
        <v>22</v>
      </c>
      <c r="C12" s="19">
        <v>3143</v>
      </c>
      <c r="D12" s="24" t="s">
        <v>23</v>
      </c>
      <c r="E12" s="22">
        <v>14</v>
      </c>
      <c r="F12" s="22">
        <v>0</v>
      </c>
      <c r="G12" s="22">
        <v>454945</v>
      </c>
      <c r="H12" s="22">
        <v>0</v>
      </c>
      <c r="I12" s="47">
        <v>1.31</v>
      </c>
      <c r="J12" s="47">
        <f t="shared" si="0"/>
        <v>0.44</v>
      </c>
      <c r="K12" s="55">
        <f>ŠD_stat!H12</f>
        <v>14</v>
      </c>
      <c r="L12" s="55" t="e">
        <f>ŠD_stat!#REF!</f>
        <v>#REF!</v>
      </c>
      <c r="M12" s="22" t="e">
        <f>#REF!</f>
        <v>#REF!</v>
      </c>
      <c r="N12" s="55" t="e">
        <f t="shared" si="1"/>
        <v>#REF!</v>
      </c>
      <c r="O12" s="47" t="e">
        <f>#REF!</f>
        <v>#REF!</v>
      </c>
      <c r="P12" s="56" t="e">
        <f t="shared" si="2"/>
        <v>#REF!</v>
      </c>
      <c r="Q12" s="47" t="e">
        <f t="shared" si="3"/>
        <v>#REF!</v>
      </c>
      <c r="R12" s="47" t="e">
        <f t="shared" si="4"/>
        <v>#REF!</v>
      </c>
      <c r="S12" s="47" t="e">
        <f t="shared" si="5"/>
        <v>#REF!</v>
      </c>
      <c r="T12" s="20"/>
      <c r="U12" s="20"/>
      <c r="V12" s="20"/>
      <c r="W12" s="20"/>
      <c r="X12" s="55" t="e">
        <f t="shared" si="6"/>
        <v>#REF!</v>
      </c>
      <c r="Y12" s="20"/>
    </row>
    <row r="13" spans="1:25" ht="12.75" customHeight="1">
      <c r="A13" s="23" t="s">
        <v>24</v>
      </c>
      <c r="B13" s="33" t="s">
        <v>25</v>
      </c>
      <c r="C13" s="23" t="s">
        <v>24</v>
      </c>
      <c r="D13" s="23" t="s">
        <v>24</v>
      </c>
      <c r="E13" s="35">
        <f t="shared" ref="E13:Y13" si="7">SUM(E6:E12)</f>
        <v>201</v>
      </c>
      <c r="F13" s="35">
        <f t="shared" si="7"/>
        <v>0</v>
      </c>
      <c r="G13" s="35">
        <f>SUM(G6:G12)</f>
        <v>5671639</v>
      </c>
      <c r="H13" s="35">
        <f t="shared" si="7"/>
        <v>0</v>
      </c>
      <c r="I13" s="35">
        <f t="shared" si="7"/>
        <v>14.550000000000002</v>
      </c>
      <c r="J13" s="35">
        <f t="shared" si="7"/>
        <v>4.8500000000000005</v>
      </c>
      <c r="K13" s="35">
        <f t="shared" si="7"/>
        <v>269</v>
      </c>
      <c r="L13" s="35" t="e">
        <f t="shared" si="7"/>
        <v>#REF!</v>
      </c>
      <c r="M13" s="35" t="e">
        <f t="shared" si="7"/>
        <v>#REF!</v>
      </c>
      <c r="N13" s="35" t="e">
        <f t="shared" si="7"/>
        <v>#REF!</v>
      </c>
      <c r="O13" s="35" t="e">
        <f t="shared" si="7"/>
        <v>#REF!</v>
      </c>
      <c r="P13" s="35" t="e">
        <f t="shared" si="7"/>
        <v>#REF!</v>
      </c>
      <c r="Q13" s="35" t="e">
        <f t="shared" si="7"/>
        <v>#REF!</v>
      </c>
      <c r="R13" s="35" t="e">
        <f t="shared" si="7"/>
        <v>#REF!</v>
      </c>
      <c r="S13" s="35" t="e">
        <f t="shared" si="7"/>
        <v>#REF!</v>
      </c>
      <c r="T13" s="35">
        <f t="shared" si="7"/>
        <v>0</v>
      </c>
      <c r="U13" s="35">
        <f t="shared" si="7"/>
        <v>0</v>
      </c>
      <c r="V13" s="35">
        <f t="shared" si="7"/>
        <v>0</v>
      </c>
      <c r="W13" s="35">
        <f t="shared" si="7"/>
        <v>0</v>
      </c>
      <c r="X13" s="35" t="e">
        <f t="shared" si="7"/>
        <v>#REF!</v>
      </c>
      <c r="Y13" s="35">
        <f t="shared" si="7"/>
        <v>0</v>
      </c>
    </row>
    <row r="14" spans="1:25" ht="12.75" customHeight="1">
      <c r="A14" s="1"/>
      <c r="B14" s="1"/>
      <c r="C14" s="3"/>
      <c r="D14" s="36"/>
      <c r="Q14" s="66" t="e">
        <f>SUM(Q6:Q12)</f>
        <v>#REF!</v>
      </c>
    </row>
    <row r="15" spans="1:25" ht="12.75" customHeight="1">
      <c r="A15" s="8"/>
      <c r="B15" s="8"/>
      <c r="C15" s="57"/>
      <c r="D15" s="57"/>
    </row>
    <row r="16" spans="1:25" ht="12.75" customHeight="1">
      <c r="A16" s="1"/>
      <c r="B16" s="1"/>
      <c r="C16" s="1"/>
      <c r="D16" s="1"/>
    </row>
    <row r="17" spans="1:4" ht="12.75" customHeight="1">
      <c r="A17" s="1"/>
      <c r="B17" s="1"/>
      <c r="C17" s="3"/>
      <c r="D17" s="1"/>
    </row>
    <row r="18" spans="1:4" ht="12.75" customHeight="1">
      <c r="A18" s="1"/>
      <c r="B18" s="1"/>
      <c r="C18" s="3"/>
      <c r="D18" s="1"/>
    </row>
    <row r="19" spans="1:4" ht="12.75" customHeight="1">
      <c r="A19" s="1"/>
      <c r="B19" s="1"/>
      <c r="C19" s="3"/>
      <c r="D19" s="1"/>
    </row>
    <row r="20" spans="1:4" ht="12.75" customHeight="1">
      <c r="A20" s="1"/>
      <c r="B20" s="1"/>
      <c r="C20" s="3"/>
      <c r="D20" s="1"/>
    </row>
    <row r="21" spans="1:4" ht="12.75" customHeight="1">
      <c r="A21" s="1"/>
      <c r="B21" s="1"/>
      <c r="C21" s="3"/>
      <c r="D21" s="1"/>
    </row>
    <row r="22" spans="1:4" ht="12.75" customHeight="1">
      <c r="A22" s="1"/>
      <c r="B22" s="1"/>
      <c r="C22" s="3"/>
      <c r="D22" s="1"/>
    </row>
    <row r="23" spans="1:4" ht="12.75" customHeight="1">
      <c r="A23" s="1"/>
      <c r="B23" s="1"/>
      <c r="C23" s="3"/>
      <c r="D23" s="1"/>
    </row>
    <row r="24" spans="1:4" ht="12.75" customHeight="1">
      <c r="A24" s="1"/>
      <c r="B24" s="1"/>
      <c r="C24" s="3"/>
      <c r="D24" s="1"/>
    </row>
    <row r="25" spans="1:4" ht="12.75" customHeight="1">
      <c r="A25" s="1"/>
      <c r="B25" s="1"/>
      <c r="C25" s="3"/>
      <c r="D25" s="1"/>
    </row>
    <row r="26" spans="1:4" ht="12.75" customHeight="1">
      <c r="A26" s="1"/>
      <c r="B26" s="1"/>
      <c r="C26" s="3"/>
      <c r="D26" s="1"/>
    </row>
    <row r="27" spans="1:4" ht="12.75" customHeight="1">
      <c r="A27" s="1"/>
      <c r="B27" s="1"/>
      <c r="C27" s="3"/>
      <c r="D27" s="1"/>
    </row>
    <row r="28" spans="1:4" ht="12.75" customHeight="1">
      <c r="A28" s="1"/>
      <c r="B28" s="1"/>
      <c r="C28" s="3"/>
      <c r="D28" s="1"/>
    </row>
    <row r="29" spans="1:4" ht="12.75" customHeight="1">
      <c r="A29" s="1"/>
      <c r="B29" s="1"/>
      <c r="C29" s="3"/>
      <c r="D29" s="1"/>
    </row>
    <row r="30" spans="1:4" ht="12.75" customHeight="1">
      <c r="A30" s="1"/>
      <c r="B30" s="1"/>
      <c r="C30" s="3"/>
      <c r="D30" s="1"/>
    </row>
    <row r="31" spans="1:4" ht="12.75" customHeight="1">
      <c r="A31" s="1"/>
      <c r="B31" s="5"/>
      <c r="C31" s="9"/>
      <c r="D31" s="1"/>
    </row>
    <row r="32" spans="1:4" ht="12.75" customHeight="1">
      <c r="A32" s="1"/>
      <c r="B32" s="1"/>
      <c r="C32" s="3"/>
      <c r="D32" s="1"/>
    </row>
    <row r="33" spans="1:4" ht="12.75" customHeight="1">
      <c r="A33" s="1"/>
      <c r="B33" s="5"/>
      <c r="C33" s="9"/>
      <c r="D33" s="1"/>
    </row>
    <row r="34" spans="1:4" ht="12.75" customHeight="1">
      <c r="A34" s="1"/>
      <c r="B34" s="1"/>
      <c r="C34" s="3"/>
      <c r="D34" s="1"/>
    </row>
    <row r="35" spans="1:4" ht="12.75" customHeight="1">
      <c r="A35" s="1"/>
      <c r="B35" s="5"/>
      <c r="C35" s="9"/>
      <c r="D35" s="1"/>
    </row>
    <row r="36" spans="1:4" ht="12.75" customHeight="1">
      <c r="A36" s="1"/>
      <c r="B36" s="1"/>
      <c r="C36" s="3"/>
      <c r="D36" s="1"/>
    </row>
    <row r="37" spans="1:4" ht="12.75" customHeight="1">
      <c r="A37" s="1"/>
      <c r="B37" s="1"/>
      <c r="C37" s="3"/>
      <c r="D37" s="1"/>
    </row>
    <row r="38" spans="1:4" ht="12.75" customHeight="1">
      <c r="A38" s="1"/>
      <c r="B38" s="5"/>
      <c r="C38" s="9"/>
      <c r="D38" s="1"/>
    </row>
    <row r="39" spans="1:4" ht="12.75" customHeight="1">
      <c r="A39" s="1"/>
      <c r="B39" s="1"/>
      <c r="C39" s="3"/>
      <c r="D39" s="1"/>
    </row>
    <row r="40" spans="1:4" ht="12.75" customHeight="1">
      <c r="A40" s="1"/>
      <c r="B40" s="5"/>
      <c r="C40" s="9"/>
      <c r="D40" s="1"/>
    </row>
    <row r="41" spans="1:4" ht="12.75" customHeight="1">
      <c r="A41" s="1"/>
      <c r="B41" s="1"/>
      <c r="C41" s="3"/>
      <c r="D41" s="1"/>
    </row>
    <row r="42" spans="1:4" ht="12.75" customHeight="1">
      <c r="A42" s="1"/>
      <c r="B42" s="5"/>
      <c r="C42" s="9"/>
      <c r="D42" s="1"/>
    </row>
    <row r="43" spans="1:4" ht="12.75" customHeight="1">
      <c r="A43" s="1"/>
      <c r="B43" s="1"/>
      <c r="C43" s="3"/>
      <c r="D43" s="1"/>
    </row>
    <row r="44" spans="1:4" ht="12.75" customHeight="1">
      <c r="A44" s="1"/>
      <c r="B44" s="1"/>
      <c r="C44" s="3"/>
      <c r="D44" s="1"/>
    </row>
    <row r="45" spans="1:4" ht="12.75" customHeight="1">
      <c r="A45" s="1"/>
      <c r="B45" s="5"/>
      <c r="C45" s="9"/>
      <c r="D45" s="1"/>
    </row>
    <row r="46" spans="1:4" ht="12.75" customHeight="1">
      <c r="A46" s="1"/>
      <c r="B46" s="1"/>
      <c r="C46" s="3"/>
      <c r="D46" s="1"/>
    </row>
    <row r="47" spans="1:4" ht="12.75" customHeight="1">
      <c r="A47" s="1"/>
      <c r="B47" s="1"/>
      <c r="C47" s="3"/>
      <c r="D47" s="1"/>
    </row>
    <row r="48" spans="1:4" ht="12.75" customHeight="1">
      <c r="A48" s="1"/>
      <c r="B48" s="1"/>
      <c r="C48" s="3"/>
      <c r="D48" s="1"/>
    </row>
    <row r="49" spans="1:4" ht="12.75" customHeight="1">
      <c r="A49" s="1"/>
      <c r="B49" s="1"/>
      <c r="C49" s="3"/>
      <c r="D49" s="1"/>
    </row>
    <row r="50" spans="1:4" ht="12.75" customHeight="1">
      <c r="A50" s="1"/>
      <c r="B50" s="1"/>
      <c r="C50" s="3"/>
      <c r="D50" s="1"/>
    </row>
    <row r="51" spans="1:4" ht="12.75" customHeight="1">
      <c r="A51" s="1"/>
      <c r="B51" s="1"/>
      <c r="C51" s="3"/>
      <c r="D51" s="1"/>
    </row>
    <row r="52" spans="1:4" ht="12.75" customHeight="1">
      <c r="A52" s="1"/>
      <c r="B52" s="5"/>
      <c r="C52" s="9"/>
      <c r="D52" s="1"/>
    </row>
    <row r="53" spans="1:4" ht="12.75" customHeight="1">
      <c r="A53" s="1"/>
      <c r="B53" s="1"/>
      <c r="C53" s="3"/>
      <c r="D53" s="1"/>
    </row>
    <row r="54" spans="1:4" ht="12.75" customHeight="1">
      <c r="A54" s="1"/>
      <c r="B54" s="5"/>
      <c r="C54" s="9"/>
      <c r="D54" s="1"/>
    </row>
    <row r="55" spans="1:4" ht="12.75" customHeight="1">
      <c r="A55" s="1"/>
      <c r="B55" s="1"/>
      <c r="C55" s="3"/>
      <c r="D55" s="1"/>
    </row>
    <row r="56" spans="1:4" ht="12.75" customHeight="1">
      <c r="A56" s="1"/>
      <c r="B56" s="1"/>
      <c r="C56" s="3"/>
      <c r="D56" s="1"/>
    </row>
    <row r="57" spans="1:4" ht="12.75" customHeight="1">
      <c r="A57" s="1"/>
      <c r="B57" s="1"/>
      <c r="C57" s="3"/>
      <c r="D57" s="1"/>
    </row>
    <row r="58" spans="1:4" ht="12.75" customHeight="1">
      <c r="A58" s="1"/>
      <c r="B58" s="1"/>
      <c r="C58" s="3"/>
      <c r="D58" s="1"/>
    </row>
    <row r="59" spans="1:4" ht="12.75" customHeight="1">
      <c r="A59" s="1"/>
      <c r="B59" s="1"/>
      <c r="C59" s="3"/>
      <c r="D59" s="1"/>
    </row>
    <row r="60" spans="1:4" ht="12.75" customHeight="1">
      <c r="A60" s="1"/>
      <c r="B60" s="5"/>
      <c r="C60" s="9"/>
      <c r="D60" s="1"/>
    </row>
    <row r="61" spans="1:4" ht="12.75" customHeight="1">
      <c r="A61" s="1"/>
      <c r="B61" s="1"/>
      <c r="C61" s="3"/>
      <c r="D61" s="1"/>
    </row>
    <row r="62" spans="1:4" ht="12.75" customHeight="1">
      <c r="A62" s="1"/>
      <c r="B62" s="1"/>
      <c r="C62" s="3"/>
      <c r="D62" s="1"/>
    </row>
    <row r="63" spans="1:4" ht="12.75" customHeight="1">
      <c r="A63" s="1"/>
      <c r="B63" s="5"/>
      <c r="C63" s="9"/>
      <c r="D63" s="1"/>
    </row>
    <row r="64" spans="1:4" ht="12.75" customHeight="1">
      <c r="A64" s="1"/>
      <c r="B64" s="1"/>
      <c r="C64" s="3"/>
      <c r="D64" s="1"/>
    </row>
    <row r="65" spans="1:4" ht="12.75" customHeight="1">
      <c r="A65" s="1"/>
      <c r="B65" s="1"/>
      <c r="C65" s="3"/>
      <c r="D65" s="1"/>
    </row>
    <row r="66" spans="1:4" ht="12.75" customHeight="1">
      <c r="A66" s="1"/>
      <c r="B66" s="5"/>
      <c r="C66" s="9"/>
      <c r="D66" s="1"/>
    </row>
    <row r="67" spans="1:4" ht="12.75" customHeight="1">
      <c r="A67" s="1"/>
      <c r="B67" s="1"/>
      <c r="C67" s="3"/>
      <c r="D67" s="1"/>
    </row>
    <row r="68" spans="1:4" ht="12.75" customHeight="1">
      <c r="A68" s="1"/>
      <c r="B68" s="1"/>
      <c r="C68" s="3"/>
      <c r="D68" s="1"/>
    </row>
    <row r="69" spans="1:4" ht="12.75" customHeight="1">
      <c r="A69" s="1"/>
      <c r="B69" s="5"/>
      <c r="C69" s="9"/>
      <c r="D69" s="1"/>
    </row>
    <row r="70" spans="1:4" ht="12.75" customHeight="1">
      <c r="A70" s="1"/>
      <c r="B70" s="1"/>
      <c r="C70" s="3"/>
      <c r="D70" s="1"/>
    </row>
    <row r="71" spans="1:4" ht="12.75" customHeight="1">
      <c r="A71" s="1"/>
      <c r="B71" s="5"/>
      <c r="C71" s="9"/>
      <c r="D71" s="1"/>
    </row>
    <row r="72" spans="1:4" ht="12.75" customHeight="1">
      <c r="A72" s="1"/>
      <c r="B72" s="1"/>
      <c r="C72" s="3"/>
      <c r="D72" s="1"/>
    </row>
    <row r="73" spans="1:4" ht="12.75" customHeight="1">
      <c r="A73" s="1"/>
      <c r="B73" s="5"/>
      <c r="C73" s="9"/>
      <c r="D73" s="1"/>
    </row>
    <row r="74" spans="1:4" ht="12.75" customHeight="1">
      <c r="A74" s="1"/>
      <c r="B74" s="1"/>
      <c r="C74" s="3"/>
      <c r="D74" s="1"/>
    </row>
    <row r="75" spans="1:4" ht="12.75" customHeight="1">
      <c r="A75" s="1"/>
      <c r="B75" s="1"/>
      <c r="C75" s="3"/>
      <c r="D75" s="1"/>
    </row>
    <row r="76" spans="1:4" ht="12.75" customHeight="1">
      <c r="A76" s="1"/>
      <c r="B76" s="5"/>
      <c r="C76" s="9"/>
      <c r="D76" s="1"/>
    </row>
    <row r="77" spans="1:4" ht="12.75" customHeight="1">
      <c r="A77" s="1"/>
      <c r="B77" s="1"/>
      <c r="C77" s="3"/>
      <c r="D77" s="1"/>
    </row>
    <row r="78" spans="1:4" ht="12.75" customHeight="1">
      <c r="A78" s="1"/>
      <c r="B78" s="5"/>
      <c r="C78" s="9"/>
      <c r="D78" s="1"/>
    </row>
    <row r="79" spans="1:4" ht="12.75" customHeight="1">
      <c r="A79" s="1"/>
      <c r="B79" s="1"/>
      <c r="C79" s="3"/>
      <c r="D79" s="1"/>
    </row>
    <row r="80" spans="1:4" ht="12.75" customHeight="1">
      <c r="A80" s="1"/>
      <c r="B80" s="1"/>
      <c r="C80" s="3"/>
      <c r="D80" s="1"/>
    </row>
    <row r="81" spans="1:4" ht="12.75" customHeight="1">
      <c r="A81" s="1"/>
      <c r="B81" s="1"/>
      <c r="C81" s="3"/>
      <c r="D81" s="1"/>
    </row>
    <row r="82" spans="1:4" ht="12.75" customHeight="1">
      <c r="A82" s="1"/>
      <c r="B82" s="1"/>
      <c r="C82" s="1"/>
      <c r="D82" s="1"/>
    </row>
    <row r="83" spans="1:4" ht="12.75" customHeight="1">
      <c r="A83" s="1"/>
      <c r="B83" s="1"/>
      <c r="C83" s="1"/>
      <c r="D83" s="1"/>
    </row>
    <row r="84" spans="1:4" ht="12.75" customHeight="1">
      <c r="A84" s="1"/>
      <c r="B84" s="1"/>
      <c r="C84" s="1"/>
      <c r="D84" s="1"/>
    </row>
    <row r="85" spans="1:4" ht="12.75" customHeight="1">
      <c r="A85" s="1"/>
      <c r="B85" s="1"/>
      <c r="C85" s="1"/>
      <c r="D85" s="1"/>
    </row>
    <row r="86" spans="1:4" ht="12.75" customHeight="1">
      <c r="A86" s="1"/>
      <c r="B86" s="1"/>
      <c r="C86" s="1"/>
      <c r="D86" s="1"/>
    </row>
    <row r="87" spans="1:4" ht="12.75" customHeight="1">
      <c r="A87" s="1"/>
      <c r="B87" s="1"/>
      <c r="C87" s="1"/>
      <c r="D87" s="1"/>
    </row>
    <row r="88" spans="1:4" ht="12.75" customHeight="1">
      <c r="A88" s="1"/>
      <c r="B88" s="1"/>
      <c r="C88" s="1"/>
      <c r="D88" s="1"/>
    </row>
    <row r="89" spans="1:4" ht="12.75" customHeight="1">
      <c r="A89" s="1"/>
      <c r="B89" s="1"/>
      <c r="C89" s="1"/>
      <c r="D89" s="1"/>
    </row>
    <row r="90" spans="1:4" ht="12.75" customHeight="1">
      <c r="A90" s="1"/>
      <c r="B90" s="1"/>
      <c r="C90" s="1"/>
      <c r="D90" s="1"/>
    </row>
    <row r="91" spans="1:4" ht="12.75" customHeight="1">
      <c r="A91" s="1"/>
      <c r="B91" s="1"/>
      <c r="C91" s="1"/>
      <c r="D91" s="1"/>
    </row>
    <row r="92" spans="1:4" ht="12.75" customHeight="1">
      <c r="A92" s="1"/>
      <c r="B92" s="1"/>
      <c r="C92" s="1"/>
      <c r="D92" s="1"/>
    </row>
    <row r="93" spans="1:4" ht="12.75" customHeight="1">
      <c r="A93" s="1"/>
      <c r="B93" s="1"/>
      <c r="C93" s="1"/>
      <c r="D93" s="1"/>
    </row>
    <row r="94" spans="1:4" ht="12.75" customHeight="1">
      <c r="A94" s="1"/>
      <c r="B94" s="1"/>
      <c r="C94" s="1"/>
      <c r="D94" s="1"/>
    </row>
    <row r="95" spans="1:4" ht="12.75" customHeight="1">
      <c r="A95" s="1"/>
      <c r="B95" s="1"/>
      <c r="C95" s="1"/>
      <c r="D95" s="1"/>
    </row>
    <row r="96" spans="1:4" ht="12.75" customHeight="1">
      <c r="A96" s="1"/>
      <c r="B96" s="1"/>
      <c r="C96" s="1"/>
      <c r="D96" s="1"/>
    </row>
    <row r="97" spans="1:4" ht="12.75" customHeight="1">
      <c r="A97" s="1"/>
      <c r="B97" s="1"/>
      <c r="C97" s="1"/>
      <c r="D97" s="1"/>
    </row>
    <row r="98" spans="1:4" ht="12.75" customHeight="1">
      <c r="A98" s="1"/>
      <c r="B98" s="1"/>
      <c r="C98" s="1"/>
      <c r="D98" s="1"/>
    </row>
    <row r="99" spans="1:4" ht="12.75" customHeight="1">
      <c r="A99" s="1"/>
      <c r="B99" s="1"/>
      <c r="C99" s="1"/>
      <c r="D99" s="1"/>
    </row>
    <row r="100" spans="1:4" ht="12.75" customHeight="1">
      <c r="A100" s="1"/>
      <c r="B100" s="1"/>
      <c r="C100" s="1"/>
      <c r="D100" s="1"/>
    </row>
    <row r="101" spans="1:4" ht="12.75" customHeight="1">
      <c r="A101" s="1"/>
      <c r="B101" s="1"/>
      <c r="C101" s="1"/>
      <c r="D101" s="1"/>
    </row>
    <row r="102" spans="1:4" ht="12.75" customHeight="1">
      <c r="A102" s="1"/>
      <c r="B102" s="1"/>
      <c r="C102" s="1"/>
      <c r="D102" s="1"/>
    </row>
    <row r="103" spans="1:4" ht="12.75" customHeight="1">
      <c r="A103" s="1"/>
      <c r="B103" s="1"/>
      <c r="C103" s="1"/>
      <c r="D103" s="1"/>
    </row>
    <row r="104" spans="1:4" ht="12.75" customHeight="1">
      <c r="A104" s="1"/>
      <c r="B104" s="1"/>
      <c r="C104" s="1"/>
      <c r="D104" s="1"/>
    </row>
    <row r="105" spans="1:4" ht="12.75" customHeight="1">
      <c r="A105" s="1"/>
      <c r="B105" s="1"/>
      <c r="C105" s="1"/>
      <c r="D105" s="1"/>
    </row>
    <row r="106" spans="1:4" ht="12.75" customHeight="1">
      <c r="A106" s="1"/>
      <c r="B106" s="1"/>
      <c r="C106" s="1"/>
      <c r="D106" s="1"/>
    </row>
    <row r="107" spans="1:4" ht="12.75" customHeight="1">
      <c r="A107" s="1"/>
      <c r="B107" s="1"/>
      <c r="C107" s="1"/>
      <c r="D107" s="1"/>
    </row>
    <row r="108" spans="1:4" ht="12.75" customHeight="1">
      <c r="A108" s="1"/>
      <c r="B108" s="1"/>
      <c r="C108" s="1"/>
      <c r="D108" s="1"/>
    </row>
    <row r="109" spans="1:4" ht="12.75" customHeight="1">
      <c r="A109" s="1"/>
      <c r="B109" s="1"/>
      <c r="C109" s="1"/>
      <c r="D109" s="1"/>
    </row>
    <row r="110" spans="1:4" ht="12.75" customHeight="1">
      <c r="A110" s="1"/>
      <c r="B110" s="1"/>
      <c r="C110" s="1"/>
      <c r="D110" s="1"/>
    </row>
    <row r="111" spans="1:4" ht="12.75" customHeight="1">
      <c r="A111" s="1"/>
      <c r="B111" s="1"/>
      <c r="C111" s="1"/>
      <c r="D111" s="1"/>
    </row>
    <row r="112" spans="1:4" ht="12.75" customHeight="1">
      <c r="A112" s="1"/>
      <c r="B112" s="1"/>
      <c r="C112" s="1"/>
      <c r="D112" s="1"/>
    </row>
    <row r="113" spans="1:4" ht="12.75" customHeight="1">
      <c r="A113" s="1"/>
      <c r="B113" s="1"/>
      <c r="C113" s="1"/>
      <c r="D113" s="1"/>
    </row>
    <row r="114" spans="1:4" ht="12.75" customHeight="1">
      <c r="A114" s="1"/>
      <c r="B114" s="1"/>
      <c r="C114" s="1"/>
      <c r="D114" s="1"/>
    </row>
    <row r="115" spans="1:4" ht="12.75" customHeight="1">
      <c r="A115" s="1"/>
      <c r="B115" s="1"/>
      <c r="C115" s="1"/>
      <c r="D115" s="1"/>
    </row>
    <row r="116" spans="1:4" ht="12.75" customHeight="1">
      <c r="A116" s="1"/>
      <c r="B116" s="1"/>
      <c r="C116" s="1"/>
      <c r="D116" s="1"/>
    </row>
    <row r="117" spans="1:4" ht="12.75" customHeight="1">
      <c r="A117" s="1"/>
      <c r="B117" s="1"/>
      <c r="C117" s="1"/>
      <c r="D117" s="1"/>
    </row>
    <row r="118" spans="1:4" ht="12.75" customHeight="1">
      <c r="A118" s="1"/>
      <c r="B118" s="1"/>
      <c r="C118" s="1"/>
      <c r="D118" s="1"/>
    </row>
    <row r="119" spans="1:4" ht="12.75" customHeight="1">
      <c r="A119" s="1"/>
      <c r="B119" s="1"/>
      <c r="C119" s="1"/>
      <c r="D119" s="1"/>
    </row>
    <row r="120" spans="1:4" ht="12.75" customHeight="1">
      <c r="A120" s="1"/>
      <c r="B120" s="1"/>
      <c r="C120" s="1"/>
      <c r="D120" s="1"/>
    </row>
    <row r="121" spans="1:4" ht="12.75" customHeight="1">
      <c r="A121" s="1"/>
      <c r="B121" s="1"/>
      <c r="C121" s="1"/>
      <c r="D121" s="1"/>
    </row>
    <row r="122" spans="1:4" ht="12.75" customHeight="1">
      <c r="A122" s="1"/>
      <c r="B122" s="1"/>
      <c r="C122" s="1"/>
      <c r="D122" s="1"/>
    </row>
    <row r="123" spans="1:4" ht="12.75" customHeight="1">
      <c r="A123" s="1"/>
      <c r="B123" s="1"/>
      <c r="C123" s="1"/>
      <c r="D123" s="1"/>
    </row>
    <row r="124" spans="1:4" ht="12.75" customHeight="1">
      <c r="A124" s="1"/>
      <c r="B124" s="1"/>
      <c r="C124" s="1"/>
      <c r="D124" s="1"/>
    </row>
    <row r="125" spans="1:4" ht="12.75" customHeight="1">
      <c r="A125" s="1"/>
      <c r="B125" s="1"/>
      <c r="C125" s="1"/>
      <c r="D125" s="1"/>
    </row>
    <row r="126" spans="1:4" ht="12.75" customHeight="1">
      <c r="A126" s="1"/>
      <c r="B126" s="1"/>
      <c r="C126" s="1"/>
      <c r="D126" s="1"/>
    </row>
    <row r="127" spans="1:4" ht="12.75" customHeight="1">
      <c r="A127" s="1"/>
      <c r="B127" s="1"/>
      <c r="C127" s="1"/>
      <c r="D127" s="1"/>
    </row>
    <row r="128" spans="1:4" ht="12.75" customHeight="1">
      <c r="A128" s="1"/>
      <c r="B128" s="1"/>
      <c r="C128" s="1"/>
      <c r="D128" s="1"/>
    </row>
    <row r="129" spans="1:4" ht="12.75" customHeight="1">
      <c r="A129" s="1"/>
      <c r="B129" s="1"/>
      <c r="C129" s="1"/>
      <c r="D129" s="1"/>
    </row>
    <row r="130" spans="1:4" ht="12.75" customHeight="1">
      <c r="A130" s="1"/>
      <c r="B130" s="1"/>
      <c r="C130" s="1"/>
      <c r="D130" s="1"/>
    </row>
    <row r="131" spans="1:4" ht="12.75" customHeight="1">
      <c r="A131" s="1"/>
      <c r="B131" s="1"/>
      <c r="C131" s="1"/>
      <c r="D131" s="1"/>
    </row>
    <row r="132" spans="1:4" ht="12.75" customHeight="1">
      <c r="A132" s="1"/>
      <c r="B132" s="1"/>
      <c r="C132" s="1"/>
      <c r="D132" s="1"/>
    </row>
    <row r="133" spans="1:4" ht="12.75" customHeight="1">
      <c r="A133" s="1"/>
      <c r="B133" s="1"/>
      <c r="C133" s="1"/>
      <c r="D133" s="1"/>
    </row>
    <row r="134" spans="1:4" ht="12.75" customHeight="1">
      <c r="A134" s="1"/>
      <c r="B134" s="1"/>
      <c r="C134" s="1"/>
      <c r="D134" s="1"/>
    </row>
    <row r="135" spans="1:4" ht="12.75" customHeight="1">
      <c r="A135" s="1"/>
      <c r="B135" s="1"/>
      <c r="C135" s="1"/>
      <c r="D135" s="1"/>
    </row>
    <row r="136" spans="1:4" ht="12.75" customHeight="1">
      <c r="A136" s="1"/>
      <c r="B136" s="1"/>
      <c r="C136" s="1"/>
      <c r="D136" s="1"/>
    </row>
    <row r="137" spans="1:4" ht="12.75" customHeight="1">
      <c r="A137" s="1"/>
      <c r="B137" s="1"/>
      <c r="C137" s="1"/>
      <c r="D137" s="1"/>
    </row>
    <row r="138" spans="1:4" ht="12.75" customHeight="1">
      <c r="A138" s="1"/>
      <c r="B138" s="1"/>
      <c r="C138" s="1"/>
      <c r="D138" s="1"/>
    </row>
    <row r="139" spans="1:4" ht="12.75" customHeight="1">
      <c r="A139" s="1"/>
      <c r="B139" s="1"/>
      <c r="C139" s="1"/>
      <c r="D139" s="1"/>
    </row>
    <row r="140" spans="1:4" ht="12.75" customHeight="1">
      <c r="A140" s="1"/>
      <c r="B140" s="1"/>
      <c r="C140" s="1"/>
      <c r="D140" s="1"/>
    </row>
    <row r="141" spans="1:4" ht="12.75" customHeight="1">
      <c r="A141" s="1"/>
      <c r="B141" s="1"/>
      <c r="C141" s="1"/>
      <c r="D141" s="1"/>
    </row>
    <row r="142" spans="1:4" ht="12.75" customHeight="1">
      <c r="A142" s="1"/>
      <c r="B142" s="1"/>
      <c r="C142" s="1"/>
      <c r="D142" s="1"/>
    </row>
    <row r="143" spans="1:4" ht="12.75" customHeight="1">
      <c r="A143" s="1"/>
      <c r="B143" s="1"/>
      <c r="C143" s="1"/>
      <c r="D143" s="1"/>
    </row>
    <row r="144" spans="1:4" ht="12.75" customHeight="1">
      <c r="A144" s="1"/>
      <c r="B144" s="1"/>
      <c r="C144" s="1"/>
      <c r="D144" s="1"/>
    </row>
    <row r="145" spans="1:4" ht="12.75" customHeight="1">
      <c r="A145" s="1"/>
      <c r="B145" s="1"/>
      <c r="C145" s="1"/>
      <c r="D145" s="1"/>
    </row>
    <row r="146" spans="1:4" ht="12.75" customHeight="1">
      <c r="A146" s="1"/>
      <c r="B146" s="1"/>
      <c r="C146" s="1"/>
      <c r="D146" s="1"/>
    </row>
    <row r="147" spans="1:4" ht="12.75" customHeight="1">
      <c r="A147" s="1"/>
      <c r="B147" s="1"/>
      <c r="C147" s="1"/>
      <c r="D147" s="1"/>
    </row>
    <row r="148" spans="1:4" ht="12.75" customHeight="1">
      <c r="A148" s="1"/>
      <c r="B148" s="1"/>
      <c r="C148" s="1"/>
      <c r="D148" s="1"/>
    </row>
    <row r="149" spans="1:4" ht="12.75" customHeight="1">
      <c r="A149" s="1"/>
      <c r="B149" s="1"/>
      <c r="C149" s="1"/>
      <c r="D149" s="1"/>
    </row>
    <row r="150" spans="1:4" ht="12.75" customHeight="1">
      <c r="A150" s="1"/>
      <c r="B150" s="1"/>
      <c r="C150" s="1"/>
      <c r="D150" s="1"/>
    </row>
    <row r="151" spans="1:4" ht="12.75" customHeight="1">
      <c r="A151" s="1"/>
      <c r="B151" s="1"/>
      <c r="C151" s="1"/>
      <c r="D151" s="1"/>
    </row>
    <row r="152" spans="1:4" ht="12.75" customHeight="1">
      <c r="A152" s="1"/>
      <c r="B152" s="1"/>
      <c r="C152" s="1"/>
      <c r="D152" s="1"/>
    </row>
    <row r="153" spans="1:4" ht="12.75" customHeight="1">
      <c r="A153" s="1"/>
      <c r="B153" s="1"/>
      <c r="C153" s="1"/>
      <c r="D153" s="1"/>
    </row>
    <row r="154" spans="1:4" ht="12.75" customHeight="1">
      <c r="A154" s="1"/>
      <c r="B154" s="1"/>
      <c r="C154" s="1"/>
      <c r="D154" s="1"/>
    </row>
    <row r="155" spans="1:4" ht="12.75" customHeight="1">
      <c r="A155" s="1"/>
      <c r="B155" s="1"/>
      <c r="C155" s="1"/>
      <c r="D155" s="1"/>
    </row>
    <row r="156" spans="1:4" ht="12.75" customHeight="1">
      <c r="A156" s="1"/>
      <c r="B156" s="1"/>
      <c r="C156" s="1"/>
      <c r="D156" s="1"/>
    </row>
    <row r="157" spans="1:4" ht="12.75" customHeight="1">
      <c r="A157" s="1"/>
      <c r="B157" s="1"/>
      <c r="C157" s="1"/>
      <c r="D157" s="1"/>
    </row>
    <row r="158" spans="1:4" ht="12.75" customHeight="1">
      <c r="A158" s="1"/>
      <c r="B158" s="1"/>
      <c r="C158" s="1"/>
      <c r="D158" s="1"/>
    </row>
    <row r="159" spans="1:4" ht="12.75" customHeight="1">
      <c r="A159" s="1"/>
      <c r="B159" s="1"/>
      <c r="C159" s="1"/>
      <c r="D159" s="1"/>
    </row>
    <row r="160" spans="1:4" ht="12.75" customHeight="1">
      <c r="A160" s="1"/>
      <c r="B160" s="1"/>
      <c r="C160" s="1"/>
      <c r="D160" s="1"/>
    </row>
    <row r="161" spans="1:4" ht="12.75" customHeight="1">
      <c r="A161" s="1"/>
      <c r="B161" s="1"/>
      <c r="C161" s="1"/>
      <c r="D161" s="1"/>
    </row>
    <row r="162" spans="1:4" ht="12.75" customHeight="1">
      <c r="A162" s="1"/>
      <c r="B162" s="1"/>
      <c r="C162" s="1"/>
      <c r="D162" s="1"/>
    </row>
    <row r="163" spans="1:4" ht="12.75" customHeight="1">
      <c r="A163" s="1"/>
      <c r="B163" s="1"/>
      <c r="C163" s="1"/>
      <c r="D163" s="1"/>
    </row>
    <row r="164" spans="1:4" ht="12.75" customHeight="1">
      <c r="A164" s="1"/>
      <c r="B164" s="1"/>
      <c r="C164" s="1"/>
      <c r="D164" s="1"/>
    </row>
    <row r="165" spans="1:4" ht="12.75" customHeight="1">
      <c r="A165" s="1"/>
      <c r="B165" s="1"/>
      <c r="C165" s="1"/>
      <c r="D165" s="1"/>
    </row>
    <row r="166" spans="1:4" ht="12.75" customHeight="1">
      <c r="A166" s="1"/>
      <c r="B166" s="1"/>
      <c r="C166" s="1"/>
      <c r="D166" s="1"/>
    </row>
    <row r="167" spans="1:4" ht="12.75" customHeight="1">
      <c r="A167" s="1"/>
      <c r="B167" s="1"/>
      <c r="C167" s="1"/>
      <c r="D167" s="1"/>
    </row>
    <row r="168" spans="1:4" ht="12.75" customHeight="1">
      <c r="A168" s="1"/>
      <c r="B168" s="1"/>
      <c r="C168" s="1"/>
      <c r="D168" s="1"/>
    </row>
    <row r="169" spans="1:4" ht="12.75" customHeight="1">
      <c r="A169" s="1"/>
      <c r="B169" s="1"/>
      <c r="C169" s="1"/>
      <c r="D169" s="1"/>
    </row>
    <row r="170" spans="1:4" ht="12.75" customHeight="1">
      <c r="A170" s="1"/>
      <c r="B170" s="1"/>
      <c r="C170" s="1"/>
      <c r="D170" s="1"/>
    </row>
    <row r="171" spans="1:4" ht="12.75" customHeight="1">
      <c r="A171" s="1"/>
      <c r="B171" s="1"/>
      <c r="C171" s="1"/>
      <c r="D171" s="1"/>
    </row>
    <row r="172" spans="1:4" ht="12.75" customHeight="1">
      <c r="A172" s="1"/>
      <c r="B172" s="1"/>
      <c r="C172" s="1"/>
      <c r="D172" s="1"/>
    </row>
    <row r="173" spans="1:4" ht="12.75" customHeight="1">
      <c r="A173" s="1"/>
      <c r="B173" s="1"/>
      <c r="C173" s="1"/>
      <c r="D173" s="1"/>
    </row>
    <row r="174" spans="1:4" ht="12.75" customHeight="1">
      <c r="A174" s="1"/>
      <c r="B174" s="1"/>
      <c r="C174" s="1"/>
      <c r="D174" s="1"/>
    </row>
    <row r="175" spans="1:4" ht="12.75" customHeight="1">
      <c r="A175" s="1"/>
      <c r="B175" s="1"/>
      <c r="C175" s="1"/>
      <c r="D175" s="1"/>
    </row>
    <row r="176" spans="1:4" ht="12.75" customHeight="1">
      <c r="A176" s="1"/>
      <c r="B176" s="1"/>
      <c r="C176" s="1"/>
      <c r="D176" s="1"/>
    </row>
    <row r="177" spans="1:4" ht="12.75" customHeight="1">
      <c r="A177" s="1"/>
      <c r="B177" s="1"/>
      <c r="C177" s="1"/>
      <c r="D177" s="1"/>
    </row>
    <row r="178" spans="1:4" ht="12.75" customHeight="1">
      <c r="A178" s="1"/>
      <c r="B178" s="1"/>
      <c r="C178" s="1"/>
      <c r="D178" s="1"/>
    </row>
    <row r="179" spans="1:4" ht="12.75" customHeight="1">
      <c r="A179" s="1"/>
      <c r="B179" s="1"/>
      <c r="C179" s="1"/>
      <c r="D179" s="1"/>
    </row>
    <row r="180" spans="1:4" ht="12.75" customHeight="1">
      <c r="A180" s="1"/>
      <c r="B180" s="1"/>
      <c r="C180" s="1"/>
      <c r="D180" s="1"/>
    </row>
    <row r="181" spans="1:4" ht="12.75" customHeight="1">
      <c r="A181" s="1"/>
      <c r="B181" s="1"/>
      <c r="C181" s="1"/>
      <c r="D181" s="1"/>
    </row>
    <row r="182" spans="1:4" ht="12.75" customHeight="1">
      <c r="A182" s="1"/>
      <c r="B182" s="1"/>
      <c r="C182" s="1"/>
      <c r="D182" s="1"/>
    </row>
    <row r="183" spans="1:4" ht="12.75" customHeight="1">
      <c r="A183" s="1"/>
      <c r="B183" s="1"/>
      <c r="C183" s="1"/>
      <c r="D183" s="1"/>
    </row>
    <row r="184" spans="1:4" ht="12.75" customHeight="1">
      <c r="A184" s="1"/>
      <c r="B184" s="1"/>
      <c r="C184" s="1"/>
      <c r="D184" s="1"/>
    </row>
    <row r="185" spans="1:4" ht="12.75" customHeight="1">
      <c r="A185" s="1"/>
      <c r="B185" s="1"/>
      <c r="C185" s="1"/>
      <c r="D185" s="1"/>
    </row>
    <row r="186" spans="1:4" ht="12.75" customHeight="1">
      <c r="A186" s="1"/>
      <c r="B186" s="1"/>
      <c r="C186" s="1"/>
      <c r="D186" s="1"/>
    </row>
    <row r="187" spans="1:4" ht="12.75" customHeight="1">
      <c r="A187" s="1"/>
      <c r="B187" s="1"/>
      <c r="C187" s="1"/>
      <c r="D187" s="1"/>
    </row>
    <row r="188" spans="1:4" ht="12.75" customHeight="1">
      <c r="A188" s="1"/>
      <c r="B188" s="1"/>
      <c r="C188" s="1"/>
      <c r="D188" s="1"/>
    </row>
    <row r="189" spans="1:4" ht="12.75" customHeight="1">
      <c r="A189" s="1"/>
      <c r="B189" s="1"/>
      <c r="C189" s="1"/>
      <c r="D189" s="1"/>
    </row>
    <row r="190" spans="1:4" ht="12.75" customHeight="1">
      <c r="A190" s="1"/>
      <c r="B190" s="1"/>
      <c r="C190" s="1"/>
      <c r="D190" s="1"/>
    </row>
    <row r="191" spans="1:4" ht="12.75" customHeight="1">
      <c r="A191" s="1"/>
      <c r="B191" s="1"/>
      <c r="C191" s="1"/>
      <c r="D191" s="1"/>
    </row>
    <row r="192" spans="1:4" ht="12.75" customHeight="1">
      <c r="A192" s="1"/>
      <c r="B192" s="1"/>
      <c r="C192" s="1"/>
      <c r="D192" s="1"/>
    </row>
    <row r="193" spans="1:4" ht="12.75" customHeight="1">
      <c r="A193" s="1"/>
      <c r="B193" s="1"/>
      <c r="C193" s="1"/>
      <c r="D193" s="1"/>
    </row>
    <row r="194" spans="1:4" ht="12.75" customHeight="1">
      <c r="A194" s="1"/>
      <c r="B194" s="1"/>
      <c r="C194" s="1"/>
      <c r="D194" s="1"/>
    </row>
    <row r="195" spans="1:4" ht="12.75" customHeight="1">
      <c r="A195" s="1"/>
      <c r="B195" s="1"/>
      <c r="C195" s="1"/>
      <c r="D195" s="1"/>
    </row>
    <row r="196" spans="1:4" ht="12.75" customHeight="1">
      <c r="A196" s="1"/>
      <c r="B196" s="1"/>
      <c r="C196" s="1"/>
      <c r="D196" s="1"/>
    </row>
    <row r="197" spans="1:4" ht="12.75" customHeight="1">
      <c r="A197" s="1"/>
      <c r="B197" s="1"/>
      <c r="C197" s="1"/>
      <c r="D197" s="1"/>
    </row>
    <row r="198" spans="1:4" ht="12.75" customHeight="1">
      <c r="A198" s="1"/>
      <c r="B198" s="1"/>
      <c r="C198" s="1"/>
      <c r="D198" s="1"/>
    </row>
    <row r="199" spans="1:4" ht="12.75" customHeight="1">
      <c r="A199" s="1"/>
      <c r="B199" s="1"/>
      <c r="C199" s="1"/>
      <c r="D199" s="1"/>
    </row>
    <row r="200" spans="1:4" ht="12.75" customHeight="1">
      <c r="A200" s="1"/>
      <c r="B200" s="1"/>
      <c r="C200" s="1"/>
      <c r="D200" s="1"/>
    </row>
    <row r="201" spans="1:4" ht="12.75" customHeight="1">
      <c r="A201" s="1"/>
      <c r="B201" s="1"/>
      <c r="C201" s="1"/>
      <c r="D201" s="1"/>
    </row>
    <row r="202" spans="1:4" ht="12.75" customHeight="1">
      <c r="A202" s="1"/>
      <c r="B202" s="1"/>
      <c r="C202" s="1"/>
      <c r="D202" s="1"/>
    </row>
    <row r="203" spans="1:4" ht="12.75" customHeight="1">
      <c r="A203" s="1"/>
      <c r="B203" s="1"/>
      <c r="C203" s="1"/>
      <c r="D203" s="1"/>
    </row>
    <row r="204" spans="1:4" ht="12.75" customHeight="1">
      <c r="A204" s="1"/>
      <c r="B204" s="1"/>
      <c r="C204" s="1"/>
      <c r="D204" s="1"/>
    </row>
    <row r="205" spans="1:4" ht="12.75" customHeight="1">
      <c r="A205" s="1"/>
      <c r="B205" s="1"/>
      <c r="C205" s="1"/>
      <c r="D205" s="1"/>
    </row>
    <row r="206" spans="1:4" ht="12.75" customHeight="1">
      <c r="A206" s="1"/>
      <c r="B206" s="1"/>
      <c r="C206" s="1"/>
      <c r="D206" s="1"/>
    </row>
    <row r="207" spans="1:4" ht="12.75" customHeight="1">
      <c r="A207" s="1"/>
      <c r="B207" s="1"/>
      <c r="C207" s="1"/>
      <c r="D207" s="1"/>
    </row>
    <row r="208" spans="1:4" ht="12.75" customHeight="1">
      <c r="A208" s="1"/>
      <c r="B208" s="1"/>
      <c r="C208" s="1"/>
      <c r="D208" s="1"/>
    </row>
    <row r="209" spans="1:4" ht="12.75" customHeight="1">
      <c r="A209" s="1"/>
      <c r="B209" s="1"/>
      <c r="C209" s="1"/>
      <c r="D209" s="1"/>
    </row>
    <row r="210" spans="1:4" ht="12.75" customHeight="1">
      <c r="A210" s="1"/>
      <c r="B210" s="1"/>
      <c r="C210" s="1"/>
      <c r="D210" s="1"/>
    </row>
    <row r="211" spans="1:4" ht="12.75" customHeight="1">
      <c r="A211" s="1"/>
      <c r="B211" s="1"/>
      <c r="C211" s="1"/>
      <c r="D211" s="1"/>
    </row>
    <row r="212" spans="1:4" ht="12.75" customHeight="1">
      <c r="A212" s="1"/>
      <c r="B212" s="1"/>
      <c r="C212" s="1"/>
      <c r="D212" s="1"/>
    </row>
    <row r="213" spans="1:4" ht="12.75" customHeight="1">
      <c r="A213" s="1"/>
      <c r="B213" s="1"/>
      <c r="C213" s="1"/>
      <c r="D213" s="1"/>
    </row>
    <row r="214" spans="1:4" ht="12.75" customHeight="1">
      <c r="A214" s="1"/>
      <c r="B214" s="1"/>
      <c r="C214" s="1"/>
      <c r="D214" s="1"/>
    </row>
    <row r="215" spans="1:4" ht="12.75" customHeight="1">
      <c r="A215" s="1"/>
      <c r="B215" s="1"/>
      <c r="C215" s="1"/>
      <c r="D215" s="1"/>
    </row>
    <row r="216" spans="1:4" ht="12.75" customHeight="1">
      <c r="A216" s="1"/>
      <c r="B216" s="1"/>
      <c r="C216" s="1"/>
      <c r="D216" s="1"/>
    </row>
    <row r="217" spans="1:4" ht="12.75" customHeight="1">
      <c r="A217" s="1"/>
      <c r="B217" s="1"/>
      <c r="C217" s="1"/>
      <c r="D217" s="1"/>
    </row>
    <row r="218" spans="1:4" ht="12.75" customHeight="1">
      <c r="A218" s="1"/>
      <c r="B218" s="1"/>
      <c r="C218" s="1"/>
      <c r="D218" s="1"/>
    </row>
    <row r="219" spans="1:4" ht="15.75" customHeight="1"/>
    <row r="220" spans="1:4" ht="15.75" customHeight="1"/>
    <row r="221" spans="1:4" ht="15.75" customHeight="1"/>
    <row r="222" spans="1:4" ht="15.75" customHeight="1"/>
    <row r="223" spans="1:4" ht="15.75" customHeight="1"/>
    <row r="224" spans="1: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E4:J4"/>
    <mergeCell ref="K4:P4"/>
    <mergeCell ref="Q4:S4"/>
    <mergeCell ref="T4:Y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69696"/>
  </sheetPr>
  <dimension ref="A1:AE1000"/>
  <sheetViews>
    <sheetView workbookViewId="0">
      <selection activeCell="F10" sqref="F10"/>
    </sheetView>
  </sheetViews>
  <sheetFormatPr defaultColWidth="14.42578125" defaultRowHeight="15" customHeight="1"/>
  <cols>
    <col min="1" max="1" width="3.140625" customWidth="1"/>
    <col min="2" max="2" width="6.5703125" customWidth="1"/>
    <col min="3" max="3" width="11" customWidth="1"/>
    <col min="4" max="4" width="9.5703125" customWidth="1"/>
    <col min="5" max="5" width="4.140625" customWidth="1"/>
    <col min="6" max="6" width="44" customWidth="1"/>
    <col min="7" max="7" width="9.42578125" customWidth="1"/>
    <col min="8" max="8" width="2.5703125" customWidth="1"/>
    <col min="9" max="9" width="2.7109375" customWidth="1"/>
    <col min="10" max="10" width="40.7109375" customWidth="1"/>
    <col min="11" max="31" width="9.5703125" customWidth="1"/>
  </cols>
  <sheetData>
    <row r="1" spans="1:11" ht="15.75" customHeight="1">
      <c r="A1" s="59" t="s">
        <v>64</v>
      </c>
    </row>
    <row r="2" spans="1:11" ht="15.75" customHeight="1">
      <c r="A2" s="59"/>
      <c r="C2" s="60">
        <v>2024</v>
      </c>
    </row>
    <row r="3" spans="1:11" ht="15.75" customHeight="1">
      <c r="A3" s="59"/>
      <c r="B3" s="97" t="s">
        <v>57</v>
      </c>
      <c r="C3" s="92"/>
      <c r="D3" s="92"/>
      <c r="E3" s="92"/>
      <c r="F3" s="92"/>
      <c r="G3" s="93"/>
      <c r="H3" s="80"/>
      <c r="I3" s="80"/>
      <c r="K3" s="60">
        <v>2024</v>
      </c>
    </row>
    <row r="4" spans="1:11" ht="18.75" customHeight="1">
      <c r="A4" s="59"/>
      <c r="B4" s="81"/>
      <c r="C4" s="68" t="s">
        <v>58</v>
      </c>
      <c r="D4" s="82" t="s">
        <v>59</v>
      </c>
      <c r="E4" s="67"/>
      <c r="F4" s="81"/>
      <c r="G4" s="81"/>
      <c r="H4" s="83"/>
      <c r="I4" s="83"/>
      <c r="J4" s="67" t="s">
        <v>60</v>
      </c>
      <c r="K4" s="89">
        <v>20956</v>
      </c>
    </row>
    <row r="5" spans="1:11" ht="15.75" customHeight="1">
      <c r="A5" s="59"/>
      <c r="B5" s="61"/>
      <c r="C5" s="77">
        <v>480</v>
      </c>
      <c r="D5" s="85">
        <f t="shared" ref="D5" si="0">B5/C5</f>
        <v>0</v>
      </c>
      <c r="E5" s="83"/>
      <c r="F5" s="86" t="s">
        <v>61</v>
      </c>
      <c r="G5" s="67">
        <v>1</v>
      </c>
      <c r="H5" s="83"/>
      <c r="I5" s="83"/>
      <c r="J5" s="67"/>
      <c r="K5" s="84"/>
    </row>
    <row r="6" spans="1:11" ht="15.75" customHeight="1">
      <c r="A6" s="59"/>
      <c r="F6" s="62"/>
      <c r="G6" s="62"/>
      <c r="H6" s="83"/>
      <c r="K6" s="83"/>
    </row>
    <row r="7" spans="1:11" ht="15.75" customHeight="1">
      <c r="A7" s="59"/>
      <c r="J7" s="67" t="s">
        <v>62</v>
      </c>
      <c r="K7" s="90">
        <v>27</v>
      </c>
    </row>
    <row r="8" spans="1:11" ht="12.75" customHeight="1">
      <c r="J8" s="67"/>
      <c r="K8" s="87"/>
    </row>
    <row r="9" spans="1:11" ht="12.75" customHeight="1">
      <c r="J9" s="63" t="s">
        <v>63</v>
      </c>
      <c r="K9" s="88">
        <v>0</v>
      </c>
    </row>
    <row r="10" spans="1:11" ht="12.75" customHeight="1"/>
    <row r="11" spans="1:11" ht="12.75" customHeight="1"/>
    <row r="12" spans="1:11" ht="12.75" customHeight="1"/>
    <row r="13" spans="1:11" ht="12.75" customHeight="1"/>
    <row r="14" spans="1:11" ht="12.75" customHeight="1"/>
    <row r="15" spans="1:11" ht="12.75" customHeight="1"/>
    <row r="16" spans="1:11" ht="12.75" customHeight="1"/>
    <row r="17" spans="1:31" ht="12.75" customHeight="1"/>
    <row r="18" spans="1:31" ht="12.75" customHeight="1"/>
    <row r="19" spans="1:31" ht="12.75" customHeight="1"/>
    <row r="20" spans="1:31" ht="12.75" customHeight="1"/>
    <row r="21" spans="1:31" ht="12.75" customHeight="1"/>
    <row r="22" spans="1:31" ht="12.75" customHeight="1"/>
    <row r="23" spans="1:31" ht="12.75" customHeight="1"/>
    <row r="24" spans="1:31" ht="12.75" customHeight="1">
      <c r="A24" s="62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</row>
    <row r="25" spans="1:31" ht="12.75" customHeight="1">
      <c r="A25" s="6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>
      <c r="A26" s="62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</row>
    <row r="27" spans="1:31" ht="12.75" customHeight="1">
      <c r="A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</row>
    <row r="28" spans="1:31" ht="12.75" customHeight="1">
      <c r="A28" s="83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</row>
    <row r="29" spans="1:31" ht="12.75" customHeight="1">
      <c r="A29" s="83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</row>
    <row r="30" spans="1:31" ht="12.75" customHeight="1">
      <c r="A30" s="83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>
      <c r="A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ht="12.75" customHeight="1">
      <c r="A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</row>
    <row r="33" spans="1:31" ht="12.75" customHeight="1">
      <c r="A33" s="83"/>
      <c r="E33" s="83"/>
      <c r="F33" s="83"/>
      <c r="G33" s="83"/>
      <c r="H33" s="83"/>
      <c r="I33" s="83"/>
      <c r="J33" s="83"/>
      <c r="K33" s="83"/>
      <c r="L33" s="83"/>
      <c r="M33" s="64"/>
      <c r="N33" s="64"/>
      <c r="O33" s="64"/>
      <c r="P33" s="64"/>
      <c r="Q33" s="64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</row>
    <row r="34" spans="1:31" ht="12.75" customHeight="1">
      <c r="A34" s="8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12.75" customHeight="1">
      <c r="A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</row>
    <row r="36" spans="1:31" ht="12.75" customHeight="1">
      <c r="A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</row>
    <row r="37" spans="1:31" ht="12.75" customHeight="1">
      <c r="A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</row>
    <row r="38" spans="1:31" ht="12.75" customHeight="1">
      <c r="A38" s="83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 ht="12.75" customHeight="1">
      <c r="A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</row>
    <row r="40" spans="1:31" ht="12.75" customHeight="1">
      <c r="A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</row>
    <row r="41" spans="1:31" ht="12.75" customHeight="1">
      <c r="A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</row>
    <row r="42" spans="1:31" ht="12.75" customHeight="1">
      <c r="A42" s="83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</row>
    <row r="43" spans="1:31" ht="12.75" customHeight="1">
      <c r="A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</row>
    <row r="44" spans="1:31" ht="12.75" customHeight="1">
      <c r="A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</row>
    <row r="45" spans="1:31" ht="12.75" customHeight="1"/>
    <row r="46" spans="1:31" ht="12.75" customHeight="1">
      <c r="A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</row>
    <row r="47" spans="1:31" ht="12.75" customHeight="1">
      <c r="A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</row>
    <row r="48" spans="1:31" ht="12.75" customHeight="1">
      <c r="A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</row>
    <row r="49" spans="1:31" ht="12.75" customHeight="1">
      <c r="A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</row>
    <row r="50" spans="1:31" ht="12.75" customHeight="1">
      <c r="A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</row>
    <row r="51" spans="1:31" ht="12.75" customHeight="1">
      <c r="A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</row>
    <row r="52" spans="1:31" ht="12.75" customHeight="1">
      <c r="A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</row>
    <row r="53" spans="1:31" ht="12.75" customHeight="1">
      <c r="A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</row>
    <row r="54" spans="1:31" ht="12.75" customHeight="1">
      <c r="A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</row>
    <row r="55" spans="1:31" ht="12.75" customHeight="1">
      <c r="A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</row>
    <row r="56" spans="1:31" ht="12.75" customHeight="1">
      <c r="A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</row>
    <row r="57" spans="1:31" ht="12.75" customHeight="1">
      <c r="A57" s="8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</row>
    <row r="58" spans="1:31" ht="12.75" customHeight="1">
      <c r="A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</row>
    <row r="59" spans="1:31" ht="12.75" customHeight="1">
      <c r="A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</row>
    <row r="60" spans="1:31" ht="12.75" customHeight="1">
      <c r="A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</row>
    <row r="61" spans="1:31" ht="12.75" customHeight="1">
      <c r="A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</row>
    <row r="62" spans="1:31" ht="12.75" customHeight="1">
      <c r="A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</row>
    <row r="63" spans="1:31" ht="12.75" customHeight="1">
      <c r="A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</row>
    <row r="64" spans="1:31" ht="12.75" customHeight="1">
      <c r="A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</row>
    <row r="65" spans="1:31" ht="12.75" customHeight="1">
      <c r="A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</row>
    <row r="66" spans="1:31" ht="12.75" customHeight="1">
      <c r="A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</row>
    <row r="67" spans="1:31" ht="12.75" customHeight="1">
      <c r="A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</row>
    <row r="68" spans="1:31" ht="12.75" customHeight="1">
      <c r="A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</row>
    <row r="69" spans="1:31" ht="12.75" customHeight="1">
      <c r="A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</row>
    <row r="70" spans="1:31" ht="12.75" customHeight="1">
      <c r="A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1:31" ht="12.75" customHeight="1">
      <c r="A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</row>
    <row r="72" spans="1:31" ht="12.75" customHeight="1"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</row>
    <row r="73" spans="1:31" ht="12.75" customHeight="1"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</row>
    <row r="74" spans="1:31" ht="12.75" customHeight="1"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</row>
    <row r="75" spans="1:31" ht="12.75" customHeight="1"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</row>
    <row r="76" spans="1:31" ht="12.75" customHeight="1"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</row>
    <row r="77" spans="1:31" ht="12.75" customHeight="1"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</row>
    <row r="78" spans="1:31" ht="12.75" customHeight="1"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</row>
    <row r="79" spans="1:31" ht="12.75" customHeight="1"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</row>
    <row r="80" spans="1:31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G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ŠD_stat</vt:lpstr>
      <vt:lpstr>ŠD_rozp</vt:lpstr>
      <vt:lpstr>úprava</vt:lpstr>
      <vt:lpstr>NORMATIVY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cp:keywords/>
  <dc:description/>
  <cp:lastModifiedBy>Löfflerová Kamila</cp:lastModifiedBy>
  <cp:revision/>
  <cp:lastPrinted>2024-02-20T13:36:53Z</cp:lastPrinted>
  <dcterms:created xsi:type="dcterms:W3CDTF">2019-09-12T07:29:32Z</dcterms:created>
  <dcterms:modified xsi:type="dcterms:W3CDTF">2024-02-21T12:34:21Z</dcterms:modified>
  <cp:category/>
  <cp:contentStatus/>
</cp:coreProperties>
</file>