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E:\KÚ LK\Účetní závěrka\"/>
    </mc:Choice>
  </mc:AlternateContent>
  <xr:revisionPtr revIDLastSave="0" documentId="13_ncr:1_{D23FE7C9-03BB-42C7-BA7E-E3D2F8F2F82D}" xr6:coauthVersionLast="45" xr6:coauthVersionMax="45" xr10:uidLastSave="{00000000-0000-0000-0000-000000000000}"/>
  <bookViews>
    <workbookView xWindow="-120" yWindow="-120" windowWidth="24240" windowHeight="13140" tabRatio="742" firstSheet="2" activeTab="8" xr2:uid="{00000000-000D-0000-FFFF-FFFF00000000}"/>
  </bookViews>
  <sheets>
    <sheet name="Popis SÚ a nákl.účtů" sheetId="1" r:id="rId1"/>
    <sheet name="Transfery" sheetId="2" r:id="rId2"/>
    <sheet name="Transferové odpisy" sheetId="30" r:id="rId3"/>
    <sheet name="Rozdělení HV" sheetId="10" r:id="rId4"/>
    <sheet name="Odpisy" sheetId="9" r:id="rId5"/>
    <sheet name="Peněžní fondy" sheetId="27" r:id="rId6"/>
    <sheet name="Finanční krytí fondů" sheetId="28" r:id="rId7"/>
    <sheet name="Stav pohledávek a závazků" sheetId="29" r:id="rId8"/>
    <sheet name="Schvalování účetní závěrky" sheetId="6" r:id="rId9"/>
    <sheet name="Finanční vypořádání dotací" sheetId="12" r:id="rId10"/>
    <sheet name="Vyúčtování provozního příspěvku" sheetId="22" r:id="rId11"/>
    <sheet name="Majetek předaný a vlastní" sheetId="18" r:id="rId12"/>
    <sheet name="Majetek vlastní" sheetId="17" r:id="rId13"/>
    <sheet name="Majetek předaný" sheetId="16" r:id="rId14"/>
    <sheet name="Daňová úspora" sheetId="25" r:id="rId15"/>
    <sheet name="Rozpis kon. stavů fondů" sheetId="32" r:id="rId16"/>
  </sheets>
  <definedNames>
    <definedName name="_xlnm.Print_Area" localSheetId="9">'Finanční vypořádání dotací'!$A$1:$G$65</definedName>
    <definedName name="_xlnm.Print_Area" localSheetId="5">'Peněžní fondy'!$A$1:$I$35</definedName>
    <definedName name="_xlnm.Print_Area" localSheetId="0">'Popis SÚ a nákl.účtů'!$A$1:$D$172</definedName>
    <definedName name="_xlnm.Print_Area" localSheetId="7">'Stav pohledávek a závazků'!$A$1:$E$46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" i="27" l="1"/>
  <c r="H14" i="27"/>
  <c r="H15" i="27"/>
  <c r="H16" i="27"/>
  <c r="H17" i="27"/>
  <c r="I13" i="27"/>
  <c r="K15" i="27"/>
  <c r="K14" i="27"/>
  <c r="K17" i="27"/>
  <c r="K13" i="27"/>
  <c r="K18" i="27" l="1"/>
  <c r="C18" i="32"/>
  <c r="C12" i="25"/>
  <c r="B114" i="1"/>
  <c r="B160" i="1"/>
  <c r="B8" i="25"/>
  <c r="F17" i="27"/>
  <c r="G17" i="27"/>
  <c r="B56" i="32" l="1"/>
  <c r="B57" i="32"/>
  <c r="B58" i="32"/>
  <c r="C42" i="32"/>
  <c r="D6" i="22"/>
  <c r="C11" i="10"/>
  <c r="C33" i="10"/>
  <c r="B159" i="1"/>
  <c r="B162" i="1"/>
  <c r="J81" i="2" l="1"/>
  <c r="D81" i="2"/>
  <c r="E81" i="2"/>
  <c r="F81" i="2"/>
  <c r="G81" i="2"/>
  <c r="H81" i="2"/>
  <c r="I81" i="2"/>
  <c r="C81" i="2"/>
  <c r="C84" i="2" s="1"/>
  <c r="N81" i="2"/>
  <c r="C55" i="12" l="1"/>
  <c r="C50" i="12"/>
  <c r="C58" i="12" s="1"/>
  <c r="G41" i="12"/>
  <c r="F41" i="12"/>
  <c r="D41" i="12"/>
  <c r="G34" i="12"/>
  <c r="F34" i="12"/>
  <c r="D34" i="12"/>
  <c r="C34" i="12"/>
  <c r="D24" i="12"/>
  <c r="B3" i="32" l="1"/>
  <c r="C2" i="32"/>
  <c r="C8" i="25"/>
  <c r="B6" i="25" s="1"/>
  <c r="J1" i="30"/>
  <c r="C2" i="30"/>
  <c r="E32" i="30"/>
  <c r="E31" i="30"/>
  <c r="E30" i="30"/>
  <c r="I26" i="30" l="1"/>
  <c r="B143" i="1" s="1"/>
  <c r="H26" i="30"/>
  <c r="L79" i="2" s="1"/>
  <c r="L81" i="2" s="1"/>
  <c r="G26" i="30"/>
  <c r="E26" i="30"/>
  <c r="D26" i="30"/>
  <c r="C26" i="30"/>
  <c r="J25" i="30"/>
  <c r="J24" i="30"/>
  <c r="J23" i="30"/>
  <c r="J22" i="30"/>
  <c r="J21" i="30"/>
  <c r="J20" i="30"/>
  <c r="J19" i="30"/>
  <c r="J18" i="30"/>
  <c r="F26" i="30"/>
  <c r="M78" i="2" s="1"/>
  <c r="J17" i="30"/>
  <c r="J16" i="30"/>
  <c r="J15" i="30"/>
  <c r="J14" i="30"/>
  <c r="J13" i="30"/>
  <c r="J12" i="30"/>
  <c r="J11" i="30"/>
  <c r="J10" i="30"/>
  <c r="J9" i="30"/>
  <c r="J8" i="30"/>
  <c r="J7" i="30"/>
  <c r="J6" i="30"/>
  <c r="B158" i="1"/>
  <c r="B122" i="1"/>
  <c r="D147" i="1"/>
  <c r="D148" i="1"/>
  <c r="D149" i="1"/>
  <c r="D146" i="1"/>
  <c r="C150" i="1"/>
  <c r="B150" i="1"/>
  <c r="M77" i="2" l="1"/>
  <c r="M81" i="2"/>
  <c r="J26" i="30"/>
  <c r="B141" i="1"/>
  <c r="D114" i="1"/>
  <c r="B97" i="1"/>
  <c r="D79" i="1"/>
  <c r="B79" i="1"/>
  <c r="D17" i="28" s="1"/>
  <c r="B165" i="1"/>
  <c r="B55" i="32" s="1"/>
  <c r="B41" i="29"/>
  <c r="B39" i="29"/>
  <c r="B17" i="29"/>
  <c r="B9" i="29"/>
  <c r="E18" i="28"/>
  <c r="E17" i="28"/>
  <c r="E16" i="28"/>
  <c r="E15" i="28"/>
  <c r="B18" i="28"/>
  <c r="C18" i="28" s="1"/>
  <c r="B17" i="28"/>
  <c r="C17" i="28" s="1"/>
  <c r="B16" i="28"/>
  <c r="C16" i="28" s="1"/>
  <c r="B15" i="28"/>
  <c r="C15" i="28" s="1"/>
  <c r="B32" i="28"/>
  <c r="B30" i="28"/>
  <c r="D30" i="27"/>
  <c r="D28" i="27"/>
  <c r="G18" i="27"/>
  <c r="E14" i="27"/>
  <c r="F14" i="27"/>
  <c r="F13" i="27"/>
  <c r="G39" i="9"/>
  <c r="C22" i="10"/>
  <c r="C24" i="10" s="1"/>
  <c r="D29" i="10" s="1"/>
  <c r="D97" i="1"/>
  <c r="D15" i="27"/>
  <c r="D13" i="27"/>
  <c r="C17" i="27"/>
  <c r="I15" i="27"/>
  <c r="C14" i="27"/>
  <c r="C13" i="27"/>
  <c r="I16" i="27"/>
  <c r="D1" i="25"/>
  <c r="D131" i="1"/>
  <c r="B2" i="25"/>
  <c r="B19" i="25"/>
  <c r="B20" i="25"/>
  <c r="B18" i="25"/>
  <c r="E22" i="1"/>
  <c r="G55" i="12"/>
  <c r="F55" i="12"/>
  <c r="G50" i="12"/>
  <c r="F50" i="12"/>
  <c r="D55" i="12"/>
  <c r="D50" i="12"/>
  <c r="D58" i="12" s="1"/>
  <c r="C43" i="12"/>
  <c r="C41" i="12" s="1"/>
  <c r="C27" i="12"/>
  <c r="C28" i="12"/>
  <c r="C29" i="12"/>
  <c r="C30" i="12"/>
  <c r="C31" i="12"/>
  <c r="C32" i="12"/>
  <c r="C33" i="12"/>
  <c r="C26" i="12"/>
  <c r="F27" i="12"/>
  <c r="F28" i="12"/>
  <c r="F29" i="12"/>
  <c r="F30" i="12"/>
  <c r="F31" i="12"/>
  <c r="F32" i="12"/>
  <c r="F33" i="12"/>
  <c r="F26" i="12"/>
  <c r="A33" i="12"/>
  <c r="A32" i="12"/>
  <c r="A31" i="12"/>
  <c r="A30" i="12"/>
  <c r="A29" i="12"/>
  <c r="A28" i="12"/>
  <c r="A27" i="12"/>
  <c r="A26" i="12"/>
  <c r="F17" i="12"/>
  <c r="F18" i="12"/>
  <c r="F19" i="12"/>
  <c r="F20" i="12"/>
  <c r="F21" i="12"/>
  <c r="F22" i="12"/>
  <c r="F23" i="12"/>
  <c r="F16" i="12"/>
  <c r="F15" i="12"/>
  <c r="D13" i="12"/>
  <c r="D49" i="12" s="1"/>
  <c r="C18" i="12"/>
  <c r="C19" i="12"/>
  <c r="C20" i="12"/>
  <c r="C21" i="12"/>
  <c r="C22" i="12"/>
  <c r="C23" i="12"/>
  <c r="G23" i="12" s="1"/>
  <c r="C17" i="12"/>
  <c r="G17" i="12" s="1"/>
  <c r="C16" i="12"/>
  <c r="C15" i="12"/>
  <c r="A23" i="12"/>
  <c r="A22" i="12"/>
  <c r="A21" i="12"/>
  <c r="A20" i="12"/>
  <c r="A18" i="12"/>
  <c r="A17" i="12"/>
  <c r="B43" i="9"/>
  <c r="D42" i="9"/>
  <c r="B42" i="9"/>
  <c r="L1" i="9"/>
  <c r="C3" i="9"/>
  <c r="C36" i="10"/>
  <c r="I35" i="9"/>
  <c r="H35" i="9"/>
  <c r="F35" i="9"/>
  <c r="E35" i="9"/>
  <c r="D35" i="9"/>
  <c r="C35" i="9"/>
  <c r="J34" i="9"/>
  <c r="G34" i="9"/>
  <c r="J33" i="9"/>
  <c r="G33" i="9"/>
  <c r="J32" i="9"/>
  <c r="G32" i="9"/>
  <c r="K32" i="9" s="1"/>
  <c r="J31" i="9"/>
  <c r="K31" i="9" s="1"/>
  <c r="J30" i="9"/>
  <c r="K30" i="9" s="1"/>
  <c r="J29" i="9"/>
  <c r="G29" i="9"/>
  <c r="K28" i="9"/>
  <c r="L21" i="9"/>
  <c r="K21" i="9"/>
  <c r="I21" i="9"/>
  <c r="H21" i="9"/>
  <c r="G21" i="9"/>
  <c r="D21" i="9"/>
  <c r="B21" i="9"/>
  <c r="B22" i="9" s="1"/>
  <c r="M20" i="9"/>
  <c r="J20" i="9"/>
  <c r="M19" i="9"/>
  <c r="J19" i="9"/>
  <c r="N19" i="9" s="1"/>
  <c r="M18" i="9"/>
  <c r="J18" i="9"/>
  <c r="N18" i="9" s="1"/>
  <c r="L17" i="9"/>
  <c r="L22" i="9" s="1"/>
  <c r="K17" i="9"/>
  <c r="M17" i="9" s="1"/>
  <c r="I17" i="9"/>
  <c r="I22" i="9" s="1"/>
  <c r="H17" i="9"/>
  <c r="H22" i="9" s="1"/>
  <c r="G17" i="9"/>
  <c r="D17" i="9"/>
  <c r="D22" i="9" s="1"/>
  <c r="B17" i="9"/>
  <c r="M16" i="9"/>
  <c r="J16" i="9"/>
  <c r="N16" i="9" s="1"/>
  <c r="M15" i="9"/>
  <c r="J15" i="9"/>
  <c r="M14" i="9"/>
  <c r="J14" i="9"/>
  <c r="M13" i="9"/>
  <c r="J13" i="9"/>
  <c r="N13" i="9" s="1"/>
  <c r="M12" i="9"/>
  <c r="J12" i="9"/>
  <c r="M11" i="9"/>
  <c r="J11" i="9"/>
  <c r="M10" i="9"/>
  <c r="J10" i="9"/>
  <c r="A16" i="12"/>
  <c r="A19" i="12"/>
  <c r="A15" i="12"/>
  <c r="C65" i="22"/>
  <c r="C64" i="22"/>
  <c r="C63" i="22"/>
  <c r="H4" i="16"/>
  <c r="A5" i="16"/>
  <c r="H4" i="17"/>
  <c r="A5" i="17"/>
  <c r="H4" i="18"/>
  <c r="A5" i="18"/>
  <c r="D2" i="22"/>
  <c r="A4" i="22"/>
  <c r="D21" i="22"/>
  <c r="D8" i="22" s="1"/>
  <c r="D16" i="1"/>
  <c r="D15" i="1"/>
  <c r="D40" i="16"/>
  <c r="D36" i="16"/>
  <c r="D40" i="17"/>
  <c r="D36" i="17"/>
  <c r="D40" i="18"/>
  <c r="D36" i="18"/>
  <c r="K88" i="2"/>
  <c r="C44" i="1"/>
  <c r="C30" i="1"/>
  <c r="C31" i="1"/>
  <c r="C35" i="1"/>
  <c r="G19" i="18"/>
  <c r="G20" i="18"/>
  <c r="G21" i="18"/>
  <c r="G22" i="18"/>
  <c r="G23" i="18"/>
  <c r="G24" i="18"/>
  <c r="G25" i="18"/>
  <c r="G26" i="18"/>
  <c r="G27" i="18"/>
  <c r="G18" i="18"/>
  <c r="E19" i="18"/>
  <c r="E20" i="18"/>
  <c r="E21" i="18"/>
  <c r="E22" i="18"/>
  <c r="E23" i="18"/>
  <c r="E24" i="18"/>
  <c r="E25" i="18"/>
  <c r="E26" i="18"/>
  <c r="E27" i="18"/>
  <c r="E18" i="18"/>
  <c r="D19" i="18"/>
  <c r="D20" i="18"/>
  <c r="D21" i="18"/>
  <c r="D22" i="18"/>
  <c r="D23" i="18"/>
  <c r="F23" i="18" s="1"/>
  <c r="D24" i="18"/>
  <c r="D25" i="18"/>
  <c r="D26" i="18"/>
  <c r="D27" i="18"/>
  <c r="D18" i="18"/>
  <c r="F27" i="17"/>
  <c r="F26" i="17"/>
  <c r="F25" i="17"/>
  <c r="F24" i="17"/>
  <c r="F23" i="17"/>
  <c r="F22" i="17"/>
  <c r="F21" i="17"/>
  <c r="F20" i="17"/>
  <c r="F19" i="17"/>
  <c r="F18" i="17"/>
  <c r="F27" i="16"/>
  <c r="F26" i="16"/>
  <c r="F25" i="16"/>
  <c r="F24" i="16"/>
  <c r="F23" i="16"/>
  <c r="F22" i="16"/>
  <c r="F21" i="16"/>
  <c r="F20" i="16"/>
  <c r="F19" i="16"/>
  <c r="F18" i="16"/>
  <c r="D67" i="12"/>
  <c r="D66" i="12"/>
  <c r="D65" i="12"/>
  <c r="C52" i="10"/>
  <c r="C51" i="10"/>
  <c r="C50" i="10"/>
  <c r="C44" i="6"/>
  <c r="C43" i="6"/>
  <c r="C42" i="6"/>
  <c r="K90" i="2"/>
  <c r="K89" i="2"/>
  <c r="E2" i="12"/>
  <c r="E2" i="10"/>
  <c r="E1" i="6"/>
  <c r="K1" i="2"/>
  <c r="D142" i="1"/>
  <c r="D143" i="1"/>
  <c r="D140" i="1"/>
  <c r="C37" i="1"/>
  <c r="C29" i="1"/>
  <c r="B3" i="12"/>
  <c r="B3" i="10"/>
  <c r="C2" i="6"/>
  <c r="D2" i="2"/>
  <c r="B4" i="27" s="1"/>
  <c r="E50" i="12"/>
  <c r="D7" i="1"/>
  <c r="C44" i="10"/>
  <c r="C47" i="10" s="1"/>
  <c r="D17" i="1"/>
  <c r="D14" i="1"/>
  <c r="D13" i="1"/>
  <c r="B49" i="1"/>
  <c r="D36" i="1"/>
  <c r="G22" i="9"/>
  <c r="F27" i="18"/>
  <c r="F19" i="18"/>
  <c r="F24" i="18" l="1"/>
  <c r="J17" i="9"/>
  <c r="N15" i="9"/>
  <c r="N20" i="9"/>
  <c r="G58" i="12"/>
  <c r="J35" i="9"/>
  <c r="G22" i="12"/>
  <c r="F58" i="12"/>
  <c r="N14" i="9"/>
  <c r="M21" i="9"/>
  <c r="M22" i="9" s="1"/>
  <c r="D39" i="9" s="1"/>
  <c r="F21" i="18"/>
  <c r="D15" i="28"/>
  <c r="C6" i="32"/>
  <c r="C16" i="32" s="1"/>
  <c r="K34" i="9"/>
  <c r="F24" i="12"/>
  <c r="J21" i="9"/>
  <c r="N12" i="9"/>
  <c r="E39" i="9"/>
  <c r="F18" i="18"/>
  <c r="F20" i="18"/>
  <c r="F26" i="18"/>
  <c r="K22" i="9"/>
  <c r="F25" i="18"/>
  <c r="N10" i="9"/>
  <c r="K33" i="9"/>
  <c r="K29" i="9"/>
  <c r="D59" i="12"/>
  <c r="C87" i="2"/>
  <c r="K79" i="2"/>
  <c r="N11" i="9"/>
  <c r="C24" i="12"/>
  <c r="G33" i="12"/>
  <c r="F22" i="18"/>
  <c r="G21" i="12"/>
  <c r="G15" i="12"/>
  <c r="C13" i="12"/>
  <c r="C49" i="12" s="1"/>
  <c r="C59" i="12" s="1"/>
  <c r="F13" i="12"/>
  <c r="D18" i="28"/>
  <c r="B17" i="25"/>
  <c r="E29" i="30"/>
  <c r="G29" i="12"/>
  <c r="G16" i="12"/>
  <c r="G28" i="12"/>
  <c r="G26" i="12"/>
  <c r="J39" i="9"/>
  <c r="C85" i="2"/>
  <c r="B60" i="1" s="1"/>
  <c r="B59" i="1" s="1"/>
  <c r="G31" i="12"/>
  <c r="G20" i="12"/>
  <c r="G27" i="12"/>
  <c r="G32" i="12"/>
  <c r="B163" i="1"/>
  <c r="C28" i="1"/>
  <c r="B120" i="1"/>
  <c r="A4" i="29"/>
  <c r="F18" i="27"/>
  <c r="I14" i="27"/>
  <c r="D18" i="27"/>
  <c r="E19" i="28"/>
  <c r="A4" i="28"/>
  <c r="B19" i="28"/>
  <c r="C18" i="27"/>
  <c r="C19" i="28"/>
  <c r="C49" i="10"/>
  <c r="D32" i="16"/>
  <c r="D32" i="17"/>
  <c r="K87" i="2"/>
  <c r="D64" i="12"/>
  <c r="B38" i="29"/>
  <c r="B29" i="28"/>
  <c r="F42" i="9"/>
  <c r="D32" i="18"/>
  <c r="C41" i="6"/>
  <c r="C62" i="22"/>
  <c r="D27" i="27"/>
  <c r="K35" i="9"/>
  <c r="N21" i="9"/>
  <c r="D32" i="10"/>
  <c r="D31" i="10"/>
  <c r="D30" i="10"/>
  <c r="N17" i="9"/>
  <c r="G19" i="12"/>
  <c r="G18" i="12"/>
  <c r="G30" i="12"/>
  <c r="I39" i="9"/>
  <c r="G35" i="9"/>
  <c r="J22" i="9" l="1"/>
  <c r="N22" i="9" s="1"/>
  <c r="B131" i="1"/>
  <c r="C31" i="32" s="1"/>
  <c r="C40" i="32" s="1"/>
  <c r="E17" i="27"/>
  <c r="E18" i="27" s="1"/>
  <c r="K81" i="2"/>
  <c r="C86" i="2" s="1"/>
  <c r="C39" i="9"/>
  <c r="F49" i="12"/>
  <c r="F59" i="12" s="1"/>
  <c r="G24" i="12"/>
  <c r="G13" i="12"/>
  <c r="D33" i="10"/>
  <c r="G49" i="12" l="1"/>
  <c r="G59" i="12" s="1"/>
  <c r="D16" i="28"/>
  <c r="D19" i="28" s="1"/>
  <c r="I17" i="27" l="1"/>
  <c r="I18" i="27" s="1"/>
  <c r="H18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Vitova Jarmila</author>
    <author>Machová Pavla</author>
    <author>Pavla</author>
  </authors>
  <commentList>
    <comment ref="D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d</t>
        </r>
        <r>
          <rPr>
            <sz val="9"/>
            <color indexed="81"/>
            <rFont val="Tahoma"/>
            <family val="2"/>
            <charset val="238"/>
          </rPr>
          <t>oplňte dle číselníku škol</t>
        </r>
      </text>
    </comment>
    <comment ref="D145" authorId="1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Celkové náklady budov, kdyby se budovy nepronajímaly či jina nevyužívaly.
Minimálně ve výši součtu hlavní a doplňkové činnosti.
Pokud máte přefakturaci přes účt.sk.3, pak přičíst k vykázaným nákladům</t>
        </r>
      </text>
    </comment>
    <comment ref="C152" authorId="2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 xml:space="preserve">Výnosy z prodej drobného majetku nejsou příjmeme fondu investic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Vitova Jarmila</author>
    <author>machovap</author>
    <author>Pavla</author>
  </authors>
  <commentList>
    <comment ref="K1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d</t>
        </r>
        <r>
          <rPr>
            <sz val="9"/>
            <color indexed="81"/>
            <rFont val="Tahoma"/>
            <family val="2"/>
            <charset val="238"/>
          </rPr>
          <t>oplňte dle číselníku škol</t>
        </r>
      </text>
    </comment>
    <comment ref="E5" authorId="1" shapeId="0" xr:uid="{00000000-0006-0000-0100-000002000000}">
      <text>
        <r>
          <rPr>
            <b/>
            <sz val="8"/>
            <color indexed="81"/>
            <rFont val="Tahoma"/>
            <family val="2"/>
            <charset val="238"/>
          </rPr>
          <t>machovap:</t>
        </r>
        <r>
          <rPr>
            <sz val="8"/>
            <color indexed="81"/>
            <rFont val="Tahoma"/>
            <family val="2"/>
            <charset val="238"/>
          </rPr>
          <t xml:space="preserve">
241/374
</t>
        </r>
      </text>
    </comment>
    <comment ref="F5" authorId="1" shapeId="0" xr:uid="{00000000-0006-0000-0100-000003000000}">
      <text>
        <r>
          <rPr>
            <b/>
            <sz val="8"/>
            <color indexed="81"/>
            <rFont val="Tahoma"/>
            <family val="2"/>
            <charset val="238"/>
          </rPr>
          <t>machovap:</t>
        </r>
        <r>
          <rPr>
            <sz val="8"/>
            <color indexed="81"/>
            <rFont val="Tahoma"/>
            <family val="2"/>
            <charset val="238"/>
          </rPr>
          <t xml:space="preserve">
374/348
</t>
        </r>
      </text>
    </comment>
    <comment ref="I5" authorId="1" shapeId="0" xr:uid="{00000000-0006-0000-0100-000004000000}">
      <text>
        <r>
          <rPr>
            <b/>
            <sz val="8"/>
            <color indexed="81"/>
            <rFont val="Tahoma"/>
            <family val="2"/>
            <charset val="238"/>
          </rPr>
          <t>machovap:</t>
        </r>
        <r>
          <rPr>
            <sz val="8"/>
            <color indexed="81"/>
            <rFont val="Tahoma"/>
            <family val="2"/>
            <charset val="238"/>
          </rPr>
          <t xml:space="preserve">
388/972</t>
        </r>
      </text>
    </comment>
    <comment ref="J5" authorId="1" shapeId="0" xr:uid="{00000000-0006-0000-0100-000005000000}">
      <text>
        <r>
          <rPr>
            <b/>
            <sz val="8"/>
            <color indexed="81"/>
            <rFont val="Tahoma"/>
            <family val="2"/>
            <charset val="238"/>
          </rPr>
          <t>machovap:</t>
        </r>
        <r>
          <rPr>
            <sz val="8"/>
            <color indexed="81"/>
            <rFont val="Tahoma"/>
            <family val="2"/>
            <charset val="238"/>
          </rPr>
          <t xml:space="preserve">
348/388</t>
        </r>
      </text>
    </comment>
    <comment ref="K5" authorId="1" shapeId="0" xr:uid="{00000000-0006-0000-0100-000006000000}">
      <text>
        <r>
          <rPr>
            <b/>
            <sz val="8"/>
            <color indexed="81"/>
            <rFont val="Tahoma"/>
            <family val="2"/>
            <charset val="238"/>
          </rPr>
          <t>machovap:</t>
        </r>
        <r>
          <rPr>
            <sz val="8"/>
            <color indexed="81"/>
            <rFont val="Tahoma"/>
            <family val="2"/>
            <charset val="238"/>
          </rPr>
          <t xml:space="preserve">
dotace zaslané krajským úřadem nebo městem nebo obcí
</t>
        </r>
      </text>
    </comment>
    <comment ref="M77" authorId="2" shapeId="0" xr:uid="{00000000-0006-0000-0100-000007000000}">
      <text>
        <r>
          <rPr>
            <sz val="9"/>
            <color indexed="81"/>
            <rFont val="Tahoma"/>
            <family val="2"/>
            <charset val="238"/>
          </rPr>
          <t>viz nový list Transferové odpisy - přenos zbývající části nerozpuštěných transferů</t>
        </r>
      </text>
    </comment>
    <comment ref="L79" authorId="2" shapeId="0" xr:uid="{00000000-0006-0000-0100-000008000000}">
      <text>
        <r>
          <rPr>
            <b/>
            <sz val="9"/>
            <color indexed="81"/>
            <rFont val="Tahoma"/>
            <family val="2"/>
            <charset val="238"/>
          </rPr>
          <t>viz list Transferové odpisy - přenos z nového listu
672 = 403 MD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Pavla</author>
  </authors>
  <commentList>
    <comment ref="F5" authorId="0" shapeId="0" xr:uid="{00000000-0006-0000-0200-000001000000}">
      <text>
        <r>
          <rPr>
            <sz val="9"/>
            <color indexed="81"/>
            <rFont val="Tahoma"/>
            <family val="2"/>
            <charset val="238"/>
          </rPr>
          <t xml:space="preserve">Znovu opsat hodnotu ze sloupce "D", když bylo zařazeno až v roce 2019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Vitova Jarmila</author>
    <author>Machova Pavla</author>
  </authors>
  <commentList>
    <comment ref="B3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doplňte celý název p.o. dle zřizovací listiny</t>
        </r>
      </text>
    </comment>
    <comment ref="C7" authorId="0" shapeId="0" xr:uid="{00000000-0006-0000-0300-000002000000}">
      <text>
        <r>
          <rPr>
            <sz val="10"/>
            <color indexed="81"/>
            <rFont val="Tahoma"/>
            <family val="2"/>
            <charset val="238"/>
          </rPr>
          <t>kontrola na výkaz zisků a ztrát, doplťe</t>
        </r>
      </text>
    </comment>
    <comment ref="A9" authorId="0" shapeId="0" xr:uid="{00000000-0006-0000-0300-000003000000}">
      <text>
        <r>
          <rPr>
            <sz val="9"/>
            <color indexed="81"/>
            <rFont val="Tahoma"/>
            <family val="2"/>
            <charset val="238"/>
          </rPr>
          <t xml:space="preserve">povinně okomentujte v případě zisku i ztráty
</t>
        </r>
      </text>
    </comment>
    <comment ref="C11" authorId="0" shapeId="0" xr:uid="{00000000-0006-0000-0300-000004000000}">
      <text>
        <r>
          <rPr>
            <sz val="10"/>
            <color indexed="81"/>
            <rFont val="Tahoma"/>
            <family val="2"/>
            <charset val="238"/>
          </rPr>
          <t>kontrola na výkaz zisků a ztrát, doplňte</t>
        </r>
      </text>
    </comment>
    <comment ref="A20" authorId="1" shapeId="0" xr:uid="{00000000-0006-0000-0300-000005000000}">
      <text>
        <r>
          <rPr>
            <sz val="9"/>
            <color indexed="81"/>
            <rFont val="Tahoma"/>
            <family val="2"/>
            <charset val="238"/>
          </rPr>
          <t>povinně okomentujte v případě zisku i ztráty</t>
        </r>
      </text>
    </comment>
    <comment ref="C22" authorId="0" shapeId="0" xr:uid="{00000000-0006-0000-0300-000006000000}">
      <text>
        <r>
          <rPr>
            <sz val="8"/>
            <color indexed="81"/>
            <rFont val="Tahoma"/>
            <family val="2"/>
            <charset val="238"/>
          </rPr>
          <t>výkaz zisků a ztrát…..hlavní+doplňková činnost - částku nepřepisujte, přepočte se  automaticky</t>
        </r>
      </text>
    </comment>
    <comment ref="C23" authorId="0" shapeId="0" xr:uid="{00000000-0006-0000-0300-000007000000}">
      <text>
        <r>
          <rPr>
            <sz val="8"/>
            <color indexed="81"/>
            <rFont val="Tahoma"/>
            <family val="2"/>
            <charset val="238"/>
          </rPr>
          <t xml:space="preserve">výkaz zisků a ztrát …..hl.+ doplňk. činnost, účet 493 Výsledek hospodaření běžného účetního období
</t>
        </r>
      </text>
    </comment>
    <comment ref="C24" authorId="0" shapeId="0" xr:uid="{00000000-0006-0000-0300-000008000000}">
      <text>
        <r>
          <rPr>
            <sz val="8"/>
            <color indexed="81"/>
            <rFont val="Tahoma"/>
            <family val="2"/>
            <charset val="238"/>
          </rPr>
          <t>kontrola na rozvahu, účet 493
- nepřepisujte, automaticky se přepočte</t>
        </r>
      </text>
    </comment>
    <comment ref="D28" authorId="0" shapeId="0" xr:uid="{00000000-0006-0000-0300-000009000000}">
      <text>
        <r>
          <rPr>
            <sz val="9"/>
            <color indexed="81"/>
            <rFont val="Tahoma"/>
            <family val="2"/>
            <charset val="238"/>
          </rPr>
          <t xml:space="preserve">
přepočte se automaticky
neměňte vzorce v buňkách tohoto sloupce</t>
        </r>
      </text>
    </comment>
    <comment ref="C29" authorId="1" shapeId="0" xr:uid="{00000000-0006-0000-0300-00000A000000}">
      <text>
        <r>
          <rPr>
            <sz val="9"/>
            <color indexed="81"/>
            <rFont val="Tahoma"/>
            <family val="2"/>
            <charset val="238"/>
          </rPr>
          <t>V případě, že zisk není krytý finančními prostředky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C32" authorId="0" shapeId="0" xr:uid="{00000000-0006-0000-0300-00000B000000}">
      <text>
        <r>
          <rPr>
            <sz val="9"/>
            <color indexed="81"/>
            <rFont val="Tahoma"/>
            <family val="2"/>
            <charset val="238"/>
          </rPr>
          <t>max. 20% z kladného výsledku hospodaření a zároveň max. do výše zisku v DČ
 - viz.info na poslední poradě ředitelů</t>
        </r>
      </text>
    </comment>
    <comment ref="C33" authorId="0" shapeId="0" xr:uid="{00000000-0006-0000-0300-00000C000000}">
      <text>
        <r>
          <rPr>
            <sz val="8"/>
            <color indexed="81"/>
            <rFont val="Tahoma"/>
            <family val="2"/>
            <charset val="238"/>
          </rPr>
          <t xml:space="preserve">
max. do výše účtu 493
</t>
        </r>
      </text>
    </comment>
    <comment ref="C36" authorId="0" shapeId="0" xr:uid="{00000000-0006-0000-0300-00000D000000}">
      <text>
        <r>
          <rPr>
            <sz val="9"/>
            <color indexed="81"/>
            <rFont val="Tahoma"/>
            <family val="2"/>
            <charset val="238"/>
          </rPr>
          <t>částka se vám přepočítá automaticky - NEPŘEPISUJTE vzorec v této buňce</t>
        </r>
      </text>
    </comment>
    <comment ref="C40" authorId="0" shapeId="0" xr:uid="{00000000-0006-0000-0300-00000E000000}">
      <text>
        <r>
          <rPr>
            <b/>
            <sz val="8"/>
            <color indexed="81"/>
            <rFont val="Tahoma"/>
            <family val="2"/>
            <charset val="238"/>
          </rPr>
          <t>Vitova Jarmila:</t>
        </r>
        <r>
          <rPr>
            <sz val="8"/>
            <color indexed="81"/>
            <rFont val="Tahoma"/>
            <family val="2"/>
            <charset val="238"/>
          </rPr>
          <t xml:space="preserve">
projeví se jako navýšení neuhrazené ztráty minulých let</t>
        </r>
      </text>
    </comment>
    <comment ref="C43" authorId="0" shapeId="0" xr:uid="{00000000-0006-0000-0300-00000F000000}">
      <text>
        <r>
          <rPr>
            <b/>
            <sz val="8"/>
            <color indexed="81"/>
            <rFont val="Tahoma"/>
            <family val="2"/>
            <charset val="238"/>
          </rPr>
          <t>Vitova Jarmila:</t>
        </r>
        <r>
          <rPr>
            <sz val="8"/>
            <color indexed="81"/>
            <rFont val="Tahoma"/>
            <family val="2"/>
            <charset val="238"/>
          </rPr>
          <t xml:space="preserve">
 doplnit (rozvaha účet 432)</t>
        </r>
      </text>
    </comment>
    <comment ref="C44" authorId="0" shapeId="0" xr:uid="{00000000-0006-0000-0300-000010000000}">
      <text>
        <r>
          <rPr>
            <b/>
            <sz val="8"/>
            <color indexed="81"/>
            <rFont val="Tahoma"/>
            <family val="2"/>
            <charset val="238"/>
          </rPr>
          <t>Vitova Jarmila:</t>
        </r>
        <r>
          <rPr>
            <sz val="8"/>
            <color indexed="81"/>
            <rFont val="Tahoma"/>
            <family val="2"/>
            <charset val="238"/>
          </rPr>
          <t xml:space="preserve">
prosím NEVYPLŃOVAT částku! Přepočte se vám to automaticky-  je zde nastaven vzorec  </t>
        </r>
      </text>
    </comment>
    <comment ref="C45" authorId="0" shapeId="0" xr:uid="{00000000-0006-0000-0300-000011000000}">
      <text>
        <r>
          <rPr>
            <sz val="9"/>
            <color indexed="81"/>
            <rFont val="Tahoma"/>
            <family val="2"/>
            <charset val="238"/>
          </rPr>
          <t xml:space="preserve">
vyplnit</t>
        </r>
      </text>
    </comment>
    <comment ref="C46" authorId="0" shapeId="0" xr:uid="{00000000-0006-0000-0300-000012000000}">
      <text>
        <r>
          <rPr>
            <sz val="9"/>
            <color indexed="81"/>
            <rFont val="Tahoma"/>
            <family val="2"/>
            <charset val="238"/>
          </rPr>
          <t xml:space="preserve">
vyplnit</t>
        </r>
      </text>
    </comment>
    <comment ref="C47" authorId="0" shapeId="0" xr:uid="{00000000-0006-0000-0300-000013000000}">
      <text>
        <r>
          <rPr>
            <b/>
            <sz val="9"/>
            <color indexed="81"/>
            <rFont val="Tahoma"/>
            <family val="2"/>
            <charset val="238"/>
          </rPr>
          <t>Vitova Jarmila:</t>
        </r>
        <r>
          <rPr>
            <sz val="9"/>
            <color indexed="81"/>
            <rFont val="Tahoma"/>
            <family val="2"/>
            <charset val="238"/>
          </rPr>
          <t xml:space="preserve">
nevyplňujte částku - je zde nastaven vzorec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Vitova Jarmila</author>
    <author>Machova Pavla</author>
  </authors>
  <commentList>
    <comment ref="C3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>Vitova Jarmila:</t>
        </r>
        <r>
          <rPr>
            <sz val="9"/>
            <color indexed="81"/>
            <rFont val="Tahoma"/>
            <family val="2"/>
            <charset val="238"/>
          </rPr>
          <t xml:space="preserve">
název p.o. dle zřizovací listiny</t>
        </r>
      </text>
    </comment>
    <comment ref="G9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238"/>
          </rPr>
          <t>Vitova Jarmila:</t>
        </r>
        <r>
          <rPr>
            <sz val="9"/>
            <color indexed="81"/>
            <rFont val="Tahoma"/>
            <family val="2"/>
            <charset val="238"/>
          </rPr>
          <t xml:space="preserve">
účtovaná skutečnost, kterou by měl poskytnout zřizovatel 
(nemusí souhlasit s poskytnutým příspěvkem od zřizovatele)
</t>
        </r>
      </text>
    </comment>
    <comment ref="A37" authorId="0" shapeId="0" xr:uid="{00000000-0006-0000-0400-000003000000}">
      <text>
        <r>
          <rPr>
            <b/>
            <sz val="8"/>
            <color indexed="81"/>
            <rFont val="Tahoma"/>
            <family val="2"/>
            <charset val="238"/>
          </rPr>
          <t>Vitova Jarmila:</t>
        </r>
        <r>
          <rPr>
            <sz val="8"/>
            <color indexed="81"/>
            <rFont val="Tahoma"/>
            <family val="2"/>
            <charset val="238"/>
          </rPr>
          <t xml:space="preserve">
za svěřený + vlastní majetek</t>
        </r>
      </text>
    </comment>
    <comment ref="G39" authorId="1" shapeId="0" xr:uid="{00000000-0006-0000-0400-000004000000}">
      <text>
        <r>
          <rPr>
            <sz val="8"/>
            <color indexed="81"/>
            <rFont val="Tahoma"/>
            <family val="2"/>
            <charset val="238"/>
          </rPr>
          <t>viz určovací dopis / úprava odpisů 
a je součtem příspěvku na mov. i nemov. svěř.majetek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Vitova Jarmila</author>
  </authors>
  <commentList>
    <comment ref="E1" authorId="0" shapeId="0" xr:uid="{00000000-0006-0000-0800-000001000000}">
      <text>
        <r>
          <rPr>
            <b/>
            <sz val="9"/>
            <color indexed="81"/>
            <rFont val="Tahoma"/>
            <family val="2"/>
            <charset val="238"/>
          </rPr>
          <t>d</t>
        </r>
        <r>
          <rPr>
            <sz val="9"/>
            <color indexed="81"/>
            <rFont val="Tahoma"/>
            <family val="2"/>
            <charset val="238"/>
          </rPr>
          <t>oplňte dle číselníku škol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Pavla</author>
  </authors>
  <commentList>
    <comment ref="B7" authorId="0" shapeId="0" xr:uid="{00000000-0006-0000-1000-000001000000}">
      <text>
        <r>
          <rPr>
            <sz val="9"/>
            <color indexed="81"/>
            <rFont val="Tahoma"/>
            <family val="2"/>
            <charset val="238"/>
          </rPr>
          <t>Zde uveďte každou samostatnou dotaci zvlášť s uvedením částky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B12" authorId="0" shapeId="0" xr:uid="{00000000-0006-0000-1000-000002000000}">
      <text>
        <r>
          <rPr>
            <sz val="9"/>
            <color indexed="81"/>
            <rFont val="Tahoma"/>
            <family val="2"/>
            <charset val="238"/>
          </rPr>
          <t>Zde uveďte každý samostatný účelový dar s uvedením zbývající nespotřebované částky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B32" authorId="0" shapeId="0" xr:uid="{00000000-0006-0000-1000-000003000000}">
      <text>
        <r>
          <rPr>
            <sz val="9"/>
            <color indexed="81"/>
            <rFont val="Tahoma"/>
            <family val="2"/>
            <charset val="238"/>
          </rPr>
          <t>Zde uveďte každou samostatnou dotaci zvlášť s uvedením částky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B36" authorId="0" shapeId="0" xr:uid="{00000000-0006-0000-1000-000004000000}">
      <text>
        <r>
          <rPr>
            <sz val="9"/>
            <color indexed="81"/>
            <rFont val="Tahoma"/>
            <family val="2"/>
            <charset val="238"/>
          </rPr>
          <t>Zde uveďte každý samostatný účelový dar s uvedením zbývající nespotřebované částky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<sst xmlns="http://schemas.openxmlformats.org/spreadsheetml/2006/main" count="1249" uniqueCount="564">
  <si>
    <t>021 - Stavby</t>
  </si>
  <si>
    <t>031 - Pozemky</t>
  </si>
  <si>
    <t>032 - Kulturní předměty</t>
  </si>
  <si>
    <t>241 - provozní účet</t>
  </si>
  <si>
    <t>241 - krytí RF</t>
  </si>
  <si>
    <t>241 - krytí IF</t>
  </si>
  <si>
    <t>241 - krytí FO</t>
  </si>
  <si>
    <t>Celkem 241</t>
  </si>
  <si>
    <t>Měna v Kč</t>
  </si>
  <si>
    <t>Měna v Eur</t>
  </si>
  <si>
    <t>243 - FKSP</t>
  </si>
  <si>
    <t>261 - Pokladna EU</t>
  </si>
  <si>
    <t>Stav k datu závěrky</t>
  </si>
  <si>
    <t>Poznámky: např.druh cenin</t>
  </si>
  <si>
    <t>Celkem</t>
  </si>
  <si>
    <t>314 - Krátkodobé pokytnuté zálohy</t>
  </si>
  <si>
    <t>Částka</t>
  </si>
  <si>
    <t>Časové rozlišení:</t>
  </si>
  <si>
    <t>381 - NPO</t>
  </si>
  <si>
    <t>383 - Výdaje PO</t>
  </si>
  <si>
    <t>385 - Příjmy PO</t>
  </si>
  <si>
    <t>388 - Dohad.účty aktivní</t>
  </si>
  <si>
    <t>částka</t>
  </si>
  <si>
    <t>Popis operace</t>
  </si>
  <si>
    <t>389 - Dohad.účty pasivní</t>
  </si>
  <si>
    <t>- ostatní *</t>
  </si>
  <si>
    <t>*</t>
  </si>
  <si>
    <t>Pohledávky a závazky z dotací</t>
  </si>
  <si>
    <t>347 - Závazky za SR</t>
  </si>
  <si>
    <t>349 - Závazky za ÚSC</t>
  </si>
  <si>
    <t>346 - Pohledávky za SR</t>
  </si>
  <si>
    <t>348 - Pohledávky za ÚSC</t>
  </si>
  <si>
    <t>Popis operace (doplatek po vyúčtování, vratka …)</t>
  </si>
  <si>
    <t>Fondy:</t>
  </si>
  <si>
    <t>411 - Fond odměn</t>
  </si>
  <si>
    <t>Příděl do fondu z HV</t>
  </si>
  <si>
    <t>Krytí peněžními prostředky</t>
  </si>
  <si>
    <t>241 - běžný účet</t>
  </si>
  <si>
    <t>261 - pokladna</t>
  </si>
  <si>
    <t>311 - pohledávky</t>
  </si>
  <si>
    <t>Celkem krytí FO</t>
  </si>
  <si>
    <t>243 - účet FKSP</t>
  </si>
  <si>
    <t>321 - závazky</t>
  </si>
  <si>
    <t>Celkem krytí FKSP</t>
  </si>
  <si>
    <t>413,414 - rezervní fond</t>
  </si>
  <si>
    <t>Přídel do fondu z HV</t>
  </si>
  <si>
    <t>Úhrada sankcí</t>
  </si>
  <si>
    <t>Posílení IF</t>
  </si>
  <si>
    <t>Dary peněžní a příspěvky</t>
  </si>
  <si>
    <t>Celkem krytí RF</t>
  </si>
  <si>
    <t>Čerpání - mzdy</t>
  </si>
  <si>
    <t>244 - *</t>
  </si>
  <si>
    <t>245 - *</t>
  </si>
  <si>
    <t>262 - Peníze na cestě</t>
  </si>
  <si>
    <t>Převod z RF</t>
  </si>
  <si>
    <t>Odpisy majetku</t>
  </si>
  <si>
    <t>Investič. dotace z rozpočtu zřizovatele</t>
  </si>
  <si>
    <t>Ostatní tvorba</t>
  </si>
  <si>
    <t xml:space="preserve">Opravy a údržba </t>
  </si>
  <si>
    <t>Rekonstrukce a modernizace</t>
  </si>
  <si>
    <t>Pořízení dl.majetku</t>
  </si>
  <si>
    <t>Úhrada zhorš.HV</t>
  </si>
  <si>
    <t>Dohady</t>
  </si>
  <si>
    <t>Výnosy z nároků na dotace</t>
  </si>
  <si>
    <t>X</t>
  </si>
  <si>
    <t>384 - Výnosy PO</t>
  </si>
  <si>
    <t xml:space="preserve">Vysvětlivky: </t>
  </si>
  <si>
    <t>X        zde se žádný záznam neprovádí</t>
  </si>
  <si>
    <t>551 Odpisy:</t>
  </si>
  <si>
    <t>Mimořádný odpis</t>
  </si>
  <si>
    <t>502 Energie:</t>
  </si>
  <si>
    <t>Uplatnění vyhlášky č. 410/2009 Sb. § 66  odst.8 neuhraz. odpisy</t>
  </si>
  <si>
    <t xml:space="preserve"> </t>
  </si>
  <si>
    <t>Název projektu, UZ (každá jednotl. dotace=řádek)</t>
  </si>
  <si>
    <t>672 Dotace a transfery</t>
  </si>
  <si>
    <t>374 + 472</t>
  </si>
  <si>
    <t>Příspěvek od zřizovatele na odpisy</t>
  </si>
  <si>
    <t>Zálohy</t>
  </si>
  <si>
    <t>Konečný zůstatek účtů</t>
  </si>
  <si>
    <t>241 - BÚ-nepřevedený podíl</t>
  </si>
  <si>
    <t>Celkem krytí IF</t>
  </si>
  <si>
    <t>- dotace celkem(transfery)</t>
  </si>
  <si>
    <t>Název příspěv.organizace:</t>
  </si>
  <si>
    <t>648 Čerpání fondů</t>
  </si>
  <si>
    <t>* dopište popis položky</t>
  </si>
  <si>
    <t>RF SÚ 413</t>
  </si>
  <si>
    <t>RF SÚ 414</t>
  </si>
  <si>
    <t>Fond odměn</t>
  </si>
  <si>
    <t>Investiční fond</t>
  </si>
  <si>
    <t>z toho: elektřina</t>
  </si>
  <si>
    <t>z toho: plyn</t>
  </si>
  <si>
    <t>z toho: ostatní</t>
  </si>
  <si>
    <t xml:space="preserve">241 - běžný účet </t>
  </si>
  <si>
    <t>Pořizovací cena</t>
  </si>
  <si>
    <t>Oprávky</t>
  </si>
  <si>
    <t>Zůstatková cena</t>
  </si>
  <si>
    <t xml:space="preserve">X </t>
  </si>
  <si>
    <t>Doplnění při změně SÚ 021, 031, 032 - pokud stav svěřeného majetku dle ZL v Kč není roven účetnímu stavu v Kč</t>
  </si>
  <si>
    <t>Datum změny + číslo SÚ</t>
  </si>
  <si>
    <t>Částka v Kč</t>
  </si>
  <si>
    <t xml:space="preserve">Popis navýšení (+Kč) nebo ponížení (-Kč) stavu svěř. majetku </t>
  </si>
  <si>
    <t>Hlavní činnost</t>
  </si>
  <si>
    <t>Doplňková činnost</t>
  </si>
  <si>
    <t>Pravidelný roční odpis dle schv. odpisového plánu</t>
  </si>
  <si>
    <t>Hrazené z provoz. přísp.</t>
  </si>
  <si>
    <t>412 - FKSP (vyhl.114/2002 Sb.)</t>
  </si>
  <si>
    <t>FKSP (§5 vyhl.114/2002 Sb.)</t>
  </si>
  <si>
    <t>účtování podle ČÚS 704 bod 5.5.</t>
  </si>
  <si>
    <t>Výkazy</t>
  </si>
  <si>
    <t>podpis:</t>
  </si>
  <si>
    <t>241 - krytí FKSP (nepřevedený podíl na SÚ 243)</t>
  </si>
  <si>
    <t>viz samostatný list "Transfery"</t>
  </si>
  <si>
    <t>Nařízený odvod na investice</t>
  </si>
  <si>
    <t>Odvod do rozpočtu zřizovatele z odpisů</t>
  </si>
  <si>
    <t>Sestavil:</t>
  </si>
  <si>
    <t>……………………...…..</t>
  </si>
  <si>
    <t>Telefon:</t>
  </si>
  <si>
    <t>Ředitel organizace:</t>
  </si>
  <si>
    <t>2. Komentář k účetní závěrce</t>
  </si>
  <si>
    <t>1. Výkazy účetní závěrky</t>
  </si>
  <si>
    <t>a) Rozvaha</t>
  </si>
  <si>
    <t>b) Výkaz zisku a ztráty</t>
  </si>
  <si>
    <t>c) Příloha</t>
  </si>
  <si>
    <t>Podklady pro schválení účetní závěrky</t>
  </si>
  <si>
    <t>originál</t>
  </si>
  <si>
    <t>Druh dokladu</t>
  </si>
  <si>
    <t>Doloženo ano/ne</t>
  </si>
  <si>
    <t>a) Popis SÚ a nákl. účtů</t>
  </si>
  <si>
    <t>b) Transfery</t>
  </si>
  <si>
    <t xml:space="preserve">originál </t>
  </si>
  <si>
    <t>kopie</t>
  </si>
  <si>
    <t xml:space="preserve">Kontrolovaný rok </t>
  </si>
  <si>
    <t xml:space="preserve">Kontrolní orgán </t>
  </si>
  <si>
    <t>Zpráva o výsledku kontroly, výsledku přezkumu, protokoly - číslo jednací</t>
  </si>
  <si>
    <t>Předmět kontroly (např. projekt, mzdy, celé účetnictví)</t>
  </si>
  <si>
    <t xml:space="preserve">*        doplňte další dotace - název a UZ dotač. prostředků </t>
  </si>
  <si>
    <t>D 403 - Pořízený investiční majetek = pořizovací cena</t>
  </si>
  <si>
    <t>Ostatní příjem*</t>
  </si>
  <si>
    <t>Název příspěvkové organizace:</t>
  </si>
  <si>
    <r>
      <rPr>
        <b/>
        <sz val="20"/>
        <rFont val="Arial"/>
        <family val="2"/>
        <charset val="238"/>
      </rPr>
      <t xml:space="preserve"> </t>
    </r>
    <r>
      <rPr>
        <b/>
        <sz val="20"/>
        <rFont val="Wingdings"/>
        <charset val="2"/>
      </rPr>
      <t></t>
    </r>
    <r>
      <rPr>
        <b/>
        <sz val="14"/>
        <color indexed="10"/>
        <rFont val="Wingdings"/>
        <charset val="2"/>
      </rPr>
      <t xml:space="preserve"> </t>
    </r>
    <r>
      <rPr>
        <b/>
        <u/>
        <sz val="14"/>
        <color indexed="10"/>
        <rFont val="Arial"/>
        <family val="2"/>
        <charset val="238"/>
      </rPr>
      <t>majetek svěřený</t>
    </r>
    <r>
      <rPr>
        <b/>
        <sz val="14"/>
        <rFont val="Arial"/>
        <family val="2"/>
        <charset val="238"/>
      </rPr>
      <t xml:space="preserve"> do správy příspěvkové organizace    </t>
    </r>
  </si>
  <si>
    <t>v Kč</t>
  </si>
  <si>
    <t>č. odpisové skupiny</t>
  </si>
  <si>
    <t>pořizovací cena</t>
  </si>
  <si>
    <t xml:space="preserve">oprávky k 1.1. sledovaného roku </t>
  </si>
  <si>
    <t>zůstatková cena k 31.12. sledovaného roku</t>
  </si>
  <si>
    <t>hlavní činnost (HČ)</t>
  </si>
  <si>
    <t xml:space="preserve">      doplňk.činnost (DČ)</t>
  </si>
  <si>
    <t>celkem</t>
  </si>
  <si>
    <t>doba odepisování stanovená organizací</t>
  </si>
  <si>
    <t>doba odepisování stanovená zřizovatelem</t>
  </si>
  <si>
    <t xml:space="preserve">podíl zřizovatele - provozní příspěvek na odpisy </t>
  </si>
  <si>
    <t xml:space="preserve"> transferový podíl </t>
  </si>
  <si>
    <r>
      <t xml:space="preserve">podíl p.o. </t>
    </r>
    <r>
      <rPr>
        <i/>
        <sz val="10"/>
        <rFont val="Arial"/>
        <family val="2"/>
        <charset val="238"/>
      </rPr>
      <t>(vlastní zdroje)</t>
    </r>
  </si>
  <si>
    <t>celkové roční účetní odpisy  za HČ</t>
  </si>
  <si>
    <r>
      <t xml:space="preserve"> roční účetní odpisy  DČ </t>
    </r>
    <r>
      <rPr>
        <i/>
        <sz val="10"/>
        <rFont val="Arial"/>
        <family val="2"/>
        <charset val="238"/>
      </rPr>
      <t>(vlastní zdroje)</t>
    </r>
  </si>
  <si>
    <t>celkové roční účetní odpisy  za DČ</t>
  </si>
  <si>
    <r>
      <t xml:space="preserve"> 4-</t>
    </r>
    <r>
      <rPr>
        <i/>
        <sz val="9"/>
        <rFont val="Arial"/>
        <family val="2"/>
        <charset val="238"/>
      </rPr>
      <t>osob. automobily</t>
    </r>
  </si>
  <si>
    <t>∑ movitý majetek</t>
  </si>
  <si>
    <t>150+x</t>
  </si>
  <si>
    <r>
      <t xml:space="preserve">∑ </t>
    </r>
    <r>
      <rPr>
        <b/>
        <sz val="9"/>
        <rFont val="Arial"/>
        <family val="2"/>
        <charset val="238"/>
      </rPr>
      <t>nemovitý majetek</t>
    </r>
  </si>
  <si>
    <t>celkem MM+NM</t>
  </si>
  <si>
    <r>
      <rPr>
        <b/>
        <sz val="20"/>
        <rFont val="Wingdings"/>
        <charset val="2"/>
      </rPr>
      <t xml:space="preserve"> </t>
    </r>
    <r>
      <rPr>
        <b/>
        <u/>
        <sz val="14"/>
        <color indexed="10"/>
        <rFont val="Arial"/>
        <family val="2"/>
        <charset val="238"/>
      </rPr>
      <t>vlastní majetek</t>
    </r>
    <r>
      <rPr>
        <b/>
        <sz val="14"/>
        <color indexed="10"/>
        <rFont val="Arial"/>
        <family val="2"/>
        <charset val="238"/>
      </rPr>
      <t xml:space="preserve"> </t>
    </r>
    <r>
      <rPr>
        <b/>
        <sz val="14"/>
        <rFont val="Arial"/>
        <family val="2"/>
        <charset val="238"/>
      </rPr>
      <t>příspěvkové organizace</t>
    </r>
  </si>
  <si>
    <t>číslo odpisové skupiny</t>
  </si>
  <si>
    <t>doba odepisování v letech</t>
  </si>
  <si>
    <t xml:space="preserve">pořizovací cena </t>
  </si>
  <si>
    <t xml:space="preserve">Podíl odpisů krytý ostat. výnosy PO </t>
  </si>
  <si>
    <t>transferový podíl odpisů 403/672</t>
  </si>
  <si>
    <t>∑</t>
  </si>
  <si>
    <t>Celkové účetní odpisy</t>
  </si>
  <si>
    <r>
      <t xml:space="preserve">účetní odpisy na sledovaný rok </t>
    </r>
    <r>
      <rPr>
        <sz val="10"/>
        <color indexed="8"/>
        <rFont val="Calibri"/>
        <family val="2"/>
        <charset val="238"/>
      </rPr>
      <t>(účet 551)</t>
    </r>
  </si>
  <si>
    <t>Použití vyhlášky 410/2009 při nízkém příspěvku na odpisy     416/649</t>
  </si>
  <si>
    <t>hlavní činnost</t>
  </si>
  <si>
    <t>doplňková činnost</t>
  </si>
  <si>
    <t xml:space="preserve">Celkem odpisy za organizaci </t>
  </si>
  <si>
    <t xml:space="preserve">VH z hlavní činnosti </t>
  </si>
  <si>
    <t>……………………………….</t>
  </si>
  <si>
    <t>….. před zdaněním</t>
  </si>
  <si>
    <t xml:space="preserve">Komentář ke vzniku VH </t>
  </si>
  <si>
    <t>VH z doplňkové činnosti</t>
  </si>
  <si>
    <t>Komentář ke vzniku HV</t>
  </si>
  <si>
    <t>VH CELKEM  k 31.12. před zdaněním</t>
  </si>
  <si>
    <t xml:space="preserve">Daň z příjmu právnických osob </t>
  </si>
  <si>
    <r>
      <t xml:space="preserve">VH  CELKEM po zdanění </t>
    </r>
    <r>
      <rPr>
        <sz val="11"/>
        <rFont val="Arial"/>
        <family val="2"/>
        <charset val="238"/>
      </rPr>
      <t>(zisk + /  ztráta -)</t>
    </r>
  </si>
  <si>
    <t xml:space="preserve">B.    Rozdělení a převod zlepšeného VH běžného roku </t>
  </si>
  <si>
    <t>Pokrytí neuhrazené ztráty min. let</t>
  </si>
  <si>
    <t>RF tvořený ze zlepšeného VH  (účet 413)</t>
  </si>
  <si>
    <t>Fond odměnd (účet 411)</t>
  </si>
  <si>
    <t>úhrn</t>
  </si>
  <si>
    <t>C.   Krytí zhoršeného VH běžného roku</t>
  </si>
  <si>
    <t>v tom krytí ztráty: (částky uvádějte se znaménkem +)</t>
  </si>
  <si>
    <t xml:space="preserve">  - na vrub zůstatku rezervního fondu</t>
  </si>
  <si>
    <t xml:space="preserve">  - z rozpočtu zřizovatele</t>
  </si>
  <si>
    <t>D.    Rozdělení nerozděleného zisku minulých let - účet 432</t>
  </si>
  <si>
    <t xml:space="preserve">rozdělovaná část nerozděleného zisku min. let  </t>
  </si>
  <si>
    <t>z toho: příděl do RF</t>
  </si>
  <si>
    <t>příděl do FO</t>
  </si>
  <si>
    <t>Příloha ke Zřizovací listině č. 1</t>
  </si>
  <si>
    <t>Stavby</t>
  </si>
  <si>
    <t>Pozemky a trvalé porosty</t>
  </si>
  <si>
    <t>Kulturní předměty</t>
  </si>
  <si>
    <t xml:space="preserve">platná ze dne: </t>
  </si>
  <si>
    <t xml:space="preserve">Bankovní účty: </t>
  </si>
  <si>
    <t>261 - Pokladna CZK</t>
  </si>
  <si>
    <t>261 - Pokladna cizí měny</t>
  </si>
  <si>
    <t>Název organizace:</t>
  </si>
  <si>
    <t>Ukazatel</t>
  </si>
  <si>
    <t>ÚZ</t>
  </si>
  <si>
    <t>Datum vrácení</t>
  </si>
  <si>
    <t>Vratka dotace a návratné finanční výpomoci při finančním vypořádání</t>
  </si>
  <si>
    <t>1</t>
  </si>
  <si>
    <t>2</t>
  </si>
  <si>
    <t>3</t>
  </si>
  <si>
    <t>4</t>
  </si>
  <si>
    <t>5</t>
  </si>
  <si>
    <t>x</t>
  </si>
  <si>
    <t xml:space="preserve">       v tom jednotlivé tituly:</t>
  </si>
  <si>
    <t>Dlouhodobý majetek SVĚŘENÝ (hodnoty z účetní závěrky):</t>
  </si>
  <si>
    <t>z toho transferové odpisy 403 MD</t>
  </si>
  <si>
    <t>645,646 Výnosy z prodeje dl. majetku kromě pozemků</t>
  </si>
  <si>
    <t>645 Výnosy z prodeje DNM</t>
  </si>
  <si>
    <t xml:space="preserve">646 Výnosy z prodeje DHM </t>
  </si>
  <si>
    <t xml:space="preserve">Kontr. číslo </t>
  </si>
  <si>
    <t>=0  SPRÁVNĚ</t>
  </si>
  <si>
    <t>z toho okruhy doplň. činnosti dle Zřizovací listiny:</t>
  </si>
  <si>
    <t xml:space="preserve">Sestavil: </t>
  </si>
  <si>
    <t xml:space="preserve">Telefon: </t>
  </si>
  <si>
    <t>…………………………………………………</t>
  </si>
  <si>
    <t>Datum sestavení:</t>
  </si>
  <si>
    <t>……………………………</t>
  </si>
  <si>
    <t>…………………………………..</t>
  </si>
  <si>
    <t>……………………………………</t>
  </si>
  <si>
    <t xml:space="preserve"> obrat MD 403 - Odpisy IM z dotace EU    </t>
  </si>
  <si>
    <t>Zúčtované dohady/MZ         (obrat D 388)</t>
  </si>
  <si>
    <t>Kapitola rozpočtu KÚ</t>
  </si>
  <si>
    <t>Provozní příspěvek - odpisy</t>
  </si>
  <si>
    <t>Investiční dotace od zřizovatele</t>
  </si>
  <si>
    <t>Neinv.dot.na opravy majetku od zřiz.</t>
  </si>
  <si>
    <t>Kapitola 920 04 -neinvestiční výdaje na opravu majetku odbor školství</t>
  </si>
  <si>
    <t>1.</t>
  </si>
  <si>
    <t>2.</t>
  </si>
  <si>
    <t>3.</t>
  </si>
  <si>
    <t>4.</t>
  </si>
  <si>
    <t>5.</t>
  </si>
  <si>
    <t>PŘEHLED</t>
  </si>
  <si>
    <t>Název majetku</t>
  </si>
  <si>
    <t>SÚ</t>
  </si>
  <si>
    <t>Škola, školské zařízení</t>
  </si>
  <si>
    <t>č. řádku</t>
  </si>
  <si>
    <t>Skutečný stav      v Kč</t>
  </si>
  <si>
    <t>Účetní stav            v Kč</t>
  </si>
  <si>
    <t>Rozdíl     v Kč</t>
  </si>
  <si>
    <t>Oprávky v Kč</t>
  </si>
  <si>
    <t>Software</t>
  </si>
  <si>
    <t>013</t>
  </si>
  <si>
    <t>DDNM</t>
  </si>
  <si>
    <t>018</t>
  </si>
  <si>
    <t>ODNM</t>
  </si>
  <si>
    <t>019</t>
  </si>
  <si>
    <t>021</t>
  </si>
  <si>
    <t>Samostatné movité věci a soubory</t>
  </si>
  <si>
    <t>022</t>
  </si>
  <si>
    <t>6.</t>
  </si>
  <si>
    <t>Pěstitelské celky trvalých porostů</t>
  </si>
  <si>
    <t>025</t>
  </si>
  <si>
    <t>7.</t>
  </si>
  <si>
    <t>DDHM</t>
  </si>
  <si>
    <t>028</t>
  </si>
  <si>
    <t>8.</t>
  </si>
  <si>
    <t>ODHM</t>
  </si>
  <si>
    <t>029</t>
  </si>
  <si>
    <t>9.</t>
  </si>
  <si>
    <t>Pozemky</t>
  </si>
  <si>
    <t>031</t>
  </si>
  <si>
    <t>10.</t>
  </si>
  <si>
    <t>032</t>
  </si>
  <si>
    <t xml:space="preserve">Datum vyhotovení přehledu: </t>
  </si>
  <si>
    <t xml:space="preserve">Přehled vyhotovil: </t>
  </si>
  <si>
    <t>Schválil:</t>
  </si>
  <si>
    <r>
      <t xml:space="preserve">skutečných stavů majetku </t>
    </r>
    <r>
      <rPr>
        <b/>
        <u/>
        <sz val="11"/>
        <rFont val="Times New Roman"/>
        <family val="1"/>
        <charset val="238"/>
      </rPr>
      <t>předaného k hospodaření  příspěvkové organizaci a vlastního</t>
    </r>
  </si>
  <si>
    <t>Syntetický účet</t>
  </si>
  <si>
    <t>Skutečnost v Kč</t>
  </si>
  <si>
    <t>Popis účtu</t>
  </si>
  <si>
    <t>Sk. 50</t>
  </si>
  <si>
    <t>Spotřebované nákupy</t>
  </si>
  <si>
    <t>Sk. 51</t>
  </si>
  <si>
    <t>Služby</t>
  </si>
  <si>
    <t>Sk. 52</t>
  </si>
  <si>
    <t>Osobní náklady</t>
  </si>
  <si>
    <t>Sk. 53</t>
  </si>
  <si>
    <t>Daně a poplatky</t>
  </si>
  <si>
    <t>Sk. 54</t>
  </si>
  <si>
    <t>Ostatní náklady</t>
  </si>
  <si>
    <t>Sk. 55</t>
  </si>
  <si>
    <t>Sk. 56</t>
  </si>
  <si>
    <t>Finanční náklady</t>
  </si>
  <si>
    <t>PŘÍSPĚVEK PROVOZ</t>
  </si>
  <si>
    <t>261 - Pokladna FKSP</t>
  </si>
  <si>
    <t>035 - DNM určený k prodeji</t>
  </si>
  <si>
    <t>036 - DHM určený k prodeji</t>
  </si>
  <si>
    <t>407 - Jiné oceňovací rozdíly</t>
  </si>
  <si>
    <t>strana MD kladné číslo, strana D záporné číslo</t>
  </si>
  <si>
    <t xml:space="preserve">Provozní příspěvek - provoz </t>
  </si>
  <si>
    <t>* dopište popis položky dle účelu</t>
  </si>
  <si>
    <t>91204                 Neinv.</t>
  </si>
  <si>
    <t>91304     Neinv.</t>
  </si>
  <si>
    <t>91204 Invest.</t>
  </si>
  <si>
    <t>92004    Invest.</t>
  </si>
  <si>
    <t>oprávky k 1.1. sledovaného roku</t>
  </si>
  <si>
    <r>
      <t>účetní odpisy sledovaného roku -</t>
    </r>
    <r>
      <rPr>
        <sz val="11"/>
        <color indexed="10"/>
        <rFont val="Arial"/>
        <family val="2"/>
        <charset val="238"/>
      </rPr>
      <t xml:space="preserve"> </t>
    </r>
    <r>
      <rPr>
        <b/>
        <sz val="11"/>
        <color indexed="10"/>
        <rFont val="Arial"/>
        <family val="2"/>
        <charset val="238"/>
      </rPr>
      <t>svěřený majetek</t>
    </r>
  </si>
  <si>
    <t>pozn:</t>
  </si>
  <si>
    <t>kryto z příspěvku zřizovatele</t>
  </si>
  <si>
    <t>nekryto z příspěvku zřizovatele</t>
  </si>
  <si>
    <t>dne:</t>
  </si>
  <si>
    <t>neměňte formáty buněk a zadané vzorce</t>
  </si>
  <si>
    <t>Převod na 432 VH předcházejících účet. období</t>
  </si>
  <si>
    <t xml:space="preserve"> - přesun na 432 VH předcházejících úč. období</t>
  </si>
  <si>
    <t>Zdroj pořízení majetku</t>
  </si>
  <si>
    <r>
      <t xml:space="preserve">241 - </t>
    </r>
    <r>
      <rPr>
        <sz val="10"/>
        <color indexed="10"/>
        <rFont val="Arial"/>
        <family val="2"/>
        <charset val="238"/>
      </rPr>
      <t>*</t>
    </r>
  </si>
  <si>
    <t>buňka nemá náplň</t>
  </si>
  <si>
    <t>samovyplňovací buňka</t>
  </si>
  <si>
    <t>dopsat text</t>
  </si>
  <si>
    <t>Vratka nevyčerpaných odpisů            374/241</t>
  </si>
  <si>
    <t>Podpis:</t>
  </si>
  <si>
    <t>NÁKLADY hrazené z čistého provoz. příspěvku</t>
  </si>
  <si>
    <t>Dotace EU - převod nevyčerp. prostředků podle zák. č. 250/2000 Sb.</t>
  </si>
  <si>
    <t>Transferový podíl                           SÚ 403</t>
  </si>
  <si>
    <t xml:space="preserve">Zůstatek VH předch.úč.období (účet 432) </t>
  </si>
  <si>
    <t>Výsledek hospodaření předch. úč. období  (účet 432)</t>
  </si>
  <si>
    <t>1/ Neinvestiční příspěvky na provoz od zřizovatele celkem - kap. 91304</t>
  </si>
  <si>
    <t xml:space="preserve">     v tom:</t>
  </si>
  <si>
    <t>A/ celkem 1/+2/+3/+4/</t>
  </si>
  <si>
    <t xml:space="preserve">     v tom jednotlivé tituly:</t>
  </si>
  <si>
    <t>4/ Ostatní investiční transfery od zřizovatele celkem vyjma MŠMT</t>
  </si>
  <si>
    <t>3/ Ostatní neinvestiční transfery od zřizovatele celkem vyjma MŠMT</t>
  </si>
  <si>
    <t>5/ Příspěvky, dotace od jiných poskytovatelů - ostn. neinv. celkem vyjma MŠMT</t>
  </si>
  <si>
    <t>6/ Příspěvky, dotace od jiných poskytovatelů - ost. inv. celkem vyjma MŠMT</t>
  </si>
  <si>
    <t>B./ celkem 5/+6/</t>
  </si>
  <si>
    <t>C/ CELKEM A+B /1+2+3+4+5+6/</t>
  </si>
  <si>
    <t>33353 Přímé náklady na vzdělávání</t>
  </si>
  <si>
    <t>tel:</t>
  </si>
  <si>
    <t>Sk. 59</t>
  </si>
  <si>
    <t>Škola:</t>
  </si>
  <si>
    <t xml:space="preserve">Daňová úspora </t>
  </si>
  <si>
    <t>Vráceno v průběhu roku zpět na účet KÚLK</t>
  </si>
  <si>
    <t>Kapitola 923 04 - spolufinancování EU (neinvestice) - odbor školství KÚLK</t>
  </si>
  <si>
    <t>Kapitola 923 xx - spolufinancování EU (neinvestice) - ostatní odbory KÚLK</t>
  </si>
  <si>
    <t>Kapitola 920 04 - kapitálové výdaje odbor školství</t>
  </si>
  <si>
    <t>Kapitola 923 04 - spolufinancování EU (investice) - odbor školství KÚLK</t>
  </si>
  <si>
    <t xml:space="preserve">Kapitola 923 xx - spolufinancování EU -ostatní odbory KÚLK </t>
  </si>
  <si>
    <t>Ostatní jinde neuvedené</t>
  </si>
  <si>
    <t xml:space="preserve"> transferový podíl   403/672</t>
  </si>
  <si>
    <t xml:space="preserve"> transferový podíl     403/672</t>
  </si>
  <si>
    <t>416 - fond investic</t>
  </si>
  <si>
    <t>LZE NAHRADIT dodáním VÝSLEDOVKY provoz.příspěvku</t>
  </si>
  <si>
    <t>Odpisy, rezervy a opr.pol.</t>
  </si>
  <si>
    <t>Daň z příjmů</t>
  </si>
  <si>
    <t>Příloha č. 4</t>
  </si>
  <si>
    <t>Peněžní fondy příspěvkové organizace</t>
  </si>
  <si>
    <t>Čerpání</t>
  </si>
  <si>
    <t>Peněžní fondy</t>
  </si>
  <si>
    <t>číslo</t>
  </si>
  <si>
    <t>Jiné zdroje</t>
  </si>
  <si>
    <t>Na neinvestice</t>
  </si>
  <si>
    <t>Na investice</t>
  </si>
  <si>
    <t>organizace</t>
  </si>
  <si>
    <t>účtu</t>
  </si>
  <si>
    <t>8(=7-2)</t>
  </si>
  <si>
    <t>FKSP</t>
  </si>
  <si>
    <t>Rezervní fond</t>
  </si>
  <si>
    <t>Fond investic</t>
  </si>
  <si>
    <t>CELKEM</t>
  </si>
  <si>
    <t xml:space="preserve">Komentář: </t>
  </si>
  <si>
    <t xml:space="preserve">Organizace: </t>
  </si>
  <si>
    <t>Příloha č. 5</t>
  </si>
  <si>
    <t xml:space="preserve">Stav peněžních fondů a finančních prostředků na běžných účtech </t>
  </si>
  <si>
    <t>Stav</t>
  </si>
  <si>
    <t>(fond)</t>
  </si>
  <si>
    <t>(účet)</t>
  </si>
  <si>
    <t>Fond reprodukce majetku, fond investic</t>
  </si>
  <si>
    <t>Fond kulturních a sociálních potřeb</t>
  </si>
  <si>
    <t>Organizace :</t>
  </si>
  <si>
    <t xml:space="preserve">k příslušným peněžním  fondům </t>
  </si>
  <si>
    <t>Komentář:</t>
  </si>
  <si>
    <t>Komentář ke krytí fondů:</t>
  </si>
  <si>
    <t>Příloha č. 7</t>
  </si>
  <si>
    <t xml:space="preserve">A)  Stav závazků po lhůtě splatnosti </t>
  </si>
  <si>
    <t xml:space="preserve">Částka v Kč </t>
  </si>
  <si>
    <t xml:space="preserve">Doplňující údaje o závazku </t>
  </si>
  <si>
    <t xml:space="preserve">Celkem </t>
  </si>
  <si>
    <r>
      <t>v tom:</t>
    </r>
    <r>
      <rPr>
        <sz val="10"/>
        <rFont val="Arial"/>
        <family val="2"/>
        <charset val="238"/>
      </rPr>
      <t xml:space="preserve"> do 1 měsíce</t>
    </r>
  </si>
  <si>
    <t xml:space="preserve">           do 2 měsíců</t>
  </si>
  <si>
    <t xml:space="preserve">           do 6 měsíců</t>
  </si>
  <si>
    <t xml:space="preserve">           do 1 roku</t>
  </si>
  <si>
    <t xml:space="preserve">           více než 1 rok </t>
  </si>
  <si>
    <t xml:space="preserve">B) Stav pohledávek po lhůtě splatnosti </t>
  </si>
  <si>
    <t>Doplňující údaje o pohledávce (tj. název organizace, částka, předmět, atd.)</t>
  </si>
  <si>
    <t>Celkem - dobytné pohledávky</t>
  </si>
  <si>
    <t xml:space="preserve">           do 3 měsíců</t>
  </si>
  <si>
    <t xml:space="preserve">           do 2 let</t>
  </si>
  <si>
    <t xml:space="preserve">           do 3 let</t>
  </si>
  <si>
    <t xml:space="preserve">           více než 3 roky</t>
  </si>
  <si>
    <t>Celkem - nedobytné pohledávky</t>
  </si>
  <si>
    <r>
      <t>z toho</t>
    </r>
    <r>
      <rPr>
        <sz val="10"/>
        <rFont val="Arial"/>
        <family val="2"/>
        <charset val="238"/>
      </rPr>
      <t xml:space="preserve"> v soudním řízení</t>
    </r>
  </si>
  <si>
    <t>Částka vymožená soudně</t>
  </si>
  <si>
    <t xml:space="preserve">Organizace : </t>
  </si>
  <si>
    <t>Závazky</t>
  </si>
  <si>
    <t xml:space="preserve">Pohledávky </t>
  </si>
  <si>
    <t>podpis: ………………………………………………</t>
  </si>
  <si>
    <t>podpis: …………………………..…...…………….</t>
  </si>
  <si>
    <t>4. Daňové přiznání k dani z příjmu práv. osob</t>
  </si>
  <si>
    <t>6. Zprávy o výsledku kontrol - viz tabulka níže</t>
  </si>
  <si>
    <t>Ostatní příjmy</t>
  </si>
  <si>
    <t>Peněžní dary do fondu</t>
  </si>
  <si>
    <t>Závodní stravování vlastní i cizí</t>
  </si>
  <si>
    <t>Poskytnuté stravenky</t>
  </si>
  <si>
    <t>Rekreace</t>
  </si>
  <si>
    <t>Kultura, tělovýchova a sport</t>
  </si>
  <si>
    <t>Sociální výpomoci a půjčky</t>
  </si>
  <si>
    <t>Poskytnuté peněžní dary</t>
  </si>
  <si>
    <t>Poskytnuté nepeněžní dary</t>
  </si>
  <si>
    <t>Příspěvek na penzijní připojištění či životní připojištění</t>
  </si>
  <si>
    <t>Ostatní čerpání</t>
  </si>
  <si>
    <t>Přídel do fondu 1 - 12</t>
  </si>
  <si>
    <t>Čerpání účelových darů</t>
  </si>
  <si>
    <t>Odvody k čerpání fondu odměn</t>
  </si>
  <si>
    <t>Čerpání daňové úspory</t>
  </si>
  <si>
    <t xml:space="preserve">Čerpání dotace EU - převod nevyčerp. prostř. podle zák. č. 250/2000 Sb. </t>
  </si>
  <si>
    <t>Vysvětlení nekrytí fondu či nesouladu finančního krytí s fondem:</t>
  </si>
  <si>
    <t>Výnosy z prodeje dl. hm. majetku</t>
  </si>
  <si>
    <t xml:space="preserve">Investiční dary a příspěvky </t>
  </si>
  <si>
    <t>Celkové náklay budovy včetně přefakturací  zálohových plateb bez ovlivnění nákladů</t>
  </si>
  <si>
    <t>Elektrická energie</t>
  </si>
  <si>
    <t>Plyn</t>
  </si>
  <si>
    <t>Pára, jiná topná energie</t>
  </si>
  <si>
    <t>Ostatní - vodné, stočné, srážková voda atd.</t>
  </si>
  <si>
    <t>513 Občerstvení  v hlavní činnosti:</t>
  </si>
  <si>
    <t>Hrazené z hl. činnosti z ost. zdrojů a projektů</t>
  </si>
  <si>
    <t>Částka z prodeje maj. nad 40 000,- Kč</t>
  </si>
  <si>
    <t>Částka z prodeje DDHM a DDNM</t>
  </si>
  <si>
    <t>Další rozvoj organizace, časový nesoulad nezi náklady a výnosy</t>
  </si>
  <si>
    <t>Rok pořízení   MM/RRRR</t>
  </si>
  <si>
    <t>Popis majetku s traferovým podílem + inventární číslo majetku</t>
  </si>
  <si>
    <t>Data z majetkové karty</t>
  </si>
  <si>
    <t>Zbývající část nerozpuštěného transferu = konečný stav účtu 403</t>
  </si>
  <si>
    <t>Pořizovací cena majetku</t>
  </si>
  <si>
    <t>Výše investičního transferu  při pořízení</t>
  </si>
  <si>
    <t xml:space="preserve">Transferové odpisy rozpuštěné u zřizovatele či pův. vlastníka </t>
  </si>
  <si>
    <t>Transferové odpisy  celkem</t>
  </si>
  <si>
    <t>přenos přírůstků 403 z listu TRANSFEROVÉ ODPISY</t>
  </si>
  <si>
    <t>přenos odpisů 403 z listu TRANSFEROVÉ ODPISY</t>
  </si>
  <si>
    <t>opravy transferového účtu - nutno vysvětlit</t>
  </si>
  <si>
    <t>13014 Potravinová pomoc</t>
  </si>
  <si>
    <t>b) obratová převaha (u výkaznictví)</t>
  </si>
  <si>
    <t>c) Transferové odpisy</t>
  </si>
  <si>
    <t>d) Rozdělení HV</t>
  </si>
  <si>
    <t>e) Odpisy</t>
  </si>
  <si>
    <t>f) Peněžní fondy</t>
  </si>
  <si>
    <t>g) Finanční krytí fondů</t>
  </si>
  <si>
    <t>h) Stav pohledávek a závazků</t>
  </si>
  <si>
    <t>i) Finanční vypořádání dotací</t>
  </si>
  <si>
    <t>j) Vyúčtování provozního příspěvku</t>
  </si>
  <si>
    <t>Splnění povinnosti čerpání daňové úspory</t>
  </si>
  <si>
    <t xml:space="preserve">Daňový základ uplatněný na osvobození §20 odst.7    ř.251 daň. přiznání </t>
  </si>
  <si>
    <t>Dodanění nesplněné daňové úspory z min. roku          ř. 30  daň. přiznání</t>
  </si>
  <si>
    <t>z rezervního fondu</t>
  </si>
  <si>
    <t>zbývá k dodanění</t>
  </si>
  <si>
    <t>z ostatních zdrojů</t>
  </si>
  <si>
    <t>číslo org.: 14xx</t>
  </si>
  <si>
    <t xml:space="preserve">103133063 Šablony -  národní podíl </t>
  </si>
  <si>
    <t>103533063 Šablony - evropský podíl</t>
  </si>
  <si>
    <t>Nákup dlouhodobého majetku</t>
  </si>
  <si>
    <t xml:space="preserve">33063 Šablony </t>
  </si>
  <si>
    <t>Spolupráce ČR - Sasko 2020 - podíl ČR</t>
  </si>
  <si>
    <t>Spolupráce ČR - Sasko 2020 - podíl EU</t>
  </si>
  <si>
    <t>Firmičky - Česko-Polsko - podíl ČR</t>
  </si>
  <si>
    <t>Firmičky - Česko-Polsko - podíl EU</t>
  </si>
  <si>
    <t>Inkubátor - podíl KÚ 10%</t>
  </si>
  <si>
    <t>Inkubátor - podíl ČR+EU 90%</t>
  </si>
  <si>
    <t>a) inventurní soupisy včetně příloh pro 021,031,032 a 123</t>
  </si>
  <si>
    <t>Veškeré podklady k vyúčtování dotací roku 2020 jsou k dispozici ve škole / školském zařízení.</t>
  </si>
  <si>
    <t>Příloha: soupis čerpání nákladů školy krytých nákladů z provozního příspěvku v minimálním členění dle syntetických účtů v excel. tabulce  v komentáři či v PDF formátu za rok 2020</t>
  </si>
  <si>
    <t>Daňové přiznání za rok 2020</t>
  </si>
  <si>
    <t>Rezevní fond</t>
  </si>
  <si>
    <t>z toho nespotřebované dotace z rozpočtu EU a mez.smluv</t>
  </si>
  <si>
    <t>z toho nespotřebované účelové peněžní dary</t>
  </si>
  <si>
    <t>Název akce</t>
  </si>
  <si>
    <t xml:space="preserve">Popis </t>
  </si>
  <si>
    <t>z toho investiční dotace</t>
  </si>
  <si>
    <t>z toho nespotřebované investiční dary</t>
  </si>
  <si>
    <t>Komentář k účetní závěrce k 31. 12. 2021</t>
  </si>
  <si>
    <t xml:space="preserve"> Čerpání daňové úspory - vypište čísla dokladů, kterými je čerpána  úspora za rok 2020</t>
  </si>
  <si>
    <t>Daňové přiznání za rok 2021  (pokud je sestaveno do data závěrky)</t>
  </si>
  <si>
    <t>popis jednotlivé dotace</t>
  </si>
  <si>
    <t>částka souvisejíci k jednotivé dotaci</t>
  </si>
  <si>
    <t>z toho uplatněná daňová úspora za rok 2020</t>
  </si>
  <si>
    <t>Plánované čerpání RF v roce 2022 a následujících</t>
  </si>
  <si>
    <t>Částka čerpání z fondu do výše ř. 16</t>
  </si>
  <si>
    <t>Částka čerpání z fondu do výše ř. 40</t>
  </si>
  <si>
    <t>Plánované čerpání FI v roce 2022 a následujících</t>
  </si>
  <si>
    <t>PS k 1.1.2021</t>
  </si>
  <si>
    <t>KS k 31. 12. 2021</t>
  </si>
  <si>
    <t>Rozpis transferů 2021</t>
  </si>
  <si>
    <t>PS  374 + 472         k 1.1.2021</t>
  </si>
  <si>
    <t>Převod nevyčerp.fin. prostředků EU z RF 414 na zálohy SÚ ( D 472)     k 1.1.2021</t>
  </si>
  <si>
    <t>Převod nevyčerp.fin. prostředků EU z SÚ 472 MD na RF ( D 414)    k 31.12.2021</t>
  </si>
  <si>
    <t>PS  388 transfery                 k 1.1.2021</t>
  </si>
  <si>
    <t>Přijaté zálohy 2021                (obrat D 374, 472)</t>
  </si>
  <si>
    <t>Zúčtované 2021        (obrat MD 374, 472)</t>
  </si>
  <si>
    <t>Výnosy transferů 2021               (obrat MD 388)</t>
  </si>
  <si>
    <t>Investiční dotace poskytnutá v roce 2021  416 Fond investic   (401MD/416D)</t>
  </si>
  <si>
    <t>33063 NAKAP I. neinvestice</t>
  </si>
  <si>
    <t>33063 NAKAP I.  investice</t>
  </si>
  <si>
    <t>33084 Spolu po COVIDu</t>
  </si>
  <si>
    <t>33354 Přímé nákl.– sport. gymnázia</t>
  </si>
  <si>
    <t xml:space="preserve">33082 Rekr. pobyty dětí a mládeže </t>
  </si>
  <si>
    <t>33063 NAKAP II. neinvestice (i šablony III.)</t>
  </si>
  <si>
    <t>INVESTIČNÍ MAJETEK 2021  Transferové odpisy</t>
  </si>
  <si>
    <t>počáteční stav 403 k 1.1.2021</t>
  </si>
  <si>
    <t>Transferové odpisy  rok 2021</t>
  </si>
  <si>
    <t>Rozpuštěný transfer k 31.12.2020</t>
  </si>
  <si>
    <t>Výše investičního transferu z pořizovací ceny majetku pořízeného po 1.1.2021</t>
  </si>
  <si>
    <t>Vlastní transferové odpisy v hlavní činnosti za 1-12/2021</t>
  </si>
  <si>
    <t>Vlastní transferové odpisy v doplňkové činnosti za 1-12/2021</t>
  </si>
  <si>
    <t>Výsledek hospodaření (VH) - rok 2021</t>
  </si>
  <si>
    <t>A.   Výsledek hospodaření za rok 2021</t>
  </si>
  <si>
    <t>Zisk z hospodaření celkem - za r. 2021</t>
  </si>
  <si>
    <t xml:space="preserve"> příděl ze zlepšeného VH roku 2021 v Kč (schvalovací řízení)</t>
  </si>
  <si>
    <t xml:space="preserve"> příděl ze zlepšeného VH roku 2021 v %</t>
  </si>
  <si>
    <t>Ztráta z hospodaření celkem - za r.2021</t>
  </si>
  <si>
    <t>Přehled  účetních odpisů k 31.12.2021</t>
  </si>
  <si>
    <t>Tvorba 2021</t>
  </si>
  <si>
    <t>Stav k 1.1.2021</t>
  </si>
  <si>
    <t>Příděl ze zlepš. HV r. 2020</t>
  </si>
  <si>
    <t>Stav k 31.12.2021</t>
  </si>
  <si>
    <t>Změna stavu za rok 2021</t>
  </si>
  <si>
    <t>k 1.1. 2021</t>
  </si>
  <si>
    <t>k 1.1.2021</t>
  </si>
  <si>
    <t>k 31.12.2021</t>
  </si>
  <si>
    <t>Stav pohledávek a závazků po lhůtě splatnosti k 31. 12. 2021</t>
  </si>
  <si>
    <t>5. Zpráva auditora o ověření účetní závěrky 2020, 2021</t>
  </si>
  <si>
    <t>3. Invetarizační zpráva za rok 2021</t>
  </si>
  <si>
    <t>k) Majetek předaný a vlastní</t>
  </si>
  <si>
    <t>l) Majetek vlastní</t>
  </si>
  <si>
    <t>m) Majetek předaný</t>
  </si>
  <si>
    <t>n) Daňová úspora za rok 2020</t>
  </si>
  <si>
    <t xml:space="preserve">o) Zaměstnání OZP </t>
  </si>
  <si>
    <t>Schvalování účetní závěrky za rok 2021</t>
  </si>
  <si>
    <t>Výše uvedená účetní jednotka zastoupená statutárním orgánem potvrzuje předání níže uvedených podkladů ke kontrole odpovědnému pracovníkovi OŠMTS  ve stanoveném termínu  a předání originálů popř. kopií nejpozději do 25.2.2022</t>
  </si>
  <si>
    <t>Forma předložení dokladů do 25.2.2022</t>
  </si>
  <si>
    <t>Poskytnuto k 31.12.2021</t>
  </si>
  <si>
    <t>Finanční vypořádání příspěvků, dotací a návratných finančních výpomocí roku 2021</t>
  </si>
  <si>
    <t>Použito k 31.12.2021</t>
  </si>
  <si>
    <t>2/ Mimořádné neinvestiční účelové příspěvky od zřizovatele celkem - kap. 91204</t>
  </si>
  <si>
    <t>Kapitola 912 04 - mimořádné investiční účelové příspěvky - odbor školství</t>
  </si>
  <si>
    <t>Vyúčtování provozního příspěvku za rok 2021</t>
  </si>
  <si>
    <t>ke dni 31.12.2021</t>
  </si>
  <si>
    <r>
      <t>skutečných stavů majetku vlastního</t>
    </r>
    <r>
      <rPr>
        <b/>
        <u/>
        <sz val="11"/>
        <rFont val="Times New Roman"/>
        <family val="1"/>
        <charset val="238"/>
      </rPr>
      <t xml:space="preserve"> příspěvkové organizaci</t>
    </r>
    <r>
      <rPr>
        <b/>
        <sz val="11"/>
        <rFont val="Times New Roman"/>
        <family val="1"/>
        <charset val="238"/>
      </rPr>
      <t xml:space="preserve"> ke dni 31.12.2021</t>
    </r>
  </si>
  <si>
    <r>
      <t xml:space="preserve">skutečných stavů majetku </t>
    </r>
    <r>
      <rPr>
        <b/>
        <u/>
        <sz val="11"/>
        <rFont val="Times New Roman"/>
        <family val="1"/>
        <charset val="238"/>
      </rPr>
      <t>předaného k hospodaření  příspěvkové organizaci</t>
    </r>
    <r>
      <rPr>
        <b/>
        <sz val="11"/>
        <rFont val="Times New Roman"/>
        <family val="1"/>
        <charset val="238"/>
      </rPr>
      <t xml:space="preserve"> ke dni 31.12.2021</t>
    </r>
  </si>
  <si>
    <t>z toho ostatní - plánované čerpání RF v roce 2022 a násl.</t>
  </si>
  <si>
    <t>z toho ostatní - plánované čerpání FI v roce 2022 a násl.</t>
  </si>
  <si>
    <t>ROZPIS konečných stavů fondů k 31.12.2021</t>
  </si>
  <si>
    <t>Rozklad konečného stavu RF k 31. 12. 2021</t>
  </si>
  <si>
    <t>Rozklad konečného stavu FI k 31. 12. 2021</t>
  </si>
  <si>
    <t>Kontrolní tabulka   Stav k 31.12.2021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</si>
</sst>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[$EUR]"/>
    <numFmt numFmtId="165" formatCode="#,##0.00\ &quot;Kč&quot;"/>
    <numFmt numFmtId="166" formatCode="#,##0.00\ _K_č"/>
    <numFmt numFmtId="167" formatCode="0.0000%"/>
    <numFmt numFmtId="168" formatCode="[$-F800]dddd\,\ mmmm\ dd\,\ yyyy"/>
  </numFmts>
  <fonts count="82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2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4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u/>
      <sz val="20"/>
      <name val="Arial"/>
      <family val="2"/>
      <charset val="238"/>
    </font>
    <font>
      <b/>
      <u/>
      <sz val="14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b/>
      <sz val="20"/>
      <name val="Wingdings"/>
      <charset val="2"/>
    </font>
    <font>
      <b/>
      <sz val="14"/>
      <color indexed="10"/>
      <name val="Wingdings"/>
      <charset val="2"/>
    </font>
    <font>
      <b/>
      <u/>
      <sz val="14"/>
      <color indexed="10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9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4"/>
      <color indexed="10"/>
      <name val="Arial"/>
      <family val="2"/>
      <charset val="238"/>
    </font>
    <font>
      <sz val="9"/>
      <name val="Arial"/>
      <family val="2"/>
      <charset val="238"/>
    </font>
    <font>
      <b/>
      <sz val="14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name val="Arial"/>
      <family val="2"/>
      <charset val="238"/>
    </font>
    <font>
      <b/>
      <sz val="12"/>
      <color indexed="8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8"/>
      <name val="Arial"/>
      <family val="2"/>
      <charset val="238"/>
    </font>
    <font>
      <sz val="12"/>
      <name val="Arial"/>
      <family val="2"/>
      <charset val="238"/>
    </font>
    <font>
      <b/>
      <sz val="16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1"/>
      <color indexed="10"/>
      <name val="Arial"/>
      <family val="2"/>
      <charset val="238"/>
    </font>
    <font>
      <b/>
      <sz val="12"/>
      <name val="Arial CE"/>
      <charset val="238"/>
    </font>
    <font>
      <b/>
      <sz val="12"/>
      <name val="Arial CE"/>
    </font>
    <font>
      <sz val="12"/>
      <name val="Arial CE"/>
    </font>
    <font>
      <sz val="12"/>
      <name val="Arial CE"/>
      <charset val="238"/>
    </font>
    <font>
      <b/>
      <i/>
      <sz val="12"/>
      <name val="Arial CE"/>
      <charset val="238"/>
    </font>
    <font>
      <b/>
      <sz val="12"/>
      <name val="Arial CE"/>
      <family val="2"/>
      <charset val="238"/>
    </font>
    <font>
      <b/>
      <sz val="20"/>
      <name val="Arial CE"/>
      <charset val="238"/>
    </font>
    <font>
      <b/>
      <u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6"/>
      <name val="Arial"/>
      <family val="2"/>
      <charset val="238"/>
    </font>
    <font>
      <b/>
      <u/>
      <sz val="18"/>
      <name val="Arial"/>
      <family val="2"/>
      <charset val="238"/>
    </font>
    <font>
      <sz val="10"/>
      <name val="Arial CE"/>
      <charset val="238"/>
    </font>
    <font>
      <b/>
      <sz val="8"/>
      <name val="Arial CE"/>
      <family val="2"/>
      <charset val="238"/>
    </font>
    <font>
      <b/>
      <sz val="11"/>
      <color indexed="10"/>
      <name val="Arial"/>
      <family val="2"/>
      <charset val="238"/>
    </font>
    <font>
      <b/>
      <sz val="8"/>
      <name val="Arial"/>
      <family val="2"/>
      <charset val="238"/>
    </font>
    <font>
      <sz val="10"/>
      <color indexed="81"/>
      <name val="Tahoma"/>
      <family val="2"/>
      <charset val="238"/>
    </font>
    <font>
      <b/>
      <sz val="14"/>
      <name val="Arial CE"/>
      <family val="2"/>
      <charset val="238"/>
    </font>
    <font>
      <sz val="14"/>
      <name val="Arial"/>
      <family val="2"/>
      <charset val="238"/>
    </font>
    <font>
      <b/>
      <sz val="14"/>
      <name val="Arial CE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6" tint="-0.249977111117893"/>
      <name val="Arial"/>
      <family val="2"/>
      <charset val="238"/>
    </font>
    <font>
      <sz val="26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u/>
      <sz val="8"/>
      <color theme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18"/>
      <name val="Arial CE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FF5C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otted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dotted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dotted">
        <color indexed="64"/>
      </diagonal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dotted">
        <color indexed="64"/>
      </diagonal>
    </border>
    <border diagonalUp="1"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dotted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dotted">
        <color indexed="64"/>
      </diagonal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dotted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dotted">
        <color indexed="64"/>
      </diagonal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15" fillId="0" borderId="0"/>
    <xf numFmtId="0" fontId="56" fillId="0" borderId="0"/>
    <xf numFmtId="0" fontId="68" fillId="0" borderId="0"/>
  </cellStyleXfs>
  <cellXfs count="1217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165" fontId="0" fillId="0" borderId="0" xfId="0" applyNumberFormat="1"/>
    <xf numFmtId="49" fontId="0" fillId="0" borderId="1" xfId="0" applyNumberFormat="1" applyBorder="1"/>
    <xf numFmtId="0" fontId="0" fillId="0" borderId="1" xfId="0" applyBorder="1"/>
    <xf numFmtId="165" fontId="0" fillId="0" borderId="1" xfId="0" applyNumberFormat="1" applyBorder="1"/>
    <xf numFmtId="0" fontId="0" fillId="0" borderId="2" xfId="0" applyBorder="1"/>
    <xf numFmtId="165" fontId="0" fillId="0" borderId="3" xfId="0" applyNumberFormat="1" applyBorder="1"/>
    <xf numFmtId="164" fontId="0" fillId="0" borderId="4" xfId="0" applyNumberFormat="1" applyBorder="1"/>
    <xf numFmtId="164" fontId="0" fillId="0" borderId="6" xfId="0" applyNumberFormat="1" applyBorder="1"/>
    <xf numFmtId="0" fontId="0" fillId="0" borderId="7" xfId="0" applyBorder="1"/>
    <xf numFmtId="0" fontId="0" fillId="0" borderId="8" xfId="0" applyBorder="1"/>
    <xf numFmtId="165" fontId="0" fillId="0" borderId="1" xfId="0" applyNumberFormat="1" applyBorder="1" applyAlignment="1">
      <alignment wrapText="1"/>
    </xf>
    <xf numFmtId="165" fontId="0" fillId="0" borderId="5" xfId="0" applyNumberFormat="1" applyBorder="1" applyAlignment="1">
      <alignment wrapText="1"/>
    </xf>
    <xf numFmtId="0" fontId="0" fillId="0" borderId="9" xfId="0" applyBorder="1"/>
    <xf numFmtId="164" fontId="0" fillId="0" borderId="10" xfId="0" applyNumberFormat="1" applyBorder="1"/>
    <xf numFmtId="165" fontId="0" fillId="0" borderId="11" xfId="0" applyNumberFormat="1" applyBorder="1"/>
    <xf numFmtId="164" fontId="0" fillId="0" borderId="8" xfId="0" applyNumberFormat="1" applyBorder="1"/>
    <xf numFmtId="0" fontId="0" fillId="0" borderId="6" xfId="0" applyBorder="1"/>
    <xf numFmtId="0" fontId="0" fillId="0" borderId="4" xfId="0" applyBorder="1"/>
    <xf numFmtId="0" fontId="4" fillId="0" borderId="0" xfId="0" applyFont="1"/>
    <xf numFmtId="0" fontId="3" fillId="0" borderId="12" xfId="0" applyFont="1" applyBorder="1"/>
    <xf numFmtId="0" fontId="3" fillId="0" borderId="0" xfId="0" applyFont="1" applyBorder="1"/>
    <xf numFmtId="0" fontId="0" fillId="0" borderId="13" xfId="0" applyBorder="1"/>
    <xf numFmtId="0" fontId="0" fillId="0" borderId="0" xfId="0" applyBorder="1"/>
    <xf numFmtId="165" fontId="0" fillId="0" borderId="0" xfId="0" applyNumberFormat="1" applyBorder="1" applyAlignment="1">
      <alignment wrapText="1"/>
    </xf>
    <xf numFmtId="165" fontId="0" fillId="0" borderId="0" xfId="0" applyNumberFormat="1" applyBorder="1"/>
    <xf numFmtId="165" fontId="0" fillId="0" borderId="1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8" xfId="0" applyNumberFormat="1" applyBorder="1"/>
    <xf numFmtId="0" fontId="0" fillId="2" borderId="2" xfId="0" applyFill="1" applyBorder="1"/>
    <xf numFmtId="0" fontId="0" fillId="2" borderId="13" xfId="0" applyFill="1" applyBorder="1" applyAlignment="1"/>
    <xf numFmtId="0" fontId="0" fillId="2" borderId="14" xfId="0" applyFill="1" applyBorder="1" applyAlignment="1"/>
    <xf numFmtId="0" fontId="0" fillId="2" borderId="0" xfId="0" applyFill="1"/>
    <xf numFmtId="165" fontId="0" fillId="0" borderId="15" xfId="0" applyNumberFormat="1" applyBorder="1"/>
    <xf numFmtId="0" fontId="0" fillId="2" borderId="1" xfId="0" applyFill="1" applyBorder="1"/>
    <xf numFmtId="49" fontId="0" fillId="0" borderId="0" xfId="0" applyNumberFormat="1" applyBorder="1" applyAlignment="1"/>
    <xf numFmtId="0" fontId="3" fillId="0" borderId="0" xfId="0" applyFont="1" applyFill="1" applyBorder="1"/>
    <xf numFmtId="165" fontId="0" fillId="0" borderId="4" xfId="0" applyNumberFormat="1" applyBorder="1"/>
    <xf numFmtId="0" fontId="0" fillId="0" borderId="2" xfId="0" applyBorder="1" applyAlignment="1">
      <alignment shrinkToFit="1"/>
    </xf>
    <xf numFmtId="165" fontId="0" fillId="0" borderId="4" xfId="0" applyNumberFormat="1" applyBorder="1" applyAlignment="1">
      <alignment shrinkToFit="1"/>
    </xf>
    <xf numFmtId="165" fontId="0" fillId="0" borderId="6" xfId="0" applyNumberFormat="1" applyBorder="1"/>
    <xf numFmtId="165" fontId="0" fillId="0" borderId="6" xfId="0" applyNumberFormat="1" applyBorder="1" applyAlignment="1">
      <alignment shrinkToFit="1"/>
    </xf>
    <xf numFmtId="0" fontId="0" fillId="0" borderId="8" xfId="0" applyBorder="1" applyAlignment="1">
      <alignment horizontal="right"/>
    </xf>
    <xf numFmtId="165" fontId="0" fillId="0" borderId="10" xfId="0" applyNumberFormat="1" applyBorder="1"/>
    <xf numFmtId="0" fontId="0" fillId="0" borderId="9" xfId="0" applyBorder="1" applyAlignment="1">
      <alignment shrinkToFit="1"/>
    </xf>
    <xf numFmtId="165" fontId="0" fillId="0" borderId="10" xfId="0" applyNumberFormat="1" applyBorder="1" applyAlignment="1">
      <alignment shrinkToFit="1"/>
    </xf>
    <xf numFmtId="0" fontId="0" fillId="0" borderId="7" xfId="0" applyBorder="1" applyAlignment="1">
      <alignment shrinkToFit="1"/>
    </xf>
    <xf numFmtId="0" fontId="0" fillId="0" borderId="2" xfId="0" applyFill="1" applyBorder="1" applyAlignment="1">
      <alignment shrinkToFit="1"/>
    </xf>
    <xf numFmtId="0" fontId="0" fillId="0" borderId="16" xfId="0" applyFill="1" applyBorder="1" applyAlignment="1">
      <alignment shrinkToFit="1"/>
    </xf>
    <xf numFmtId="0" fontId="0" fillId="0" borderId="7" xfId="0" applyFill="1" applyBorder="1" applyAlignment="1">
      <alignment shrinkToFit="1"/>
    </xf>
    <xf numFmtId="0" fontId="0" fillId="0" borderId="9" xfId="0" applyFill="1" applyBorder="1" applyAlignment="1">
      <alignment shrinkToFit="1"/>
    </xf>
    <xf numFmtId="0" fontId="0" fillId="0" borderId="17" xfId="0" applyBorder="1"/>
    <xf numFmtId="165" fontId="0" fillId="0" borderId="14" xfId="0" applyNumberFormat="1" applyBorder="1"/>
    <xf numFmtId="0" fontId="0" fillId="0" borderId="0" xfId="0" applyFill="1" applyBorder="1"/>
    <xf numFmtId="165" fontId="0" fillId="0" borderId="12" xfId="0" applyNumberFormat="1" applyBorder="1"/>
    <xf numFmtId="0" fontId="0" fillId="0" borderId="0" xfId="0" applyBorder="1" applyAlignment="1">
      <alignment wrapText="1"/>
    </xf>
    <xf numFmtId="0" fontId="0" fillId="0" borderId="1" xfId="0" applyFill="1" applyBorder="1"/>
    <xf numFmtId="0" fontId="0" fillId="0" borderId="0" xfId="0" applyFill="1" applyBorder="1" applyAlignment="1">
      <alignment shrinkToFit="1"/>
    </xf>
    <xf numFmtId="0" fontId="0" fillId="0" borderId="0" xfId="0" applyFill="1" applyBorder="1" applyAlignment="1">
      <alignment wrapText="1"/>
    </xf>
    <xf numFmtId="165" fontId="11" fillId="0" borderId="4" xfId="0" applyNumberFormat="1" applyFont="1" applyBorder="1"/>
    <xf numFmtId="165" fontId="11" fillId="0" borderId="10" xfId="0" applyNumberFormat="1" applyFont="1" applyBorder="1"/>
    <xf numFmtId="165" fontId="1" fillId="0" borderId="4" xfId="0" applyNumberFormat="1" applyFont="1" applyBorder="1"/>
    <xf numFmtId="165" fontId="11" fillId="0" borderId="19" xfId="0" applyNumberFormat="1" applyFont="1" applyBorder="1"/>
    <xf numFmtId="165" fontId="0" fillId="0" borderId="20" xfId="0" applyNumberFormat="1" applyBorder="1"/>
    <xf numFmtId="165" fontId="0" fillId="0" borderId="19" xfId="0" applyNumberFormat="1" applyBorder="1"/>
    <xf numFmtId="165" fontId="11" fillId="0" borderId="21" xfId="0" applyNumberFormat="1" applyFont="1" applyBorder="1"/>
    <xf numFmtId="0" fontId="0" fillId="0" borderId="22" xfId="0" applyFill="1" applyBorder="1" applyAlignment="1">
      <alignment shrinkToFit="1"/>
    </xf>
    <xf numFmtId="165" fontId="0" fillId="0" borderId="23" xfId="0" applyNumberFormat="1" applyBorder="1"/>
    <xf numFmtId="0" fontId="0" fillId="0" borderId="24" xfId="0" applyFill="1" applyBorder="1" applyAlignment="1">
      <alignment shrinkToFit="1"/>
    </xf>
    <xf numFmtId="165" fontId="11" fillId="0" borderId="25" xfId="0" applyNumberFormat="1" applyFont="1" applyBorder="1"/>
    <xf numFmtId="165" fontId="0" fillId="0" borderId="26" xfId="0" applyNumberFormat="1" applyBorder="1" applyAlignment="1">
      <alignment horizontal="center"/>
    </xf>
    <xf numFmtId="165" fontId="0" fillId="0" borderId="19" xfId="0" applyNumberFormat="1" applyBorder="1" applyAlignment="1">
      <alignment horizontal="center"/>
    </xf>
    <xf numFmtId="0" fontId="0" fillId="0" borderId="27" xfId="0" applyBorder="1"/>
    <xf numFmtId="165" fontId="0" fillId="0" borderId="28" xfId="0" applyNumberFormat="1" applyBorder="1" applyAlignment="1">
      <alignment horizontal="center"/>
    </xf>
    <xf numFmtId="0" fontId="6" fillId="0" borderId="1" xfId="0" applyFont="1" applyBorder="1"/>
    <xf numFmtId="165" fontId="3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10" fillId="2" borderId="13" xfId="0" applyFont="1" applyFill="1" applyBorder="1" applyAlignment="1"/>
    <xf numFmtId="165" fontId="0" fillId="0" borderId="29" xfId="0" applyNumberFormat="1" applyBorder="1" applyAlignment="1">
      <alignment horizontal="center"/>
    </xf>
    <xf numFmtId="0" fontId="10" fillId="0" borderId="8" xfId="0" applyFont="1" applyBorder="1"/>
    <xf numFmtId="0" fontId="10" fillId="0" borderId="3" xfId="0" applyFont="1" applyBorder="1"/>
    <xf numFmtId="0" fontId="10" fillId="0" borderId="1" xfId="0" applyFont="1" applyBorder="1"/>
    <xf numFmtId="0" fontId="10" fillId="0" borderId="16" xfId="0" applyFont="1" applyBorder="1" applyAlignment="1">
      <alignment wrapText="1"/>
    </xf>
    <xf numFmtId="165" fontId="10" fillId="0" borderId="4" xfId="0" applyNumberFormat="1" applyFont="1" applyBorder="1"/>
    <xf numFmtId="0" fontId="10" fillId="0" borderId="8" xfId="0" applyFont="1" applyBorder="1" applyAlignment="1">
      <alignment horizontal="right"/>
    </xf>
    <xf numFmtId="165" fontId="10" fillId="0" borderId="6" xfId="0" applyNumberFormat="1" applyFont="1" applyBorder="1"/>
    <xf numFmtId="165" fontId="10" fillId="0" borderId="8" xfId="0" applyNumberFormat="1" applyFont="1" applyBorder="1"/>
    <xf numFmtId="165" fontId="10" fillId="0" borderId="0" xfId="0" applyNumberFormat="1" applyFont="1" applyBorder="1"/>
    <xf numFmtId="0" fontId="0" fillId="0" borderId="0" xfId="0" applyAlignment="1">
      <alignment horizontal="right"/>
    </xf>
    <xf numFmtId="165" fontId="0" fillId="0" borderId="0" xfId="0" applyNumberFormat="1" applyBorder="1" applyAlignment="1">
      <alignment horizontal="right"/>
    </xf>
    <xf numFmtId="49" fontId="10" fillId="0" borderId="7" xfId="0" applyNumberFormat="1" applyFont="1" applyBorder="1"/>
    <xf numFmtId="0" fontId="10" fillId="0" borderId="18" xfId="0" applyFont="1" applyBorder="1"/>
    <xf numFmtId="165" fontId="0" fillId="0" borderId="1" xfId="0" applyNumberFormat="1" applyBorder="1" applyAlignment="1"/>
    <xf numFmtId="165" fontId="0" fillId="0" borderId="4" xfId="0" applyNumberFormat="1" applyBorder="1" applyAlignment="1"/>
    <xf numFmtId="165" fontId="0" fillId="0" borderId="5" xfId="0" applyNumberFormat="1" applyBorder="1" applyAlignment="1"/>
    <xf numFmtId="165" fontId="0" fillId="0" borderId="25" xfId="0" applyNumberFormat="1" applyBorder="1" applyAlignment="1"/>
    <xf numFmtId="0" fontId="0" fillId="2" borderId="22" xfId="0" applyFill="1" applyBorder="1"/>
    <xf numFmtId="165" fontId="0" fillId="0" borderId="29" xfId="0" applyNumberFormat="1" applyBorder="1" applyAlignment="1">
      <alignment wrapText="1"/>
    </xf>
    <xf numFmtId="165" fontId="0" fillId="0" borderId="29" xfId="0" applyNumberFormat="1" applyBorder="1" applyAlignment="1"/>
    <xf numFmtId="165" fontId="0" fillId="0" borderId="23" xfId="0" applyNumberFormat="1" applyBorder="1" applyAlignment="1"/>
    <xf numFmtId="165" fontId="10" fillId="0" borderId="1" xfId="0" applyNumberFormat="1" applyFont="1" applyBorder="1" applyAlignment="1">
      <alignment horizontal="center"/>
    </xf>
    <xf numFmtId="165" fontId="10" fillId="0" borderId="0" xfId="0" applyNumberFormat="1" applyFont="1" applyBorder="1" applyAlignment="1">
      <alignment horizontal="center"/>
    </xf>
    <xf numFmtId="165" fontId="0" fillId="0" borderId="0" xfId="0" applyNumberFormat="1" applyBorder="1" applyAlignment="1"/>
    <xf numFmtId="0" fontId="0" fillId="0" borderId="7" xfId="0" applyFont="1" applyFill="1" applyBorder="1"/>
    <xf numFmtId="165" fontId="10" fillId="0" borderId="11" xfId="0" applyNumberFormat="1" applyFont="1" applyBorder="1" applyAlignment="1">
      <alignment wrapText="1"/>
    </xf>
    <xf numFmtId="14" fontId="0" fillId="0" borderId="24" xfId="0" applyNumberFormat="1" applyFill="1" applyBorder="1"/>
    <xf numFmtId="14" fontId="10" fillId="0" borderId="2" xfId="0" applyNumberFormat="1" applyFont="1" applyFill="1" applyBorder="1"/>
    <xf numFmtId="14" fontId="10" fillId="0" borderId="22" xfId="0" applyNumberFormat="1" applyFont="1" applyFill="1" applyBorder="1"/>
    <xf numFmtId="0" fontId="6" fillId="0" borderId="0" xfId="0" applyFont="1"/>
    <xf numFmtId="0" fontId="3" fillId="2" borderId="0" xfId="0" applyFont="1" applyFill="1" applyBorder="1" applyAlignment="1">
      <alignment horizontal="left"/>
    </xf>
    <xf numFmtId="0" fontId="3" fillId="2" borderId="0" xfId="0" applyFont="1" applyFill="1"/>
    <xf numFmtId="0" fontId="3" fillId="2" borderId="0" xfId="0" applyFont="1" applyFill="1" applyBorder="1" applyAlignment="1">
      <alignment wrapText="1"/>
    </xf>
    <xf numFmtId="0" fontId="3" fillId="2" borderId="7" xfId="0" applyFont="1" applyFill="1" applyBorder="1"/>
    <xf numFmtId="0" fontId="3" fillId="5" borderId="0" xfId="0" applyFont="1" applyFill="1" applyBorder="1"/>
    <xf numFmtId="0" fontId="3" fillId="2" borderId="7" xfId="0" applyFont="1" applyFill="1" applyBorder="1" applyAlignment="1">
      <alignment wrapText="1"/>
    </xf>
    <xf numFmtId="165" fontId="10" fillId="0" borderId="19" xfId="0" applyNumberFormat="1" applyFont="1" applyBorder="1" applyAlignment="1">
      <alignment horizontal="center"/>
    </xf>
    <xf numFmtId="165" fontId="10" fillId="0" borderId="26" xfId="0" applyNumberFormat="1" applyFon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10" fillId="0" borderId="4" xfId="0" applyNumberFormat="1" applyFont="1" applyBorder="1" applyAlignment="1">
      <alignment horizontal="center"/>
    </xf>
    <xf numFmtId="165" fontId="0" fillId="0" borderId="22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7" xfId="0" applyNumberFormat="1" applyBorder="1"/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7" xfId="0" applyFont="1" applyBorder="1"/>
    <xf numFmtId="0" fontId="12" fillId="0" borderId="0" xfId="0" applyFont="1"/>
    <xf numFmtId="0" fontId="9" fillId="0" borderId="2" xfId="0" applyFont="1" applyBorder="1"/>
    <xf numFmtId="0" fontId="9" fillId="0" borderId="0" xfId="0" applyFont="1" applyFill="1" applyBorder="1"/>
    <xf numFmtId="0" fontId="1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0" fillId="0" borderId="0" xfId="0" applyAlignment="1"/>
    <xf numFmtId="0" fontId="9" fillId="0" borderId="0" xfId="0" applyFont="1" applyAlignment="1">
      <alignment horizontal="left"/>
    </xf>
    <xf numFmtId="0" fontId="14" fillId="0" borderId="1" xfId="0" applyFont="1" applyBorder="1" applyAlignment="1">
      <alignment wrapText="1"/>
    </xf>
    <xf numFmtId="0" fontId="9" fillId="0" borderId="11" xfId="0" applyFont="1" applyBorder="1" applyAlignment="1">
      <alignment wrapText="1"/>
    </xf>
    <xf numFmtId="0" fontId="3" fillId="0" borderId="22" xfId="0" applyFont="1" applyBorder="1"/>
    <xf numFmtId="0" fontId="0" fillId="0" borderId="29" xfId="0" applyBorder="1"/>
    <xf numFmtId="0" fontId="9" fillId="0" borderId="4" xfId="0" applyFont="1" applyBorder="1"/>
    <xf numFmtId="0" fontId="3" fillId="0" borderId="2" xfId="0" applyFont="1" applyBorder="1"/>
    <xf numFmtId="0" fontId="3" fillId="0" borderId="24" xfId="0" applyFont="1" applyBorder="1"/>
    <xf numFmtId="0" fontId="0" fillId="0" borderId="5" xfId="0" applyBorder="1"/>
    <xf numFmtId="0" fontId="9" fillId="0" borderId="25" xfId="0" applyFont="1" applyBorder="1"/>
    <xf numFmtId="165" fontId="9" fillId="0" borderId="19" xfId="0" applyNumberFormat="1" applyFont="1" applyBorder="1" applyAlignment="1">
      <alignment horizontal="center"/>
    </xf>
    <xf numFmtId="165" fontId="9" fillId="0" borderId="29" xfId="0" applyNumberFormat="1" applyFont="1" applyBorder="1" applyAlignment="1">
      <alignment horizontal="center"/>
    </xf>
    <xf numFmtId="165" fontId="9" fillId="0" borderId="35" xfId="0" applyNumberFormat="1" applyFont="1" applyBorder="1" applyAlignment="1">
      <alignment horizontal="center"/>
    </xf>
    <xf numFmtId="165" fontId="9" fillId="0" borderId="2" xfId="0" applyNumberFormat="1" applyFont="1" applyBorder="1" applyAlignment="1">
      <alignment horizontal="center"/>
    </xf>
    <xf numFmtId="165" fontId="9" fillId="0" borderId="23" xfId="0" applyNumberFormat="1" applyFont="1" applyBorder="1" applyAlignment="1">
      <alignment horizontal="center"/>
    </xf>
    <xf numFmtId="0" fontId="0" fillId="6" borderId="0" xfId="0" applyFill="1"/>
    <xf numFmtId="0" fontId="9" fillId="0" borderId="1" xfId="0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/>
    <xf numFmtId="165" fontId="9" fillId="0" borderId="1" xfId="0" applyNumberFormat="1" applyFont="1" applyBorder="1"/>
    <xf numFmtId="0" fontId="9" fillId="0" borderId="1" xfId="0" applyFont="1" applyFill="1" applyBorder="1"/>
    <xf numFmtId="0" fontId="2" fillId="0" borderId="0" xfId="0" applyFont="1"/>
    <xf numFmtId="0" fontId="9" fillId="0" borderId="7" xfId="0" applyFont="1" applyFill="1" applyBorder="1" applyAlignment="1">
      <alignment horizontal="left"/>
    </xf>
    <xf numFmtId="0" fontId="9" fillId="0" borderId="36" xfId="0" applyFont="1" applyBorder="1" applyAlignment="1"/>
    <xf numFmtId="0" fontId="9" fillId="0" borderId="0" xfId="0" applyFont="1" applyFill="1"/>
    <xf numFmtId="0" fontId="0" fillId="0" borderId="0" xfId="0" applyFill="1"/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9" fillId="3" borderId="36" xfId="0" applyFont="1" applyFill="1" applyBorder="1"/>
    <xf numFmtId="0" fontId="9" fillId="3" borderId="28" xfId="0" applyFont="1" applyFill="1" applyBorder="1"/>
    <xf numFmtId="0" fontId="17" fillId="3" borderId="28" xfId="0" applyFont="1" applyFill="1" applyBorder="1"/>
    <xf numFmtId="0" fontId="0" fillId="3" borderId="28" xfId="0" applyFill="1" applyBorder="1"/>
    <xf numFmtId="0" fontId="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3" xfId="4" applyFont="1" applyBorder="1" applyAlignment="1">
      <alignment horizontal="center" vertical="center"/>
    </xf>
    <xf numFmtId="4" fontId="0" fillId="0" borderId="40" xfId="0" applyNumberFormat="1" applyBorder="1" applyAlignment="1">
      <alignment horizontal="right"/>
    </xf>
    <xf numFmtId="4" fontId="0" fillId="0" borderId="27" xfId="0" applyNumberFormat="1" applyFill="1" applyBorder="1" applyAlignment="1">
      <alignment horizontal="right"/>
    </xf>
    <xf numFmtId="0" fontId="23" fillId="0" borderId="41" xfId="5" applyFont="1" applyBorder="1" applyAlignment="1">
      <alignment horizontal="center"/>
    </xf>
    <xf numFmtId="0" fontId="9" fillId="0" borderId="1" xfId="4" applyFont="1" applyBorder="1" applyAlignment="1">
      <alignment horizontal="center" vertical="center"/>
    </xf>
    <xf numFmtId="4" fontId="0" fillId="0" borderId="36" xfId="0" applyNumberFormat="1" applyBorder="1" applyAlignment="1">
      <alignment horizontal="right"/>
    </xf>
    <xf numFmtId="4" fontId="0" fillId="0" borderId="28" xfId="0" applyNumberFormat="1" applyFill="1" applyBorder="1" applyAlignment="1">
      <alignment horizontal="right"/>
    </xf>
    <xf numFmtId="0" fontId="23" fillId="0" borderId="42" xfId="5" applyFont="1" applyBorder="1" applyAlignment="1">
      <alignment horizontal="center"/>
    </xf>
    <xf numFmtId="0" fontId="9" fillId="0" borderId="1" xfId="4" applyFont="1" applyBorder="1" applyAlignment="1">
      <alignment horizontal="left" vertical="center"/>
    </xf>
    <xf numFmtId="0" fontId="9" fillId="0" borderId="32" xfId="4" applyFont="1" applyBorder="1" applyAlignment="1">
      <alignment horizontal="center" vertical="center"/>
    </xf>
    <xf numFmtId="4" fontId="0" fillId="0" borderId="43" xfId="0" applyNumberFormat="1" applyBorder="1" applyAlignment="1">
      <alignment horizontal="right"/>
    </xf>
    <xf numFmtId="4" fontId="0" fillId="0" borderId="44" xfId="0" applyNumberFormat="1" applyFill="1" applyBorder="1" applyAlignment="1">
      <alignment horizontal="right"/>
    </xf>
    <xf numFmtId="0" fontId="9" fillId="0" borderId="45" xfId="5" applyFont="1" applyBorder="1" applyAlignment="1">
      <alignment horizontal="center"/>
    </xf>
    <xf numFmtId="0" fontId="3" fillId="0" borderId="7" xfId="4" applyFont="1" applyFill="1" applyBorder="1" applyAlignment="1">
      <alignment horizontal="center" vertical="center"/>
    </xf>
    <xf numFmtId="4" fontId="24" fillId="3" borderId="13" xfId="5" applyNumberFormat="1" applyFont="1" applyFill="1" applyBorder="1" applyAlignment="1">
      <alignment horizontal="center"/>
    </xf>
    <xf numFmtId="4" fontId="24" fillId="3" borderId="18" xfId="5" applyNumberFormat="1" applyFont="1" applyFill="1" applyBorder="1" applyAlignment="1">
      <alignment horizontal="center"/>
    </xf>
    <xf numFmtId="4" fontId="24" fillId="3" borderId="12" xfId="5" applyNumberFormat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23" fillId="0" borderId="46" xfId="5" applyFont="1" applyFill="1" applyBorder="1" applyAlignment="1">
      <alignment horizontal="center"/>
    </xf>
    <xf numFmtId="0" fontId="14" fillId="0" borderId="7" xfId="4" applyFont="1" applyFill="1" applyBorder="1" applyAlignment="1">
      <alignment horizontal="center" vertical="center"/>
    </xf>
    <xf numFmtId="4" fontId="21" fillId="3" borderId="18" xfId="0" applyNumberFormat="1" applyFont="1" applyFill="1" applyBorder="1" applyAlignment="1">
      <alignment horizontal="center"/>
    </xf>
    <xf numFmtId="4" fontId="26" fillId="3" borderId="12" xfId="5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" fontId="24" fillId="0" borderId="0" xfId="5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6" fillId="0" borderId="0" xfId="0" applyFont="1" applyAlignment="1"/>
    <xf numFmtId="0" fontId="0" fillId="0" borderId="7" xfId="0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47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3" fillId="0" borderId="0" xfId="0" applyFont="1" applyFill="1"/>
    <xf numFmtId="0" fontId="28" fillId="0" borderId="0" xfId="0" applyFont="1" applyAlignment="1">
      <alignment horizontal="right"/>
    </xf>
    <xf numFmtId="0" fontId="35" fillId="0" borderId="0" xfId="0" applyFont="1"/>
    <xf numFmtId="0" fontId="36" fillId="0" borderId="0" xfId="0" applyFont="1"/>
    <xf numFmtId="0" fontId="31" fillId="7" borderId="0" xfId="0" applyFont="1" applyFill="1"/>
    <xf numFmtId="0" fontId="0" fillId="7" borderId="0" xfId="0" applyFill="1"/>
    <xf numFmtId="0" fontId="31" fillId="0" borderId="0" xfId="0" applyFont="1" applyAlignment="1">
      <alignment horizontal="right"/>
    </xf>
    <xf numFmtId="165" fontId="6" fillId="0" borderId="1" xfId="0" applyNumberFormat="1" applyFont="1" applyBorder="1"/>
    <xf numFmtId="0" fontId="9" fillId="0" borderId="0" xfId="0" applyFont="1" applyBorder="1" applyAlignment="1">
      <alignment wrapText="1"/>
    </xf>
    <xf numFmtId="165" fontId="21" fillId="0" borderId="48" xfId="0" applyNumberFormat="1" applyFont="1" applyBorder="1"/>
    <xf numFmtId="165" fontId="21" fillId="0" borderId="49" xfId="0" applyNumberFormat="1" applyFont="1" applyBorder="1"/>
    <xf numFmtId="165" fontId="37" fillId="8" borderId="50" xfId="0" applyNumberFormat="1" applyFont="1" applyFill="1" applyBorder="1"/>
    <xf numFmtId="0" fontId="3" fillId="0" borderId="0" xfId="0" applyFont="1" applyBorder="1" applyAlignment="1"/>
    <xf numFmtId="165" fontId="31" fillId="0" borderId="0" xfId="0" applyNumberFormat="1" applyFont="1" applyBorder="1"/>
    <xf numFmtId="4" fontId="31" fillId="7" borderId="0" xfId="0" applyNumberFormat="1" applyFont="1" applyFill="1" applyAlignment="1"/>
    <xf numFmtId="4" fontId="69" fillId="7" borderId="0" xfId="0" applyNumberFormat="1" applyFont="1" applyFill="1" applyAlignment="1"/>
    <xf numFmtId="4" fontId="69" fillId="0" borderId="0" xfId="0" applyNumberFormat="1" applyFont="1" applyAlignment="1"/>
    <xf numFmtId="4" fontId="21" fillId="0" borderId="19" xfId="0" applyNumberFormat="1" applyFont="1" applyBorder="1" applyAlignment="1">
      <alignment horizontal="left" vertical="center"/>
    </xf>
    <xf numFmtId="4" fontId="28" fillId="0" borderId="14" xfId="0" applyNumberFormat="1" applyFont="1" applyBorder="1" applyAlignment="1">
      <alignment horizontal="center" wrapText="1"/>
    </xf>
    <xf numFmtId="4" fontId="28" fillId="0" borderId="51" xfId="0" applyNumberFormat="1" applyFont="1" applyBorder="1" applyAlignment="1">
      <alignment horizontal="center" wrapText="1"/>
    </xf>
    <xf numFmtId="0" fontId="9" fillId="0" borderId="52" xfId="0" applyFont="1" applyBorder="1" applyAlignment="1"/>
    <xf numFmtId="0" fontId="9" fillId="0" borderId="53" xfId="0" applyFont="1" applyBorder="1"/>
    <xf numFmtId="165" fontId="17" fillId="0" borderId="54" xfId="0" applyNumberFormat="1" applyFont="1" applyBorder="1" applyAlignment="1">
      <alignment horizontal="right" wrapText="1"/>
    </xf>
    <xf numFmtId="0" fontId="9" fillId="0" borderId="28" xfId="0" applyFont="1" applyBorder="1"/>
    <xf numFmtId="165" fontId="17" fillId="0" borderId="42" xfId="0" applyNumberFormat="1" applyFont="1" applyBorder="1" applyAlignment="1">
      <alignment horizontal="right" wrapText="1"/>
    </xf>
    <xf numFmtId="167" fontId="0" fillId="0" borderId="0" xfId="0" applyNumberFormat="1"/>
    <xf numFmtId="4" fontId="9" fillId="0" borderId="55" xfId="0" applyNumberFormat="1" applyFont="1" applyBorder="1" applyAlignment="1"/>
    <xf numFmtId="0" fontId="9" fillId="0" borderId="56" xfId="0" applyFont="1" applyBorder="1"/>
    <xf numFmtId="165" fontId="17" fillId="0" borderId="38" xfId="0" applyNumberFormat="1" applyFont="1" applyBorder="1" applyAlignment="1">
      <alignment horizontal="right"/>
    </xf>
    <xf numFmtId="165" fontId="0" fillId="0" borderId="3" xfId="0" applyNumberFormat="1" applyBorder="1" applyAlignment="1">
      <alignment horizontal="right"/>
    </xf>
    <xf numFmtId="10" fontId="0" fillId="0" borderId="0" xfId="0" applyNumberFormat="1" applyBorder="1"/>
    <xf numFmtId="165" fontId="38" fillId="0" borderId="42" xfId="0" applyNumberFormat="1" applyFont="1" applyBorder="1"/>
    <xf numFmtId="166" fontId="17" fillId="9" borderId="46" xfId="0" applyNumberFormat="1" applyFont="1" applyFill="1" applyBorder="1"/>
    <xf numFmtId="4" fontId="9" fillId="0" borderId="57" xfId="0" applyNumberFormat="1" applyFont="1" applyBorder="1"/>
    <xf numFmtId="0" fontId="9" fillId="0" borderId="58" xfId="0" applyFont="1" applyBorder="1"/>
    <xf numFmtId="165" fontId="39" fillId="0" borderId="49" xfId="0" applyNumberFormat="1" applyFont="1" applyBorder="1"/>
    <xf numFmtId="165" fontId="39" fillId="0" borderId="49" xfId="0" applyNumberFormat="1" applyFont="1" applyBorder="1" applyAlignment="1"/>
    <xf numFmtId="0" fontId="9" fillId="0" borderId="13" xfId="0" applyFont="1" applyBorder="1"/>
    <xf numFmtId="0" fontId="0" fillId="0" borderId="14" xfId="0" applyBorder="1"/>
    <xf numFmtId="165" fontId="17" fillId="0" borderId="8" xfId="0" applyNumberFormat="1" applyFont="1" applyBorder="1"/>
    <xf numFmtId="0" fontId="9" fillId="0" borderId="59" xfId="0" applyFont="1" applyBorder="1"/>
    <xf numFmtId="0" fontId="9" fillId="0" borderId="60" xfId="0" applyFont="1" applyBorder="1"/>
    <xf numFmtId="0" fontId="22" fillId="0" borderId="34" xfId="0" applyFont="1" applyBorder="1" applyAlignment="1">
      <alignment horizontal="right"/>
    </xf>
    <xf numFmtId="0" fontId="9" fillId="0" borderId="62" xfId="0" applyFont="1" applyBorder="1"/>
    <xf numFmtId="165" fontId="17" fillId="0" borderId="63" xfId="0" applyNumberFormat="1" applyFont="1" applyBorder="1"/>
    <xf numFmtId="0" fontId="9" fillId="0" borderId="64" xfId="0" applyFont="1" applyBorder="1"/>
    <xf numFmtId="165" fontId="17" fillId="0" borderId="65" xfId="0" applyNumberFormat="1" applyFont="1" applyBorder="1"/>
    <xf numFmtId="10" fontId="2" fillId="0" borderId="0" xfId="0" applyNumberFormat="1" applyFont="1" applyAlignment="1">
      <alignment horizontal="left"/>
    </xf>
    <xf numFmtId="0" fontId="9" fillId="0" borderId="13" xfId="0" applyFont="1" applyFill="1" applyBorder="1"/>
    <xf numFmtId="165" fontId="17" fillId="0" borderId="0" xfId="0" applyNumberFormat="1" applyFont="1" applyBorder="1"/>
    <xf numFmtId="0" fontId="9" fillId="0" borderId="0" xfId="0" applyFont="1" applyFill="1" applyAlignment="1">
      <alignment horizontal="right"/>
    </xf>
    <xf numFmtId="0" fontId="9" fillId="0" borderId="36" xfId="0" applyFont="1" applyBorder="1" applyAlignment="1">
      <alignment vertical="center"/>
    </xf>
    <xf numFmtId="0" fontId="9" fillId="0" borderId="28" xfId="0" applyFont="1" applyBorder="1" applyAlignment="1">
      <alignment vertical="center"/>
    </xf>
    <xf numFmtId="165" fontId="17" fillId="0" borderId="42" xfId="0" applyNumberFormat="1" applyFont="1" applyBorder="1" applyAlignment="1">
      <alignment horizontal="right" vertical="center"/>
    </xf>
    <xf numFmtId="0" fontId="70" fillId="0" borderId="0" xfId="0" applyFont="1" applyAlignment="1">
      <alignment vertical="center"/>
    </xf>
    <xf numFmtId="167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5" borderId="0" xfId="0" applyFill="1" applyBorder="1" applyAlignment="1">
      <alignment horizontal="right"/>
    </xf>
    <xf numFmtId="0" fontId="0" fillId="5" borderId="0" xfId="0" applyFill="1" applyBorder="1"/>
    <xf numFmtId="0" fontId="0" fillId="0" borderId="19" xfId="0" applyFill="1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6" fillId="0" borderId="0" xfId="2" applyFont="1"/>
    <xf numFmtId="0" fontId="31" fillId="0" borderId="0" xfId="2" applyFont="1" applyBorder="1"/>
    <xf numFmtId="0" fontId="36" fillId="0" borderId="0" xfId="2" applyFont="1" applyBorder="1"/>
    <xf numFmtId="0" fontId="36" fillId="0" borderId="0" xfId="2" applyFont="1" applyFill="1" applyBorder="1"/>
    <xf numFmtId="0" fontId="40" fillId="0" borderId="0" xfId="2" applyFont="1" applyBorder="1" applyAlignment="1">
      <alignment horizontal="center"/>
    </xf>
    <xf numFmtId="0" fontId="36" fillId="0" borderId="0" xfId="2" applyFont="1" applyFill="1"/>
    <xf numFmtId="0" fontId="36" fillId="0" borderId="0" xfId="2" applyFont="1" applyFill="1" applyBorder="1" applyAlignment="1">
      <alignment horizontal="right"/>
    </xf>
    <xf numFmtId="0" fontId="40" fillId="0" borderId="12" xfId="2" applyFont="1" applyFill="1" applyBorder="1" applyAlignment="1">
      <alignment horizontal="center"/>
    </xf>
    <xf numFmtId="49" fontId="43" fillId="0" borderId="12" xfId="2" applyNumberFormat="1" applyFont="1" applyFill="1" applyBorder="1" applyAlignment="1">
      <alignment horizontal="center"/>
    </xf>
    <xf numFmtId="49" fontId="40" fillId="0" borderId="12" xfId="2" applyNumberFormat="1" applyFont="1" applyFill="1" applyBorder="1" applyAlignment="1">
      <alignment horizontal="center"/>
    </xf>
    <xf numFmtId="0" fontId="44" fillId="2" borderId="17" xfId="2" applyFont="1" applyFill="1" applyBorder="1"/>
    <xf numFmtId="0" fontId="36" fillId="0" borderId="17" xfId="2" applyFont="1" applyFill="1" applyBorder="1" applyAlignment="1">
      <alignment horizontal="center"/>
    </xf>
    <xf numFmtId="4" fontId="31" fillId="2" borderId="17" xfId="2" applyNumberFormat="1" applyFont="1" applyFill="1" applyBorder="1"/>
    <xf numFmtId="4" fontId="31" fillId="2" borderId="17" xfId="2" applyNumberFormat="1" applyFont="1" applyFill="1" applyBorder="1" applyAlignment="1">
      <alignment horizontal="center"/>
    </xf>
    <xf numFmtId="0" fontId="36" fillId="0" borderId="66" xfId="2" applyFont="1" applyFill="1" applyBorder="1"/>
    <xf numFmtId="0" fontId="36" fillId="0" borderId="66" xfId="2" applyFont="1" applyFill="1" applyBorder="1" applyAlignment="1">
      <alignment horizontal="center"/>
    </xf>
    <xf numFmtId="4" fontId="36" fillId="0" borderId="66" xfId="2" applyNumberFormat="1" applyFont="1" applyFill="1" applyBorder="1"/>
    <xf numFmtId="4" fontId="36" fillId="0" borderId="67" xfId="2" applyNumberFormat="1" applyFont="1" applyFill="1" applyBorder="1"/>
    <xf numFmtId="49" fontId="36" fillId="0" borderId="67" xfId="2" applyNumberFormat="1" applyFont="1" applyFill="1" applyBorder="1"/>
    <xf numFmtId="0" fontId="36" fillId="0" borderId="67" xfId="2" applyFont="1" applyFill="1" applyBorder="1" applyAlignment="1">
      <alignment horizontal="center"/>
    </xf>
    <xf numFmtId="0" fontId="36" fillId="0" borderId="67" xfId="2" applyFont="1" applyFill="1" applyBorder="1"/>
    <xf numFmtId="49" fontId="36" fillId="0" borderId="66" xfId="2" applyNumberFormat="1" applyFont="1" applyFill="1" applyBorder="1"/>
    <xf numFmtId="0" fontId="36" fillId="0" borderId="68" xfId="2" applyFont="1" applyFill="1" applyBorder="1" applyAlignment="1">
      <alignment horizontal="center"/>
    </xf>
    <xf numFmtId="0" fontId="44" fillId="2" borderId="67" xfId="2" applyFont="1" applyFill="1" applyBorder="1"/>
    <xf numFmtId="0" fontId="36" fillId="0" borderId="30" xfId="2" applyFont="1" applyFill="1" applyBorder="1" applyAlignment="1">
      <alignment horizontal="center"/>
    </xf>
    <xf numFmtId="4" fontId="31" fillId="2" borderId="30" xfId="2" applyNumberFormat="1" applyFont="1" applyFill="1" applyBorder="1"/>
    <xf numFmtId="4" fontId="31" fillId="2" borderId="30" xfId="2" applyNumberFormat="1" applyFont="1" applyFill="1" applyBorder="1" applyAlignment="1">
      <alignment horizontal="center"/>
    </xf>
    <xf numFmtId="0" fontId="36" fillId="0" borderId="69" xfId="2" applyFont="1" applyFill="1" applyBorder="1" applyAlignment="1">
      <alignment horizontal="center"/>
    </xf>
    <xf numFmtId="4" fontId="36" fillId="0" borderId="69" xfId="2" applyNumberFormat="1" applyFont="1" applyFill="1" applyBorder="1"/>
    <xf numFmtId="0" fontId="36" fillId="0" borderId="69" xfId="2" applyFont="1" applyFill="1" applyBorder="1"/>
    <xf numFmtId="0" fontId="40" fillId="4" borderId="70" xfId="2" applyFont="1" applyFill="1" applyBorder="1"/>
    <xf numFmtId="0" fontId="36" fillId="4" borderId="70" xfId="2" applyFont="1" applyFill="1" applyBorder="1" applyAlignment="1">
      <alignment horizontal="center"/>
    </xf>
    <xf numFmtId="4" fontId="36" fillId="4" borderId="70" xfId="2" applyNumberFormat="1" applyFont="1" applyFill="1" applyBorder="1"/>
    <xf numFmtId="0" fontId="44" fillId="2" borderId="71" xfId="2" applyFont="1" applyFill="1" applyBorder="1"/>
    <xf numFmtId="0" fontId="36" fillId="0" borderId="71" xfId="2" applyFont="1" applyFill="1" applyBorder="1" applyAlignment="1">
      <alignment horizontal="center"/>
    </xf>
    <xf numFmtId="4" fontId="31" fillId="2" borderId="71" xfId="2" applyNumberFormat="1" applyFont="1" applyFill="1" applyBorder="1"/>
    <xf numFmtId="3" fontId="36" fillId="0" borderId="67" xfId="2" applyNumberFormat="1" applyFont="1" applyFill="1" applyBorder="1" applyAlignment="1">
      <alignment horizontal="center"/>
    </xf>
    <xf numFmtId="49" fontId="36" fillId="0" borderId="69" xfId="2" applyNumberFormat="1" applyFont="1" applyFill="1" applyBorder="1"/>
    <xf numFmtId="0" fontId="44" fillId="2" borderId="30" xfId="2" applyFont="1" applyFill="1" applyBorder="1"/>
    <xf numFmtId="4" fontId="31" fillId="2" borderId="67" xfId="2" applyNumberFormat="1" applyFont="1" applyFill="1" applyBorder="1"/>
    <xf numFmtId="0" fontId="31" fillId="2" borderId="67" xfId="2" applyFont="1" applyFill="1" applyBorder="1" applyAlignment="1">
      <alignment horizontal="center"/>
    </xf>
    <xf numFmtId="0" fontId="43" fillId="0" borderId="67" xfId="2" applyFont="1" applyFill="1" applyBorder="1"/>
    <xf numFmtId="0" fontId="40" fillId="4" borderId="12" xfId="2" applyFont="1" applyFill="1" applyBorder="1"/>
    <xf numFmtId="0" fontId="36" fillId="4" borderId="12" xfId="2" applyFont="1" applyFill="1" applyBorder="1" applyAlignment="1">
      <alignment horizontal="center"/>
    </xf>
    <xf numFmtId="4" fontId="36" fillId="4" borderId="12" xfId="2" applyNumberFormat="1" applyFont="1" applyFill="1" applyBorder="1"/>
    <xf numFmtId="4" fontId="31" fillId="4" borderId="12" xfId="2" applyNumberFormat="1" applyFont="1" applyFill="1" applyBorder="1"/>
    <xf numFmtId="4" fontId="31" fillId="4" borderId="12" xfId="2" applyNumberFormat="1" applyFont="1" applyFill="1" applyBorder="1" applyAlignment="1">
      <alignment horizontal="center"/>
    </xf>
    <xf numFmtId="0" fontId="40" fillId="0" borderId="0" xfId="2" applyFont="1" applyFill="1" applyBorder="1"/>
    <xf numFmtId="0" fontId="45" fillId="0" borderId="0" xfId="2" applyFont="1" applyFill="1"/>
    <xf numFmtId="0" fontId="43" fillId="0" borderId="0" xfId="2" applyFont="1" applyFill="1" applyBorder="1"/>
    <xf numFmtId="0" fontId="43" fillId="0" borderId="0" xfId="2" applyFont="1" applyFill="1"/>
    <xf numFmtId="49" fontId="43" fillId="0" borderId="0" xfId="2" applyNumberFormat="1" applyFont="1" applyFill="1" applyBorder="1"/>
    <xf numFmtId="165" fontId="6" fillId="0" borderId="0" xfId="0" applyNumberFormat="1" applyFont="1" applyBorder="1"/>
    <xf numFmtId="165" fontId="0" fillId="9" borderId="0" xfId="0" applyNumberFormat="1" applyFill="1"/>
    <xf numFmtId="165" fontId="0" fillId="0" borderId="1" xfId="0" applyNumberFormat="1" applyBorder="1" applyProtection="1">
      <protection locked="0"/>
    </xf>
    <xf numFmtId="165" fontId="0" fillId="0" borderId="11" xfId="0" applyNumberFormat="1" applyBorder="1" applyProtection="1">
      <protection locked="0"/>
    </xf>
    <xf numFmtId="165" fontId="3" fillId="0" borderId="1" xfId="0" applyNumberFormat="1" applyFont="1" applyBorder="1"/>
    <xf numFmtId="0" fontId="0" fillId="0" borderId="0" xfId="0" applyAlignment="1">
      <alignment horizontal="left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5" fontId="6" fillId="0" borderId="1" xfId="0" applyNumberFormat="1" applyFont="1" applyBorder="1" applyProtection="1">
      <protection locked="0"/>
    </xf>
    <xf numFmtId="14" fontId="0" fillId="0" borderId="0" xfId="0" applyNumberFormat="1" applyAlignment="1">
      <alignment horizontal="left"/>
    </xf>
    <xf numFmtId="0" fontId="36" fillId="0" borderId="0" xfId="0" applyFont="1" applyAlignment="1">
      <alignment horizontal="right"/>
    </xf>
    <xf numFmtId="165" fontId="0" fillId="0" borderId="32" xfId="0" applyNumberFormat="1" applyBorder="1" applyAlignment="1">
      <alignment horizontal="center"/>
    </xf>
    <xf numFmtId="165" fontId="0" fillId="0" borderId="21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0" fillId="0" borderId="66" xfId="0" applyNumberFormat="1" applyFill="1" applyBorder="1" applyAlignment="1">
      <alignment horizontal="center"/>
    </xf>
    <xf numFmtId="0" fontId="9" fillId="6" borderId="0" xfId="0" applyFont="1" applyFill="1" applyBorder="1"/>
    <xf numFmtId="165" fontId="0" fillId="0" borderId="32" xfId="0" applyNumberFormat="1" applyFill="1" applyBorder="1" applyAlignment="1">
      <alignment horizontal="center"/>
    </xf>
    <xf numFmtId="165" fontId="0" fillId="0" borderId="21" xfId="0" applyNumberFormat="1" applyFill="1" applyBorder="1" applyAlignment="1">
      <alignment horizontal="center"/>
    </xf>
    <xf numFmtId="165" fontId="0" fillId="0" borderId="9" xfId="0" applyNumberFormat="1" applyFill="1" applyBorder="1" applyAlignment="1">
      <alignment horizontal="center"/>
    </xf>
    <xf numFmtId="165" fontId="0" fillId="0" borderId="10" xfId="0" applyNumberFormat="1" applyFill="1" applyBorder="1" applyAlignment="1">
      <alignment horizontal="center"/>
    </xf>
    <xf numFmtId="165" fontId="0" fillId="0" borderId="26" xfId="0" applyNumberFormat="1" applyFill="1" applyBorder="1" applyAlignment="1">
      <alignment horizontal="center"/>
    </xf>
    <xf numFmtId="165" fontId="0" fillId="0" borderId="72" xfId="0" applyNumberFormat="1" applyBorder="1" applyAlignment="1">
      <alignment horizontal="center"/>
    </xf>
    <xf numFmtId="165" fontId="0" fillId="0" borderId="44" xfId="0" applyNumberFormat="1" applyBorder="1" applyAlignment="1">
      <alignment horizontal="center"/>
    </xf>
    <xf numFmtId="165" fontId="0" fillId="9" borderId="1" xfId="0" applyNumberFormat="1" applyFill="1" applyBorder="1" applyAlignment="1">
      <alignment horizontal="center"/>
    </xf>
    <xf numFmtId="165" fontId="0" fillId="9" borderId="2" xfId="0" applyNumberFormat="1" applyFill="1" applyBorder="1" applyAlignment="1">
      <alignment horizontal="center"/>
    </xf>
    <xf numFmtId="165" fontId="0" fillId="9" borderId="4" xfId="0" applyNumberFormat="1" applyFill="1" applyBorder="1" applyAlignment="1">
      <alignment horizontal="center"/>
    </xf>
    <xf numFmtId="165" fontId="0" fillId="9" borderId="28" xfId="0" applyNumberFormat="1" applyFill="1" applyBorder="1" applyAlignment="1">
      <alignment horizontal="center"/>
    </xf>
    <xf numFmtId="165" fontId="0" fillId="9" borderId="29" xfId="0" applyNumberFormat="1" applyFill="1" applyBorder="1" applyAlignment="1">
      <alignment horizontal="center"/>
    </xf>
    <xf numFmtId="165" fontId="9" fillId="9" borderId="1" xfId="0" applyNumberFormat="1" applyFont="1" applyFill="1" applyBorder="1" applyAlignment="1">
      <alignment horizontal="center"/>
    </xf>
    <xf numFmtId="49" fontId="0" fillId="0" borderId="0" xfId="0" applyNumberFormat="1"/>
    <xf numFmtId="0" fontId="43" fillId="0" borderId="0" xfId="2" applyFont="1" applyFill="1" applyBorder="1" applyAlignment="1"/>
    <xf numFmtId="0" fontId="9" fillId="0" borderId="0" xfId="2" applyBorder="1" applyAlignment="1"/>
    <xf numFmtId="0" fontId="48" fillId="0" borderId="0" xfId="0" applyFont="1" applyAlignment="1">
      <alignment horizontal="center"/>
    </xf>
    <xf numFmtId="0" fontId="49" fillId="0" borderId="0" xfId="0" applyFont="1" applyBorder="1" applyAlignment="1">
      <alignment horizontal="center" vertical="top" wrapText="1"/>
    </xf>
    <xf numFmtId="0" fontId="48" fillId="0" borderId="0" xfId="0" applyFont="1" applyAlignment="1">
      <alignment horizontal="justify"/>
    </xf>
    <xf numFmtId="0" fontId="51" fillId="0" borderId="0" xfId="0" applyFont="1" applyAlignment="1">
      <alignment horizontal="justify"/>
    </xf>
    <xf numFmtId="0" fontId="52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0" fontId="53" fillId="0" borderId="17" xfId="0" applyFont="1" applyBorder="1" applyAlignment="1">
      <alignment horizontal="center" vertical="top" wrapText="1"/>
    </xf>
    <xf numFmtId="0" fontId="53" fillId="0" borderId="73" xfId="0" applyFont="1" applyBorder="1" applyAlignment="1">
      <alignment horizontal="center" vertical="top" wrapText="1"/>
    </xf>
    <xf numFmtId="49" fontId="53" fillId="0" borderId="73" xfId="0" applyNumberFormat="1" applyFont="1" applyBorder="1" applyAlignment="1">
      <alignment horizontal="center" vertical="top" wrapText="1"/>
    </xf>
    <xf numFmtId="0" fontId="48" fillId="0" borderId="22" xfId="0" applyFont="1" applyBorder="1" applyAlignment="1">
      <alignment horizontal="center" vertical="top" wrapText="1"/>
    </xf>
    <xf numFmtId="0" fontId="53" fillId="0" borderId="29" xfId="0" applyFont="1" applyBorder="1" applyAlignment="1">
      <alignment horizontal="left" vertical="top" wrapText="1"/>
    </xf>
    <xf numFmtId="49" fontId="53" fillId="0" borderId="29" xfId="0" applyNumberFormat="1" applyFont="1" applyBorder="1" applyAlignment="1">
      <alignment horizontal="center" vertical="top" wrapText="1"/>
    </xf>
    <xf numFmtId="4" fontId="53" fillId="0" borderId="29" xfId="0" applyNumberFormat="1" applyFont="1" applyBorder="1" applyAlignment="1">
      <alignment horizontal="right" vertical="top" wrapText="1"/>
    </xf>
    <xf numFmtId="4" fontId="53" fillId="0" borderId="23" xfId="0" applyNumberFormat="1" applyFont="1" applyBorder="1" applyAlignment="1">
      <alignment horizontal="right" vertical="top" wrapText="1"/>
    </xf>
    <xf numFmtId="0" fontId="48" fillId="0" borderId="2" xfId="0" applyFont="1" applyBorder="1" applyAlignment="1">
      <alignment horizontal="center" vertical="top" wrapText="1"/>
    </xf>
    <xf numFmtId="0" fontId="53" fillId="0" borderId="1" xfId="0" applyFont="1" applyBorder="1" applyAlignment="1">
      <alignment horizontal="left" vertical="top" wrapText="1"/>
    </xf>
    <xf numFmtId="49" fontId="53" fillId="0" borderId="1" xfId="0" applyNumberFormat="1" applyFont="1" applyBorder="1" applyAlignment="1">
      <alignment horizontal="center" vertical="top" wrapText="1"/>
    </xf>
    <xf numFmtId="4" fontId="53" fillId="0" borderId="1" xfId="0" applyNumberFormat="1" applyFont="1" applyBorder="1" applyAlignment="1">
      <alignment horizontal="right" vertical="top" wrapText="1"/>
    </xf>
    <xf numFmtId="4" fontId="53" fillId="0" borderId="4" xfId="0" applyNumberFormat="1" applyFont="1" applyBorder="1" applyAlignment="1">
      <alignment horizontal="right" vertical="top" wrapText="1"/>
    </xf>
    <xf numFmtId="0" fontId="48" fillId="0" borderId="24" xfId="0" applyFont="1" applyBorder="1" applyAlignment="1">
      <alignment horizontal="center" vertical="top" wrapText="1"/>
    </xf>
    <xf numFmtId="0" fontId="53" fillId="0" borderId="5" xfId="0" applyFont="1" applyBorder="1" applyAlignment="1">
      <alignment horizontal="left" vertical="top" wrapText="1"/>
    </xf>
    <xf numFmtId="49" fontId="53" fillId="0" borderId="5" xfId="0" applyNumberFormat="1" applyFont="1" applyBorder="1" applyAlignment="1">
      <alignment horizontal="center" vertical="top" wrapText="1"/>
    </xf>
    <xf numFmtId="4" fontId="53" fillId="0" borderId="5" xfId="0" applyNumberFormat="1" applyFont="1" applyBorder="1" applyAlignment="1">
      <alignment horizontal="right" vertical="top" wrapText="1"/>
    </xf>
    <xf numFmtId="4" fontId="53" fillId="0" borderId="25" xfId="0" applyNumberFormat="1" applyFont="1" applyBorder="1" applyAlignment="1">
      <alignment horizontal="right" vertical="top" wrapText="1"/>
    </xf>
    <xf numFmtId="0" fontId="53" fillId="0" borderId="0" xfId="0" applyFont="1"/>
    <xf numFmtId="0" fontId="37" fillId="0" borderId="0" xfId="0" applyFont="1"/>
    <xf numFmtId="0" fontId="54" fillId="0" borderId="0" xfId="0" applyFont="1"/>
    <xf numFmtId="165" fontId="54" fillId="0" borderId="17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22" xfId="0" applyFont="1" applyBorder="1" applyAlignment="1">
      <alignment horizontal="center" wrapText="1"/>
    </xf>
    <xf numFmtId="0" fontId="3" fillId="0" borderId="29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9" fillId="0" borderId="7" xfId="0" applyFont="1" applyBorder="1" applyAlignment="1">
      <alignment horizontal="center" wrapText="1"/>
    </xf>
    <xf numFmtId="0" fontId="9" fillId="0" borderId="11" xfId="0" applyFont="1" applyBorder="1" applyAlignment="1">
      <alignment horizontal="center"/>
    </xf>
    <xf numFmtId="0" fontId="9" fillId="0" borderId="8" xfId="0" applyFont="1" applyBorder="1" applyAlignment="1">
      <alignment horizontal="right"/>
    </xf>
    <xf numFmtId="4" fontId="53" fillId="10" borderId="74" xfId="0" applyNumberFormat="1" applyFont="1" applyFill="1" applyBorder="1" applyAlignment="1">
      <alignment horizontal="right" vertical="top" wrapText="1"/>
    </xf>
    <xf numFmtId="4" fontId="53" fillId="10" borderId="1" xfId="0" applyNumberFormat="1" applyFont="1" applyFill="1" applyBorder="1" applyAlignment="1">
      <alignment horizontal="right" vertical="top" wrapText="1"/>
    </xf>
    <xf numFmtId="4" fontId="53" fillId="10" borderId="75" xfId="0" applyNumberFormat="1" applyFont="1" applyFill="1" applyBorder="1" applyAlignment="1">
      <alignment horizontal="right" vertical="top" wrapText="1"/>
    </xf>
    <xf numFmtId="4" fontId="53" fillId="10" borderId="76" xfId="0" applyNumberFormat="1" applyFont="1" applyFill="1" applyBorder="1" applyAlignment="1">
      <alignment horizontal="right" vertical="top" wrapText="1"/>
    </xf>
    <xf numFmtId="4" fontId="53" fillId="10" borderId="4" xfId="0" applyNumberFormat="1" applyFont="1" applyFill="1" applyBorder="1" applyAlignment="1">
      <alignment horizontal="right" vertical="top" wrapText="1"/>
    </xf>
    <xf numFmtId="4" fontId="53" fillId="10" borderId="77" xfId="0" applyNumberFormat="1" applyFont="1" applyFill="1" applyBorder="1" applyAlignment="1">
      <alignment horizontal="right" vertical="top" wrapText="1"/>
    </xf>
    <xf numFmtId="4" fontId="36" fillId="10" borderId="67" xfId="2" applyNumberFormat="1" applyFont="1" applyFill="1" applyBorder="1"/>
    <xf numFmtId="165" fontId="54" fillId="10" borderId="12" xfId="0" applyNumberFormat="1" applyFont="1" applyFill="1" applyBorder="1"/>
    <xf numFmtId="165" fontId="9" fillId="9" borderId="19" xfId="0" applyNumberFormat="1" applyFont="1" applyFill="1" applyBorder="1" applyAlignment="1">
      <alignment horizontal="center"/>
    </xf>
    <xf numFmtId="165" fontId="9" fillId="9" borderId="10" xfId="0" applyNumberFormat="1" applyFont="1" applyFill="1" applyBorder="1" applyAlignment="1">
      <alignment horizontal="center"/>
    </xf>
    <xf numFmtId="165" fontId="9" fillId="9" borderId="21" xfId="0" applyNumberFormat="1" applyFont="1" applyFill="1" applyBorder="1" applyAlignment="1">
      <alignment horizontal="center"/>
    </xf>
    <xf numFmtId="165" fontId="0" fillId="10" borderId="1" xfId="0" applyNumberFormat="1" applyFill="1" applyBorder="1" applyProtection="1">
      <protection locked="0"/>
    </xf>
    <xf numFmtId="165" fontId="0" fillId="10" borderId="11" xfId="0" applyNumberFormat="1" applyFill="1" applyBorder="1" applyProtection="1">
      <protection locked="0"/>
    </xf>
    <xf numFmtId="165" fontId="0" fillId="10" borderId="1" xfId="0" applyNumberFormat="1" applyFill="1" applyBorder="1"/>
    <xf numFmtId="165" fontId="0" fillId="10" borderId="32" xfId="0" applyNumberFormat="1" applyFill="1" applyBorder="1" applyProtection="1">
      <protection locked="0"/>
    </xf>
    <xf numFmtId="165" fontId="0" fillId="10" borderId="8" xfId="0" applyNumberFormat="1" applyFill="1" applyBorder="1"/>
    <xf numFmtId="165" fontId="0" fillId="0" borderId="31" xfId="0" applyNumberFormat="1" applyBorder="1" applyAlignment="1">
      <alignment wrapText="1"/>
    </xf>
    <xf numFmtId="0" fontId="9" fillId="2" borderId="78" xfId="0" applyFont="1" applyFill="1" applyBorder="1"/>
    <xf numFmtId="0" fontId="9" fillId="2" borderId="24" xfId="0" applyFont="1" applyFill="1" applyBorder="1"/>
    <xf numFmtId="0" fontId="9" fillId="2" borderId="13" xfId="0" applyFont="1" applyFill="1" applyBorder="1"/>
    <xf numFmtId="165" fontId="0" fillId="0" borderId="15" xfId="0" applyNumberFormat="1" applyBorder="1" applyAlignment="1">
      <alignment wrapText="1"/>
    </xf>
    <xf numFmtId="165" fontId="9" fillId="0" borderId="0" xfId="0" applyNumberFormat="1" applyFont="1" applyBorder="1" applyAlignment="1">
      <alignment horizontal="left"/>
    </xf>
    <xf numFmtId="165" fontId="0" fillId="10" borderId="3" xfId="0" applyNumberFormat="1" applyFill="1" applyBorder="1"/>
    <xf numFmtId="165" fontId="3" fillId="10" borderId="1" xfId="0" applyNumberFormat="1" applyFont="1" applyFill="1" applyBorder="1" applyAlignment="1">
      <alignment horizontal="right"/>
    </xf>
    <xf numFmtId="165" fontId="0" fillId="10" borderId="4" xfId="0" applyNumberFormat="1" applyFill="1" applyBorder="1"/>
    <xf numFmtId="0" fontId="9" fillId="10" borderId="0" xfId="0" applyFont="1" applyFill="1" applyAlignment="1">
      <alignment horizontal="left"/>
    </xf>
    <xf numFmtId="14" fontId="0" fillId="10" borderId="0" xfId="0" applyNumberFormat="1" applyFill="1" applyAlignment="1">
      <alignment horizontal="left"/>
    </xf>
    <xf numFmtId="0" fontId="0" fillId="10" borderId="0" xfId="0" applyFill="1" applyAlignment="1">
      <alignment horizontal="left"/>
    </xf>
    <xf numFmtId="0" fontId="43" fillId="10" borderId="0" xfId="2" applyFont="1" applyFill="1" applyBorder="1" applyAlignment="1">
      <alignment horizontal="left"/>
    </xf>
    <xf numFmtId="0" fontId="43" fillId="10" borderId="0" xfId="2" applyFont="1" applyFill="1" applyAlignment="1">
      <alignment horizontal="left"/>
    </xf>
    <xf numFmtId="0" fontId="9" fillId="0" borderId="79" xfId="0" applyFont="1" applyFill="1" applyBorder="1" applyAlignment="1">
      <alignment horizontal="center" vertical="center" wrapText="1"/>
    </xf>
    <xf numFmtId="49" fontId="9" fillId="0" borderId="80" xfId="0" applyNumberFormat="1" applyFont="1" applyBorder="1"/>
    <xf numFmtId="49" fontId="9" fillId="0" borderId="68" xfId="0" applyNumberFormat="1" applyFont="1" applyBorder="1"/>
    <xf numFmtId="0" fontId="71" fillId="11" borderId="0" xfId="0" applyFont="1" applyFill="1"/>
    <xf numFmtId="49" fontId="71" fillId="11" borderId="68" xfId="0" applyNumberFormat="1" applyFont="1" applyFill="1" applyBorder="1"/>
    <xf numFmtId="49" fontId="71" fillId="11" borderId="81" xfId="0" applyNumberFormat="1" applyFont="1" applyFill="1" applyBorder="1"/>
    <xf numFmtId="49" fontId="71" fillId="11" borderId="23" xfId="0" applyNumberFormat="1" applyFont="1" applyFill="1" applyBorder="1"/>
    <xf numFmtId="49" fontId="71" fillId="11" borderId="4" xfId="0" applyNumberFormat="1" applyFont="1" applyFill="1" applyBorder="1"/>
    <xf numFmtId="49" fontId="71" fillId="11" borderId="25" xfId="0" applyNumberFormat="1" applyFont="1" applyFill="1" applyBorder="1"/>
    <xf numFmtId="0" fontId="9" fillId="0" borderId="80" xfId="0" applyFont="1" applyBorder="1" applyAlignment="1">
      <alignment wrapText="1"/>
    </xf>
    <xf numFmtId="0" fontId="9" fillId="0" borderId="68" xfId="0" applyFont="1" applyBorder="1"/>
    <xf numFmtId="0" fontId="9" fillId="0" borderId="80" xfId="0" applyFont="1" applyBorder="1"/>
    <xf numFmtId="165" fontId="9" fillId="9" borderId="32" xfId="0" applyNumberFormat="1" applyFont="1" applyFill="1" applyBorder="1" applyAlignment="1">
      <alignment horizontal="center"/>
    </xf>
    <xf numFmtId="165" fontId="0" fillId="0" borderId="82" xfId="0" applyNumberFormat="1" applyFill="1" applyBorder="1" applyAlignment="1">
      <alignment horizontal="center"/>
    </xf>
    <xf numFmtId="0" fontId="55" fillId="0" borderId="0" xfId="0" applyFont="1"/>
    <xf numFmtId="0" fontId="57" fillId="0" borderId="0" xfId="6" applyFont="1" applyAlignment="1">
      <alignment horizontal="right"/>
    </xf>
    <xf numFmtId="0" fontId="3" fillId="0" borderId="0" xfId="0" applyFont="1" applyFill="1" applyAlignment="1">
      <alignment horizontal="left" vertical="top"/>
    </xf>
    <xf numFmtId="0" fontId="17" fillId="0" borderId="0" xfId="0" applyFont="1"/>
    <xf numFmtId="0" fontId="0" fillId="0" borderId="53" xfId="0" applyFill="1" applyBorder="1"/>
    <xf numFmtId="0" fontId="17" fillId="0" borderId="53" xfId="0" applyFont="1" applyFill="1" applyBorder="1"/>
    <xf numFmtId="0" fontId="0" fillId="0" borderId="83" xfId="0" applyFill="1" applyBorder="1"/>
    <xf numFmtId="0" fontId="0" fillId="0" borderId="73" xfId="0" applyFill="1" applyBorder="1"/>
    <xf numFmtId="0" fontId="17" fillId="3" borderId="36" xfId="0" applyFont="1" applyFill="1" applyBorder="1"/>
    <xf numFmtId="0" fontId="17" fillId="3" borderId="68" xfId="0" applyFont="1" applyFill="1" applyBorder="1"/>
    <xf numFmtId="0" fontId="9" fillId="0" borderId="84" xfId="0" applyFont="1" applyBorder="1" applyAlignment="1">
      <alignment horizontal="right" vertical="center"/>
    </xf>
    <xf numFmtId="0" fontId="71" fillId="0" borderId="85" xfId="0" applyFont="1" applyFill="1" applyBorder="1" applyAlignment="1">
      <alignment horizontal="center" vertical="center" wrapText="1"/>
    </xf>
    <xf numFmtId="0" fontId="9" fillId="12" borderId="86" xfId="0" applyFont="1" applyFill="1" applyBorder="1" applyAlignment="1">
      <alignment horizontal="center" vertical="center" wrapText="1"/>
    </xf>
    <xf numFmtId="0" fontId="9" fillId="13" borderId="87" xfId="0" applyFont="1" applyFill="1" applyBorder="1" applyAlignment="1">
      <alignment horizontal="center" vertical="center" wrapText="1"/>
    </xf>
    <xf numFmtId="0" fontId="9" fillId="13" borderId="88" xfId="0" applyFont="1" applyFill="1" applyBorder="1" applyAlignment="1">
      <alignment horizontal="center" vertical="center" wrapText="1"/>
    </xf>
    <xf numFmtId="0" fontId="9" fillId="13" borderId="37" xfId="0" applyFont="1" applyFill="1" applyBorder="1" applyAlignment="1">
      <alignment horizontal="center" vertical="center" wrapText="1"/>
    </xf>
    <xf numFmtId="0" fontId="9" fillId="13" borderId="77" xfId="0" applyFont="1" applyFill="1" applyBorder="1" applyAlignment="1">
      <alignment horizontal="center" vertical="center" wrapText="1"/>
    </xf>
    <xf numFmtId="3" fontId="71" fillId="9" borderId="89" xfId="0" applyNumberFormat="1" applyFont="1" applyFill="1" applyBorder="1" applyAlignment="1" applyProtection="1">
      <alignment horizontal="right"/>
    </xf>
    <xf numFmtId="0" fontId="23" fillId="0" borderId="40" xfId="5" applyFont="1" applyBorder="1" applyAlignment="1">
      <alignment horizontal="center"/>
    </xf>
    <xf numFmtId="4" fontId="24" fillId="0" borderId="69" xfId="5" applyNumberFormat="1" applyFont="1" applyFill="1" applyBorder="1" applyAlignment="1">
      <alignment horizontal="center"/>
    </xf>
    <xf numFmtId="3" fontId="71" fillId="9" borderId="90" xfId="0" applyNumberFormat="1" applyFont="1" applyFill="1" applyBorder="1" applyAlignment="1" applyProtection="1">
      <alignment horizontal="right"/>
    </xf>
    <xf numFmtId="0" fontId="23" fillId="0" borderId="36" xfId="5" applyFont="1" applyBorder="1" applyAlignment="1">
      <alignment horizontal="center"/>
    </xf>
    <xf numFmtId="3" fontId="71" fillId="9" borderId="91" xfId="0" applyNumberFormat="1" applyFont="1" applyFill="1" applyBorder="1" applyAlignment="1" applyProtection="1">
      <alignment horizontal="right"/>
    </xf>
    <xf numFmtId="0" fontId="9" fillId="0" borderId="43" xfId="5" applyFont="1" applyBorder="1" applyAlignment="1">
      <alignment horizontal="center"/>
    </xf>
    <xf numFmtId="3" fontId="72" fillId="9" borderId="92" xfId="5" applyNumberFormat="1" applyFont="1" applyFill="1" applyBorder="1" applyAlignment="1" applyProtection="1">
      <alignment horizontal="center"/>
    </xf>
    <xf numFmtId="0" fontId="24" fillId="9" borderId="93" xfId="5" applyFont="1" applyFill="1" applyBorder="1" applyAlignment="1">
      <alignment horizontal="center"/>
    </xf>
    <xf numFmtId="0" fontId="24" fillId="9" borderId="94" xfId="5" applyFont="1" applyFill="1" applyBorder="1" applyAlignment="1">
      <alignment horizontal="center"/>
    </xf>
    <xf numFmtId="3" fontId="71" fillId="9" borderId="95" xfId="0" applyNumberFormat="1" applyFont="1" applyFill="1" applyBorder="1" applyAlignment="1" applyProtection="1">
      <alignment horizontal="right"/>
    </xf>
    <xf numFmtId="4" fontId="24" fillId="0" borderId="17" xfId="5" applyNumberFormat="1" applyFont="1" applyFill="1" applyBorder="1" applyAlignment="1">
      <alignment horizontal="center"/>
    </xf>
    <xf numFmtId="0" fontId="23" fillId="0" borderId="34" xfId="5" applyFont="1" applyFill="1" applyBorder="1" applyAlignment="1">
      <alignment horizontal="center"/>
    </xf>
    <xf numFmtId="4" fontId="24" fillId="0" borderId="67" xfId="5" applyNumberFormat="1" applyFont="1" applyFill="1" applyBorder="1" applyAlignment="1">
      <alignment horizontal="center"/>
    </xf>
    <xf numFmtId="0" fontId="9" fillId="14" borderId="25" xfId="4" applyFont="1" applyFill="1" applyBorder="1" applyAlignment="1">
      <alignment horizontal="center" vertical="center"/>
    </xf>
    <xf numFmtId="49" fontId="23" fillId="0" borderId="43" xfId="5" applyNumberFormat="1" applyFont="1" applyFill="1" applyBorder="1" applyAlignment="1">
      <alignment horizontal="center"/>
    </xf>
    <xf numFmtId="49" fontId="23" fillId="14" borderId="38" xfId="5" applyNumberFormat="1" applyFont="1" applyFill="1" applyBorder="1" applyAlignment="1">
      <alignment horizontal="center"/>
    </xf>
    <xf numFmtId="0" fontId="24" fillId="9" borderId="96" xfId="5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4" fontId="21" fillId="3" borderId="7" xfId="0" applyNumberFormat="1" applyFont="1" applyFill="1" applyBorder="1" applyAlignment="1">
      <alignment horizontal="center"/>
    </xf>
    <xf numFmtId="3" fontId="73" fillId="9" borderId="92" xfId="0" applyNumberFormat="1" applyFont="1" applyFill="1" applyBorder="1" applyAlignment="1" applyProtection="1">
      <alignment horizontal="center"/>
    </xf>
    <xf numFmtId="0" fontId="21" fillId="9" borderId="96" xfId="0" applyFont="1" applyFill="1" applyBorder="1" applyAlignment="1">
      <alignment horizontal="center"/>
    </xf>
    <xf numFmtId="0" fontId="21" fillId="9" borderId="94" xfId="0" applyFont="1" applyFill="1" applyBorder="1" applyAlignment="1">
      <alignment horizontal="center"/>
    </xf>
    <xf numFmtId="0" fontId="9" fillId="13" borderId="24" xfId="0" applyFont="1" applyFill="1" applyBorder="1" applyAlignment="1">
      <alignment horizontal="center" vertical="center" wrapText="1"/>
    </xf>
    <xf numFmtId="0" fontId="9" fillId="13" borderId="25" xfId="0" applyFont="1" applyFill="1" applyBorder="1" applyAlignment="1">
      <alignment horizontal="center" vertical="center" wrapText="1"/>
    </xf>
    <xf numFmtId="0" fontId="9" fillId="13" borderId="86" xfId="0" applyFont="1" applyFill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9" xfId="0" applyNumberFormat="1" applyBorder="1" applyAlignment="1">
      <alignment horizontal="center"/>
    </xf>
    <xf numFmtId="3" fontId="0" fillId="0" borderId="32" xfId="0" applyNumberFormat="1" applyBorder="1" applyAlignment="1">
      <alignment horizontal="center"/>
    </xf>
    <xf numFmtId="4" fontId="0" fillId="0" borderId="32" xfId="0" applyNumberFormat="1" applyBorder="1" applyAlignment="1">
      <alignment horizontal="center"/>
    </xf>
    <xf numFmtId="4" fontId="0" fillId="0" borderId="21" xfId="0" applyNumberFormat="1" applyBorder="1" applyAlignment="1">
      <alignment horizontal="center"/>
    </xf>
    <xf numFmtId="0" fontId="21" fillId="0" borderId="7" xfId="0" applyFont="1" applyBorder="1" applyAlignment="1">
      <alignment horizontal="center" vertical="center"/>
    </xf>
    <xf numFmtId="0" fontId="21" fillId="9" borderId="97" xfId="0" applyFont="1" applyFill="1" applyBorder="1" applyAlignment="1">
      <alignment horizontal="center"/>
    </xf>
    <xf numFmtId="3" fontId="21" fillId="14" borderId="11" xfId="0" applyNumberFormat="1" applyFont="1" applyFill="1" applyBorder="1" applyAlignment="1">
      <alignment horizontal="center"/>
    </xf>
    <xf numFmtId="3" fontId="21" fillId="14" borderId="47" xfId="0" applyNumberFormat="1" applyFont="1" applyFill="1" applyBorder="1" applyAlignment="1">
      <alignment horizontal="center"/>
    </xf>
    <xf numFmtId="0" fontId="17" fillId="0" borderId="0" xfId="0" applyFont="1" applyFill="1"/>
    <xf numFmtId="0" fontId="9" fillId="0" borderId="21" xfId="0" applyFont="1" applyBorder="1" applyAlignment="1">
      <alignment horizontal="right"/>
    </xf>
    <xf numFmtId="0" fontId="0" fillId="0" borderId="98" xfId="0" applyBorder="1"/>
    <xf numFmtId="0" fontId="2" fillId="0" borderId="0" xfId="3" applyFont="1" applyBorder="1" applyAlignment="1">
      <alignment horizontal="right"/>
    </xf>
    <xf numFmtId="0" fontId="59" fillId="0" borderId="0" xfId="3" applyFont="1" applyAlignment="1">
      <alignment horizontal="right"/>
    </xf>
    <xf numFmtId="0" fontId="0" fillId="0" borderId="3" xfId="0" applyBorder="1"/>
    <xf numFmtId="0" fontId="9" fillId="0" borderId="0" xfId="0" applyFont="1" applyBorder="1" applyAlignment="1">
      <alignment horizontal="left"/>
    </xf>
    <xf numFmtId="0" fontId="0" fillId="12" borderId="1" xfId="0" applyFill="1" applyBorder="1"/>
    <xf numFmtId="0" fontId="0" fillId="13" borderId="1" xfId="0" applyFill="1" applyBorder="1"/>
    <xf numFmtId="165" fontId="10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9" fillId="11" borderId="0" xfId="0" applyFont="1" applyFill="1"/>
    <xf numFmtId="0" fontId="0" fillId="11" borderId="0" xfId="0" applyFill="1"/>
    <xf numFmtId="0" fontId="0" fillId="9" borderId="1" xfId="0" applyFill="1" applyBorder="1" applyAlignment="1">
      <alignment horizontal="center"/>
    </xf>
    <xf numFmtId="165" fontId="10" fillId="9" borderId="1" xfId="0" applyNumberFormat="1" applyFont="1" applyFill="1" applyBorder="1" applyAlignment="1">
      <alignment horizontal="center"/>
    </xf>
    <xf numFmtId="165" fontId="10" fillId="9" borderId="5" xfId="0" applyNumberFormat="1" applyFont="1" applyFill="1" applyBorder="1" applyAlignment="1">
      <alignment horizontal="center"/>
    </xf>
    <xf numFmtId="4" fontId="21" fillId="14" borderId="13" xfId="0" applyNumberFormat="1" applyFont="1" applyFill="1" applyBorder="1" applyAlignment="1">
      <alignment horizontal="center"/>
    </xf>
    <xf numFmtId="165" fontId="9" fillId="10" borderId="1" xfId="0" applyNumberFormat="1" applyFont="1" applyFill="1" applyBorder="1" applyAlignment="1" applyProtection="1">
      <alignment horizontal="center" vertical="center" wrapText="1"/>
      <protection locked="0"/>
    </xf>
    <xf numFmtId="165" fontId="9" fillId="9" borderId="1" xfId="0" applyNumberFormat="1" applyFont="1" applyFill="1" applyBorder="1" applyAlignment="1">
      <alignment horizontal="center" vertical="center"/>
    </xf>
    <xf numFmtId="49" fontId="71" fillId="11" borderId="1" xfId="0" applyNumberFormat="1" applyFont="1" applyFill="1" applyBorder="1" applyAlignment="1">
      <alignment horizontal="center" vertical="center"/>
    </xf>
    <xf numFmtId="0" fontId="61" fillId="0" borderId="0" xfId="6" applyFont="1" applyAlignment="1">
      <alignment horizontal="center"/>
    </xf>
    <xf numFmtId="4" fontId="0" fillId="0" borderId="27" xfId="0" applyNumberFormat="1" applyBorder="1" applyAlignment="1"/>
    <xf numFmtId="4" fontId="0" fillId="0" borderId="99" xfId="0" applyNumberFormat="1" applyBorder="1" applyAlignment="1"/>
    <xf numFmtId="4" fontId="0" fillId="0" borderId="100" xfId="0" applyNumberFormat="1" applyBorder="1" applyAlignment="1"/>
    <xf numFmtId="4" fontId="0" fillId="0" borderId="20" xfId="0" applyNumberFormat="1" applyFill="1" applyBorder="1" applyAlignment="1">
      <alignment horizontal="right"/>
    </xf>
    <xf numFmtId="4" fontId="0" fillId="0" borderId="28" xfId="0" applyNumberFormat="1" applyBorder="1" applyAlignment="1"/>
    <xf numFmtId="4" fontId="0" fillId="0" borderId="101" xfId="0" applyNumberFormat="1" applyBorder="1" applyAlignment="1"/>
    <xf numFmtId="4" fontId="0" fillId="0" borderId="26" xfId="0" applyNumberFormat="1" applyBorder="1" applyAlignment="1"/>
    <xf numFmtId="4" fontId="0" fillId="0" borderId="19" xfId="0" applyNumberFormat="1" applyFill="1" applyBorder="1" applyAlignment="1">
      <alignment horizontal="right"/>
    </xf>
    <xf numFmtId="4" fontId="0" fillId="0" borderId="44" xfId="0" applyNumberFormat="1" applyBorder="1" applyAlignment="1"/>
    <xf numFmtId="4" fontId="0" fillId="0" borderId="102" xfId="0" applyNumberFormat="1" applyBorder="1" applyAlignment="1"/>
    <xf numFmtId="4" fontId="0" fillId="0" borderId="72" xfId="0" applyNumberFormat="1" applyBorder="1" applyAlignment="1"/>
    <xf numFmtId="4" fontId="24" fillId="12" borderId="18" xfId="5" applyNumberFormat="1" applyFont="1" applyFill="1" applyBorder="1" applyAlignment="1">
      <alignment horizontal="center"/>
    </xf>
    <xf numFmtId="4" fontId="24" fillId="3" borderId="103" xfId="5" applyNumberFormat="1" applyFont="1" applyFill="1" applyBorder="1" applyAlignment="1">
      <alignment horizontal="center"/>
    </xf>
    <xf numFmtId="4" fontId="24" fillId="3" borderId="14" xfId="5" applyNumberFormat="1" applyFont="1" applyFill="1" applyBorder="1" applyAlignment="1">
      <alignment horizontal="center"/>
    </xf>
    <xf numFmtId="4" fontId="0" fillId="0" borderId="27" xfId="0" applyNumberFormat="1" applyBorder="1" applyAlignment="1">
      <alignment horizontal="right"/>
    </xf>
    <xf numFmtId="4" fontId="0" fillId="0" borderId="99" xfId="0" applyNumberFormat="1" applyBorder="1" applyAlignment="1">
      <alignment horizontal="right"/>
    </xf>
    <xf numFmtId="4" fontId="0" fillId="0" borderId="100" xfId="0" applyNumberFormat="1" applyBorder="1" applyAlignment="1">
      <alignment horizontal="right"/>
    </xf>
    <xf numFmtId="4" fontId="0" fillId="0" borderId="28" xfId="0" applyNumberFormat="1" applyBorder="1" applyAlignment="1">
      <alignment horizontal="right"/>
    </xf>
    <xf numFmtId="4" fontId="0" fillId="0" borderId="101" xfId="0" applyNumberFormat="1" applyBorder="1" applyAlignment="1">
      <alignment horizontal="right"/>
    </xf>
    <xf numFmtId="4" fontId="0" fillId="0" borderId="26" xfId="0" applyNumberFormat="1" applyBorder="1" applyAlignment="1">
      <alignment horizontal="right"/>
    </xf>
    <xf numFmtId="4" fontId="0" fillId="0" borderId="44" xfId="0" applyNumberFormat="1" applyBorder="1" applyAlignment="1">
      <alignment horizontal="right"/>
    </xf>
    <xf numFmtId="4" fontId="0" fillId="0" borderId="87" xfId="0" applyNumberFormat="1" applyBorder="1" applyAlignment="1">
      <alignment horizontal="right"/>
    </xf>
    <xf numFmtId="4" fontId="0" fillId="0" borderId="88" xfId="0" applyNumberFormat="1" applyBorder="1" applyAlignment="1">
      <alignment horizontal="right"/>
    </xf>
    <xf numFmtId="4" fontId="0" fillId="0" borderId="21" xfId="0" applyNumberFormat="1" applyFill="1" applyBorder="1" applyAlignment="1">
      <alignment horizontal="right"/>
    </xf>
    <xf numFmtId="4" fontId="24" fillId="3" borderId="47" xfId="5" applyNumberFormat="1" applyFont="1" applyFill="1" applyBorder="1" applyAlignment="1">
      <alignment horizontal="center"/>
    </xf>
    <xf numFmtId="4" fontId="21" fillId="12" borderId="104" xfId="0" applyNumberFormat="1" applyFont="1" applyFill="1" applyBorder="1" applyAlignment="1">
      <alignment horizontal="center"/>
    </xf>
    <xf numFmtId="4" fontId="21" fillId="3" borderId="103" xfId="0" applyNumberFormat="1" applyFont="1" applyFill="1" applyBorder="1" applyAlignment="1">
      <alignment horizontal="center"/>
    </xf>
    <xf numFmtId="4" fontId="21" fillId="3" borderId="14" xfId="0" applyNumberFormat="1" applyFont="1" applyFill="1" applyBorder="1" applyAlignment="1">
      <alignment horizontal="center"/>
    </xf>
    <xf numFmtId="4" fontId="21" fillId="3" borderId="47" xfId="0" applyNumberFormat="1" applyFont="1" applyFill="1" applyBorder="1" applyAlignment="1">
      <alignment horizontal="center"/>
    </xf>
    <xf numFmtId="4" fontId="0" fillId="0" borderId="40" xfId="0" applyNumberFormat="1" applyBorder="1" applyAlignment="1"/>
    <xf numFmtId="4" fontId="0" fillId="0" borderId="41" xfId="0" applyNumberFormat="1" applyBorder="1" applyAlignment="1"/>
    <xf numFmtId="4" fontId="0" fillId="0" borderId="105" xfId="0" applyNumberFormat="1" applyBorder="1" applyAlignment="1"/>
    <xf numFmtId="4" fontId="0" fillId="0" borderId="36" xfId="0" applyNumberFormat="1" applyBorder="1" applyAlignment="1"/>
    <xf numFmtId="4" fontId="0" fillId="0" borderId="42" xfId="0" applyNumberFormat="1" applyBorder="1" applyAlignment="1"/>
    <xf numFmtId="4" fontId="0" fillId="0" borderId="68" xfId="0" applyNumberFormat="1" applyBorder="1" applyAlignment="1"/>
    <xf numFmtId="4" fontId="0" fillId="0" borderId="43" xfId="0" applyNumberFormat="1" applyBorder="1" applyAlignment="1"/>
    <xf numFmtId="4" fontId="0" fillId="0" borderId="45" xfId="0" applyNumberFormat="1" applyBorder="1" applyAlignment="1"/>
    <xf numFmtId="4" fontId="24" fillId="3" borderId="106" xfId="5" applyNumberFormat="1" applyFont="1" applyFill="1" applyBorder="1" applyAlignment="1">
      <alignment horizontal="center"/>
    </xf>
    <xf numFmtId="4" fontId="3" fillId="3" borderId="13" xfId="0" applyNumberFormat="1" applyFont="1" applyFill="1" applyBorder="1" applyAlignment="1">
      <alignment horizontal="center"/>
    </xf>
    <xf numFmtId="4" fontId="0" fillId="0" borderId="38" xfId="0" applyNumberFormat="1" applyBorder="1" applyAlignment="1"/>
    <xf numFmtId="4" fontId="24" fillId="3" borderId="107" xfId="5" applyNumberFormat="1" applyFont="1" applyFill="1" applyBorder="1" applyAlignment="1">
      <alignment horizontal="center"/>
    </xf>
    <xf numFmtId="4" fontId="21" fillId="3" borderId="51" xfId="0" applyNumberFormat="1" applyFont="1" applyFill="1" applyBorder="1" applyAlignment="1">
      <alignment horizontal="center"/>
    </xf>
    <xf numFmtId="4" fontId="0" fillId="0" borderId="16" xfId="0" applyNumberFormat="1" applyBorder="1"/>
    <xf numFmtId="4" fontId="9" fillId="0" borderId="3" xfId="0" applyNumberFormat="1" applyFont="1" applyBorder="1"/>
    <xf numFmtId="4" fontId="0" fillId="0" borderId="6" xfId="0" applyNumberFormat="1" applyBorder="1" applyAlignment="1">
      <alignment horizontal="right"/>
    </xf>
    <xf numFmtId="4" fontId="0" fillId="0" borderId="27" xfId="0" applyNumberFormat="1" applyBorder="1"/>
    <xf numFmtId="4" fontId="0" fillId="0" borderId="20" xfId="0" applyNumberFormat="1" applyBorder="1"/>
    <xf numFmtId="4" fontId="0" fillId="0" borderId="2" xfId="0" applyNumberFormat="1" applyBorder="1"/>
    <xf numFmtId="4" fontId="9" fillId="0" borderId="1" xfId="0" applyNumberFormat="1" applyFont="1" applyBorder="1"/>
    <xf numFmtId="4" fontId="0" fillId="0" borderId="28" xfId="0" applyNumberFormat="1" applyBorder="1"/>
    <xf numFmtId="4" fontId="0" fillId="0" borderId="19" xfId="0" applyNumberFormat="1" applyBorder="1"/>
    <xf numFmtId="4" fontId="0" fillId="0" borderId="9" xfId="0" applyNumberFormat="1" applyBorder="1"/>
    <xf numFmtId="4" fontId="9" fillId="0" borderId="32" xfId="0" applyNumberFormat="1" applyFont="1" applyBorder="1"/>
    <xf numFmtId="4" fontId="0" fillId="0" borderId="44" xfId="0" applyNumberFormat="1" applyBorder="1"/>
    <xf numFmtId="4" fontId="0" fillId="0" borderId="21" xfId="0" applyNumberFormat="1" applyBorder="1"/>
    <xf numFmtId="4" fontId="21" fillId="14" borderId="7" xfId="0" applyNumberFormat="1" applyFont="1" applyFill="1" applyBorder="1" applyAlignment="1">
      <alignment horizontal="center"/>
    </xf>
    <xf numFmtId="4" fontId="21" fillId="14" borderId="11" xfId="0" applyNumberFormat="1" applyFont="1" applyFill="1" applyBorder="1" applyAlignment="1">
      <alignment horizontal="center"/>
    </xf>
    <xf numFmtId="4" fontId="21" fillId="14" borderId="8" xfId="0" applyNumberFormat="1" applyFont="1" applyFill="1" applyBorder="1" applyAlignment="1">
      <alignment horizontal="center"/>
    </xf>
    <xf numFmtId="4" fontId="21" fillId="14" borderId="14" xfId="0" applyNumberFormat="1" applyFont="1" applyFill="1" applyBorder="1" applyAlignment="1">
      <alignment horizontal="center"/>
    </xf>
    <xf numFmtId="4" fontId="31" fillId="0" borderId="3" xfId="3" applyNumberFormat="1" applyFont="1" applyBorder="1" applyAlignment="1">
      <alignment horizontal="center"/>
    </xf>
    <xf numFmtId="4" fontId="31" fillId="0" borderId="19" xfId="3" applyNumberFormat="1" applyFont="1" applyFill="1" applyBorder="1" applyAlignment="1"/>
    <xf numFmtId="0" fontId="0" fillId="0" borderId="0" xfId="0" applyBorder="1" applyAlignment="1">
      <alignment horizontal="left"/>
    </xf>
    <xf numFmtId="0" fontId="74" fillId="0" borderId="0" xfId="1" applyFont="1" applyBorder="1" applyAlignment="1" applyProtection="1">
      <alignment horizontal="left"/>
    </xf>
    <xf numFmtId="0" fontId="75" fillId="0" borderId="0" xfId="0" applyFont="1" applyBorder="1" applyAlignment="1">
      <alignment horizontal="left"/>
    </xf>
    <xf numFmtId="0" fontId="9" fillId="0" borderId="27" xfId="0" applyFont="1" applyBorder="1"/>
    <xf numFmtId="0" fontId="51" fillId="0" borderId="0" xfId="0" applyFont="1" applyBorder="1" applyAlignment="1">
      <alignment horizontal="center" vertical="top" wrapText="1"/>
    </xf>
    <xf numFmtId="0" fontId="51" fillId="0" borderId="0" xfId="0" applyFont="1" applyBorder="1" applyAlignment="1">
      <alignment horizontal="center" vertical="center" wrapText="1"/>
    </xf>
    <xf numFmtId="165" fontId="0" fillId="0" borderId="0" xfId="0" applyNumberFormat="1" applyFill="1" applyBorder="1"/>
    <xf numFmtId="165" fontId="9" fillId="0" borderId="26" xfId="0" applyNumberFormat="1" applyFont="1" applyFill="1" applyBorder="1" applyAlignment="1">
      <alignment horizontal="center"/>
    </xf>
    <xf numFmtId="165" fontId="0" fillId="9" borderId="22" xfId="0" applyNumberFormat="1" applyFill="1" applyBorder="1" applyAlignment="1">
      <alignment horizontal="center"/>
    </xf>
    <xf numFmtId="165" fontId="9" fillId="9" borderId="2" xfId="0" applyNumberFormat="1" applyFon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5" fontId="0" fillId="9" borderId="32" xfId="0" applyNumberFormat="1" applyFill="1" applyBorder="1" applyAlignment="1">
      <alignment horizontal="center"/>
    </xf>
    <xf numFmtId="165" fontId="0" fillId="9" borderId="3" xfId="0" applyNumberFormat="1" applyFill="1" applyBorder="1" applyAlignment="1">
      <alignment horizontal="center"/>
    </xf>
    <xf numFmtId="165" fontId="0" fillId="9" borderId="6" xfId="0" applyNumberFormat="1" applyFill="1" applyBorder="1" applyAlignment="1">
      <alignment horizontal="center"/>
    </xf>
    <xf numFmtId="165" fontId="0" fillId="9" borderId="27" xfId="0" applyNumberFormat="1" applyFill="1" applyBorder="1" applyAlignment="1">
      <alignment horizontal="center"/>
    </xf>
    <xf numFmtId="165" fontId="0" fillId="0" borderId="3" xfId="0" applyNumberFormat="1" applyFill="1" applyBorder="1" applyAlignment="1">
      <alignment horizontal="center"/>
    </xf>
    <xf numFmtId="165" fontId="0" fillId="9" borderId="82" xfId="0" applyNumberFormat="1" applyFill="1" applyBorder="1" applyAlignment="1">
      <alignment horizontal="center"/>
    </xf>
    <xf numFmtId="165" fontId="0" fillId="9" borderId="35" xfId="0" applyNumberFormat="1" applyFill="1" applyBorder="1" applyAlignment="1">
      <alignment horizontal="center"/>
    </xf>
    <xf numFmtId="165" fontId="9" fillId="9" borderId="22" xfId="0" applyNumberFormat="1" applyFont="1" applyFill="1" applyBorder="1" applyAlignment="1">
      <alignment horizontal="center"/>
    </xf>
    <xf numFmtId="165" fontId="0" fillId="9" borderId="23" xfId="0" applyNumberFormat="1" applyFill="1" applyBorder="1" applyAlignment="1">
      <alignment horizontal="center"/>
    </xf>
    <xf numFmtId="165" fontId="0" fillId="0" borderId="23" xfId="0" applyNumberFormat="1" applyFill="1" applyBorder="1" applyAlignment="1">
      <alignment horizontal="center"/>
    </xf>
    <xf numFmtId="165" fontId="0" fillId="9" borderId="88" xfId="0" applyNumberFormat="1" applyFill="1" applyBorder="1" applyAlignment="1">
      <alignment horizontal="center"/>
    </xf>
    <xf numFmtId="165" fontId="0" fillId="9" borderId="5" xfId="0" applyNumberFormat="1" applyFill="1" applyBorder="1" applyAlignment="1">
      <alignment horizontal="center"/>
    </xf>
    <xf numFmtId="165" fontId="0" fillId="9" borderId="108" xfId="0" applyNumberFormat="1" applyFill="1" applyBorder="1" applyAlignment="1">
      <alignment horizontal="center"/>
    </xf>
    <xf numFmtId="165" fontId="9" fillId="9" borderId="24" xfId="0" applyNumberFormat="1" applyFont="1" applyFill="1" applyBorder="1" applyAlignment="1">
      <alignment horizontal="center"/>
    </xf>
    <xf numFmtId="165" fontId="0" fillId="9" borderId="25" xfId="0" applyNumberFormat="1" applyFill="1" applyBorder="1" applyAlignment="1">
      <alignment horizontal="center"/>
    </xf>
    <xf numFmtId="165" fontId="0" fillId="0" borderId="25" xfId="0" applyNumberFormat="1" applyFill="1" applyBorder="1" applyAlignment="1">
      <alignment horizontal="center"/>
    </xf>
    <xf numFmtId="165" fontId="0" fillId="0" borderId="72" xfId="0" applyNumberFormat="1" applyFill="1" applyBorder="1" applyAlignment="1">
      <alignment horizontal="center"/>
    </xf>
    <xf numFmtId="165" fontId="0" fillId="0" borderId="35" xfId="0" applyNumberFormat="1" applyBorder="1" applyAlignment="1">
      <alignment horizontal="center"/>
    </xf>
    <xf numFmtId="165" fontId="0" fillId="0" borderId="23" xfId="0" applyNumberFormat="1" applyBorder="1" applyAlignment="1">
      <alignment horizontal="center"/>
    </xf>
    <xf numFmtId="165" fontId="0" fillId="0" borderId="82" xfId="0" applyNumberFormat="1" applyBorder="1" applyAlignment="1">
      <alignment horizontal="center"/>
    </xf>
    <xf numFmtId="165" fontId="0" fillId="0" borderId="108" xfId="0" applyNumberFormat="1" applyBorder="1" applyAlignment="1">
      <alignment horizontal="center"/>
    </xf>
    <xf numFmtId="165" fontId="0" fillId="0" borderId="25" xfId="0" applyNumberFormat="1" applyBorder="1" applyAlignment="1">
      <alignment horizontal="center"/>
    </xf>
    <xf numFmtId="165" fontId="0" fillId="0" borderId="88" xfId="0" applyNumberFormat="1" applyBorder="1" applyAlignment="1">
      <alignment horizontal="center"/>
    </xf>
    <xf numFmtId="165" fontId="0" fillId="0" borderId="88" xfId="0" applyNumberFormat="1" applyFill="1" applyBorder="1" applyAlignment="1">
      <alignment horizontal="center"/>
    </xf>
    <xf numFmtId="165" fontId="0" fillId="0" borderId="100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20" xfId="0" applyNumberFormat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9" fillId="9" borderId="29" xfId="0" applyNumberFormat="1" applyFont="1" applyFill="1" applyBorder="1" applyAlignment="1">
      <alignment horizontal="center"/>
    </xf>
    <xf numFmtId="165" fontId="0" fillId="9" borderId="53" xfId="0" applyNumberFormat="1" applyFill="1" applyBorder="1" applyAlignment="1">
      <alignment horizontal="center"/>
    </xf>
    <xf numFmtId="165" fontId="0" fillId="9" borderId="21" xfId="0" applyNumberFormat="1" applyFill="1" applyBorder="1" applyAlignment="1">
      <alignment horizontal="center"/>
    </xf>
    <xf numFmtId="165" fontId="0" fillId="9" borderId="10" xfId="0" applyNumberFormat="1" applyFill="1" applyBorder="1" applyAlignment="1">
      <alignment horizontal="center"/>
    </xf>
    <xf numFmtId="0" fontId="9" fillId="0" borderId="109" xfId="0" applyFont="1" applyBorder="1" applyAlignment="1">
      <alignment wrapText="1"/>
    </xf>
    <xf numFmtId="165" fontId="0" fillId="9" borderId="44" xfId="0" applyNumberFormat="1" applyFill="1" applyBorder="1" applyAlignment="1">
      <alignment horizontal="center"/>
    </xf>
    <xf numFmtId="165" fontId="0" fillId="0" borderId="29" xfId="0" applyNumberFormat="1" applyFill="1" applyBorder="1" applyAlignment="1">
      <alignment horizontal="center"/>
    </xf>
    <xf numFmtId="165" fontId="0" fillId="0" borderId="5" xfId="0" applyNumberFormat="1" applyFill="1" applyBorder="1" applyAlignment="1">
      <alignment horizontal="center"/>
    </xf>
    <xf numFmtId="165" fontId="0" fillId="0" borderId="35" xfId="0" applyNumberFormat="1" applyFill="1" applyBorder="1" applyAlignment="1">
      <alignment horizontal="center"/>
    </xf>
    <xf numFmtId="165" fontId="0" fillId="0" borderId="19" xfId="0" applyNumberFormat="1" applyFill="1" applyBorder="1" applyAlignment="1">
      <alignment horizontal="center"/>
    </xf>
    <xf numFmtId="165" fontId="0" fillId="0" borderId="27" xfId="0" applyNumberFormat="1" applyBorder="1" applyAlignment="1">
      <alignment horizontal="center"/>
    </xf>
    <xf numFmtId="165" fontId="0" fillId="0" borderId="30" xfId="0" applyNumberFormat="1" applyFill="1" applyBorder="1" applyAlignment="1">
      <alignment horizontal="center"/>
    </xf>
    <xf numFmtId="165" fontId="9" fillId="0" borderId="82" xfId="0" applyNumberFormat="1" applyFont="1" applyFill="1" applyBorder="1" applyAlignment="1">
      <alignment horizontal="center"/>
    </xf>
    <xf numFmtId="165" fontId="10" fillId="0" borderId="29" xfId="0" applyNumberFormat="1" applyFont="1" applyBorder="1" applyAlignment="1">
      <alignment horizontal="center"/>
    </xf>
    <xf numFmtId="165" fontId="10" fillId="0" borderId="23" xfId="0" applyNumberFormat="1" applyFont="1" applyBorder="1" applyAlignment="1">
      <alignment horizontal="center"/>
    </xf>
    <xf numFmtId="165" fontId="10" fillId="0" borderId="82" xfId="0" applyNumberFormat="1" applyFont="1" applyBorder="1" applyAlignment="1">
      <alignment horizontal="center"/>
    </xf>
    <xf numFmtId="165" fontId="9" fillId="9" borderId="23" xfId="0" applyNumberFormat="1" applyFont="1" applyFill="1" applyBorder="1" applyAlignment="1">
      <alignment horizontal="center"/>
    </xf>
    <xf numFmtId="165" fontId="9" fillId="9" borderId="4" xfId="0" applyNumberFormat="1" applyFont="1" applyFill="1" applyBorder="1" applyAlignment="1">
      <alignment horizontal="center"/>
    </xf>
    <xf numFmtId="0" fontId="71" fillId="11" borderId="100" xfId="0" applyFont="1" applyFill="1" applyBorder="1"/>
    <xf numFmtId="0" fontId="71" fillId="11" borderId="26" xfId="0" applyFont="1" applyFill="1" applyBorder="1"/>
    <xf numFmtId="0" fontId="0" fillId="9" borderId="0" xfId="0" applyFill="1"/>
    <xf numFmtId="0" fontId="3" fillId="9" borderId="0" xfId="0" applyFont="1" applyFill="1" applyBorder="1"/>
    <xf numFmtId="0" fontId="3" fillId="11" borderId="0" xfId="0" applyFont="1" applyFill="1" applyBorder="1"/>
    <xf numFmtId="165" fontId="0" fillId="0" borderId="110" xfId="0" applyNumberFormat="1" applyFill="1" applyBorder="1" applyAlignment="1">
      <alignment horizontal="center"/>
    </xf>
    <xf numFmtId="165" fontId="0" fillId="0" borderId="53" xfId="0" applyNumberFormat="1" applyBorder="1" applyAlignment="1">
      <alignment horizontal="center"/>
    </xf>
    <xf numFmtId="165" fontId="0" fillId="0" borderId="17" xfId="0" applyNumberFormat="1" applyFill="1" applyBorder="1" applyAlignment="1">
      <alignment horizontal="center"/>
    </xf>
    <xf numFmtId="165" fontId="0" fillId="0" borderId="56" xfId="0" applyNumberFormat="1" applyBorder="1" applyAlignment="1">
      <alignment horizontal="center"/>
    </xf>
    <xf numFmtId="4" fontId="31" fillId="0" borderId="26" xfId="0" applyNumberFormat="1" applyFont="1" applyBorder="1" applyAlignment="1"/>
    <xf numFmtId="4" fontId="36" fillId="10" borderId="112" xfId="2" applyNumberFormat="1" applyFont="1" applyFill="1" applyBorder="1"/>
    <xf numFmtId="49" fontId="36" fillId="10" borderId="67" xfId="2" applyNumberFormat="1" applyFont="1" applyFill="1" applyBorder="1"/>
    <xf numFmtId="49" fontId="36" fillId="10" borderId="112" xfId="2" applyNumberFormat="1" applyFont="1" applyFill="1" applyBorder="1"/>
    <xf numFmtId="0" fontId="36" fillId="0" borderId="112" xfId="2" applyFont="1" applyFill="1" applyBorder="1" applyAlignment="1">
      <alignment horizontal="center"/>
    </xf>
    <xf numFmtId="4" fontId="36" fillId="0" borderId="112" xfId="2" applyNumberFormat="1" applyFont="1" applyFill="1" applyBorder="1"/>
    <xf numFmtId="0" fontId="36" fillId="0" borderId="112" xfId="2" applyFont="1" applyFill="1" applyBorder="1"/>
    <xf numFmtId="0" fontId="9" fillId="10" borderId="113" xfId="0" applyFont="1" applyFill="1" applyBorder="1" applyAlignment="1">
      <alignment horizontal="left"/>
    </xf>
    <xf numFmtId="0" fontId="9" fillId="10" borderId="58" xfId="0" applyFont="1" applyFill="1" applyBorder="1" applyAlignment="1">
      <alignment horizontal="left"/>
    </xf>
    <xf numFmtId="0" fontId="0" fillId="10" borderId="27" xfId="0" applyFill="1" applyBorder="1" applyAlignment="1">
      <alignment horizontal="left"/>
    </xf>
    <xf numFmtId="4" fontId="36" fillId="2" borderId="69" xfId="2" applyNumberFormat="1" applyFont="1" applyFill="1" applyBorder="1"/>
    <xf numFmtId="0" fontId="36" fillId="2" borderId="69" xfId="2" applyFont="1" applyFill="1" applyBorder="1" applyAlignment="1">
      <alignment horizontal="center"/>
    </xf>
    <xf numFmtId="4" fontId="31" fillId="0" borderId="1" xfId="2" applyNumberFormat="1" applyFont="1" applyFill="1" applyBorder="1"/>
    <xf numFmtId="4" fontId="31" fillId="2" borderId="73" xfId="2" applyNumberFormat="1" applyFont="1" applyFill="1" applyBorder="1"/>
    <xf numFmtId="4" fontId="31" fillId="0" borderId="26" xfId="2" applyNumberFormat="1" applyFont="1" applyFill="1" applyBorder="1"/>
    <xf numFmtId="4" fontId="36" fillId="10" borderId="68" xfId="2" applyNumberFormat="1" applyFont="1" applyFill="1" applyBorder="1"/>
    <xf numFmtId="4" fontId="36" fillId="10" borderId="81" xfId="2" applyNumberFormat="1" applyFont="1" applyFill="1" applyBorder="1"/>
    <xf numFmtId="4" fontId="31" fillId="2" borderId="79" xfId="2" applyNumberFormat="1" applyFont="1" applyFill="1" applyBorder="1" applyAlignment="1">
      <alignment horizontal="center"/>
    </xf>
    <xf numFmtId="4" fontId="31" fillId="0" borderId="19" xfId="2" applyNumberFormat="1" applyFont="1" applyFill="1" applyBorder="1" applyAlignment="1">
      <alignment horizontal="center"/>
    </xf>
    <xf numFmtId="0" fontId="36" fillId="0" borderId="36" xfId="2" applyFont="1" applyFill="1" applyBorder="1"/>
    <xf numFmtId="0" fontId="36" fillId="0" borderId="55" xfId="2" applyFont="1" applyFill="1" applyBorder="1"/>
    <xf numFmtId="4" fontId="36" fillId="0" borderId="68" xfId="2" applyNumberFormat="1" applyFont="1" applyFill="1" applyBorder="1"/>
    <xf numFmtId="4" fontId="31" fillId="0" borderId="67" xfId="2" applyNumberFormat="1" applyFont="1" applyFill="1" applyBorder="1"/>
    <xf numFmtId="165" fontId="0" fillId="0" borderId="20" xfId="0" applyNumberFormat="1" applyFill="1" applyBorder="1" applyAlignment="1">
      <alignment horizontal="center"/>
    </xf>
    <xf numFmtId="4" fontId="36" fillId="4" borderId="70" xfId="2" applyNumberFormat="1" applyFont="1" applyFill="1" applyBorder="1" applyAlignment="1">
      <alignment horizontal="center"/>
    </xf>
    <xf numFmtId="165" fontId="0" fillId="0" borderId="24" xfId="0" applyNumberFormat="1" applyFill="1" applyBorder="1" applyAlignment="1">
      <alignment horizontal="center"/>
    </xf>
    <xf numFmtId="0" fontId="9" fillId="0" borderId="68" xfId="0" applyFont="1" applyBorder="1" applyAlignment="1">
      <alignment wrapText="1"/>
    </xf>
    <xf numFmtId="0" fontId="9" fillId="0" borderId="25" xfId="0" applyFont="1" applyBorder="1" applyAlignment="1">
      <alignment horizontal="left"/>
    </xf>
    <xf numFmtId="165" fontId="0" fillId="9" borderId="24" xfId="0" applyNumberForma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2" xfId="0" applyBorder="1"/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wrapText="1"/>
    </xf>
    <xf numFmtId="0" fontId="28" fillId="0" borderId="0" xfId="0" applyFont="1"/>
    <xf numFmtId="0" fontId="64" fillId="10" borderId="0" xfId="2" applyFont="1" applyFill="1" applyBorder="1" applyAlignment="1">
      <alignment horizontal="left"/>
    </xf>
    <xf numFmtId="0" fontId="28" fillId="0" borderId="0" xfId="0" applyFont="1" applyAlignment="1">
      <alignment horizontal="left"/>
    </xf>
    <xf numFmtId="0" fontId="64" fillId="10" borderId="0" xfId="2" applyFont="1" applyFill="1" applyAlignment="1">
      <alignment horizontal="left"/>
    </xf>
    <xf numFmtId="165" fontId="0" fillId="0" borderId="31" xfId="0" applyNumberFormat="1" applyFill="1" applyBorder="1" applyAlignment="1">
      <alignment horizontal="center"/>
    </xf>
    <xf numFmtId="165" fontId="0" fillId="0" borderId="98" xfId="0" applyNumberFormat="1" applyFill="1" applyBorder="1" applyAlignment="1">
      <alignment horizontal="center"/>
    </xf>
    <xf numFmtId="165" fontId="0" fillId="0" borderId="78" xfId="0" applyNumberFormat="1" applyFill="1" applyBorder="1" applyAlignment="1">
      <alignment horizontal="center"/>
    </xf>
    <xf numFmtId="165" fontId="0" fillId="0" borderId="114" xfId="0" applyNumberFormat="1" applyFill="1" applyBorder="1" applyAlignment="1">
      <alignment horizontal="center"/>
    </xf>
    <xf numFmtId="165" fontId="0" fillId="0" borderId="100" xfId="0" applyNumberFormat="1" applyFill="1" applyBorder="1" applyAlignment="1">
      <alignment horizontal="center"/>
    </xf>
    <xf numFmtId="0" fontId="0" fillId="0" borderId="22" xfId="0" applyBorder="1" applyAlignment="1">
      <alignment horizontal="center"/>
    </xf>
    <xf numFmtId="165" fontId="0" fillId="0" borderId="74" xfId="0" applyNumberFormat="1" applyBorder="1" applyAlignment="1">
      <alignment horizontal="center"/>
    </xf>
    <xf numFmtId="165" fontId="0" fillId="0" borderId="110" xfId="0" applyNumberFormat="1" applyBorder="1" applyAlignment="1">
      <alignment horizontal="center"/>
    </xf>
    <xf numFmtId="165" fontId="0" fillId="0" borderId="111" xfId="0" applyNumberFormat="1" applyBorder="1" applyAlignment="1">
      <alignment horizontal="center"/>
    </xf>
    <xf numFmtId="165" fontId="0" fillId="0" borderId="76" xfId="0" applyNumberFormat="1" applyBorder="1" applyAlignment="1">
      <alignment horizontal="center"/>
    </xf>
    <xf numFmtId="0" fontId="71" fillId="11" borderId="88" xfId="0" applyFont="1" applyFill="1" applyBorder="1"/>
    <xf numFmtId="165" fontId="0" fillId="0" borderId="108" xfId="0" applyNumberFormat="1" applyFill="1" applyBorder="1" applyAlignment="1">
      <alignment horizontal="center"/>
    </xf>
    <xf numFmtId="165" fontId="0" fillId="0" borderId="112" xfId="0" applyNumberFormat="1" applyFill="1" applyBorder="1" applyAlignment="1">
      <alignment horizontal="center"/>
    </xf>
    <xf numFmtId="165" fontId="9" fillId="0" borderId="9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2"/>
    <xf numFmtId="0" fontId="3" fillId="0" borderId="0" xfId="2" applyFont="1" applyAlignment="1">
      <alignment horizontal="right"/>
    </xf>
    <xf numFmtId="0" fontId="65" fillId="0" borderId="0" xfId="2" applyFont="1"/>
    <xf numFmtId="0" fontId="3" fillId="0" borderId="0" xfId="2" applyFont="1"/>
    <xf numFmtId="0" fontId="9" fillId="0" borderId="111" xfId="2" applyBorder="1"/>
    <xf numFmtId="0" fontId="9" fillId="0" borderId="116" xfId="2" applyBorder="1"/>
    <xf numFmtId="0" fontId="65" fillId="0" borderId="78" xfId="2" applyFont="1" applyBorder="1" applyAlignment="1">
      <alignment horizontal="center"/>
    </xf>
    <xf numFmtId="0" fontId="65" fillId="0" borderId="31" xfId="2" applyFont="1" applyBorder="1" applyAlignment="1">
      <alignment horizontal="center"/>
    </xf>
    <xf numFmtId="0" fontId="9" fillId="0" borderId="16" xfId="2" applyBorder="1" applyAlignment="1">
      <alignment horizontal="center"/>
    </xf>
    <xf numFmtId="0" fontId="9" fillId="0" borderId="3" xfId="2" applyBorder="1" applyAlignment="1">
      <alignment horizontal="center"/>
    </xf>
    <xf numFmtId="0" fontId="9" fillId="0" borderId="1" xfId="2" applyBorder="1" applyAlignment="1">
      <alignment horizontal="center"/>
    </xf>
    <xf numFmtId="0" fontId="9" fillId="0" borderId="4" xfId="2" applyBorder="1" applyAlignment="1">
      <alignment horizontal="center"/>
    </xf>
    <xf numFmtId="0" fontId="9" fillId="0" borderId="16" xfId="2" applyBorder="1"/>
    <xf numFmtId="0" fontId="9" fillId="0" borderId="2" xfId="2" applyBorder="1"/>
    <xf numFmtId="0" fontId="9" fillId="0" borderId="2" xfId="2" applyFont="1" applyBorder="1"/>
    <xf numFmtId="165" fontId="9" fillId="0" borderId="1" xfId="2" applyNumberFormat="1" applyBorder="1" applyAlignment="1">
      <alignment horizontal="right"/>
    </xf>
    <xf numFmtId="165" fontId="9" fillId="0" borderId="5" xfId="2" applyNumberFormat="1" applyBorder="1" applyAlignment="1">
      <alignment horizontal="right"/>
    </xf>
    <xf numFmtId="0" fontId="1" fillId="0" borderId="2" xfId="0" applyFont="1" applyBorder="1"/>
    <xf numFmtId="0" fontId="0" fillId="0" borderId="20" xfId="0" applyBorder="1" applyAlignment="1">
      <alignment horizontal="center"/>
    </xf>
    <xf numFmtId="0" fontId="0" fillId="0" borderId="100" xfId="0" applyBorder="1"/>
    <xf numFmtId="0" fontId="56" fillId="0" borderId="0" xfId="2" applyFont="1" applyAlignment="1">
      <alignment vertical="top"/>
    </xf>
    <xf numFmtId="0" fontId="9" fillId="0" borderId="1" xfId="2" applyBorder="1"/>
    <xf numFmtId="165" fontId="9" fillId="0" borderId="1" xfId="2" applyNumberFormat="1" applyFill="1" applyBorder="1" applyAlignment="1">
      <alignment horizontal="right"/>
    </xf>
    <xf numFmtId="165" fontId="9" fillId="0" borderId="1" xfId="2" applyNumberFormat="1" applyFill="1" applyBorder="1" applyAlignment="1">
      <alignment horizontal="center"/>
    </xf>
    <xf numFmtId="0" fontId="65" fillId="0" borderId="0" xfId="2" applyFont="1" applyAlignment="1">
      <alignment horizontal="right"/>
    </xf>
    <xf numFmtId="4" fontId="65" fillId="0" borderId="0" xfId="2" applyNumberFormat="1" applyFont="1" applyAlignment="1">
      <alignment horizontal="right"/>
    </xf>
    <xf numFmtId="4" fontId="9" fillId="0" borderId="0" xfId="2" applyNumberFormat="1"/>
    <xf numFmtId="4" fontId="66" fillId="0" borderId="0" xfId="2" applyNumberFormat="1" applyFont="1" applyAlignment="1">
      <alignment horizontal="center"/>
    </xf>
    <xf numFmtId="4" fontId="65" fillId="0" borderId="17" xfId="2" applyNumberFormat="1" applyFont="1" applyBorder="1" applyAlignment="1">
      <alignment horizontal="center"/>
    </xf>
    <xf numFmtId="4" fontId="65" fillId="0" borderId="73" xfId="2" applyNumberFormat="1" applyFont="1" applyBorder="1" applyAlignment="1">
      <alignment horizontal="center"/>
    </xf>
    <xf numFmtId="4" fontId="9" fillId="0" borderId="17" xfId="2" applyNumberFormat="1" applyBorder="1"/>
    <xf numFmtId="4" fontId="65" fillId="0" borderId="30" xfId="2" applyNumberFormat="1" applyFont="1" applyBorder="1" applyAlignment="1">
      <alignment horizontal="center"/>
    </xf>
    <xf numFmtId="4" fontId="65" fillId="0" borderId="33" xfId="2" applyNumberFormat="1" applyFont="1" applyBorder="1" applyAlignment="1">
      <alignment horizontal="center"/>
    </xf>
    <xf numFmtId="4" fontId="65" fillId="0" borderId="70" xfId="2" applyNumberFormat="1" applyFont="1" applyBorder="1" applyAlignment="1">
      <alignment horizontal="center"/>
    </xf>
    <xf numFmtId="4" fontId="65" fillId="0" borderId="115" xfId="2" applyNumberFormat="1" applyFont="1" applyBorder="1" applyAlignment="1">
      <alignment horizontal="center"/>
    </xf>
    <xf numFmtId="4" fontId="9" fillId="0" borderId="70" xfId="2" applyNumberFormat="1" applyBorder="1"/>
    <xf numFmtId="3" fontId="57" fillId="0" borderId="0" xfId="2" applyNumberFormat="1" applyFont="1" applyBorder="1" applyAlignment="1">
      <alignment vertical="center"/>
    </xf>
    <xf numFmtId="0" fontId="56" fillId="0" borderId="0" xfId="2" applyFont="1"/>
    <xf numFmtId="3" fontId="65" fillId="0" borderId="17" xfId="2" applyNumberFormat="1" applyFont="1" applyBorder="1" applyAlignment="1">
      <alignment horizontal="center"/>
    </xf>
    <xf numFmtId="4" fontId="56" fillId="0" borderId="1" xfId="2" applyNumberFormat="1" applyFont="1" applyBorder="1" applyAlignment="1">
      <alignment horizontal="left"/>
    </xf>
    <xf numFmtId="4" fontId="65" fillId="0" borderId="12" xfId="2" applyNumberFormat="1" applyFont="1" applyBorder="1" applyAlignment="1">
      <alignment horizontal="left" vertical="center"/>
    </xf>
    <xf numFmtId="165" fontId="66" fillId="0" borderId="15" xfId="2" applyNumberFormat="1" applyFont="1" applyBorder="1" applyAlignment="1"/>
    <xf numFmtId="3" fontId="65" fillId="0" borderId="73" xfId="2" applyNumberFormat="1" applyFont="1" applyBorder="1" applyAlignment="1">
      <alignment horizontal="center"/>
    </xf>
    <xf numFmtId="4" fontId="56" fillId="0" borderId="2" xfId="2" applyNumberFormat="1" applyFont="1" applyBorder="1" applyAlignment="1">
      <alignment horizontal="left"/>
    </xf>
    <xf numFmtId="4" fontId="56" fillId="0" borderId="24" xfId="2" applyNumberFormat="1" applyFont="1" applyBorder="1" applyAlignment="1">
      <alignment horizontal="left"/>
    </xf>
    <xf numFmtId="4" fontId="66" fillId="0" borderId="0" xfId="2" applyNumberFormat="1" applyFont="1" applyFill="1" applyBorder="1" applyAlignment="1">
      <alignment horizontal="left"/>
    </xf>
    <xf numFmtId="0" fontId="9" fillId="0" borderId="0" xfId="2" applyBorder="1"/>
    <xf numFmtId="0" fontId="3" fillId="0" borderId="11" xfId="2" applyFont="1" applyBorder="1" applyAlignment="1">
      <alignment horizontal="center"/>
    </xf>
    <xf numFmtId="0" fontId="3" fillId="0" borderId="16" xfId="2" applyFont="1" applyBorder="1"/>
    <xf numFmtId="0" fontId="9" fillId="0" borderId="2" xfId="2" applyFill="1" applyBorder="1"/>
    <xf numFmtId="0" fontId="9" fillId="0" borderId="24" xfId="2" applyFill="1" applyBorder="1"/>
    <xf numFmtId="0" fontId="3" fillId="0" borderId="2" xfId="2" applyFont="1" applyFill="1" applyBorder="1"/>
    <xf numFmtId="0" fontId="9" fillId="0" borderId="9" xfId="2" applyFill="1" applyBorder="1"/>
    <xf numFmtId="0" fontId="3" fillId="0" borderId="9" xfId="2" applyFont="1" applyFill="1" applyBorder="1"/>
    <xf numFmtId="0" fontId="9" fillId="0" borderId="83" xfId="2" applyFill="1" applyBorder="1"/>
    <xf numFmtId="4" fontId="9" fillId="0" borderId="83" xfId="2" applyNumberFormat="1" applyBorder="1"/>
    <xf numFmtId="0" fontId="9" fillId="0" borderId="83" xfId="2" applyBorder="1"/>
    <xf numFmtId="0" fontId="9" fillId="0" borderId="0" xfId="2" applyFill="1" applyBorder="1"/>
    <xf numFmtId="3" fontId="57" fillId="0" borderId="0" xfId="2" applyNumberFormat="1" applyFont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165" fontId="9" fillId="0" borderId="1" xfId="2" applyNumberFormat="1" applyBorder="1"/>
    <xf numFmtId="165" fontId="9" fillId="0" borderId="32" xfId="2" applyNumberFormat="1" applyBorder="1"/>
    <xf numFmtId="165" fontId="9" fillId="0" borderId="5" xfId="2" applyNumberFormat="1" applyBorder="1"/>
    <xf numFmtId="0" fontId="9" fillId="0" borderId="0" xfId="0" applyFont="1" applyBorder="1"/>
    <xf numFmtId="0" fontId="65" fillId="0" borderId="0" xfId="2" applyFont="1" applyBorder="1"/>
    <xf numFmtId="0" fontId="65" fillId="0" borderId="0" xfId="2" applyFont="1" applyBorder="1" applyAlignment="1">
      <alignment horizontal="right"/>
    </xf>
    <xf numFmtId="0" fontId="3" fillId="0" borderId="0" xfId="2" applyFont="1" applyBorder="1"/>
    <xf numFmtId="165" fontId="3" fillId="0" borderId="0" xfId="0" applyNumberFormat="1" applyFont="1" applyBorder="1" applyAlignment="1">
      <alignment horizontal="right"/>
    </xf>
    <xf numFmtId="4" fontId="21" fillId="0" borderId="117" xfId="0" applyNumberFormat="1" applyFont="1" applyBorder="1" applyAlignment="1">
      <alignment horizontal="left" vertical="center"/>
    </xf>
    <xf numFmtId="0" fontId="9" fillId="0" borderId="0" xfId="3" applyFont="1" applyBorder="1" applyAlignment="1">
      <alignment horizontal="right"/>
    </xf>
    <xf numFmtId="0" fontId="9" fillId="0" borderId="0" xfId="3" applyFont="1" applyAlignment="1">
      <alignment horizontal="right"/>
    </xf>
    <xf numFmtId="0" fontId="9" fillId="0" borderId="0" xfId="3" applyFont="1" applyAlignment="1">
      <alignment horizontal="left"/>
    </xf>
    <xf numFmtId="14" fontId="0" fillId="10" borderId="27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9" fillId="0" borderId="5" xfId="2" applyBorder="1"/>
    <xf numFmtId="0" fontId="9" fillId="0" borderId="32" xfId="2" applyBorder="1"/>
    <xf numFmtId="0" fontId="3" fillId="0" borderId="11" xfId="2" applyFont="1" applyBorder="1" applyAlignment="1">
      <alignment horizontal="left"/>
    </xf>
    <xf numFmtId="0" fontId="9" fillId="0" borderId="1" xfId="2" applyBorder="1" applyAlignment="1">
      <alignment horizontal="left"/>
    </xf>
    <xf numFmtId="0" fontId="9" fillId="0" borderId="5" xfId="2" applyBorder="1" applyAlignment="1">
      <alignment horizontal="left"/>
    </xf>
    <xf numFmtId="0" fontId="3" fillId="0" borderId="7" xfId="2" applyFont="1" applyBorder="1" applyAlignment="1">
      <alignment vertical="center" wrapText="1"/>
    </xf>
    <xf numFmtId="0" fontId="3" fillId="0" borderId="13" xfId="2" applyFont="1" applyBorder="1" applyAlignment="1">
      <alignment vertical="center" wrapText="1"/>
    </xf>
    <xf numFmtId="0" fontId="9" fillId="0" borderId="100" xfId="2" applyBorder="1"/>
    <xf numFmtId="165" fontId="9" fillId="0" borderId="3" xfId="2" applyNumberFormat="1" applyBorder="1"/>
    <xf numFmtId="165" fontId="3" fillId="0" borderId="12" xfId="2" applyNumberFormat="1" applyFont="1" applyBorder="1"/>
    <xf numFmtId="0" fontId="9" fillId="0" borderId="72" xfId="2" applyBorder="1"/>
    <xf numFmtId="165" fontId="9" fillId="0" borderId="31" xfId="2" applyNumberFormat="1" applyBorder="1"/>
    <xf numFmtId="0" fontId="9" fillId="0" borderId="100" xfId="2" applyBorder="1" applyAlignment="1">
      <alignment horizontal="left"/>
    </xf>
    <xf numFmtId="165" fontId="9" fillId="0" borderId="3" xfId="2" applyNumberFormat="1" applyBorder="1" applyAlignment="1">
      <alignment horizontal="right"/>
    </xf>
    <xf numFmtId="165" fontId="3" fillId="0" borderId="12" xfId="2" applyNumberFormat="1" applyFont="1" applyBorder="1" applyAlignment="1">
      <alignment horizontal="right"/>
    </xf>
    <xf numFmtId="0" fontId="3" fillId="0" borderId="12" xfId="2" applyFont="1" applyBorder="1"/>
    <xf numFmtId="0" fontId="31" fillId="0" borderId="0" xfId="0" applyFont="1" applyAlignment="1">
      <alignment horizontal="center"/>
    </xf>
    <xf numFmtId="0" fontId="0" fillId="0" borderId="0" xfId="0"/>
    <xf numFmtId="165" fontId="0" fillId="0" borderId="10" xfId="0" applyNumberFormat="1" applyBorder="1"/>
    <xf numFmtId="0" fontId="0" fillId="0" borderId="9" xfId="0" applyFill="1" applyBorder="1" applyAlignment="1">
      <alignment shrinkToFit="1"/>
    </xf>
    <xf numFmtId="0" fontId="9" fillId="0" borderId="2" xfId="0" applyFont="1" applyBorder="1"/>
    <xf numFmtId="0" fontId="9" fillId="0" borderId="2" xfId="0" applyFont="1" applyBorder="1" applyAlignment="1">
      <alignment wrapText="1"/>
    </xf>
    <xf numFmtId="0" fontId="0" fillId="0" borderId="0" xfId="0"/>
    <xf numFmtId="165" fontId="0" fillId="0" borderId="10" xfId="0" applyNumberFormat="1" applyBorder="1"/>
    <xf numFmtId="0" fontId="0" fillId="0" borderId="9" xfId="0" applyFill="1" applyBorder="1" applyAlignment="1">
      <alignment shrinkToFit="1"/>
    </xf>
    <xf numFmtId="0" fontId="0" fillId="0" borderId="2" xfId="0" applyBorder="1"/>
    <xf numFmtId="165" fontId="11" fillId="0" borderId="4" xfId="0" applyNumberFormat="1" applyFont="1" applyBorder="1"/>
    <xf numFmtId="0" fontId="9" fillId="0" borderId="9" xfId="0" applyFont="1" applyBorder="1" applyAlignment="1">
      <alignment wrapText="1"/>
    </xf>
    <xf numFmtId="0" fontId="9" fillId="0" borderId="9" xfId="0" applyFont="1" applyBorder="1"/>
    <xf numFmtId="0" fontId="9" fillId="0" borderId="2" xfId="0" applyFont="1" applyBorder="1" applyAlignment="1">
      <alignment wrapText="1"/>
    </xf>
    <xf numFmtId="0" fontId="0" fillId="0" borderId="0" xfId="0"/>
    <xf numFmtId="0" fontId="3" fillId="0" borderId="0" xfId="0" applyFont="1"/>
    <xf numFmtId="0" fontId="0" fillId="0" borderId="1" xfId="0" applyBorder="1"/>
    <xf numFmtId="165" fontId="0" fillId="0" borderId="1" xfId="0" applyNumberFormat="1" applyBorder="1"/>
    <xf numFmtId="0" fontId="0" fillId="0" borderId="2" xfId="0" applyBorder="1"/>
    <xf numFmtId="0" fontId="4" fillId="0" borderId="0" xfId="0" applyFont="1"/>
    <xf numFmtId="165" fontId="0" fillId="0" borderId="0" xfId="0" applyNumberFormat="1" applyBorder="1"/>
    <xf numFmtId="0" fontId="0" fillId="0" borderId="2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0" xfId="0" applyFill="1" applyBorder="1"/>
    <xf numFmtId="0" fontId="0" fillId="0" borderId="1" xfId="0" applyFill="1" applyBorder="1"/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left"/>
    </xf>
    <xf numFmtId="0" fontId="9" fillId="0" borderId="1" xfId="0" applyFont="1" applyBorder="1"/>
    <xf numFmtId="165" fontId="9" fillId="0" borderId="0" xfId="0" applyNumberFormat="1" applyFont="1" applyBorder="1"/>
    <xf numFmtId="0" fontId="6" fillId="0" borderId="0" xfId="0" applyFont="1"/>
    <xf numFmtId="0" fontId="3" fillId="2" borderId="0" xfId="0" applyFont="1" applyFill="1" applyBorder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9" xfId="0" applyFont="1" applyBorder="1" applyAlignment="1">
      <alignment wrapText="1"/>
    </xf>
    <xf numFmtId="0" fontId="9" fillId="0" borderId="2" xfId="0" applyFont="1" applyBorder="1"/>
    <xf numFmtId="0" fontId="3" fillId="0" borderId="22" xfId="0" applyFont="1" applyBorder="1"/>
    <xf numFmtId="0" fontId="9" fillId="0" borderId="1" xfId="0" applyFont="1" applyBorder="1" applyAlignment="1">
      <alignment wrapText="1"/>
    </xf>
    <xf numFmtId="165" fontId="9" fillId="0" borderId="1" xfId="0" applyNumberFormat="1" applyFont="1" applyBorder="1"/>
    <xf numFmtId="0" fontId="9" fillId="0" borderId="1" xfId="0" applyFont="1" applyFill="1" applyBorder="1"/>
    <xf numFmtId="0" fontId="9" fillId="0" borderId="0" xfId="0" applyFont="1" applyBorder="1" applyAlignment="1">
      <alignment wrapText="1"/>
    </xf>
    <xf numFmtId="165" fontId="0" fillId="0" borderId="32" xfId="0" applyNumberFormat="1" applyFill="1" applyBorder="1" applyAlignment="1">
      <alignment horizontal="center"/>
    </xf>
    <xf numFmtId="165" fontId="0" fillId="0" borderId="10" xfId="0" applyNumberFormat="1" applyFill="1" applyBorder="1" applyAlignment="1">
      <alignment horizontal="center"/>
    </xf>
    <xf numFmtId="165" fontId="0" fillId="0" borderId="26" xfId="0" applyNumberFormat="1" applyFill="1" applyBorder="1" applyAlignment="1">
      <alignment horizontal="center"/>
    </xf>
    <xf numFmtId="165" fontId="9" fillId="9" borderId="1" xfId="0" applyNumberFormat="1" applyFont="1" applyFill="1" applyBorder="1" applyAlignment="1">
      <alignment horizontal="center"/>
    </xf>
    <xf numFmtId="165" fontId="9" fillId="9" borderId="10" xfId="0" applyNumberFormat="1" applyFont="1" applyFill="1" applyBorder="1" applyAlignment="1">
      <alignment horizontal="center"/>
    </xf>
    <xf numFmtId="165" fontId="9" fillId="9" borderId="32" xfId="0" applyNumberFormat="1" applyFont="1" applyFill="1" applyBorder="1" applyAlignment="1">
      <alignment horizontal="center"/>
    </xf>
    <xf numFmtId="165" fontId="9" fillId="9" borderId="9" xfId="0" applyNumberFormat="1" applyFont="1" applyFill="1" applyBorder="1" applyAlignment="1">
      <alignment horizontal="center"/>
    </xf>
    <xf numFmtId="165" fontId="9" fillId="9" borderId="28" xfId="0" applyNumberFormat="1" applyFont="1" applyFill="1" applyBorder="1" applyAlignment="1">
      <alignment horizontal="center"/>
    </xf>
    <xf numFmtId="165" fontId="9" fillId="9" borderId="2" xfId="0" applyNumberFormat="1" applyFon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5" fontId="9" fillId="9" borderId="24" xfId="0" applyNumberFormat="1" applyFont="1" applyFill="1" applyBorder="1" applyAlignment="1">
      <alignment horizontal="center"/>
    </xf>
    <xf numFmtId="165" fontId="0" fillId="0" borderId="25" xfId="0" applyNumberFormat="1" applyFill="1" applyBorder="1" applyAlignment="1">
      <alignment horizontal="center"/>
    </xf>
    <xf numFmtId="165" fontId="0" fillId="0" borderId="23" xfId="0" applyNumberFormat="1" applyBorder="1" applyAlignment="1">
      <alignment horizontal="center"/>
    </xf>
    <xf numFmtId="165" fontId="0" fillId="0" borderId="88" xfId="0" applyNumberFormat="1" applyFill="1" applyBorder="1" applyAlignment="1">
      <alignment horizontal="center"/>
    </xf>
    <xf numFmtId="165" fontId="0" fillId="0" borderId="5" xfId="0" applyNumberFormat="1" applyFill="1" applyBorder="1" applyAlignment="1">
      <alignment horizontal="center"/>
    </xf>
    <xf numFmtId="165" fontId="9" fillId="9" borderId="4" xfId="0" applyNumberFormat="1" applyFont="1" applyFill="1" applyBorder="1" applyAlignment="1">
      <alignment horizontal="center"/>
    </xf>
    <xf numFmtId="0" fontId="0" fillId="0" borderId="83" xfId="0" applyBorder="1"/>
    <xf numFmtId="165" fontId="0" fillId="0" borderId="74" xfId="0" applyNumberFormat="1" applyFill="1" applyBorder="1" applyAlignment="1">
      <alignment horizontal="center"/>
    </xf>
    <xf numFmtId="165" fontId="0" fillId="0" borderId="111" xfId="0" applyNumberFormat="1" applyFill="1" applyBorder="1" applyAlignment="1">
      <alignment horizontal="center"/>
    </xf>
    <xf numFmtId="165" fontId="0" fillId="0" borderId="76" xfId="0" applyNumberFormat="1" applyFill="1" applyBorder="1" applyAlignment="1">
      <alignment horizontal="center"/>
    </xf>
    <xf numFmtId="165" fontId="0" fillId="0" borderId="53" xfId="0" applyNumberFormat="1" applyBorder="1" applyAlignment="1">
      <alignment horizontal="center"/>
    </xf>
    <xf numFmtId="165" fontId="9" fillId="9" borderId="5" xfId="0" applyNumberFormat="1" applyFont="1" applyFill="1" applyBorder="1" applyAlignment="1">
      <alignment horizontal="center"/>
    </xf>
    <xf numFmtId="0" fontId="9" fillId="0" borderId="2" xfId="0" applyFont="1" applyBorder="1" applyAlignment="1">
      <alignment wrapText="1"/>
    </xf>
    <xf numFmtId="165" fontId="0" fillId="0" borderId="2" xfId="0" applyNumberFormat="1" applyFill="1" applyBorder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9" fillId="0" borderId="1" xfId="0" applyFont="1" applyBorder="1" applyAlignment="1">
      <alignment horizontal="center" wrapText="1"/>
    </xf>
    <xf numFmtId="165" fontId="0" fillId="0" borderId="1" xfId="0" applyNumberFormat="1" applyFill="1" applyBorder="1" applyAlignment="1"/>
    <xf numFmtId="0" fontId="3" fillId="0" borderId="3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5" fontId="9" fillId="0" borderId="9" xfId="0" applyNumberFormat="1" applyFont="1" applyFill="1" applyBorder="1" applyAlignment="1">
      <alignment horizontal="center"/>
    </xf>
    <xf numFmtId="165" fontId="0" fillId="0" borderId="22" xfId="0" applyNumberFormat="1" applyFill="1" applyBorder="1" applyAlignment="1">
      <alignment horizontal="center"/>
    </xf>
    <xf numFmtId="0" fontId="0" fillId="0" borderId="0" xfId="0" applyFill="1"/>
    <xf numFmtId="0" fontId="9" fillId="0" borderId="0" xfId="0" applyFont="1" applyFill="1"/>
    <xf numFmtId="165" fontId="3" fillId="0" borderId="0" xfId="0" applyNumberFormat="1" applyFont="1" applyFill="1" applyBorder="1" applyAlignment="1">
      <alignment horizontal="right"/>
    </xf>
    <xf numFmtId="0" fontId="3" fillId="0" borderId="118" xfId="0" applyFont="1" applyFill="1" applyBorder="1" applyAlignment="1">
      <alignment horizontal="center" vertical="center" wrapText="1"/>
    </xf>
    <xf numFmtId="0" fontId="3" fillId="0" borderId="70" xfId="0" applyFont="1" applyFill="1" applyBorder="1" applyAlignment="1">
      <alignment horizontal="center" vertical="center" wrapText="1"/>
    </xf>
    <xf numFmtId="165" fontId="31" fillId="0" borderId="12" xfId="0" applyNumberFormat="1" applyFont="1" applyBorder="1"/>
    <xf numFmtId="0" fontId="31" fillId="0" borderId="0" xfId="0" applyFont="1"/>
    <xf numFmtId="49" fontId="0" fillId="0" borderId="0" xfId="0" applyNumberFormat="1" applyAlignment="1">
      <alignment horizontal="center"/>
    </xf>
    <xf numFmtId="49" fontId="0" fillId="0" borderId="2" xfId="0" applyNumberForma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31" fillId="17" borderId="18" xfId="0" applyFont="1" applyFill="1" applyBorder="1"/>
    <xf numFmtId="165" fontId="9" fillId="9" borderId="72" xfId="0" applyNumberFormat="1" applyFont="1" applyFill="1" applyBorder="1" applyAlignment="1">
      <alignment horizontal="center"/>
    </xf>
    <xf numFmtId="165" fontId="0" fillId="0" borderId="73" xfId="0" applyNumberFormat="1" applyFill="1" applyBorder="1" applyAlignment="1">
      <alignment horizontal="center"/>
    </xf>
    <xf numFmtId="165" fontId="9" fillId="9" borderId="109" xfId="0" applyNumberFormat="1" applyFont="1" applyFill="1" applyBorder="1" applyAlignment="1">
      <alignment horizontal="center"/>
    </xf>
    <xf numFmtId="165" fontId="9" fillId="10" borderId="28" xfId="0" applyNumberFormat="1" applyFont="1" applyFill="1" applyBorder="1" applyAlignment="1">
      <alignment horizontal="center"/>
    </xf>
    <xf numFmtId="165" fontId="9" fillId="10" borderId="2" xfId="0" applyNumberFormat="1" applyFont="1" applyFill="1" applyBorder="1" applyAlignment="1">
      <alignment horizontal="center"/>
    </xf>
    <xf numFmtId="165" fontId="0" fillId="10" borderId="4" xfId="0" applyNumberFormat="1" applyFill="1" applyBorder="1" applyAlignment="1">
      <alignment horizontal="center"/>
    </xf>
    <xf numFmtId="0" fontId="3" fillId="0" borderId="37" xfId="0" applyFont="1" applyFill="1" applyBorder="1" applyAlignment="1">
      <alignment horizontal="center" vertical="center" wrapText="1"/>
    </xf>
    <xf numFmtId="165" fontId="31" fillId="0" borderId="12" xfId="0" applyNumberFormat="1" applyFont="1" applyBorder="1" applyAlignment="1"/>
    <xf numFmtId="165" fontId="0" fillId="10" borderId="4" xfId="0" applyNumberFormat="1" applyFill="1" applyBorder="1" applyProtection="1">
      <protection locked="0"/>
    </xf>
    <xf numFmtId="0" fontId="71" fillId="0" borderId="0" xfId="0" applyFont="1" applyFill="1"/>
    <xf numFmtId="0" fontId="31" fillId="17" borderId="13" xfId="0" applyFont="1" applyFill="1" applyBorder="1" applyAlignment="1"/>
    <xf numFmtId="49" fontId="9" fillId="0" borderId="24" xfId="0" applyNumberFormat="1" applyFont="1" applyFill="1" applyBorder="1" applyAlignment="1">
      <alignment horizontal="center" vertical="center"/>
    </xf>
    <xf numFmtId="165" fontId="0" fillId="10" borderId="4" xfId="0" applyNumberFormat="1" applyFill="1" applyBorder="1"/>
    <xf numFmtId="0" fontId="3" fillId="0" borderId="12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/>
    </xf>
    <xf numFmtId="49" fontId="9" fillId="0" borderId="20" xfId="0" applyNumberFormat="1" applyFont="1" applyFill="1" applyBorder="1" applyAlignment="1">
      <alignment wrapText="1"/>
    </xf>
    <xf numFmtId="49" fontId="9" fillId="0" borderId="1" xfId="0" applyNumberFormat="1" applyFont="1" applyFill="1" applyBorder="1" applyAlignment="1">
      <alignment horizontal="center"/>
    </xf>
    <xf numFmtId="49" fontId="77" fillId="0" borderId="19" xfId="7" applyNumberFormat="1" applyFont="1" applyBorder="1" applyAlignment="1">
      <alignment wrapText="1"/>
    </xf>
    <xf numFmtId="49" fontId="77" fillId="0" borderId="19" xfId="7" applyNumberFormat="1" applyFont="1" applyBorder="1" applyAlignment="1">
      <alignment vertical="top" wrapText="1"/>
    </xf>
    <xf numFmtId="49" fontId="77" fillId="0" borderId="19" xfId="7" applyNumberFormat="1" applyFont="1" applyBorder="1" applyAlignment="1">
      <alignment horizontal="left" wrapText="1"/>
    </xf>
    <xf numFmtId="49" fontId="0" fillId="0" borderId="1" xfId="0" applyNumberFormat="1" applyFill="1" applyBorder="1" applyAlignment="1">
      <alignment horizontal="center"/>
    </xf>
    <xf numFmtId="49" fontId="9" fillId="0" borderId="19" xfId="0" applyNumberFormat="1" applyFont="1" applyFill="1" applyBorder="1" applyAlignment="1">
      <alignment wrapText="1"/>
    </xf>
    <xf numFmtId="0" fontId="9" fillId="0" borderId="108" xfId="0" applyFont="1" applyFill="1" applyBorder="1" applyAlignment="1">
      <alignment wrapText="1"/>
    </xf>
    <xf numFmtId="165" fontId="31" fillId="0" borderId="13" xfId="0" applyNumberFormat="1" applyFont="1" applyBorder="1" applyAlignment="1"/>
    <xf numFmtId="165" fontId="31" fillId="0" borderId="15" xfId="0" applyNumberFormat="1" applyFont="1" applyBorder="1" applyAlignment="1"/>
    <xf numFmtId="165" fontId="71" fillId="0" borderId="4" xfId="0" applyNumberFormat="1" applyFont="1" applyBorder="1"/>
    <xf numFmtId="165" fontId="9" fillId="9" borderId="25" xfId="0" applyNumberFormat="1" applyFont="1" applyFill="1" applyBorder="1" applyAlignment="1">
      <alignment horizontal="center"/>
    </xf>
    <xf numFmtId="165" fontId="9" fillId="0" borderId="86" xfId="0" applyNumberFormat="1" applyFont="1" applyFill="1" applyBorder="1" applyAlignment="1">
      <alignment horizontal="center"/>
    </xf>
    <xf numFmtId="165" fontId="9" fillId="9" borderId="68" xfId="0" applyNumberFormat="1" applyFont="1" applyFill="1" applyBorder="1" applyAlignment="1">
      <alignment horizontal="center"/>
    </xf>
    <xf numFmtId="165" fontId="9" fillId="0" borderId="118" xfId="0" applyNumberFormat="1" applyFont="1" applyFill="1" applyBorder="1" applyAlignment="1">
      <alignment horizontal="center"/>
    </xf>
    <xf numFmtId="165" fontId="9" fillId="0" borderId="77" xfId="0" applyNumberFormat="1" applyFont="1" applyFill="1" applyBorder="1" applyAlignment="1">
      <alignment horizontal="center"/>
    </xf>
    <xf numFmtId="0" fontId="0" fillId="0" borderId="0" xfId="0" applyAlignment="1"/>
    <xf numFmtId="0" fontId="3" fillId="10" borderId="0" xfId="0" applyNumberFormat="1" applyFont="1" applyFill="1" applyAlignment="1">
      <alignment horizontal="left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6" fontId="0" fillId="0" borderId="22" xfId="0" applyNumberFormat="1" applyFill="1" applyBorder="1" applyAlignment="1">
      <alignment horizontal="center"/>
    </xf>
    <xf numFmtId="166" fontId="0" fillId="0" borderId="29" xfId="0" applyNumberFormat="1" applyFill="1" applyBorder="1" applyAlignment="1">
      <alignment horizontal="center"/>
    </xf>
    <xf numFmtId="166" fontId="0" fillId="0" borderId="35" xfId="0" applyNumberFormat="1" applyFill="1" applyBorder="1" applyAlignment="1">
      <alignment horizontal="center"/>
    </xf>
    <xf numFmtId="166" fontId="0" fillId="0" borderId="3" xfId="0" applyNumberFormat="1" applyBorder="1"/>
    <xf numFmtId="166" fontId="0" fillId="0" borderId="82" xfId="0" applyNumberFormat="1" applyFill="1" applyBorder="1" applyAlignment="1">
      <alignment horizontal="center"/>
    </xf>
    <xf numFmtId="166" fontId="0" fillId="0" borderId="53" xfId="0" applyNumberFormat="1" applyFill="1" applyBorder="1" applyAlignment="1">
      <alignment horizontal="center"/>
    </xf>
    <xf numFmtId="166" fontId="0" fillId="0" borderId="67" xfId="0" applyNumberFormat="1" applyFill="1" applyBorder="1" applyAlignment="1">
      <alignment horizontal="center"/>
    </xf>
    <xf numFmtId="166" fontId="77" fillId="0" borderId="2" xfId="7" applyNumberFormat="1" applyFont="1" applyBorder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166" fontId="0" fillId="0" borderId="19" xfId="0" applyNumberFormat="1" applyFill="1" applyBorder="1" applyAlignment="1">
      <alignment horizontal="center"/>
    </xf>
    <xf numFmtId="166" fontId="0" fillId="0" borderId="1" xfId="0" applyNumberFormat="1" applyBorder="1"/>
    <xf numFmtId="166" fontId="0" fillId="0" borderId="26" xfId="0" applyNumberFormat="1" applyFill="1" applyBorder="1" applyAlignment="1">
      <alignment horizontal="center"/>
    </xf>
    <xf numFmtId="166" fontId="0" fillId="0" borderId="28" xfId="0" applyNumberFormat="1" applyFill="1" applyBorder="1" applyAlignment="1">
      <alignment horizontal="center"/>
    </xf>
    <xf numFmtId="166" fontId="0" fillId="0" borderId="2" xfId="0" applyNumberFormat="1" applyFill="1" applyBorder="1" applyAlignment="1">
      <alignment horizontal="center"/>
    </xf>
    <xf numFmtId="166" fontId="77" fillId="0" borderId="1" xfId="7" applyNumberFormat="1" applyFont="1" applyBorder="1" applyAlignment="1">
      <alignment horizontal="center"/>
    </xf>
    <xf numFmtId="166" fontId="0" fillId="0" borderId="24" xfId="0" applyNumberFormat="1" applyFill="1" applyBorder="1" applyAlignment="1">
      <alignment horizontal="center"/>
    </xf>
    <xf numFmtId="166" fontId="0" fillId="0" borderId="5" xfId="0" applyNumberFormat="1" applyFill="1" applyBorder="1" applyAlignment="1">
      <alignment horizontal="center"/>
    </xf>
    <xf numFmtId="166" fontId="0" fillId="0" borderId="88" xfId="0" applyNumberFormat="1" applyFill="1" applyBorder="1" applyAlignment="1">
      <alignment horizontal="center"/>
    </xf>
    <xf numFmtId="166" fontId="0" fillId="0" borderId="44" xfId="0" applyNumberFormat="1" applyFill="1" applyBorder="1" applyAlignment="1">
      <alignment horizontal="center"/>
    </xf>
    <xf numFmtId="49" fontId="9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4" xfId="0" applyFont="1" applyFill="1" applyBorder="1"/>
    <xf numFmtId="10" fontId="0" fillId="0" borderId="32" xfId="0" applyNumberFormat="1" applyFill="1" applyBorder="1" applyAlignment="1">
      <alignment horizontal="center"/>
    </xf>
    <xf numFmtId="10" fontId="0" fillId="0" borderId="10" xfId="0" applyNumberFormat="1" applyFill="1" applyBorder="1" applyAlignment="1">
      <alignment horizontal="center"/>
    </xf>
    <xf numFmtId="165" fontId="9" fillId="0" borderId="24" xfId="0" applyNumberFormat="1" applyFont="1" applyFill="1" applyBorder="1" applyAlignment="1">
      <alignment horizontal="center"/>
    </xf>
    <xf numFmtId="0" fontId="9" fillId="0" borderId="6" xfId="0" applyFont="1" applyFill="1" applyBorder="1"/>
    <xf numFmtId="49" fontId="9" fillId="0" borderId="4" xfId="0" applyNumberFormat="1" applyFont="1" applyFill="1" applyBorder="1"/>
    <xf numFmtId="0" fontId="0" fillId="0" borderId="4" xfId="0" applyFill="1" applyBorder="1"/>
    <xf numFmtId="168" fontId="3" fillId="0" borderId="0" xfId="0" applyNumberFormat="1" applyFont="1" applyFill="1" applyAlignment="1"/>
    <xf numFmtId="0" fontId="3" fillId="0" borderId="0" xfId="0" applyNumberFormat="1" applyFont="1" applyFill="1" applyAlignment="1"/>
    <xf numFmtId="49" fontId="3" fillId="0" borderId="0" xfId="0" applyNumberFormat="1" applyFont="1" applyFill="1" applyAlignment="1"/>
    <xf numFmtId="10" fontId="0" fillId="0" borderId="4" xfId="0" applyNumberFormat="1" applyBorder="1" applyProtection="1">
      <protection hidden="1"/>
    </xf>
    <xf numFmtId="10" fontId="0" fillId="0" borderId="4" xfId="0" applyNumberFormat="1" applyBorder="1" applyAlignment="1" applyProtection="1">
      <alignment vertical="center"/>
      <protection hidden="1"/>
    </xf>
    <xf numFmtId="10" fontId="0" fillId="0" borderId="25" xfId="0" applyNumberFormat="1" applyBorder="1" applyProtection="1">
      <protection hidden="1"/>
    </xf>
    <xf numFmtId="10" fontId="0" fillId="0" borderId="29" xfId="0" applyNumberFormat="1" applyBorder="1" applyProtection="1">
      <protection hidden="1"/>
    </xf>
    <xf numFmtId="10" fontId="0" fillId="0" borderId="23" xfId="0" applyNumberFormat="1" applyBorder="1" applyProtection="1">
      <protection locked="0" hidden="1"/>
    </xf>
    <xf numFmtId="14" fontId="43" fillId="10" borderId="0" xfId="2" applyNumberFormat="1" applyFont="1" applyFill="1" applyBorder="1" applyAlignment="1">
      <alignment horizontal="left"/>
    </xf>
    <xf numFmtId="14" fontId="64" fillId="10" borderId="0" xfId="2" applyNumberFormat="1" applyFont="1" applyFill="1" applyBorder="1" applyAlignment="1">
      <alignment horizontal="left"/>
    </xf>
    <xf numFmtId="165" fontId="0" fillId="0" borderId="1" xfId="0" applyNumberFormat="1" applyFill="1" applyBorder="1"/>
    <xf numFmtId="0" fontId="3" fillId="0" borderId="0" xfId="0" applyFont="1" applyFill="1" applyBorder="1" applyAlignment="1">
      <alignment wrapText="1"/>
    </xf>
    <xf numFmtId="14" fontId="0" fillId="0" borderId="0" xfId="0" applyNumberFormat="1" applyFill="1" applyBorder="1"/>
    <xf numFmtId="49" fontId="0" fillId="0" borderId="0" xfId="0" applyNumberFormat="1" applyFill="1" applyBorder="1" applyAlignment="1">
      <alignment wrapText="1"/>
    </xf>
    <xf numFmtId="0" fontId="3" fillId="0" borderId="47" xfId="0" applyFont="1" applyBorder="1" applyAlignment="1">
      <alignment horizontal="center" vertical="center" wrapText="1"/>
    </xf>
    <xf numFmtId="165" fontId="0" fillId="0" borderId="1" xfId="0" applyNumberFormat="1" applyFill="1" applyBorder="1" applyAlignment="1">
      <alignment horizontal="center" vertical="center"/>
    </xf>
    <xf numFmtId="165" fontId="0" fillId="0" borderId="32" xfId="0" applyNumberFormat="1" applyFill="1" applyBorder="1"/>
    <xf numFmtId="0" fontId="3" fillId="0" borderId="7" xfId="0" applyFont="1" applyBorder="1" applyAlignment="1">
      <alignment horizontal="left" vertical="center" wrapText="1"/>
    </xf>
    <xf numFmtId="165" fontId="0" fillId="0" borderId="4" xfId="0" applyNumberFormat="1" applyFill="1" applyBorder="1"/>
    <xf numFmtId="165" fontId="0" fillId="0" borderId="10" xfId="0" applyNumberFormat="1" applyFill="1" applyBorder="1"/>
    <xf numFmtId="165" fontId="0" fillId="0" borderId="5" xfId="0" applyNumberFormat="1" applyFill="1" applyBorder="1" applyAlignment="1">
      <alignment horizontal="center" vertical="center"/>
    </xf>
    <xf numFmtId="165" fontId="0" fillId="0" borderId="25" xfId="0" applyNumberFormat="1" applyFill="1" applyBorder="1"/>
    <xf numFmtId="0" fontId="3" fillId="0" borderId="24" xfId="0" applyFont="1" applyFill="1" applyBorder="1"/>
    <xf numFmtId="0" fontId="3" fillId="0" borderId="111" xfId="0" applyFont="1" applyBorder="1" applyAlignment="1">
      <alignment horizontal="left" vertical="center"/>
    </xf>
    <xf numFmtId="49" fontId="3" fillId="0" borderId="78" xfId="0" applyNumberFormat="1" applyFont="1" applyBorder="1" applyAlignment="1">
      <alignment horizontal="left" vertical="center"/>
    </xf>
    <xf numFmtId="165" fontId="0" fillId="0" borderId="31" xfId="0" applyNumberFormat="1" applyFill="1" applyBorder="1" applyAlignment="1">
      <alignment horizontal="center" vertical="center"/>
    </xf>
    <xf numFmtId="165" fontId="0" fillId="0" borderId="114" xfId="0" applyNumberFormat="1" applyFill="1" applyBorder="1"/>
    <xf numFmtId="0" fontId="0" fillId="0" borderId="0" xfId="0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31" fillId="0" borderId="0" xfId="0" applyFont="1" applyAlignment="1">
      <alignment horizontal="center" wrapText="1"/>
    </xf>
    <xf numFmtId="0" fontId="1" fillId="0" borderId="16" xfId="0" applyFont="1" applyBorder="1"/>
    <xf numFmtId="0" fontId="1" fillId="0" borderId="7" xfId="0" applyFont="1" applyBorder="1"/>
    <xf numFmtId="0" fontId="1" fillId="0" borderId="7" xfId="0" applyFont="1" applyFill="1" applyBorder="1" applyAlignment="1">
      <alignment wrapText="1"/>
    </xf>
    <xf numFmtId="0" fontId="1" fillId="0" borderId="68" xfId="0" applyFont="1" applyBorder="1"/>
    <xf numFmtId="0" fontId="1" fillId="0" borderId="109" xfId="0" applyFont="1" applyBorder="1"/>
    <xf numFmtId="0" fontId="1" fillId="0" borderId="68" xfId="0" applyFont="1" applyBorder="1" applyAlignment="1">
      <alignment wrapText="1"/>
    </xf>
    <xf numFmtId="165" fontId="1" fillId="9" borderId="29" xfId="0" applyNumberFormat="1" applyFont="1" applyFill="1" applyBorder="1" applyAlignment="1">
      <alignment horizontal="center"/>
    </xf>
    <xf numFmtId="165" fontId="1" fillId="9" borderId="22" xfId="0" applyNumberFormat="1" applyFont="1" applyFill="1" applyBorder="1" applyAlignment="1">
      <alignment horizontal="center"/>
    </xf>
    <xf numFmtId="0" fontId="1" fillId="0" borderId="82" xfId="0" applyFont="1" applyFill="1" applyBorder="1"/>
    <xf numFmtId="0" fontId="1" fillId="0" borderId="26" xfId="0" applyFont="1" applyFill="1" applyBorder="1"/>
    <xf numFmtId="165" fontId="21" fillId="9" borderId="61" xfId="0" applyNumberFormat="1" applyFont="1" applyFill="1" applyBorder="1"/>
    <xf numFmtId="0" fontId="1" fillId="0" borderId="8" xfId="0" applyFont="1" applyBorder="1"/>
    <xf numFmtId="0" fontId="1" fillId="0" borderId="0" xfId="0" applyFont="1"/>
    <xf numFmtId="0" fontId="78" fillId="0" borderId="0" xfId="0" applyFont="1" applyFill="1"/>
    <xf numFmtId="0" fontId="56" fillId="0" borderId="0" xfId="0" applyFont="1" applyFill="1"/>
    <xf numFmtId="1" fontId="78" fillId="0" borderId="3" xfId="0" applyNumberFormat="1" applyFont="1" applyFill="1" applyBorder="1"/>
    <xf numFmtId="1" fontId="78" fillId="0" borderId="1" xfId="0" applyNumberFormat="1" applyFont="1" applyFill="1" applyBorder="1"/>
    <xf numFmtId="1" fontId="78" fillId="0" borderId="75" xfId="0" applyNumberFormat="1" applyFont="1" applyFill="1" applyBorder="1"/>
    <xf numFmtId="1" fontId="78" fillId="0" borderId="0" xfId="0" applyNumberFormat="1" applyFont="1" applyFill="1" applyBorder="1"/>
    <xf numFmtId="0" fontId="80" fillId="0" borderId="3" xfId="0" applyFont="1" applyFill="1" applyBorder="1"/>
    <xf numFmtId="1" fontId="78" fillId="0" borderId="1" xfId="0" applyNumberFormat="1" applyFont="1" applyFill="1" applyBorder="1" applyAlignment="1">
      <alignment horizontal="center"/>
    </xf>
    <xf numFmtId="1" fontId="78" fillId="0" borderId="124" xfId="0" applyNumberFormat="1" applyFont="1" applyFill="1" applyBorder="1"/>
    <xf numFmtId="0" fontId="2" fillId="0" borderId="37" xfId="0" applyFont="1" applyBorder="1" applyAlignment="1">
      <alignment vertical="center"/>
    </xf>
    <xf numFmtId="165" fontId="36" fillId="0" borderId="0" xfId="0" applyNumberFormat="1" applyFont="1" applyAlignment="1">
      <alignment horizontal="right"/>
    </xf>
    <xf numFmtId="165" fontId="31" fillId="0" borderId="0" xfId="0" applyNumberFormat="1" applyFont="1" applyAlignment="1">
      <alignment horizontal="center"/>
    </xf>
    <xf numFmtId="165" fontId="78" fillId="0" borderId="0" xfId="0" applyNumberFormat="1" applyFont="1" applyFill="1" applyAlignment="1">
      <alignment horizontal="right"/>
    </xf>
    <xf numFmtId="165" fontId="79" fillId="0" borderId="15" xfId="0" applyNumberFormat="1" applyFont="1" applyFill="1" applyBorder="1"/>
    <xf numFmtId="165" fontId="78" fillId="0" borderId="6" xfId="0" applyNumberFormat="1" applyFont="1" applyFill="1" applyBorder="1"/>
    <xf numFmtId="165" fontId="78" fillId="0" borderId="4" xfId="0" applyNumberFormat="1" applyFont="1" applyFill="1" applyBorder="1"/>
    <xf numFmtId="165" fontId="78" fillId="0" borderId="33" xfId="0" applyNumberFormat="1" applyFont="1" applyFill="1" applyBorder="1"/>
    <xf numFmtId="165" fontId="78" fillId="0" borderId="10" xfId="0" applyNumberFormat="1" applyFont="1" applyFill="1" applyBorder="1"/>
    <xf numFmtId="165" fontId="78" fillId="0" borderId="25" xfId="0" applyNumberFormat="1" applyFont="1" applyFill="1" applyBorder="1"/>
    <xf numFmtId="165" fontId="78" fillId="0" borderId="77" xfId="0" applyNumberFormat="1" applyFont="1" applyFill="1" applyBorder="1"/>
    <xf numFmtId="165" fontId="78" fillId="0" borderId="0" xfId="0" applyNumberFormat="1" applyFont="1" applyFill="1" applyBorder="1"/>
    <xf numFmtId="0" fontId="2" fillId="0" borderId="0" xfId="0" applyFont="1" applyBorder="1" applyAlignment="1">
      <alignment vertical="center"/>
    </xf>
    <xf numFmtId="165" fontId="79" fillId="9" borderId="15" xfId="0" applyNumberFormat="1" applyFont="1" applyFill="1" applyBorder="1"/>
    <xf numFmtId="165" fontId="78" fillId="9" borderId="77" xfId="0" applyNumberFormat="1" applyFont="1" applyFill="1" applyBorder="1"/>
    <xf numFmtId="0" fontId="80" fillId="0" borderId="16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80" fillId="0" borderId="2" xfId="0" applyFont="1" applyFill="1" applyBorder="1" applyAlignment="1"/>
    <xf numFmtId="1" fontId="78" fillId="0" borderId="2" xfId="0" applyNumberFormat="1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" fillId="0" borderId="33" xfId="0" applyFont="1" applyBorder="1"/>
    <xf numFmtId="0" fontId="1" fillId="0" borderId="25" xfId="0" applyFont="1" applyBorder="1" applyAlignment="1">
      <alignment wrapText="1"/>
    </xf>
    <xf numFmtId="0" fontId="1" fillId="0" borderId="4" xfId="0" applyFont="1" applyBorder="1"/>
    <xf numFmtId="0" fontId="31" fillId="0" borderId="27" xfId="0" applyFont="1" applyBorder="1" applyAlignment="1">
      <alignment horizontal="center" vertical="center" wrapText="1"/>
    </xf>
    <xf numFmtId="0" fontId="36" fillId="0" borderId="100" xfId="0" applyFont="1" applyBorder="1" applyAlignment="1">
      <alignment horizontal="center" vertical="center" wrapText="1"/>
    </xf>
    <xf numFmtId="0" fontId="0" fillId="2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3" fillId="2" borderId="13" xfId="0" applyFont="1" applyFill="1" applyBorder="1" applyAlignment="1"/>
    <xf numFmtId="0" fontId="3" fillId="2" borderId="14" xfId="0" applyFont="1" applyFill="1" applyBorder="1" applyAlignment="1"/>
    <xf numFmtId="0" fontId="0" fillId="0" borderId="13" xfId="0" applyBorder="1" applyAlignment="1"/>
    <xf numFmtId="0" fontId="0" fillId="0" borderId="15" xfId="0" applyBorder="1" applyAlignment="1"/>
    <xf numFmtId="0" fontId="9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79" xfId="0" applyBorder="1" applyAlignment="1"/>
    <xf numFmtId="0" fontId="0" fillId="0" borderId="73" xfId="0" applyBorder="1" applyAlignment="1"/>
    <xf numFmtId="0" fontId="9" fillId="11" borderId="36" xfId="0" applyFont="1" applyFill="1" applyBorder="1" applyAlignment="1"/>
    <xf numFmtId="0" fontId="0" fillId="11" borderId="26" xfId="0" applyFill="1" applyBorder="1" applyAlignment="1"/>
    <xf numFmtId="0" fontId="9" fillId="0" borderId="36" xfId="0" applyFont="1" applyBorder="1" applyAlignment="1"/>
    <xf numFmtId="0" fontId="0" fillId="0" borderId="26" xfId="0" applyBorder="1" applyAlignment="1"/>
    <xf numFmtId="0" fontId="0" fillId="2" borderId="1" xfId="0" applyFill="1" applyBorder="1" applyAlignment="1"/>
    <xf numFmtId="0" fontId="0" fillId="0" borderId="52" xfId="0" applyBorder="1" applyAlignment="1"/>
    <xf numFmtId="0" fontId="0" fillId="0" borderId="82" xfId="0" applyBorder="1" applyAlignment="1"/>
    <xf numFmtId="0" fontId="0" fillId="0" borderId="36" xfId="0" applyBorder="1" applyAlignment="1"/>
    <xf numFmtId="49" fontId="0" fillId="0" borderId="1" xfId="0" applyNumberFormat="1" applyBorder="1" applyAlignment="1"/>
    <xf numFmtId="49" fontId="9" fillId="0" borderId="1" xfId="0" applyNumberFormat="1" applyFont="1" applyBorder="1" applyAlignment="1"/>
    <xf numFmtId="49" fontId="0" fillId="0" borderId="19" xfId="0" applyNumberFormat="1" applyBorder="1" applyAlignment="1"/>
    <xf numFmtId="49" fontId="0" fillId="0" borderId="26" xfId="0" applyNumberFormat="1" applyBorder="1" applyAlignment="1"/>
    <xf numFmtId="165" fontId="0" fillId="10" borderId="32" xfId="0" applyNumberFormat="1" applyFill="1" applyBorder="1" applyAlignment="1">
      <alignment vertical="center"/>
    </xf>
    <xf numFmtId="165" fontId="0" fillId="10" borderId="3" xfId="0" applyNumberFormat="1" applyFill="1" applyBorder="1" applyAlignment="1">
      <alignment vertical="center"/>
    </xf>
    <xf numFmtId="165" fontId="22" fillId="10" borderId="19" xfId="0" applyNumberFormat="1" applyFont="1" applyFill="1" applyBorder="1" applyAlignment="1"/>
    <xf numFmtId="0" fontId="0" fillId="10" borderId="28" xfId="0" applyFill="1" applyBorder="1" applyAlignment="1"/>
    <xf numFmtId="0" fontId="0" fillId="10" borderId="26" xfId="0" applyFill="1" applyBorder="1" applyAlignment="1"/>
    <xf numFmtId="165" fontId="0" fillId="0" borderId="18" xfId="0" applyNumberFormat="1" applyBorder="1" applyAlignment="1">
      <alignment wrapText="1"/>
    </xf>
    <xf numFmtId="0" fontId="0" fillId="0" borderId="18" xfId="0" applyBorder="1" applyAlignment="1">
      <alignment wrapText="1"/>
    </xf>
    <xf numFmtId="0" fontId="0" fillId="0" borderId="15" xfId="0" applyBorder="1" applyAlignment="1">
      <alignment wrapText="1"/>
    </xf>
    <xf numFmtId="165" fontId="0" fillId="0" borderId="47" xfId="0" applyNumberFormat="1" applyBorder="1" applyAlignment="1">
      <alignment wrapText="1"/>
    </xf>
    <xf numFmtId="165" fontId="10" fillId="0" borderId="47" xfId="0" applyNumberFormat="1" applyFont="1" applyBorder="1" applyAlignment="1">
      <alignment wrapText="1"/>
    </xf>
    <xf numFmtId="0" fontId="3" fillId="11" borderId="17" xfId="0" applyFont="1" applyFill="1" applyBorder="1" applyAlignment="1">
      <alignment wrapText="1"/>
    </xf>
    <xf numFmtId="0" fontId="0" fillId="11" borderId="70" xfId="0" applyFill="1" applyBorder="1" applyAlignment="1"/>
    <xf numFmtId="0" fontId="3" fillId="0" borderId="52" xfId="0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3" fillId="0" borderId="80" xfId="0" applyFont="1" applyBorder="1" applyAlignment="1">
      <alignment horizontal="center"/>
    </xf>
    <xf numFmtId="0" fontId="3" fillId="0" borderId="79" xfId="0" applyFont="1" applyBorder="1" applyAlignment="1">
      <alignment horizontal="center"/>
    </xf>
    <xf numFmtId="0" fontId="3" fillId="0" borderId="83" xfId="0" applyFont="1" applyBorder="1" applyAlignment="1">
      <alignment horizontal="center"/>
    </xf>
    <xf numFmtId="0" fontId="3" fillId="0" borderId="73" xfId="0" applyFont="1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80" xfId="0" applyBorder="1" applyAlignment="1">
      <alignment horizontal="center"/>
    </xf>
    <xf numFmtId="0" fontId="9" fillId="0" borderId="17" xfId="0" applyFont="1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9" fillId="15" borderId="36" xfId="0" applyFont="1" applyFill="1" applyBorder="1" applyAlignment="1"/>
    <xf numFmtId="0" fontId="0" fillId="0" borderId="28" xfId="0" applyBorder="1" applyAlignment="1"/>
    <xf numFmtId="0" fontId="3" fillId="0" borderId="13" xfId="0" applyFont="1" applyBorder="1" applyAlignment="1"/>
    <xf numFmtId="0" fontId="3" fillId="0" borderId="15" xfId="0" applyFont="1" applyBorder="1" applyAlignment="1"/>
    <xf numFmtId="0" fontId="9" fillId="0" borderId="111" xfId="0" applyFont="1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0" fillId="0" borderId="118" xfId="0" applyBorder="1" applyAlignment="1">
      <alignment horizontal="center" vertical="center" wrapText="1"/>
    </xf>
    <xf numFmtId="0" fontId="0" fillId="0" borderId="111" xfId="0" applyBorder="1" applyAlignment="1">
      <alignment horizontal="center" vertical="center" wrapText="1"/>
    </xf>
    <xf numFmtId="0" fontId="0" fillId="0" borderId="78" xfId="0" applyBorder="1" applyAlignment="1">
      <alignment horizontal="center"/>
    </xf>
    <xf numFmtId="0" fontId="0" fillId="0" borderId="111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118" xfId="0" applyBorder="1" applyAlignment="1">
      <alignment horizontal="center" vertical="center"/>
    </xf>
    <xf numFmtId="0" fontId="9" fillId="0" borderId="74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1" fillId="15" borderId="36" xfId="0" applyFont="1" applyFill="1" applyBorder="1" applyAlignment="1"/>
    <xf numFmtId="0" fontId="3" fillId="0" borderId="17" xfId="0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/>
    </xf>
    <xf numFmtId="14" fontId="3" fillId="10" borderId="0" xfId="0" applyNumberFormat="1" applyFont="1" applyFill="1" applyAlignment="1">
      <alignment horizontal="left"/>
    </xf>
    <xf numFmtId="14" fontId="0" fillId="0" borderId="0" xfId="0" applyNumberFormat="1" applyAlignment="1">
      <alignment horizontal="left"/>
    </xf>
    <xf numFmtId="0" fontId="3" fillId="0" borderId="0" xfId="0" applyNumberFormat="1" applyFont="1" applyBorder="1" applyAlignment="1">
      <alignment horizontal="center" vertical="center" wrapText="1"/>
    </xf>
    <xf numFmtId="49" fontId="9" fillId="0" borderId="17" xfId="0" applyNumberFormat="1" applyFont="1" applyFill="1" applyBorder="1" applyAlignment="1">
      <alignment horizontal="center" vertical="center" wrapText="1"/>
    </xf>
    <xf numFmtId="49" fontId="0" fillId="0" borderId="70" xfId="0" applyNumberFormat="1" applyFill="1" applyBorder="1" applyAlignment="1">
      <alignment horizontal="center" vertical="center" wrapText="1"/>
    </xf>
    <xf numFmtId="0" fontId="0" fillId="0" borderId="70" xfId="0" applyBorder="1" applyAlignment="1"/>
    <xf numFmtId="0" fontId="3" fillId="0" borderId="52" xfId="0" applyFont="1" applyFill="1" applyBorder="1" applyAlignment="1">
      <alignment horizontal="center"/>
    </xf>
    <xf numFmtId="0" fontId="0" fillId="0" borderId="83" xfId="0" applyBorder="1" applyAlignment="1">
      <alignment horizontal="center"/>
    </xf>
    <xf numFmtId="0" fontId="76" fillId="11" borderId="1" xfId="0" applyFont="1" applyFill="1" applyBorder="1" applyAlignment="1">
      <alignment horizontal="left"/>
    </xf>
    <xf numFmtId="0" fontId="71" fillId="11" borderId="1" xfId="0" applyFont="1" applyFill="1" applyBorder="1" applyAlignment="1"/>
    <xf numFmtId="4" fontId="25" fillId="0" borderId="98" xfId="0" applyNumberFormat="1" applyFont="1" applyBorder="1" applyAlignment="1"/>
    <xf numFmtId="0" fontId="28" fillId="0" borderId="0" xfId="0" applyFont="1" applyBorder="1" applyAlignment="1"/>
    <xf numFmtId="0" fontId="21" fillId="0" borderId="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3" fillId="0" borderId="121" xfId="0" applyFont="1" applyBorder="1" applyAlignment="1"/>
    <xf numFmtId="0" fontId="3" fillId="0" borderId="122" xfId="0" applyFont="1" applyBorder="1" applyAlignment="1"/>
    <xf numFmtId="0" fontId="3" fillId="0" borderId="123" xfId="0" applyFont="1" applyBorder="1" applyAlignment="1"/>
    <xf numFmtId="0" fontId="3" fillId="0" borderId="57" xfId="0" applyFont="1" applyBorder="1" applyAlignment="1"/>
    <xf numFmtId="0" fontId="21" fillId="0" borderId="119" xfId="0" applyFont="1" applyBorder="1" applyAlignment="1"/>
    <xf numFmtId="0" fontId="21" fillId="0" borderId="120" xfId="0" applyFont="1" applyBorder="1" applyAlignment="1"/>
    <xf numFmtId="0" fontId="31" fillId="0" borderId="39" xfId="3" applyFont="1" applyBorder="1" applyAlignment="1">
      <alignment horizontal="left" vertical="center" wrapText="1"/>
    </xf>
    <xf numFmtId="0" fontId="32" fillId="0" borderId="124" xfId="0" applyFont="1" applyBorder="1" applyAlignment="1">
      <alignment wrapText="1"/>
    </xf>
    <xf numFmtId="4" fontId="31" fillId="12" borderId="19" xfId="3" applyNumberFormat="1" applyFont="1" applyFill="1" applyBorder="1" applyAlignment="1">
      <alignment horizontal="center"/>
    </xf>
    <xf numFmtId="4" fontId="31" fillId="12" borderId="26" xfId="0" applyNumberFormat="1" applyFont="1" applyFill="1" applyBorder="1" applyAlignment="1">
      <alignment horizontal="center"/>
    </xf>
    <xf numFmtId="4" fontId="0" fillId="0" borderId="36" xfId="0" applyNumberFormat="1" applyBorder="1" applyAlignment="1">
      <alignment horizontal="center"/>
    </xf>
    <xf numFmtId="4" fontId="0" fillId="0" borderId="68" xfId="0" applyNumberFormat="1" applyBorder="1" applyAlignment="1">
      <alignment horizontal="center"/>
    </xf>
    <xf numFmtId="4" fontId="31" fillId="0" borderId="19" xfId="3" applyNumberFormat="1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29" fillId="0" borderId="21" xfId="0" applyFont="1" applyBorder="1" applyAlignment="1">
      <alignment horizontal="left" vertical="center" wrapText="1"/>
    </xf>
    <xf numFmtId="0" fontId="29" fillId="0" borderId="72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center" wrapText="1"/>
    </xf>
    <xf numFmtId="0" fontId="16" fillId="0" borderId="26" xfId="0" applyFont="1" applyBorder="1" applyAlignment="1">
      <alignment horizontal="center" wrapText="1"/>
    </xf>
    <xf numFmtId="0" fontId="16" fillId="0" borderId="21" xfId="0" applyFont="1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00" xfId="0" applyBorder="1" applyAlignment="1">
      <alignment horizontal="center" vertical="center" wrapText="1"/>
    </xf>
    <xf numFmtId="4" fontId="21" fillId="14" borderId="13" xfId="0" applyNumberFormat="1" applyFont="1" applyFill="1" applyBorder="1" applyAlignment="1">
      <alignment horizontal="center"/>
    </xf>
    <xf numFmtId="4" fontId="21" fillId="14" borderId="15" xfId="0" applyNumberFormat="1" applyFont="1" applyFill="1" applyBorder="1" applyAlignment="1">
      <alignment horizontal="center"/>
    </xf>
    <xf numFmtId="0" fontId="16" fillId="0" borderId="21" xfId="0" applyFont="1" applyBorder="1" applyAlignment="1">
      <alignment horizontal="center" wrapText="1"/>
    </xf>
    <xf numFmtId="0" fontId="0" fillId="0" borderId="20" xfId="0" applyBorder="1" applyAlignment="1">
      <alignment wrapText="1"/>
    </xf>
    <xf numFmtId="0" fontId="0" fillId="0" borderId="72" xfId="0" applyBorder="1" applyAlignment="1">
      <alignment wrapText="1"/>
    </xf>
    <xf numFmtId="0" fontId="0" fillId="0" borderId="100" xfId="0" applyBorder="1" applyAlignment="1">
      <alignment wrapText="1"/>
    </xf>
    <xf numFmtId="0" fontId="9" fillId="0" borderId="32" xfId="0" applyFont="1" applyBorder="1" applyAlignment="1">
      <alignment horizontal="center" vertical="center" wrapText="1"/>
    </xf>
    <xf numFmtId="0" fontId="0" fillId="0" borderId="31" xfId="0" applyBorder="1" applyAlignment="1"/>
    <xf numFmtId="0" fontId="0" fillId="0" borderId="75" xfId="0" applyBorder="1" applyAlignment="1"/>
    <xf numFmtId="0" fontId="9" fillId="0" borderId="43" xfId="0" applyFont="1" applyBorder="1" applyAlignment="1">
      <alignment horizontal="center" vertical="center" wrapText="1"/>
    </xf>
    <xf numFmtId="0" fontId="0" fillId="0" borderId="109" xfId="0" applyBorder="1" applyAlignment="1"/>
    <xf numFmtId="0" fontId="0" fillId="0" borderId="34" xfId="0" applyBorder="1" applyAlignment="1"/>
    <xf numFmtId="0" fontId="0" fillId="0" borderId="33" xfId="0" applyBorder="1" applyAlignment="1"/>
    <xf numFmtId="0" fontId="9" fillId="0" borderId="44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0" fillId="0" borderId="86" xfId="0" applyBorder="1" applyAlignment="1"/>
    <xf numFmtId="0" fontId="31" fillId="0" borderId="113" xfId="0" applyFont="1" applyBorder="1" applyAlignment="1">
      <alignment horizontal="center"/>
    </xf>
    <xf numFmtId="0" fontId="21" fillId="3" borderId="79" xfId="0" applyFont="1" applyFill="1" applyBorder="1" applyAlignment="1">
      <alignment horizontal="center"/>
    </xf>
    <xf numFmtId="0" fontId="21" fillId="3" borderId="53" xfId="0" applyFont="1" applyFill="1" applyBorder="1" applyAlignment="1">
      <alignment horizontal="center"/>
    </xf>
    <xf numFmtId="0" fontId="9" fillId="0" borderId="79" xfId="0" applyFont="1" applyFill="1" applyBorder="1" applyAlignment="1">
      <alignment horizontal="center" vertical="center" wrapText="1"/>
    </xf>
    <xf numFmtId="0" fontId="0" fillId="0" borderId="40" xfId="0" applyBorder="1" applyAlignment="1"/>
    <xf numFmtId="0" fontId="0" fillId="0" borderId="105" xfId="0" applyBorder="1" applyAlignment="1"/>
    <xf numFmtId="0" fontId="9" fillId="0" borderId="17" xfId="0" applyFont="1" applyFill="1" applyBorder="1" applyAlignment="1">
      <alignment horizontal="center" vertical="center" wrapText="1"/>
    </xf>
    <xf numFmtId="0" fontId="0" fillId="0" borderId="30" xfId="0" applyBorder="1" applyAlignment="1"/>
    <xf numFmtId="0" fontId="31" fillId="0" borderId="0" xfId="2" applyNumberFormat="1" applyFont="1" applyAlignment="1">
      <alignment horizontal="center" vertical="center" wrapText="1"/>
    </xf>
    <xf numFmtId="0" fontId="31" fillId="0" borderId="0" xfId="0" applyNumberFormat="1" applyFont="1" applyAlignment="1">
      <alignment horizontal="center" vertical="center" wrapText="1"/>
    </xf>
    <xf numFmtId="0" fontId="9" fillId="0" borderId="1" xfId="2" applyBorder="1" applyAlignment="1">
      <alignment wrapText="1"/>
    </xf>
    <xf numFmtId="0" fontId="0" fillId="0" borderId="1" xfId="0" applyBorder="1" applyAlignment="1">
      <alignment wrapText="1"/>
    </xf>
    <xf numFmtId="0" fontId="65" fillId="0" borderId="29" xfId="2" applyFont="1" applyBorder="1" applyAlignment="1">
      <alignment horizontal="center"/>
    </xf>
    <xf numFmtId="0" fontId="65" fillId="0" borderId="1" xfId="2" applyFont="1" applyBorder="1" applyAlignment="1">
      <alignment horizontal="center"/>
    </xf>
    <xf numFmtId="0" fontId="3" fillId="0" borderId="29" xfId="2" applyFont="1" applyBorder="1" applyAlignment="1">
      <alignment horizontal="center"/>
    </xf>
    <xf numFmtId="0" fontId="65" fillId="0" borderId="110" xfId="2" applyFont="1" applyBorder="1" applyAlignment="1">
      <alignment horizontal="center"/>
    </xf>
    <xf numFmtId="0" fontId="9" fillId="0" borderId="116" xfId="2" applyBorder="1" applyAlignment="1">
      <alignment horizontal="center"/>
    </xf>
    <xf numFmtId="0" fontId="65" fillId="0" borderId="74" xfId="2" applyFont="1" applyBorder="1" applyAlignment="1">
      <alignment horizontal="center"/>
    </xf>
    <xf numFmtId="0" fontId="65" fillId="0" borderId="31" xfId="2" applyFont="1" applyBorder="1" applyAlignment="1">
      <alignment horizontal="center"/>
    </xf>
    <xf numFmtId="0" fontId="65" fillId="0" borderId="3" xfId="2" applyFont="1" applyBorder="1" applyAlignment="1">
      <alignment horizontal="center"/>
    </xf>
    <xf numFmtId="0" fontId="3" fillId="0" borderId="76" xfId="2" applyFont="1" applyBorder="1" applyAlignment="1">
      <alignment horizontal="center" wrapText="1"/>
    </xf>
    <xf numFmtId="0" fontId="3" fillId="0" borderId="114" xfId="2" applyFont="1" applyBorder="1" applyAlignment="1">
      <alignment horizontal="center" wrapText="1"/>
    </xf>
    <xf numFmtId="0" fontId="3" fillId="0" borderId="6" xfId="2" applyFont="1" applyBorder="1" applyAlignment="1">
      <alignment horizontal="center" wrapText="1"/>
    </xf>
    <xf numFmtId="0" fontId="65" fillId="0" borderId="32" xfId="2" applyFont="1" applyBorder="1" applyAlignment="1">
      <alignment horizontal="center" wrapText="1"/>
    </xf>
    <xf numFmtId="0" fontId="65" fillId="0" borderId="3" xfId="2" applyFont="1" applyBorder="1" applyAlignment="1">
      <alignment horizontal="center" wrapText="1"/>
    </xf>
    <xf numFmtId="0" fontId="3" fillId="0" borderId="3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65" fillId="0" borderId="24" xfId="2" applyFont="1" applyBorder="1" applyAlignment="1">
      <alignment horizontal="left"/>
    </xf>
    <xf numFmtId="0" fontId="65" fillId="0" borderId="5" xfId="2" applyFont="1" applyBorder="1" applyAlignment="1">
      <alignment horizontal="left"/>
    </xf>
    <xf numFmtId="4" fontId="65" fillId="0" borderId="0" xfId="2" applyNumberFormat="1" applyFont="1" applyAlignment="1">
      <alignment horizontal="center"/>
    </xf>
    <xf numFmtId="0" fontId="31" fillId="0" borderId="0" xfId="2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Alignment="1"/>
    <xf numFmtId="0" fontId="0" fillId="0" borderId="27" xfId="0" applyBorder="1" applyAlignment="1">
      <alignment horizontal="center" vertical="center" wrapText="1"/>
    </xf>
    <xf numFmtId="0" fontId="43" fillId="0" borderId="0" xfId="2" applyFont="1" applyFill="1" applyBorder="1" applyAlignment="1"/>
    <xf numFmtId="0" fontId="9" fillId="0" borderId="0" xfId="2" applyBorder="1" applyAlignment="1"/>
    <xf numFmtId="0" fontId="63" fillId="0" borderId="0" xfId="2" applyFont="1" applyBorder="1" applyAlignment="1">
      <alignment horizontal="center" wrapText="1"/>
    </xf>
    <xf numFmtId="0" fontId="62" fillId="0" borderId="0" xfId="0" applyFont="1" applyAlignment="1">
      <alignment horizontal="center" wrapText="1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46" fillId="0" borderId="0" xfId="2" applyFont="1" applyBorder="1" applyAlignment="1">
      <alignment horizontal="center"/>
    </xf>
    <xf numFmtId="0" fontId="41" fillId="0" borderId="17" xfId="2" applyFont="1" applyFill="1" applyBorder="1" applyAlignment="1">
      <alignment horizontal="center" vertical="center"/>
    </xf>
    <xf numFmtId="0" fontId="36" fillId="0" borderId="30" xfId="2" applyFont="1" applyBorder="1" applyAlignment="1">
      <alignment horizontal="center" vertical="center"/>
    </xf>
    <xf numFmtId="0" fontId="36" fillId="0" borderId="70" xfId="2" applyFont="1" applyBorder="1" applyAlignment="1">
      <alignment horizontal="center" vertical="center"/>
    </xf>
    <xf numFmtId="0" fontId="42" fillId="0" borderId="17" xfId="2" applyFont="1" applyFill="1" applyBorder="1" applyAlignment="1">
      <alignment horizontal="center" vertical="center"/>
    </xf>
    <xf numFmtId="0" fontId="42" fillId="0" borderId="30" xfId="2" applyFont="1" applyBorder="1" applyAlignment="1">
      <alignment horizontal="center" vertical="center"/>
    </xf>
    <xf numFmtId="0" fontId="42" fillId="0" borderId="70" xfId="2" applyFont="1" applyBorder="1" applyAlignment="1">
      <alignment horizontal="center" vertical="center"/>
    </xf>
    <xf numFmtId="0" fontId="41" fillId="0" borderId="17" xfId="2" applyFont="1" applyFill="1" applyBorder="1" applyAlignment="1">
      <alignment horizontal="center" vertical="center" wrapText="1"/>
    </xf>
    <xf numFmtId="0" fontId="36" fillId="0" borderId="30" xfId="2" applyFont="1" applyBorder="1" applyAlignment="1">
      <alignment horizontal="center" vertical="center" wrapText="1"/>
    </xf>
    <xf numFmtId="0" fontId="36" fillId="0" borderId="70" xfId="2" applyFont="1" applyBorder="1" applyAlignment="1">
      <alignment horizontal="center" vertical="center" wrapText="1"/>
    </xf>
    <xf numFmtId="0" fontId="42" fillId="0" borderId="17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16" borderId="0" xfId="0" applyFont="1" applyFill="1" applyAlignment="1"/>
    <xf numFmtId="0" fontId="47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0" fontId="52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0" fillId="0" borderId="18" xfId="0" applyBorder="1" applyAlignment="1"/>
    <xf numFmtId="0" fontId="3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81" fillId="0" borderId="86" xfId="0" applyFont="1" applyFill="1" applyBorder="1" applyAlignment="1">
      <alignment horizontal="left"/>
    </xf>
    <xf numFmtId="1" fontId="79" fillId="0" borderId="13" xfId="0" applyNumberFormat="1" applyFont="1" applyFill="1" applyBorder="1" applyAlignment="1">
      <alignment horizontal="left"/>
    </xf>
    <xf numFmtId="0" fontId="66" fillId="0" borderId="14" xfId="0" applyFont="1" applyBorder="1" applyAlignment="1">
      <alignment horizontal="left"/>
    </xf>
    <xf numFmtId="1" fontId="81" fillId="0" borderId="86" xfId="0" applyNumberFormat="1" applyFont="1" applyFill="1" applyBorder="1" applyAlignment="1">
      <alignment horizontal="left"/>
    </xf>
    <xf numFmtId="0" fontId="80" fillId="0" borderId="116" xfId="0" applyFont="1" applyFill="1" applyBorder="1" applyAlignment="1">
      <alignment horizontal="left" vertical="center" wrapText="1"/>
    </xf>
    <xf numFmtId="0" fontId="0" fillId="0" borderId="125" xfId="0" applyBorder="1" applyAlignment="1">
      <alignment horizontal="left" vertical="center"/>
    </xf>
    <xf numFmtId="0" fontId="0" fillId="0" borderId="100" xfId="0" applyBorder="1" applyAlignment="1">
      <alignment horizontal="left" vertical="center"/>
    </xf>
    <xf numFmtId="1" fontId="78" fillId="0" borderId="9" xfId="0" applyNumberFormat="1" applyFont="1" applyFill="1" applyBorder="1" applyAlignment="1">
      <alignment horizontal="left" vertical="center"/>
    </xf>
    <xf numFmtId="0" fontId="0" fillId="0" borderId="78" xfId="0" applyBorder="1" applyAlignment="1">
      <alignment vertical="center"/>
    </xf>
    <xf numFmtId="0" fontId="0" fillId="0" borderId="118" xfId="0" applyBorder="1" applyAlignment="1">
      <alignment vertical="center"/>
    </xf>
    <xf numFmtId="165" fontId="67" fillId="10" borderId="1" xfId="2" applyNumberFormat="1" applyFont="1" applyFill="1" applyBorder="1" applyAlignment="1"/>
    <xf numFmtId="165" fontId="56" fillId="10" borderId="4" xfId="2" applyNumberFormat="1" applyFont="1" applyFill="1" applyBorder="1"/>
    <xf numFmtId="165" fontId="67" fillId="10" borderId="5" xfId="2" applyNumberFormat="1" applyFont="1" applyFill="1" applyBorder="1" applyAlignment="1"/>
    <xf numFmtId="165" fontId="56" fillId="10" borderId="5" xfId="2" applyNumberFormat="1" applyFont="1" applyFill="1" applyBorder="1" applyAlignment="1">
      <alignment horizontal="right"/>
    </xf>
    <xf numFmtId="165" fontId="56" fillId="10" borderId="25" xfId="2" applyNumberFormat="1" applyFont="1" applyFill="1" applyBorder="1"/>
    <xf numFmtId="165" fontId="9" fillId="10" borderId="1" xfId="2" applyNumberFormat="1" applyFill="1" applyBorder="1" applyAlignment="1">
      <alignment horizontal="right"/>
    </xf>
    <xf numFmtId="165" fontId="9" fillId="10" borderId="5" xfId="2" applyNumberFormat="1" applyFill="1" applyBorder="1" applyAlignment="1">
      <alignment horizontal="right"/>
    </xf>
    <xf numFmtId="165" fontId="9" fillId="10" borderId="25" xfId="2" applyNumberFormat="1" applyFill="1" applyBorder="1" applyAlignment="1">
      <alignment horizontal="right"/>
    </xf>
    <xf numFmtId="165" fontId="9" fillId="10" borderId="4" xfId="2" applyNumberFormat="1" applyFill="1" applyBorder="1" applyAlignment="1">
      <alignment horizontal="right"/>
    </xf>
    <xf numFmtId="0" fontId="65" fillId="0" borderId="74" xfId="2" applyFont="1" applyBorder="1" applyAlignment="1">
      <alignment horizontal="center" wrapText="1"/>
    </xf>
    <xf numFmtId="0" fontId="65" fillId="0" borderId="31" xfId="2" applyFont="1" applyBorder="1" applyAlignment="1">
      <alignment horizontal="center" wrapText="1"/>
    </xf>
    <xf numFmtId="165" fontId="9" fillId="10" borderId="32" xfId="2" applyNumberFormat="1" applyFill="1" applyBorder="1" applyAlignment="1">
      <alignment horizontal="right" vertical="center"/>
    </xf>
    <xf numFmtId="0" fontId="0" fillId="10" borderId="3" xfId="0" applyFill="1" applyBorder="1" applyAlignment="1">
      <alignment horizontal="right" vertical="center"/>
    </xf>
    <xf numFmtId="0" fontId="1" fillId="0" borderId="4" xfId="0" applyFont="1" applyBorder="1" applyAlignment="1">
      <alignment horizontal="center"/>
    </xf>
    <xf numFmtId="0" fontId="1" fillId="0" borderId="23" xfId="0" applyFont="1" applyBorder="1" applyAlignment="1">
      <alignment horizontal="center"/>
    </xf>
  </cellXfs>
  <cellStyles count="8">
    <cellStyle name="Hypertextový odkaz" xfId="1" builtinId="8"/>
    <cellStyle name="Normální" xfId="0" builtinId="0"/>
    <cellStyle name="Normální 2" xfId="2" xr:uid="{00000000-0005-0000-0000-000002000000}"/>
    <cellStyle name="Normální 3" xfId="7" xr:uid="{00000000-0005-0000-0000-000003000000}"/>
    <cellStyle name="normální_3. Odpisový plán - příloha" xfId="3" xr:uid="{00000000-0005-0000-0000-000004000000}"/>
    <cellStyle name="normální_3. Odpisový plán - příloha_List1" xfId="4" xr:uid="{00000000-0005-0000-0000-000005000000}"/>
    <cellStyle name="normální_List1" xfId="5" xr:uid="{00000000-0005-0000-0000-000006000000}"/>
    <cellStyle name="normální_směrnice 10-tabulky" xfId="6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249977111117893"/>
    <pageSetUpPr fitToPage="1"/>
  </sheetPr>
  <dimension ref="A1:E177"/>
  <sheetViews>
    <sheetView showGridLines="0" topLeftCell="A100" workbookViewId="0">
      <selection activeCell="B3" sqref="B3"/>
    </sheetView>
  </sheetViews>
  <sheetFormatPr defaultRowHeight="12.75" x14ac:dyDescent="0.2"/>
  <cols>
    <col min="1" max="1" width="30.5703125" customWidth="1"/>
    <col min="2" max="2" width="19.28515625" customWidth="1"/>
    <col min="3" max="3" width="23.7109375" customWidth="1"/>
    <col min="4" max="4" width="31.28515625" customWidth="1"/>
    <col min="5" max="5" width="21.42578125" customWidth="1"/>
  </cols>
  <sheetData>
    <row r="1" spans="1:5" ht="26.25" x14ac:dyDescent="0.4">
      <c r="A1" s="800" t="s">
        <v>489</v>
      </c>
      <c r="B1" s="21"/>
      <c r="E1" s="507" t="s">
        <v>319</v>
      </c>
    </row>
    <row r="2" spans="1:5" ht="26.25" x14ac:dyDescent="0.4">
      <c r="A2" s="21"/>
      <c r="B2" s="21"/>
      <c r="C2" s="126"/>
      <c r="D2" s="111" t="s">
        <v>467</v>
      </c>
      <c r="E2" s="508" t="s">
        <v>318</v>
      </c>
    </row>
    <row r="3" spans="1:5" ht="69.75" customHeight="1" x14ac:dyDescent="0.25">
      <c r="A3" s="111" t="s">
        <v>82</v>
      </c>
      <c r="B3" s="25"/>
      <c r="C3" s="1008"/>
      <c r="D3" s="1009"/>
      <c r="E3" s="509" t="s">
        <v>320</v>
      </c>
    </row>
    <row r="4" spans="1:5" ht="14.25" customHeight="1" x14ac:dyDescent="0.25">
      <c r="A4" s="111"/>
      <c r="B4" s="25"/>
      <c r="C4" s="25"/>
      <c r="D4" s="25"/>
    </row>
    <row r="5" spans="1:5" ht="17.25" customHeight="1" x14ac:dyDescent="0.2">
      <c r="A5" s="116" t="s">
        <v>196</v>
      </c>
      <c r="B5" s="260" t="s">
        <v>200</v>
      </c>
      <c r="C5" s="261"/>
      <c r="D5" s="25"/>
    </row>
    <row r="6" spans="1:5" ht="17.25" customHeight="1" x14ac:dyDescent="0.2">
      <c r="A6" s="38"/>
      <c r="B6" s="263" t="s">
        <v>93</v>
      </c>
      <c r="C6" s="263" t="s">
        <v>94</v>
      </c>
      <c r="D6" s="264" t="s">
        <v>95</v>
      </c>
    </row>
    <row r="7" spans="1:5" ht="18" customHeight="1" x14ac:dyDescent="0.2">
      <c r="A7" s="262" t="s">
        <v>197</v>
      </c>
      <c r="B7" s="13">
        <v>0</v>
      </c>
      <c r="C7" s="13"/>
      <c r="D7" s="13">
        <f>B7-C7</f>
        <v>0</v>
      </c>
    </row>
    <row r="8" spans="1:5" ht="18" customHeight="1" x14ac:dyDescent="0.2">
      <c r="A8" s="262" t="s">
        <v>198</v>
      </c>
      <c r="B8" s="13">
        <v>0</v>
      </c>
      <c r="C8" s="503" t="s">
        <v>64</v>
      </c>
      <c r="D8" s="503" t="s">
        <v>64</v>
      </c>
    </row>
    <row r="9" spans="1:5" ht="18" customHeight="1" x14ac:dyDescent="0.2">
      <c r="A9" s="262" t="s">
        <v>199</v>
      </c>
      <c r="B9" s="13">
        <v>0</v>
      </c>
      <c r="C9" s="503" t="s">
        <v>64</v>
      </c>
      <c r="D9" s="503" t="s">
        <v>64</v>
      </c>
    </row>
    <row r="10" spans="1:5" ht="17.100000000000001" customHeight="1" x14ac:dyDescent="0.2">
      <c r="B10" s="25"/>
      <c r="C10" s="25"/>
      <c r="D10" s="25"/>
    </row>
    <row r="11" spans="1:5" ht="17.100000000000001" customHeight="1" thickBot="1" x14ac:dyDescent="0.25">
      <c r="A11" s="116" t="s">
        <v>216</v>
      </c>
      <c r="B11" s="116"/>
    </row>
    <row r="12" spans="1:5" ht="17.100000000000001" customHeight="1" thickBot="1" x14ac:dyDescent="0.25">
      <c r="A12" s="22"/>
      <c r="B12" s="93" t="s">
        <v>93</v>
      </c>
      <c r="C12" s="94" t="s">
        <v>94</v>
      </c>
      <c r="D12" s="82" t="s">
        <v>95</v>
      </c>
    </row>
    <row r="13" spans="1:5" ht="18" customHeight="1" x14ac:dyDescent="0.2">
      <c r="A13" s="99" t="s">
        <v>0</v>
      </c>
      <c r="B13" s="100">
        <v>0</v>
      </c>
      <c r="C13" s="101">
        <v>0</v>
      </c>
      <c r="D13" s="102">
        <f>B13-C13</f>
        <v>0</v>
      </c>
    </row>
    <row r="14" spans="1:5" ht="18" customHeight="1" x14ac:dyDescent="0.2">
      <c r="A14" s="31" t="s">
        <v>1</v>
      </c>
      <c r="B14" s="13">
        <v>0</v>
      </c>
      <c r="C14" s="504" t="s">
        <v>64</v>
      </c>
      <c r="D14" s="96">
        <f>B14</f>
        <v>0</v>
      </c>
    </row>
    <row r="15" spans="1:5" ht="18" customHeight="1" x14ac:dyDescent="0.2">
      <c r="A15" s="31" t="s">
        <v>2</v>
      </c>
      <c r="B15" s="13">
        <v>0</v>
      </c>
      <c r="C15" s="431" t="s">
        <v>64</v>
      </c>
      <c r="D15" s="96">
        <f>B15</f>
        <v>0</v>
      </c>
    </row>
    <row r="16" spans="1:5" ht="18" customHeight="1" x14ac:dyDescent="0.2">
      <c r="A16" s="406" t="s">
        <v>297</v>
      </c>
      <c r="B16" s="405">
        <v>0</v>
      </c>
      <c r="C16" s="431" t="s">
        <v>64</v>
      </c>
      <c r="D16" s="96">
        <f>B16</f>
        <v>0</v>
      </c>
    </row>
    <row r="17" spans="1:5" ht="18" customHeight="1" thickBot="1" x14ac:dyDescent="0.25">
      <c r="A17" s="407" t="s">
        <v>298</v>
      </c>
      <c r="B17" s="14">
        <v>0</v>
      </c>
      <c r="C17" s="505" t="s">
        <v>96</v>
      </c>
      <c r="D17" s="98">
        <f>B17</f>
        <v>0</v>
      </c>
    </row>
    <row r="18" spans="1:5" ht="18" customHeight="1" thickBot="1" x14ac:dyDescent="0.25">
      <c r="A18" s="408" t="s">
        <v>299</v>
      </c>
      <c r="B18" s="409">
        <v>0</v>
      </c>
      <c r="C18" s="410" t="s">
        <v>300</v>
      </c>
      <c r="D18" s="105"/>
    </row>
    <row r="19" spans="1:5" ht="17.100000000000001" customHeight="1" x14ac:dyDescent="0.2">
      <c r="A19" s="55"/>
      <c r="B19" s="26"/>
      <c r="C19" s="104"/>
      <c r="D19" s="105"/>
    </row>
    <row r="20" spans="1:5" ht="17.100000000000001" customHeight="1" thickBot="1" x14ac:dyDescent="0.25">
      <c r="A20" s="1010" t="s">
        <v>97</v>
      </c>
      <c r="B20" s="1011"/>
      <c r="C20" s="1011"/>
      <c r="D20" s="1011"/>
      <c r="E20" s="125" t="s">
        <v>221</v>
      </c>
    </row>
    <row r="21" spans="1:5" ht="46.5" customHeight="1" thickBot="1" x14ac:dyDescent="0.25">
      <c r="A21" s="106" t="s">
        <v>98</v>
      </c>
      <c r="B21" s="107" t="s">
        <v>99</v>
      </c>
      <c r="C21" s="498" t="s">
        <v>100</v>
      </c>
      <c r="D21" s="500" t="s">
        <v>316</v>
      </c>
      <c r="E21" t="s">
        <v>222</v>
      </c>
    </row>
    <row r="22" spans="1:5" ht="31.5" customHeight="1" x14ac:dyDescent="0.2">
      <c r="A22" s="110"/>
      <c r="B22" s="101">
        <v>0</v>
      </c>
      <c r="C22" s="498"/>
      <c r="D22" s="499"/>
      <c r="E22" s="318">
        <f>(B13-B7+B14-B8+B15-B9)-(B22+B23+B24)+(B17+B18)</f>
        <v>0</v>
      </c>
    </row>
    <row r="23" spans="1:5" ht="31.5" customHeight="1" x14ac:dyDescent="0.2">
      <c r="A23" s="109"/>
      <c r="B23" s="95">
        <v>0</v>
      </c>
      <c r="C23" s="498"/>
      <c r="D23" s="499"/>
    </row>
    <row r="24" spans="1:5" ht="31.5" customHeight="1" thickBot="1" x14ac:dyDescent="0.25">
      <c r="A24" s="108"/>
      <c r="B24" s="97">
        <v>0</v>
      </c>
      <c r="C24" s="498"/>
      <c r="D24" s="499"/>
    </row>
    <row r="25" spans="1:5" ht="17.100000000000001" customHeight="1" x14ac:dyDescent="0.2"/>
    <row r="26" spans="1:5" ht="17.100000000000001" customHeight="1" thickBot="1" x14ac:dyDescent="0.25">
      <c r="A26" s="2" t="s">
        <v>201</v>
      </c>
      <c r="B26" s="422" t="s">
        <v>84</v>
      </c>
    </row>
    <row r="27" spans="1:5" ht="17.100000000000001" customHeight="1" thickBot="1" x14ac:dyDescent="0.25">
      <c r="A27" s="1014"/>
      <c r="B27" s="1015"/>
      <c r="C27" s="11" t="s">
        <v>8</v>
      </c>
      <c r="D27" s="12" t="s">
        <v>9</v>
      </c>
      <c r="E27" s="1"/>
    </row>
    <row r="28" spans="1:5" ht="17.100000000000001" customHeight="1" x14ac:dyDescent="0.2">
      <c r="A28" s="1025" t="s">
        <v>3</v>
      </c>
      <c r="B28" s="1026"/>
      <c r="C28" s="411">
        <f>C36-SUM(C29:C35)</f>
        <v>0</v>
      </c>
      <c r="D28" s="10"/>
      <c r="E28" s="3"/>
    </row>
    <row r="29" spans="1:5" ht="17.100000000000001" customHeight="1" x14ac:dyDescent="0.2">
      <c r="A29" s="1027" t="s">
        <v>4</v>
      </c>
      <c r="B29" s="1023"/>
      <c r="C29" s="400">
        <f>D101</f>
        <v>0</v>
      </c>
      <c r="D29" s="9"/>
      <c r="E29" s="3"/>
    </row>
    <row r="30" spans="1:5" ht="17.100000000000001" customHeight="1" x14ac:dyDescent="0.2">
      <c r="A30" s="1027" t="s">
        <v>5</v>
      </c>
      <c r="B30" s="1023"/>
      <c r="C30" s="400">
        <f>D118</f>
        <v>0</v>
      </c>
      <c r="D30" s="9"/>
      <c r="E30" s="3"/>
    </row>
    <row r="31" spans="1:5" ht="17.100000000000001" customHeight="1" x14ac:dyDescent="0.2">
      <c r="A31" s="1027" t="s">
        <v>6</v>
      </c>
      <c r="B31" s="1023"/>
      <c r="C31" s="400">
        <f>D73</f>
        <v>0</v>
      </c>
      <c r="D31" s="9"/>
      <c r="E31" s="3"/>
    </row>
    <row r="32" spans="1:5" ht="17.100000000000001" customHeight="1" x14ac:dyDescent="0.2">
      <c r="A32" s="1020" t="s">
        <v>317</v>
      </c>
      <c r="B32" s="1021"/>
      <c r="C32" s="6">
        <v>0</v>
      </c>
      <c r="D32" s="9"/>
      <c r="E32" s="3"/>
    </row>
    <row r="33" spans="1:5" ht="17.100000000000001" customHeight="1" x14ac:dyDescent="0.2">
      <c r="A33" s="1020" t="s">
        <v>317</v>
      </c>
      <c r="B33" s="1021"/>
      <c r="C33" s="6">
        <v>0</v>
      </c>
      <c r="D33" s="9"/>
      <c r="E33" s="3"/>
    </row>
    <row r="34" spans="1:5" ht="17.100000000000001" customHeight="1" x14ac:dyDescent="0.2">
      <c r="A34" s="501" t="s">
        <v>317</v>
      </c>
      <c r="B34" s="502"/>
      <c r="C34" s="6">
        <v>0</v>
      </c>
      <c r="D34" s="9"/>
      <c r="E34" s="3"/>
    </row>
    <row r="35" spans="1:5" ht="17.100000000000001" customHeight="1" thickBot="1" x14ac:dyDescent="0.25">
      <c r="A35" s="1022" t="s">
        <v>110</v>
      </c>
      <c r="B35" s="1023"/>
      <c r="C35" s="403">
        <f>D84</f>
        <v>0</v>
      </c>
      <c r="D35" s="16"/>
      <c r="E35" s="3"/>
    </row>
    <row r="36" spans="1:5" ht="17.100000000000001" customHeight="1" thickBot="1" x14ac:dyDescent="0.25">
      <c r="A36" s="1012" t="s">
        <v>7</v>
      </c>
      <c r="B36" s="1013"/>
      <c r="C36" s="320">
        <v>0</v>
      </c>
      <c r="D36" s="18">
        <f>SUM(D28:D35)</f>
        <v>0</v>
      </c>
      <c r="E36" s="3"/>
    </row>
    <row r="37" spans="1:5" ht="17.100000000000001" customHeight="1" thickBot="1" x14ac:dyDescent="0.25">
      <c r="A37" s="32" t="s">
        <v>10</v>
      </c>
      <c r="B37" s="33"/>
      <c r="C37" s="401">
        <f>D83</f>
        <v>0</v>
      </c>
      <c r="D37" s="18"/>
      <c r="E37" s="3"/>
    </row>
    <row r="38" spans="1:5" ht="17.100000000000001" customHeight="1" thickBot="1" x14ac:dyDescent="0.25">
      <c r="A38" s="80" t="s">
        <v>51</v>
      </c>
      <c r="B38" s="33"/>
      <c r="C38" s="17">
        <v>0</v>
      </c>
      <c r="D38" s="18"/>
      <c r="E38" s="3"/>
    </row>
    <row r="39" spans="1:5" ht="17.100000000000001" customHeight="1" thickBot="1" x14ac:dyDescent="0.25">
      <c r="A39" s="80" t="s">
        <v>52</v>
      </c>
      <c r="B39" s="33"/>
      <c r="C39" s="17">
        <v>0</v>
      </c>
      <c r="D39" s="18"/>
      <c r="E39" s="3"/>
    </row>
    <row r="40" spans="1:5" ht="17.100000000000001" customHeight="1" thickBot="1" x14ac:dyDescent="0.25">
      <c r="C40" s="3"/>
    </row>
    <row r="41" spans="1:5" ht="17.100000000000001" customHeight="1" thickBot="1" x14ac:dyDescent="0.25">
      <c r="A41" s="1018"/>
      <c r="B41" s="1019"/>
      <c r="C41" s="11" t="s">
        <v>12</v>
      </c>
      <c r="D41" s="12" t="s">
        <v>13</v>
      </c>
    </row>
    <row r="42" spans="1:5" ht="17.100000000000001" customHeight="1" x14ac:dyDescent="0.2">
      <c r="A42" s="1016" t="s">
        <v>202</v>
      </c>
      <c r="B42" s="1017"/>
      <c r="C42" s="8">
        <v>0</v>
      </c>
      <c r="D42" s="19"/>
    </row>
    <row r="43" spans="1:5" ht="17.100000000000001" customHeight="1" x14ac:dyDescent="0.2">
      <c r="A43" s="1016" t="s">
        <v>203</v>
      </c>
      <c r="B43" s="1017"/>
      <c r="C43" s="6">
        <v>0</v>
      </c>
      <c r="D43" s="19"/>
    </row>
    <row r="44" spans="1:5" ht="17.100000000000001" customHeight="1" x14ac:dyDescent="0.2">
      <c r="A44" s="1016" t="s">
        <v>296</v>
      </c>
      <c r="B44" s="1017"/>
      <c r="C44" s="402">
        <f>D86</f>
        <v>0</v>
      </c>
      <c r="D44" s="19"/>
    </row>
    <row r="45" spans="1:5" ht="17.100000000000001" customHeight="1" x14ac:dyDescent="0.2">
      <c r="A45" s="1024" t="s">
        <v>11</v>
      </c>
      <c r="B45" s="1024"/>
      <c r="C45" s="6">
        <v>0</v>
      </c>
      <c r="D45" s="19"/>
    </row>
    <row r="46" spans="1:5" ht="18" customHeight="1" x14ac:dyDescent="0.2">
      <c r="A46" s="1016" t="s">
        <v>53</v>
      </c>
      <c r="B46" s="1017"/>
      <c r="C46" s="6">
        <v>0</v>
      </c>
      <c r="D46" s="20"/>
    </row>
    <row r="47" spans="1:5" ht="17.100000000000001" customHeight="1" x14ac:dyDescent="0.2"/>
    <row r="48" spans="1:5" ht="17.100000000000001" customHeight="1" thickBot="1" x14ac:dyDescent="0.25">
      <c r="A48" s="113" t="s">
        <v>15</v>
      </c>
      <c r="B48" s="34"/>
    </row>
    <row r="49" spans="1:4" ht="17.100000000000001" customHeight="1" thickBot="1" x14ac:dyDescent="0.25">
      <c r="A49" s="24" t="s">
        <v>14</v>
      </c>
      <c r="B49" s="35">
        <f>SUM(B50:B52)</f>
        <v>0</v>
      </c>
    </row>
    <row r="50" spans="1:4" ht="17.100000000000001" customHeight="1" x14ac:dyDescent="0.2">
      <c r="A50" s="83" t="s">
        <v>89</v>
      </c>
      <c r="B50" s="8">
        <v>0</v>
      </c>
    </row>
    <row r="51" spans="1:4" ht="17.100000000000001" customHeight="1" x14ac:dyDescent="0.2">
      <c r="A51" s="84" t="s">
        <v>90</v>
      </c>
      <c r="B51" s="6">
        <v>0</v>
      </c>
    </row>
    <row r="52" spans="1:4" ht="17.100000000000001" customHeight="1" x14ac:dyDescent="0.2">
      <c r="A52" s="84" t="s">
        <v>91</v>
      </c>
      <c r="B52" s="6">
        <v>0</v>
      </c>
    </row>
    <row r="53" spans="1:4" ht="17.100000000000001" customHeight="1" x14ac:dyDescent="0.2"/>
    <row r="54" spans="1:4" ht="17.100000000000001" customHeight="1" x14ac:dyDescent="0.2">
      <c r="A54" s="132" t="s">
        <v>17</v>
      </c>
      <c r="B54" s="5" t="s">
        <v>22</v>
      </c>
      <c r="C54" s="1030" t="s">
        <v>23</v>
      </c>
      <c r="D54" s="1031"/>
    </row>
    <row r="55" spans="1:4" ht="17.100000000000001" customHeight="1" x14ac:dyDescent="0.2">
      <c r="A55" s="36" t="s">
        <v>18</v>
      </c>
      <c r="B55" s="6">
        <v>0</v>
      </c>
      <c r="C55" s="1028"/>
      <c r="D55" s="1028"/>
    </row>
    <row r="56" spans="1:4" ht="17.100000000000001" customHeight="1" x14ac:dyDescent="0.2">
      <c r="A56" s="36" t="s">
        <v>19</v>
      </c>
      <c r="B56" s="6">
        <v>0</v>
      </c>
      <c r="C56" s="1028"/>
      <c r="D56" s="1028"/>
    </row>
    <row r="57" spans="1:4" ht="17.100000000000001" customHeight="1" x14ac:dyDescent="0.2">
      <c r="A57" s="36" t="s">
        <v>65</v>
      </c>
      <c r="B57" s="6">
        <v>0</v>
      </c>
      <c r="C57" s="1028"/>
      <c r="D57" s="1028"/>
    </row>
    <row r="58" spans="1:4" ht="17.100000000000001" customHeight="1" x14ac:dyDescent="0.2">
      <c r="A58" s="36" t="s">
        <v>20</v>
      </c>
      <c r="B58" s="6">
        <v>0</v>
      </c>
      <c r="C58" s="1028"/>
      <c r="D58" s="1028"/>
    </row>
    <row r="59" spans="1:4" ht="17.100000000000001" customHeight="1" x14ac:dyDescent="0.2">
      <c r="A59" s="36" t="s">
        <v>21</v>
      </c>
      <c r="B59" s="319">
        <f>SUM(B60:B61)</f>
        <v>0</v>
      </c>
      <c r="C59" s="1028"/>
      <c r="D59" s="1028"/>
    </row>
    <row r="60" spans="1:4" ht="17.100000000000001" customHeight="1" x14ac:dyDescent="0.2">
      <c r="A60" s="4" t="s">
        <v>81</v>
      </c>
      <c r="B60" s="402">
        <f>Transfery!C85</f>
        <v>0</v>
      </c>
      <c r="C60" s="1029" t="s">
        <v>111</v>
      </c>
      <c r="D60" s="1028"/>
    </row>
    <row r="61" spans="1:4" ht="17.100000000000001" customHeight="1" x14ac:dyDescent="0.2">
      <c r="A61" s="4" t="s">
        <v>25</v>
      </c>
      <c r="B61" s="6">
        <v>0</v>
      </c>
      <c r="C61" s="1028"/>
      <c r="D61" s="1028"/>
    </row>
    <row r="62" spans="1:4" ht="17.100000000000001" customHeight="1" x14ac:dyDescent="0.2">
      <c r="A62" s="36" t="s">
        <v>24</v>
      </c>
      <c r="B62" s="6">
        <v>0</v>
      </c>
      <c r="C62" s="1028"/>
      <c r="D62" s="1028"/>
    </row>
    <row r="63" spans="1:4" ht="17.100000000000001" customHeight="1" x14ac:dyDescent="0.2">
      <c r="A63" s="55"/>
      <c r="B63" s="27"/>
      <c r="C63" s="37"/>
      <c r="D63" s="37"/>
    </row>
    <row r="64" spans="1:4" ht="17.100000000000001" customHeight="1" x14ac:dyDescent="0.2">
      <c r="A64" s="2" t="s">
        <v>27</v>
      </c>
    </row>
    <row r="65" spans="1:4" ht="17.100000000000001" customHeight="1" x14ac:dyDescent="0.2">
      <c r="A65" s="5"/>
      <c r="B65" s="5" t="s">
        <v>22</v>
      </c>
      <c r="C65" s="5" t="s">
        <v>32</v>
      </c>
      <c r="D65" s="5"/>
    </row>
    <row r="66" spans="1:4" ht="17.100000000000001" customHeight="1" x14ac:dyDescent="0.2">
      <c r="A66" s="36" t="s">
        <v>30</v>
      </c>
      <c r="B66" s="6">
        <v>0</v>
      </c>
      <c r="C66" s="1028"/>
      <c r="D66" s="1028"/>
    </row>
    <row r="67" spans="1:4" ht="17.100000000000001" customHeight="1" x14ac:dyDescent="0.2">
      <c r="A67" s="36" t="s">
        <v>31</v>
      </c>
      <c r="B67" s="6">
        <v>0</v>
      </c>
      <c r="C67" s="1028"/>
      <c r="D67" s="1028"/>
    </row>
    <row r="68" spans="1:4" ht="17.100000000000001" customHeight="1" x14ac:dyDescent="0.2">
      <c r="A68" s="36" t="s">
        <v>28</v>
      </c>
      <c r="B68" s="6">
        <v>0</v>
      </c>
      <c r="C68" s="1028"/>
      <c r="D68" s="1028"/>
    </row>
    <row r="69" spans="1:4" ht="17.100000000000001" customHeight="1" x14ac:dyDescent="0.2">
      <c r="A69" s="36" t="s">
        <v>29</v>
      </c>
      <c r="B69" s="6">
        <v>0</v>
      </c>
      <c r="C69" s="1028"/>
      <c r="D69" s="1028"/>
    </row>
    <row r="70" spans="1:4" ht="17.100000000000001" customHeight="1" x14ac:dyDescent="0.2">
      <c r="A70" s="55"/>
      <c r="B70" s="27"/>
      <c r="C70" s="37"/>
      <c r="D70" s="37"/>
    </row>
    <row r="71" spans="1:4" ht="17.100000000000001" customHeight="1" thickBot="1" x14ac:dyDescent="0.25">
      <c r="A71" s="38" t="s">
        <v>33</v>
      </c>
    </row>
    <row r="72" spans="1:4" ht="17.100000000000001" customHeight="1" thickBot="1" x14ac:dyDescent="0.25">
      <c r="A72" s="115" t="s">
        <v>34</v>
      </c>
      <c r="B72" s="44" t="s">
        <v>22</v>
      </c>
      <c r="C72" s="11" t="s">
        <v>36</v>
      </c>
      <c r="D72" s="44" t="s">
        <v>22</v>
      </c>
    </row>
    <row r="73" spans="1:4" ht="18" customHeight="1" x14ac:dyDescent="0.2">
      <c r="A73" s="963" t="s">
        <v>499</v>
      </c>
      <c r="B73" s="42">
        <v>0</v>
      </c>
      <c r="C73" s="85" t="s">
        <v>92</v>
      </c>
      <c r="D73" s="43">
        <v>0</v>
      </c>
    </row>
    <row r="74" spans="1:4" ht="17.100000000000001" customHeight="1" x14ac:dyDescent="0.2">
      <c r="A74" s="7" t="s">
        <v>35</v>
      </c>
      <c r="B74" s="39">
        <v>0</v>
      </c>
      <c r="C74" s="40" t="s">
        <v>38</v>
      </c>
      <c r="D74" s="41">
        <v>0</v>
      </c>
    </row>
    <row r="75" spans="1:4" ht="17.100000000000001" customHeight="1" x14ac:dyDescent="0.2">
      <c r="A75" s="7" t="s">
        <v>50</v>
      </c>
      <c r="B75" s="61">
        <v>0</v>
      </c>
      <c r="C75" s="40" t="s">
        <v>39</v>
      </c>
      <c r="D75" s="41">
        <v>0</v>
      </c>
    </row>
    <row r="76" spans="1:4" ht="17.100000000000001" customHeight="1" x14ac:dyDescent="0.2">
      <c r="A76" s="7" t="s">
        <v>26</v>
      </c>
      <c r="B76" s="61">
        <v>0</v>
      </c>
      <c r="C76" s="40" t="s">
        <v>26</v>
      </c>
      <c r="D76" s="41">
        <v>0</v>
      </c>
    </row>
    <row r="77" spans="1:4" ht="17.100000000000001" customHeight="1" x14ac:dyDescent="0.2">
      <c r="A77" s="7" t="s">
        <v>26</v>
      </c>
      <c r="B77" s="61">
        <v>0</v>
      </c>
      <c r="C77" s="40" t="s">
        <v>26</v>
      </c>
      <c r="D77" s="41">
        <v>0</v>
      </c>
    </row>
    <row r="78" spans="1:4" ht="17.100000000000001" customHeight="1" thickBot="1" x14ac:dyDescent="0.25">
      <c r="A78" s="15" t="s">
        <v>26</v>
      </c>
      <c r="B78" s="62">
        <v>0</v>
      </c>
      <c r="C78" s="46" t="s">
        <v>26</v>
      </c>
      <c r="D78" s="47">
        <v>0</v>
      </c>
    </row>
    <row r="79" spans="1:4" ht="17.100000000000001" customHeight="1" thickBot="1" x14ac:dyDescent="0.25">
      <c r="A79" s="964" t="s">
        <v>500</v>
      </c>
      <c r="B79" s="30">
        <f>B73+B74-B75-B76-B77-B78</f>
        <v>0</v>
      </c>
      <c r="C79" s="48" t="s">
        <v>40</v>
      </c>
      <c r="D79" s="30">
        <f>SUM(D73:D78)</f>
        <v>0</v>
      </c>
    </row>
    <row r="80" spans="1:4" ht="36" customHeight="1" thickBot="1" x14ac:dyDescent="0.25">
      <c r="A80" s="750" t="s">
        <v>427</v>
      </c>
      <c r="B80" s="1038"/>
      <c r="C80" s="1038"/>
      <c r="D80" s="1039"/>
    </row>
    <row r="81" spans="1:4" ht="17.100000000000001" customHeight="1" thickBot="1" x14ac:dyDescent="0.25"/>
    <row r="82" spans="1:4" ht="33" customHeight="1" thickBot="1" x14ac:dyDescent="0.25">
      <c r="A82" s="117" t="s">
        <v>105</v>
      </c>
      <c r="B82" s="44" t="s">
        <v>22</v>
      </c>
      <c r="C82" s="51" t="s">
        <v>36</v>
      </c>
      <c r="D82" s="44" t="s">
        <v>22</v>
      </c>
    </row>
    <row r="83" spans="1:4" ht="17.100000000000001" customHeight="1" x14ac:dyDescent="0.2">
      <c r="A83" s="963" t="s">
        <v>499</v>
      </c>
      <c r="B83" s="65">
        <v>0</v>
      </c>
      <c r="C83" s="68" t="s">
        <v>41</v>
      </c>
      <c r="D83" s="69">
        <v>0</v>
      </c>
    </row>
    <row r="84" spans="1:4" ht="17.100000000000001" customHeight="1" x14ac:dyDescent="0.2">
      <c r="A84" s="785" t="s">
        <v>422</v>
      </c>
      <c r="B84" s="66">
        <v>0</v>
      </c>
      <c r="C84" s="708" t="s">
        <v>79</v>
      </c>
      <c r="D84" s="39">
        <v>0</v>
      </c>
    </row>
    <row r="85" spans="1:4" ht="17.100000000000001" customHeight="1" x14ac:dyDescent="0.2">
      <c r="A85" s="785" t="s">
        <v>411</v>
      </c>
      <c r="B85" s="66">
        <v>0</v>
      </c>
      <c r="C85" s="49" t="s">
        <v>38</v>
      </c>
      <c r="D85" s="39">
        <v>0</v>
      </c>
    </row>
    <row r="86" spans="1:4" ht="17.100000000000001" customHeight="1" x14ac:dyDescent="0.2">
      <c r="A86" s="785" t="s">
        <v>412</v>
      </c>
      <c r="B86" s="64">
        <v>0</v>
      </c>
      <c r="C86" s="49" t="s">
        <v>39</v>
      </c>
      <c r="D86" s="39">
        <v>0</v>
      </c>
    </row>
    <row r="87" spans="1:4" ht="17.100000000000001" customHeight="1" x14ac:dyDescent="0.2">
      <c r="A87" s="785" t="s">
        <v>413</v>
      </c>
      <c r="B87" s="64">
        <v>0</v>
      </c>
      <c r="C87" s="49"/>
      <c r="D87" s="63">
        <v>0</v>
      </c>
    </row>
    <row r="88" spans="1:4" ht="17.100000000000001" customHeight="1" x14ac:dyDescent="0.2">
      <c r="A88" s="785" t="s">
        <v>414</v>
      </c>
      <c r="B88" s="64">
        <v>0</v>
      </c>
      <c r="C88" s="49" t="s">
        <v>42</v>
      </c>
      <c r="D88" s="61">
        <v>0</v>
      </c>
    </row>
    <row r="89" spans="1:4" ht="17.100000000000001" customHeight="1" x14ac:dyDescent="0.2">
      <c r="A89" s="785" t="s">
        <v>415</v>
      </c>
      <c r="B89" s="64">
        <v>0</v>
      </c>
      <c r="C89" s="7" t="s">
        <v>26</v>
      </c>
      <c r="D89" s="61">
        <v>0</v>
      </c>
    </row>
    <row r="90" spans="1:4" ht="17.100000000000001" customHeight="1" x14ac:dyDescent="0.2">
      <c r="A90" s="785" t="s">
        <v>416</v>
      </c>
      <c r="B90" s="64">
        <v>0</v>
      </c>
      <c r="C90" s="7" t="s">
        <v>26</v>
      </c>
      <c r="D90" s="61">
        <v>0</v>
      </c>
    </row>
    <row r="91" spans="1:4" ht="17.100000000000001" customHeight="1" x14ac:dyDescent="0.2">
      <c r="A91" s="785" t="s">
        <v>417</v>
      </c>
      <c r="B91" s="64">
        <v>0</v>
      </c>
      <c r="C91" s="52" t="s">
        <v>26</v>
      </c>
      <c r="D91" s="61">
        <v>0</v>
      </c>
    </row>
    <row r="92" spans="1:4" ht="17.100000000000001" customHeight="1" x14ac:dyDescent="0.2">
      <c r="A92" s="785" t="s">
        <v>418</v>
      </c>
      <c r="B92" s="64">
        <v>0</v>
      </c>
      <c r="C92" s="52" t="s">
        <v>26</v>
      </c>
      <c r="D92" s="61">
        <v>0</v>
      </c>
    </row>
    <row r="93" spans="1:4" ht="17.100000000000001" customHeight="1" x14ac:dyDescent="0.2">
      <c r="A93" s="785" t="s">
        <v>419</v>
      </c>
      <c r="B93" s="64">
        <v>0</v>
      </c>
      <c r="C93" s="52" t="s">
        <v>26</v>
      </c>
      <c r="D93" s="61">
        <v>0</v>
      </c>
    </row>
    <row r="94" spans="1:4" ht="33" customHeight="1" x14ac:dyDescent="0.2">
      <c r="A94" s="786" t="s">
        <v>420</v>
      </c>
      <c r="B94" s="64">
        <v>0</v>
      </c>
      <c r="C94" s="52" t="s">
        <v>26</v>
      </c>
      <c r="D94" s="61">
        <v>0</v>
      </c>
    </row>
    <row r="95" spans="1:4" ht="17.100000000000001" customHeight="1" x14ac:dyDescent="0.2">
      <c r="A95" s="708" t="s">
        <v>470</v>
      </c>
      <c r="B95" s="64">
        <v>0</v>
      </c>
      <c r="C95" s="52" t="s">
        <v>26</v>
      </c>
      <c r="D95" s="61">
        <v>0</v>
      </c>
    </row>
    <row r="96" spans="1:4" ht="18" customHeight="1" thickBot="1" x14ac:dyDescent="0.25">
      <c r="A96" s="785" t="s">
        <v>421</v>
      </c>
      <c r="B96" s="67">
        <v>0</v>
      </c>
      <c r="C96" s="70" t="s">
        <v>26</v>
      </c>
      <c r="D96" s="71">
        <v>0</v>
      </c>
    </row>
    <row r="97" spans="1:4" ht="17.100000000000001" customHeight="1" thickBot="1" x14ac:dyDescent="0.25">
      <c r="A97" s="964" t="s">
        <v>500</v>
      </c>
      <c r="B97" s="30">
        <f>B83+B84+B85-B86-B87-B88-B89-B90-B91-B92-B93-B94-B95-B96</f>
        <v>0</v>
      </c>
      <c r="C97" s="51" t="s">
        <v>43</v>
      </c>
      <c r="D97" s="30">
        <f>D83+D84+D85+D86+D87-D88-D89-D90-D91-D92-D93-D94-D95-D96</f>
        <v>0</v>
      </c>
    </row>
    <row r="98" spans="1:4" ht="40.5" customHeight="1" thickBot="1" x14ac:dyDescent="0.25">
      <c r="A98" s="750" t="s">
        <v>427</v>
      </c>
      <c r="B98" s="1040"/>
      <c r="C98" s="1038"/>
      <c r="D98" s="1039"/>
    </row>
    <row r="99" spans="1:4" ht="17.100000000000001" customHeight="1" thickBot="1" x14ac:dyDescent="0.25">
      <c r="A99" s="25"/>
      <c r="B99" s="27"/>
      <c r="C99" s="59"/>
      <c r="D99" s="27"/>
    </row>
    <row r="100" spans="1:4" ht="17.100000000000001" customHeight="1" thickBot="1" x14ac:dyDescent="0.25">
      <c r="A100" s="115" t="s">
        <v>44</v>
      </c>
      <c r="B100" s="44" t="s">
        <v>22</v>
      </c>
      <c r="C100" s="51" t="s">
        <v>36</v>
      </c>
      <c r="D100" s="87" t="s">
        <v>22</v>
      </c>
    </row>
    <row r="101" spans="1:4" ht="17.100000000000001" customHeight="1" x14ac:dyDescent="0.2">
      <c r="A101" s="963" t="s">
        <v>499</v>
      </c>
      <c r="B101" s="42">
        <v>0</v>
      </c>
      <c r="C101" s="50" t="s">
        <v>37</v>
      </c>
      <c r="D101" s="88">
        <v>0</v>
      </c>
    </row>
    <row r="102" spans="1:4" ht="17.100000000000001" customHeight="1" x14ac:dyDescent="0.2">
      <c r="A102" s="790" t="s">
        <v>45</v>
      </c>
      <c r="B102" s="39">
        <v>0</v>
      </c>
      <c r="C102" s="49" t="s">
        <v>38</v>
      </c>
      <c r="D102" s="86">
        <v>0</v>
      </c>
    </row>
    <row r="103" spans="1:4" ht="17.100000000000001" customHeight="1" x14ac:dyDescent="0.2">
      <c r="A103" s="790" t="s">
        <v>48</v>
      </c>
      <c r="B103" s="39">
        <v>0</v>
      </c>
      <c r="C103" s="49" t="s">
        <v>39</v>
      </c>
      <c r="D103" s="86">
        <v>0</v>
      </c>
    </row>
    <row r="104" spans="1:4" ht="39.75" customHeight="1" x14ac:dyDescent="0.2">
      <c r="A104" s="794" t="s">
        <v>324</v>
      </c>
      <c r="B104" s="39">
        <v>0</v>
      </c>
      <c r="C104" s="49" t="s">
        <v>26</v>
      </c>
      <c r="D104" s="86">
        <v>0</v>
      </c>
    </row>
    <row r="105" spans="1:4" ht="17.100000000000001" customHeight="1" x14ac:dyDescent="0.2">
      <c r="A105" s="790" t="s">
        <v>137</v>
      </c>
      <c r="B105" s="39">
        <v>0</v>
      </c>
      <c r="C105" s="49" t="s">
        <v>26</v>
      </c>
      <c r="D105" s="86">
        <v>0</v>
      </c>
    </row>
    <row r="106" spans="1:4" ht="17.100000000000001" customHeight="1" x14ac:dyDescent="0.2">
      <c r="A106" s="790" t="s">
        <v>61</v>
      </c>
      <c r="B106" s="61">
        <v>0</v>
      </c>
      <c r="C106" s="49" t="s">
        <v>26</v>
      </c>
      <c r="D106" s="86">
        <v>0</v>
      </c>
    </row>
    <row r="107" spans="1:4" ht="17.100000000000001" customHeight="1" x14ac:dyDescent="0.2">
      <c r="A107" s="790" t="s">
        <v>46</v>
      </c>
      <c r="B107" s="61">
        <v>0</v>
      </c>
      <c r="C107" s="49" t="s">
        <v>26</v>
      </c>
      <c r="D107" s="86">
        <v>0</v>
      </c>
    </row>
    <row r="108" spans="1:4" ht="17.100000000000001" customHeight="1" x14ac:dyDescent="0.2">
      <c r="A108" s="790" t="s">
        <v>47</v>
      </c>
      <c r="B108" s="61">
        <v>0</v>
      </c>
      <c r="C108" s="49" t="s">
        <v>26</v>
      </c>
      <c r="D108" s="39">
        <v>0</v>
      </c>
    </row>
    <row r="109" spans="1:4" ht="17.100000000000001" customHeight="1" x14ac:dyDescent="0.2">
      <c r="A109" s="793" t="s">
        <v>423</v>
      </c>
      <c r="B109" s="61">
        <v>0</v>
      </c>
      <c r="C109" s="52"/>
      <c r="D109" s="39">
        <v>0</v>
      </c>
    </row>
    <row r="110" spans="1:4" s="787" customFormat="1" ht="23.1" customHeight="1" x14ac:dyDescent="0.2">
      <c r="A110" s="793" t="s">
        <v>424</v>
      </c>
      <c r="B110" s="791">
        <v>0</v>
      </c>
      <c r="C110" s="789"/>
      <c r="D110" s="788"/>
    </row>
    <row r="111" spans="1:4" s="787" customFormat="1" ht="26.45" customHeight="1" x14ac:dyDescent="0.2">
      <c r="A111" s="814" t="s">
        <v>439</v>
      </c>
      <c r="B111" s="791">
        <v>0</v>
      </c>
      <c r="C111" s="789"/>
      <c r="D111" s="788"/>
    </row>
    <row r="112" spans="1:4" s="782" customFormat="1" ht="17.100000000000001" customHeight="1" x14ac:dyDescent="0.2">
      <c r="A112" s="793" t="s">
        <v>425</v>
      </c>
      <c r="B112" s="791">
        <v>0</v>
      </c>
      <c r="C112" s="784"/>
      <c r="D112" s="783"/>
    </row>
    <row r="113" spans="1:4" ht="40.5" customHeight="1" thickBot="1" x14ac:dyDescent="0.25">
      <c r="A113" s="792" t="s">
        <v>426</v>
      </c>
      <c r="B113" s="791">
        <v>0</v>
      </c>
      <c r="C113" s="52" t="s">
        <v>26</v>
      </c>
      <c r="D113" s="45">
        <v>0</v>
      </c>
    </row>
    <row r="114" spans="1:4" ht="17.100000000000001" customHeight="1" thickBot="1" x14ac:dyDescent="0.25">
      <c r="A114" s="964" t="s">
        <v>500</v>
      </c>
      <c r="B114" s="30">
        <f>B101+B102+B103+B104+B105-B106-B107-B108-B109-B110-B111-B112-B113</f>
        <v>0</v>
      </c>
      <c r="C114" s="51" t="s">
        <v>49</v>
      </c>
      <c r="D114" s="89">
        <f>SUM(D101:D113)</f>
        <v>0</v>
      </c>
    </row>
    <row r="115" spans="1:4" ht="39.75" customHeight="1" thickBot="1" x14ac:dyDescent="0.25">
      <c r="A115" s="750" t="s">
        <v>427</v>
      </c>
      <c r="B115" s="1041"/>
      <c r="C115" s="1038"/>
      <c r="D115" s="1039"/>
    </row>
    <row r="116" spans="1:4" ht="17.100000000000001" customHeight="1" thickBot="1" x14ac:dyDescent="0.25">
      <c r="A116" s="25"/>
      <c r="B116" s="27"/>
      <c r="C116" s="59"/>
      <c r="D116" s="90"/>
    </row>
    <row r="117" spans="1:4" ht="17.100000000000001" customHeight="1" thickBot="1" x14ac:dyDescent="0.25">
      <c r="A117" s="115" t="s">
        <v>352</v>
      </c>
      <c r="B117" s="44" t="s">
        <v>22</v>
      </c>
      <c r="C117" s="51" t="s">
        <v>36</v>
      </c>
      <c r="D117" s="44" t="s">
        <v>22</v>
      </c>
    </row>
    <row r="118" spans="1:4" ht="17.100000000000001" customHeight="1" x14ac:dyDescent="0.2">
      <c r="A118" s="963" t="s">
        <v>499</v>
      </c>
      <c r="B118" s="42">
        <v>0</v>
      </c>
      <c r="C118" s="50" t="s">
        <v>37</v>
      </c>
      <c r="D118" s="42">
        <v>0</v>
      </c>
    </row>
    <row r="119" spans="1:4" ht="17.100000000000001" customHeight="1" x14ac:dyDescent="0.2">
      <c r="A119" s="799" t="s">
        <v>54</v>
      </c>
      <c r="B119" s="39">
        <v>0</v>
      </c>
      <c r="C119" s="49" t="s">
        <v>38</v>
      </c>
      <c r="D119" s="39">
        <v>0</v>
      </c>
    </row>
    <row r="120" spans="1:4" ht="17.100000000000001" customHeight="1" x14ac:dyDescent="0.2">
      <c r="A120" s="799" t="s">
        <v>55</v>
      </c>
      <c r="B120" s="879">
        <f>D140-B141+D142-B143</f>
        <v>0</v>
      </c>
      <c r="C120" s="49" t="s">
        <v>39</v>
      </c>
      <c r="D120" s="39">
        <v>0</v>
      </c>
    </row>
    <row r="121" spans="1:4" ht="33" customHeight="1" x14ac:dyDescent="0.2">
      <c r="A121" s="802" t="s">
        <v>56</v>
      </c>
      <c r="B121" s="39">
        <v>0</v>
      </c>
      <c r="C121" s="7" t="s">
        <v>26</v>
      </c>
      <c r="D121" s="39">
        <v>0</v>
      </c>
    </row>
    <row r="122" spans="1:4" ht="33.75" customHeight="1" x14ac:dyDescent="0.2">
      <c r="A122" s="843" t="s">
        <v>428</v>
      </c>
      <c r="B122" s="875">
        <f>B153+B154</f>
        <v>0</v>
      </c>
      <c r="C122" s="7" t="s">
        <v>26</v>
      </c>
      <c r="D122" s="39">
        <v>0</v>
      </c>
    </row>
    <row r="123" spans="1:4" ht="17.100000000000001" customHeight="1" x14ac:dyDescent="0.2">
      <c r="A123" s="815" t="s">
        <v>429</v>
      </c>
      <c r="B123" s="39">
        <v>0</v>
      </c>
      <c r="C123" s="7" t="s">
        <v>26</v>
      </c>
      <c r="D123" s="39">
        <v>0</v>
      </c>
    </row>
    <row r="124" spans="1:4" ht="33.75" customHeight="1" x14ac:dyDescent="0.2">
      <c r="A124" s="802" t="s">
        <v>57</v>
      </c>
      <c r="B124" s="39">
        <v>0</v>
      </c>
      <c r="C124" s="7" t="s">
        <v>26</v>
      </c>
      <c r="D124" s="39">
        <v>0</v>
      </c>
    </row>
    <row r="125" spans="1:4" ht="17.100000000000001" customHeight="1" x14ac:dyDescent="0.2">
      <c r="A125" s="802" t="s">
        <v>60</v>
      </c>
      <c r="B125" s="892">
        <v>0</v>
      </c>
      <c r="C125" s="7" t="s">
        <v>26</v>
      </c>
      <c r="D125" s="39">
        <v>0</v>
      </c>
    </row>
    <row r="126" spans="1:4" ht="16.5" customHeight="1" x14ac:dyDescent="0.2">
      <c r="A126" s="802" t="s">
        <v>59</v>
      </c>
      <c r="B126" s="61">
        <v>0</v>
      </c>
      <c r="C126" s="7" t="s">
        <v>26</v>
      </c>
      <c r="D126" s="39">
        <v>0</v>
      </c>
    </row>
    <row r="127" spans="1:4" ht="17.45" customHeight="1" x14ac:dyDescent="0.2">
      <c r="A127" s="814" t="s">
        <v>112</v>
      </c>
      <c r="B127" s="61">
        <v>0</v>
      </c>
      <c r="C127" s="7" t="s">
        <v>26</v>
      </c>
      <c r="D127" s="39">
        <v>0</v>
      </c>
    </row>
    <row r="128" spans="1:4" ht="26.45" customHeight="1" x14ac:dyDescent="0.2">
      <c r="A128" s="814" t="s">
        <v>113</v>
      </c>
      <c r="B128" s="61">
        <v>0</v>
      </c>
      <c r="C128" s="7" t="s">
        <v>26</v>
      </c>
      <c r="D128" s="39">
        <v>0</v>
      </c>
    </row>
    <row r="129" spans="1:5" ht="17.100000000000001" customHeight="1" x14ac:dyDescent="0.2">
      <c r="A129" s="802" t="s">
        <v>58</v>
      </c>
      <c r="B129" s="61">
        <v>0</v>
      </c>
      <c r="C129" s="7" t="s">
        <v>26</v>
      </c>
      <c r="D129" s="39">
        <v>0</v>
      </c>
    </row>
    <row r="130" spans="1:5" ht="30" customHeight="1" thickBot="1" x14ac:dyDescent="0.25">
      <c r="A130" s="803" t="s">
        <v>71</v>
      </c>
      <c r="B130" s="61">
        <v>0</v>
      </c>
      <c r="C130" s="15"/>
      <c r="D130" s="39">
        <v>0</v>
      </c>
    </row>
    <row r="131" spans="1:5" ht="17.100000000000001" customHeight="1" thickBot="1" x14ac:dyDescent="0.25">
      <c r="A131" s="965" t="s">
        <v>500</v>
      </c>
      <c r="B131" s="30">
        <f>B118+B119+B120+B121+B122+B123+B124-B125-B126-B127-B128-B129-B130</f>
        <v>0</v>
      </c>
      <c r="C131" s="11" t="s">
        <v>80</v>
      </c>
      <c r="D131" s="30">
        <f>SUM(D118:D130)</f>
        <v>0</v>
      </c>
    </row>
    <row r="132" spans="1:5" ht="49.5" customHeight="1" thickBot="1" x14ac:dyDescent="0.25">
      <c r="A132" s="750" t="s">
        <v>427</v>
      </c>
      <c r="B132" s="1037"/>
      <c r="C132" s="1038"/>
      <c r="D132" s="1039"/>
    </row>
    <row r="133" spans="1:5" ht="17.100000000000001" customHeight="1" x14ac:dyDescent="0.2">
      <c r="A133" s="60"/>
      <c r="B133" s="26"/>
      <c r="C133" s="57"/>
      <c r="D133" s="57"/>
    </row>
    <row r="134" spans="1:5" ht="17.100000000000001" customHeight="1" x14ac:dyDescent="0.2">
      <c r="A134" s="60"/>
      <c r="B134" s="26"/>
      <c r="C134" s="57"/>
      <c r="D134" s="57"/>
    </row>
    <row r="135" spans="1:5" ht="17.100000000000001" customHeight="1" x14ac:dyDescent="0.2">
      <c r="A135" s="114" t="s">
        <v>435</v>
      </c>
      <c r="B135" s="91" t="s">
        <v>16</v>
      </c>
      <c r="D135" s="960"/>
    </row>
    <row r="136" spans="1:5" ht="17.100000000000001" customHeight="1" x14ac:dyDescent="0.2">
      <c r="A136" s="152" t="s">
        <v>104</v>
      </c>
      <c r="B136" s="6">
        <v>0</v>
      </c>
      <c r="D136" s="961"/>
    </row>
    <row r="137" spans="1:5" ht="26.1" customHeight="1" x14ac:dyDescent="0.2">
      <c r="A137" s="152" t="s">
        <v>436</v>
      </c>
      <c r="B137" s="6">
        <v>0</v>
      </c>
      <c r="D137" s="960"/>
    </row>
    <row r="138" spans="1:5" ht="17.100000000000001" customHeight="1" x14ac:dyDescent="0.2"/>
    <row r="139" spans="1:5" ht="42" customHeight="1" x14ac:dyDescent="0.2">
      <c r="A139" s="113" t="s">
        <v>68</v>
      </c>
      <c r="B139" s="500" t="s">
        <v>103</v>
      </c>
      <c r="C139" s="900" t="s">
        <v>69</v>
      </c>
      <c r="D139" s="900" t="s">
        <v>14</v>
      </c>
    </row>
    <row r="140" spans="1:5" ht="17.100000000000001" customHeight="1" x14ac:dyDescent="0.2">
      <c r="A140" s="5" t="s">
        <v>101</v>
      </c>
      <c r="B140" s="6">
        <v>0</v>
      </c>
      <c r="C140" s="6">
        <v>0</v>
      </c>
      <c r="D140" s="321">
        <f>B140+C140</f>
        <v>0</v>
      </c>
    </row>
    <row r="141" spans="1:5" ht="17.100000000000001" customHeight="1" x14ac:dyDescent="0.2">
      <c r="A141" s="5" t="s">
        <v>217</v>
      </c>
      <c r="B141" s="1034">
        <f>'Transferové odpisy'!H26</f>
        <v>0</v>
      </c>
      <c r="C141" s="1035"/>
      <c r="D141" s="1036"/>
      <c r="E141" s="3"/>
    </row>
    <row r="142" spans="1:5" ht="17.100000000000001" customHeight="1" x14ac:dyDescent="0.2">
      <c r="A142" s="5" t="s">
        <v>102</v>
      </c>
      <c r="B142" s="6">
        <v>0</v>
      </c>
      <c r="C142" s="6">
        <v>0</v>
      </c>
      <c r="D142" s="321">
        <f>B142+C142</f>
        <v>0</v>
      </c>
    </row>
    <row r="143" spans="1:5" ht="17.100000000000001" customHeight="1" x14ac:dyDescent="0.2">
      <c r="A143" s="5" t="s">
        <v>217</v>
      </c>
      <c r="B143" s="1034">
        <f>'Transferové odpisy'!I26</f>
        <v>0</v>
      </c>
      <c r="C143" s="1035">
        <v>0</v>
      </c>
      <c r="D143" s="1036">
        <f>B143+C143</f>
        <v>0</v>
      </c>
      <c r="E143" s="3"/>
    </row>
    <row r="144" spans="1:5" ht="15" customHeight="1" x14ac:dyDescent="0.2"/>
    <row r="145" spans="1:4" ht="42.95" customHeight="1" x14ac:dyDescent="0.2">
      <c r="A145" s="113" t="s">
        <v>70</v>
      </c>
      <c r="B145" s="901" t="s">
        <v>101</v>
      </c>
      <c r="C145" s="901" t="s">
        <v>102</v>
      </c>
      <c r="D145" s="500" t="s">
        <v>430</v>
      </c>
    </row>
    <row r="146" spans="1:4" ht="15" customHeight="1" x14ac:dyDescent="0.2">
      <c r="A146" s="154" t="s">
        <v>431</v>
      </c>
      <c r="B146" s="6">
        <v>0</v>
      </c>
      <c r="C146" s="6">
        <v>0</v>
      </c>
      <c r="D146" s="155">
        <f>B146+C146</f>
        <v>0</v>
      </c>
    </row>
    <row r="147" spans="1:4" s="795" customFormat="1" ht="15" customHeight="1" x14ac:dyDescent="0.2">
      <c r="A147" s="808" t="s">
        <v>432</v>
      </c>
      <c r="B147" s="798">
        <v>0</v>
      </c>
      <c r="C147" s="798">
        <v>0</v>
      </c>
      <c r="D147" s="818">
        <f t="shared" ref="D147:D149" si="0">B147+C147</f>
        <v>0</v>
      </c>
    </row>
    <row r="148" spans="1:4" s="795" customFormat="1" ht="15" customHeight="1" x14ac:dyDescent="0.2">
      <c r="A148" s="808" t="s">
        <v>433</v>
      </c>
      <c r="B148" s="798">
        <v>0</v>
      </c>
      <c r="C148" s="798">
        <v>0</v>
      </c>
      <c r="D148" s="818">
        <f t="shared" si="0"/>
        <v>0</v>
      </c>
    </row>
    <row r="149" spans="1:4" ht="30" customHeight="1" x14ac:dyDescent="0.2">
      <c r="A149" s="817" t="s">
        <v>434</v>
      </c>
      <c r="B149" s="6">
        <v>0</v>
      </c>
      <c r="C149" s="6">
        <v>0</v>
      </c>
      <c r="D149" s="818">
        <f t="shared" si="0"/>
        <v>0</v>
      </c>
    </row>
    <row r="150" spans="1:4" s="795" customFormat="1" ht="17.45" customHeight="1" x14ac:dyDescent="0.2">
      <c r="A150" s="817" t="s">
        <v>14</v>
      </c>
      <c r="B150" s="798">
        <f>SUM(B146:B149)</f>
        <v>0</v>
      </c>
      <c r="C150" s="798">
        <f>SUM(C146:C149)</f>
        <v>0</v>
      </c>
      <c r="D150" s="809"/>
    </row>
    <row r="151" spans="1:4" s="795" customFormat="1" ht="17.45" customHeight="1" x14ac:dyDescent="0.2">
      <c r="A151" s="820"/>
      <c r="B151" s="801"/>
      <c r="C151" s="801"/>
      <c r="D151" s="809"/>
    </row>
    <row r="152" spans="1:4" ht="30" customHeight="1" x14ac:dyDescent="0.2">
      <c r="A152" s="845" t="s">
        <v>218</v>
      </c>
      <c r="B152" s="846" t="s">
        <v>437</v>
      </c>
      <c r="C152" s="846" t="s">
        <v>438</v>
      </c>
    </row>
    <row r="153" spans="1:4" ht="15" customHeight="1" x14ac:dyDescent="0.2">
      <c r="A153" s="819" t="s">
        <v>219</v>
      </c>
      <c r="B153" s="847">
        <v>0</v>
      </c>
      <c r="C153" s="847">
        <v>0</v>
      </c>
    </row>
    <row r="154" spans="1:4" ht="15" customHeight="1" x14ac:dyDescent="0.2">
      <c r="A154" s="819" t="s">
        <v>220</v>
      </c>
      <c r="B154" s="847">
        <v>0</v>
      </c>
      <c r="C154" s="847">
        <v>0</v>
      </c>
    </row>
    <row r="155" spans="1:4" s="795" customFormat="1" ht="17.45" customHeight="1" x14ac:dyDescent="0.2">
      <c r="A155" s="820"/>
      <c r="B155" s="801"/>
      <c r="C155" s="801"/>
      <c r="D155" s="809"/>
    </row>
    <row r="156" spans="1:4" ht="15" customHeight="1" x14ac:dyDescent="0.2">
      <c r="A156" s="112" t="s">
        <v>83</v>
      </c>
      <c r="B156" s="126" t="s">
        <v>16</v>
      </c>
    </row>
    <row r="157" spans="1:4" s="795" customFormat="1" ht="15" customHeight="1" x14ac:dyDescent="0.2">
      <c r="A157" s="811"/>
      <c r="B157" s="813"/>
    </row>
    <row r="158" spans="1:4" ht="15" customHeight="1" x14ac:dyDescent="0.2">
      <c r="A158" s="58" t="s">
        <v>87</v>
      </c>
      <c r="B158" s="402">
        <f>B75</f>
        <v>0</v>
      </c>
      <c r="C158" s="125" t="s">
        <v>72</v>
      </c>
    </row>
    <row r="159" spans="1:4" ht="15" customHeight="1" x14ac:dyDescent="0.2">
      <c r="A159" s="156" t="s">
        <v>106</v>
      </c>
      <c r="B159" s="402">
        <f>B95</f>
        <v>0</v>
      </c>
      <c r="C159" s="157" t="s">
        <v>107</v>
      </c>
    </row>
    <row r="160" spans="1:4" s="795" customFormat="1" ht="15" customHeight="1" x14ac:dyDescent="0.2">
      <c r="A160" s="805" t="s">
        <v>85</v>
      </c>
      <c r="B160" s="1032">
        <f>B107+B109+B110+B111+B112</f>
        <v>0</v>
      </c>
    </row>
    <row r="161" spans="1:5" s="795" customFormat="1" ht="15" customHeight="1" x14ac:dyDescent="0.2">
      <c r="A161" s="805" t="s">
        <v>86</v>
      </c>
      <c r="B161" s="1033"/>
    </row>
    <row r="162" spans="1:5" ht="15" customHeight="1" thickBot="1" x14ac:dyDescent="0.25">
      <c r="A162" s="58" t="s">
        <v>88</v>
      </c>
      <c r="B162" s="402">
        <f>B129</f>
        <v>0</v>
      </c>
    </row>
    <row r="163" spans="1:5" ht="15" customHeight="1" thickBot="1" x14ac:dyDescent="0.25">
      <c r="A163" s="158" t="s">
        <v>14</v>
      </c>
      <c r="B163" s="404">
        <f>SUM(B160:B162)</f>
        <v>0</v>
      </c>
    </row>
    <row r="164" spans="1:5" ht="15" customHeight="1" x14ac:dyDescent="0.2">
      <c r="A164" s="79"/>
      <c r="B164" s="27"/>
    </row>
    <row r="165" spans="1:5" ht="19.5" customHeight="1" x14ac:dyDescent="0.2">
      <c r="A165" s="126" t="s">
        <v>227</v>
      </c>
      <c r="B165" s="326">
        <f ca="1">TODAY()</f>
        <v>44573</v>
      </c>
    </row>
    <row r="166" spans="1:5" ht="19.5" customHeight="1" x14ac:dyDescent="0.2">
      <c r="A166" s="126" t="s">
        <v>114</v>
      </c>
      <c r="B166" s="975"/>
      <c r="C166" s="126" t="s">
        <v>109</v>
      </c>
      <c r="D166" s="125" t="s">
        <v>115</v>
      </c>
    </row>
    <row r="167" spans="1:5" ht="19.5" customHeight="1" x14ac:dyDescent="0.2">
      <c r="A167" s="126" t="s">
        <v>116</v>
      </c>
      <c r="B167" s="136"/>
    </row>
    <row r="168" spans="1:5" ht="19.5" customHeight="1" x14ac:dyDescent="0.2">
      <c r="A168" s="126" t="s">
        <v>117</v>
      </c>
      <c r="B168" s="975"/>
      <c r="C168" s="126" t="s">
        <v>109</v>
      </c>
      <c r="D168" s="125" t="s">
        <v>115</v>
      </c>
    </row>
    <row r="169" spans="1:5" x14ac:dyDescent="0.2">
      <c r="A169" s="25"/>
      <c r="B169" s="25"/>
      <c r="C169" s="25"/>
      <c r="D169" s="25"/>
    </row>
    <row r="170" spans="1:5" x14ac:dyDescent="0.2">
      <c r="A170" s="25"/>
      <c r="B170" s="25"/>
      <c r="C170" s="25"/>
      <c r="D170" s="25"/>
    </row>
    <row r="171" spans="1:5" ht="20.100000000000001" customHeight="1" x14ac:dyDescent="0.2">
      <c r="A171" s="25"/>
      <c r="B171" s="25"/>
      <c r="C171" s="25"/>
      <c r="D171" s="25"/>
      <c r="E171" s="25"/>
    </row>
    <row r="172" spans="1:5" ht="20.100000000000001" customHeight="1" x14ac:dyDescent="0.2">
      <c r="A172" s="126"/>
      <c r="B172" s="125"/>
      <c r="E172" s="25"/>
    </row>
    <row r="173" spans="1:5" ht="20.100000000000001" customHeight="1" x14ac:dyDescent="0.2">
      <c r="D173" s="125"/>
      <c r="E173" s="25"/>
    </row>
    <row r="174" spans="1:5" x14ac:dyDescent="0.2">
      <c r="D174" s="25"/>
      <c r="E174" s="25"/>
    </row>
    <row r="175" spans="1:5" x14ac:dyDescent="0.2">
      <c r="D175" s="25"/>
      <c r="E175" s="25"/>
    </row>
    <row r="176" spans="1:5" x14ac:dyDescent="0.2">
      <c r="D176" s="25"/>
      <c r="E176" s="25"/>
    </row>
    <row r="177" spans="1:5" x14ac:dyDescent="0.2">
      <c r="A177" s="25"/>
      <c r="B177" s="25"/>
      <c r="C177" s="25"/>
      <c r="D177" s="25"/>
      <c r="E177" s="25"/>
    </row>
  </sheetData>
  <mergeCells count="37">
    <mergeCell ref="B160:B161"/>
    <mergeCell ref="B141:D141"/>
    <mergeCell ref="B143:D143"/>
    <mergeCell ref="C62:D62"/>
    <mergeCell ref="C68:D68"/>
    <mergeCell ref="B132:D132"/>
    <mergeCell ref="B80:D80"/>
    <mergeCell ref="B98:D98"/>
    <mergeCell ref="B115:D115"/>
    <mergeCell ref="C69:D69"/>
    <mergeCell ref="C66:D66"/>
    <mergeCell ref="C55:D55"/>
    <mergeCell ref="C56:D56"/>
    <mergeCell ref="C57:D57"/>
    <mergeCell ref="A42:B42"/>
    <mergeCell ref="C67:D67"/>
    <mergeCell ref="C58:D58"/>
    <mergeCell ref="C59:D59"/>
    <mergeCell ref="C60:D60"/>
    <mergeCell ref="C61:D61"/>
    <mergeCell ref="C54:D54"/>
    <mergeCell ref="C3:D3"/>
    <mergeCell ref="A20:D20"/>
    <mergeCell ref="A36:B36"/>
    <mergeCell ref="A27:B27"/>
    <mergeCell ref="A46:B46"/>
    <mergeCell ref="A44:B44"/>
    <mergeCell ref="A43:B43"/>
    <mergeCell ref="A41:B41"/>
    <mergeCell ref="A33:B33"/>
    <mergeCell ref="A35:B35"/>
    <mergeCell ref="A45:B45"/>
    <mergeCell ref="A28:B28"/>
    <mergeCell ref="A29:B29"/>
    <mergeCell ref="A30:B30"/>
    <mergeCell ref="A31:B31"/>
    <mergeCell ref="A32:B32"/>
  </mergeCells>
  <phoneticPr fontId="2" type="noConversion"/>
  <pageMargins left="0.19685039370078741" right="0.19685039370078741" top="0.39370078740157483" bottom="0.19685039370078741" header="0.51181102362204722" footer="0.51181102362204722"/>
  <pageSetup paperSize="9" scale="97" fitToHeight="0" orientation="portrait" r:id="rId1"/>
  <headerFooter alignWithMargins="0"/>
  <rowBreaks count="2" manualBreakCount="2">
    <brk id="47" max="16383" man="1"/>
    <brk id="99" max="16383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39997558519241921"/>
    <pageSetUpPr fitToPage="1"/>
  </sheetPr>
  <dimension ref="A1:AI246"/>
  <sheetViews>
    <sheetView showGridLines="0" topLeftCell="A52" zoomScale="75" zoomScaleNormal="75" workbookViewId="0">
      <selection activeCell="A72" sqref="A72"/>
    </sheetView>
  </sheetViews>
  <sheetFormatPr defaultColWidth="9.140625" defaultRowHeight="15" x14ac:dyDescent="0.2"/>
  <cols>
    <col min="1" max="1" width="99.140625" style="265" customWidth="1"/>
    <col min="2" max="2" width="11" style="265" customWidth="1"/>
    <col min="3" max="3" width="17.7109375" style="265" customWidth="1"/>
    <col min="4" max="4" width="25" style="265" customWidth="1"/>
    <col min="5" max="5" width="32" style="265" customWidth="1"/>
    <col min="6" max="7" width="17.7109375" style="265" customWidth="1"/>
    <col min="8" max="16384" width="9.140625" style="265"/>
  </cols>
  <sheetData>
    <row r="1" spans="1:35" ht="26.25" x14ac:dyDescent="0.4">
      <c r="A1" s="1169" t="s">
        <v>550</v>
      </c>
      <c r="B1" s="1169"/>
      <c r="C1" s="1169"/>
      <c r="D1" s="1169"/>
      <c r="E1" s="1169"/>
      <c r="F1" s="1169"/>
      <c r="G1" s="1169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  <c r="AD1" s="270"/>
      <c r="AE1" s="270"/>
      <c r="AF1" s="270"/>
      <c r="AG1" s="270"/>
      <c r="AH1" s="270"/>
      <c r="AI1" s="270"/>
    </row>
    <row r="2" spans="1:35" ht="34.5" customHeight="1" x14ac:dyDescent="0.35">
      <c r="A2" s="269"/>
      <c r="B2" s="269"/>
      <c r="C2" s="269"/>
      <c r="D2" s="269"/>
      <c r="E2" s="1167" t="str">
        <f>'Popis SÚ a nákl.účtů'!D2</f>
        <v>číslo org.: 14xx</v>
      </c>
      <c r="F2" s="1168"/>
      <c r="G2" s="205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270"/>
      <c r="AE2" s="270"/>
      <c r="AF2" s="270"/>
      <c r="AG2" s="270"/>
      <c r="AH2" s="270"/>
      <c r="AI2" s="270"/>
    </row>
    <row r="3" spans="1:35" ht="48.75" customHeight="1" x14ac:dyDescent="0.25">
      <c r="A3" s="266" t="s">
        <v>204</v>
      </c>
      <c r="B3" s="1165">
        <f>'Popis SÚ a nákl.účtů'!C3</f>
        <v>0</v>
      </c>
      <c r="C3" s="1166"/>
      <c r="D3" s="1166"/>
      <c r="E3" s="1166"/>
      <c r="F3" s="1166"/>
      <c r="G3" s="1166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270"/>
      <c r="AA3" s="270"/>
      <c r="AB3" s="270"/>
      <c r="AC3" s="270"/>
      <c r="AD3" s="270"/>
      <c r="AE3" s="270"/>
      <c r="AF3" s="270"/>
      <c r="AG3" s="270"/>
      <c r="AH3" s="270"/>
      <c r="AI3" s="270"/>
    </row>
    <row r="4" spans="1:35" ht="15.75" thickBot="1" x14ac:dyDescent="0.25">
      <c r="A4" s="268"/>
      <c r="B4" s="268"/>
      <c r="C4" s="268"/>
      <c r="D4" s="268"/>
      <c r="E4" s="268"/>
      <c r="F4" s="268"/>
      <c r="G4" s="271" t="s">
        <v>140</v>
      </c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0"/>
      <c r="V4" s="270"/>
      <c r="W4" s="270"/>
      <c r="X4" s="270"/>
      <c r="Y4" s="270"/>
      <c r="Z4" s="270"/>
      <c r="AA4" s="270"/>
      <c r="AB4" s="270"/>
      <c r="AC4" s="270"/>
      <c r="AD4" s="270"/>
      <c r="AE4" s="270"/>
      <c r="AF4" s="270"/>
      <c r="AG4" s="270"/>
      <c r="AH4" s="270"/>
      <c r="AI4" s="270"/>
    </row>
    <row r="5" spans="1:35" ht="12.75" customHeight="1" x14ac:dyDescent="0.2">
      <c r="A5" s="1170" t="s">
        <v>205</v>
      </c>
      <c r="B5" s="1173" t="s">
        <v>206</v>
      </c>
      <c r="C5" s="1176" t="s">
        <v>549</v>
      </c>
      <c r="D5" s="1179" t="s">
        <v>343</v>
      </c>
      <c r="E5" s="1179" t="s">
        <v>207</v>
      </c>
      <c r="F5" s="1176" t="s">
        <v>551</v>
      </c>
      <c r="G5" s="1176" t="s">
        <v>208</v>
      </c>
      <c r="H5" s="270"/>
      <c r="I5" s="270"/>
      <c r="J5" s="270"/>
      <c r="K5" s="270"/>
      <c r="L5" s="270"/>
      <c r="M5" s="270"/>
      <c r="N5" s="270"/>
      <c r="O5" s="270"/>
      <c r="P5" s="270"/>
      <c r="Q5" s="270"/>
      <c r="R5" s="270"/>
      <c r="S5" s="270"/>
      <c r="T5" s="270"/>
      <c r="U5" s="270"/>
      <c r="V5" s="270"/>
      <c r="W5" s="270"/>
      <c r="X5" s="270"/>
      <c r="Y5" s="270"/>
      <c r="Z5" s="270"/>
      <c r="AA5" s="270"/>
      <c r="AB5" s="270"/>
      <c r="AC5" s="270"/>
      <c r="AD5" s="270"/>
      <c r="AE5" s="270"/>
      <c r="AF5" s="270"/>
      <c r="AG5" s="270"/>
      <c r="AH5" s="270"/>
      <c r="AI5" s="270"/>
    </row>
    <row r="6" spans="1:35" x14ac:dyDescent="0.2">
      <c r="A6" s="1171"/>
      <c r="B6" s="1174"/>
      <c r="C6" s="1177"/>
      <c r="D6" s="1177"/>
      <c r="E6" s="1177"/>
      <c r="F6" s="1177"/>
      <c r="G6" s="1177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0"/>
      <c r="AI6" s="270"/>
    </row>
    <row r="7" spans="1:35" x14ac:dyDescent="0.2">
      <c r="A7" s="1171"/>
      <c r="B7" s="1174"/>
      <c r="C7" s="1177"/>
      <c r="D7" s="1177"/>
      <c r="E7" s="1177"/>
      <c r="F7" s="1177"/>
      <c r="G7" s="1177"/>
      <c r="H7" s="270"/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0"/>
      <c r="T7" s="270"/>
      <c r="U7" s="270"/>
      <c r="V7" s="270"/>
      <c r="W7" s="270"/>
      <c r="X7" s="270"/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0"/>
    </row>
    <row r="8" spans="1:35" x14ac:dyDescent="0.2">
      <c r="A8" s="1171"/>
      <c r="B8" s="1174"/>
      <c r="C8" s="1177"/>
      <c r="D8" s="1177"/>
      <c r="E8" s="1177"/>
      <c r="F8" s="1177"/>
      <c r="G8" s="1177"/>
      <c r="H8" s="270"/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270"/>
      <c r="AB8" s="270"/>
      <c r="AC8" s="270"/>
      <c r="AD8" s="270"/>
      <c r="AE8" s="270"/>
      <c r="AF8" s="270"/>
      <c r="AG8" s="270"/>
      <c r="AH8" s="270"/>
      <c r="AI8" s="270"/>
    </row>
    <row r="9" spans="1:35" x14ac:dyDescent="0.2">
      <c r="A9" s="1171"/>
      <c r="B9" s="1174"/>
      <c r="C9" s="1177"/>
      <c r="D9" s="1177"/>
      <c r="E9" s="1177"/>
      <c r="F9" s="1177"/>
      <c r="G9" s="1177"/>
      <c r="H9" s="270"/>
      <c r="I9" s="270"/>
      <c r="J9" s="270"/>
      <c r="K9" s="270"/>
      <c r="L9" s="270"/>
      <c r="M9" s="270"/>
      <c r="N9" s="270"/>
      <c r="O9" s="270"/>
      <c r="P9" s="270"/>
      <c r="Q9" s="270"/>
      <c r="R9" s="270"/>
      <c r="S9" s="270"/>
      <c r="T9" s="270"/>
      <c r="U9" s="270"/>
      <c r="V9" s="270"/>
      <c r="W9" s="270"/>
      <c r="X9" s="270"/>
      <c r="Y9" s="270"/>
      <c r="Z9" s="270"/>
      <c r="AA9" s="270"/>
      <c r="AB9" s="270"/>
      <c r="AC9" s="270"/>
      <c r="AD9" s="270"/>
      <c r="AE9" s="270"/>
      <c r="AF9" s="270"/>
      <c r="AG9" s="270"/>
      <c r="AH9" s="270"/>
      <c r="AI9" s="270"/>
    </row>
    <row r="10" spans="1:35" x14ac:dyDescent="0.2">
      <c r="A10" s="1171"/>
      <c r="B10" s="1174"/>
      <c r="C10" s="1177"/>
      <c r="D10" s="1177"/>
      <c r="E10" s="1177"/>
      <c r="F10" s="1177"/>
      <c r="G10" s="1177"/>
      <c r="H10" s="270"/>
      <c r="I10" s="270"/>
      <c r="J10" s="270"/>
      <c r="K10" s="270"/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  <c r="W10" s="270"/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0"/>
    </row>
    <row r="11" spans="1:35" ht="16.5" customHeight="1" thickBot="1" x14ac:dyDescent="0.25">
      <c r="A11" s="1172"/>
      <c r="B11" s="1175"/>
      <c r="C11" s="1178"/>
      <c r="D11" s="1178"/>
      <c r="E11" s="1178"/>
      <c r="F11" s="1178"/>
      <c r="G11" s="1178"/>
      <c r="H11" s="270"/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  <c r="W11" s="270"/>
      <c r="X11" s="270"/>
      <c r="Y11" s="270"/>
      <c r="Z11" s="270"/>
      <c r="AA11" s="270"/>
      <c r="AB11" s="270"/>
      <c r="AC11" s="270"/>
      <c r="AD11" s="270"/>
      <c r="AE11" s="270"/>
      <c r="AF11" s="270"/>
      <c r="AG11" s="270"/>
      <c r="AH11" s="270"/>
      <c r="AI11" s="270"/>
    </row>
    <row r="12" spans="1:35" ht="16.5" thickBot="1" x14ac:dyDescent="0.3">
      <c r="A12" s="272"/>
      <c r="B12" s="273"/>
      <c r="C12" s="274" t="s">
        <v>209</v>
      </c>
      <c r="D12" s="273" t="s">
        <v>210</v>
      </c>
      <c r="E12" s="273" t="s">
        <v>211</v>
      </c>
      <c r="F12" s="274" t="s">
        <v>212</v>
      </c>
      <c r="G12" s="274" t="s">
        <v>213</v>
      </c>
      <c r="H12" s="270"/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270"/>
      <c r="U12" s="270"/>
      <c r="V12" s="270"/>
      <c r="W12" s="270"/>
      <c r="X12" s="270"/>
      <c r="Y12" s="270"/>
      <c r="Z12" s="270"/>
      <c r="AA12" s="270"/>
      <c r="AB12" s="270"/>
      <c r="AC12" s="270"/>
      <c r="AD12" s="270"/>
      <c r="AE12" s="270"/>
      <c r="AF12" s="270"/>
      <c r="AG12" s="270"/>
      <c r="AH12" s="270"/>
      <c r="AI12" s="270"/>
    </row>
    <row r="13" spans="1:35" ht="22.5" customHeight="1" x14ac:dyDescent="0.25">
      <c r="A13" s="275" t="s">
        <v>328</v>
      </c>
      <c r="B13" s="276"/>
      <c r="C13" s="277">
        <f>SUM(C15:C23)</f>
        <v>0</v>
      </c>
      <c r="D13" s="277">
        <f>SUM(D15:D23)</f>
        <v>0</v>
      </c>
      <c r="E13" s="278" t="s">
        <v>214</v>
      </c>
      <c r="F13" s="277">
        <f>SUM(F15:F23)</f>
        <v>0</v>
      </c>
      <c r="G13" s="277">
        <f>SUM(G15:G23)</f>
        <v>0</v>
      </c>
      <c r="H13" s="270"/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0"/>
      <c r="W13" s="270"/>
      <c r="X13" s="270"/>
      <c r="Y13" s="270"/>
      <c r="Z13" s="270"/>
      <c r="AA13" s="270"/>
      <c r="AB13" s="270"/>
      <c r="AC13" s="270"/>
      <c r="AD13" s="270"/>
      <c r="AE13" s="270"/>
      <c r="AF13" s="270"/>
      <c r="AG13" s="270"/>
      <c r="AH13" s="270"/>
      <c r="AI13" s="270"/>
    </row>
    <row r="14" spans="1:35" ht="22.5" customHeight="1" x14ac:dyDescent="0.2">
      <c r="A14" s="279" t="s">
        <v>329</v>
      </c>
      <c r="B14" s="280"/>
      <c r="C14" s="282"/>
      <c r="D14" s="281"/>
      <c r="E14" s="279"/>
      <c r="F14" s="282"/>
      <c r="G14" s="282"/>
      <c r="H14" s="270"/>
      <c r="I14" s="270"/>
      <c r="J14" s="270"/>
      <c r="K14" s="270"/>
      <c r="L14" s="270"/>
      <c r="M14" s="270"/>
      <c r="N14" s="270"/>
      <c r="O14" s="270"/>
      <c r="P14" s="270"/>
      <c r="Q14" s="270"/>
      <c r="R14" s="270"/>
      <c r="S14" s="270"/>
      <c r="T14" s="270"/>
      <c r="U14" s="270"/>
      <c r="V14" s="270"/>
      <c r="W14" s="270"/>
      <c r="X14" s="270"/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  <c r="AI14" s="270"/>
    </row>
    <row r="15" spans="1:35" ht="22.5" customHeight="1" x14ac:dyDescent="0.2">
      <c r="A15" s="286" t="str">
        <f>Transfery!B6</f>
        <v xml:space="preserve">Provozní příspěvek - provoz </v>
      </c>
      <c r="B15" s="280"/>
      <c r="C15" s="395">
        <f>Transfery!E6</f>
        <v>0</v>
      </c>
      <c r="D15" s="281"/>
      <c r="E15" s="279"/>
      <c r="F15" s="395">
        <f>Transfery!K6</f>
        <v>0</v>
      </c>
      <c r="G15" s="282">
        <f>C15--D15-F15</f>
        <v>0</v>
      </c>
      <c r="H15" s="270"/>
      <c r="I15" s="270"/>
      <c r="J15" s="270"/>
      <c r="K15" s="270"/>
      <c r="L15" s="270"/>
      <c r="M15" s="270"/>
      <c r="N15" s="270"/>
      <c r="O15" s="270"/>
      <c r="P15" s="270"/>
      <c r="Q15" s="270"/>
      <c r="R15" s="270"/>
      <c r="S15" s="270"/>
      <c r="T15" s="270"/>
      <c r="U15" s="270"/>
      <c r="V15" s="270"/>
      <c r="W15" s="270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  <c r="AI15" s="270"/>
    </row>
    <row r="16" spans="1:35" ht="22.5" customHeight="1" x14ac:dyDescent="0.2">
      <c r="A16" s="286" t="str">
        <f>Transfery!B7</f>
        <v>Provozní příspěvek - odpisy</v>
      </c>
      <c r="B16" s="280"/>
      <c r="C16" s="395">
        <f>Transfery!E7</f>
        <v>0</v>
      </c>
      <c r="D16" s="281"/>
      <c r="E16" s="279"/>
      <c r="F16" s="395">
        <f>Transfery!K7</f>
        <v>0</v>
      </c>
      <c r="G16" s="282">
        <f t="shared" ref="G16:G23" si="0">C16--D16-F16</f>
        <v>0</v>
      </c>
      <c r="H16" s="270"/>
      <c r="I16" s="270"/>
      <c r="J16" s="270"/>
      <c r="K16" s="270"/>
      <c r="L16" s="270"/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0"/>
      <c r="X16" s="270"/>
      <c r="Y16" s="270"/>
      <c r="Z16" s="270"/>
      <c r="AA16" s="270"/>
      <c r="AB16" s="270"/>
      <c r="AC16" s="270"/>
      <c r="AD16" s="270"/>
      <c r="AE16" s="270"/>
      <c r="AF16" s="270"/>
      <c r="AG16" s="270"/>
      <c r="AH16" s="270"/>
      <c r="AI16" s="270"/>
    </row>
    <row r="17" spans="1:35" ht="22.5" customHeight="1" x14ac:dyDescent="0.2">
      <c r="A17" s="283">
        <f>Transfery!B8</f>
        <v>0</v>
      </c>
      <c r="B17" s="284"/>
      <c r="C17" s="395">
        <f>Transfery!E8</f>
        <v>0</v>
      </c>
      <c r="D17" s="282"/>
      <c r="E17" s="285"/>
      <c r="F17" s="395">
        <f>Transfery!K8</f>
        <v>0</v>
      </c>
      <c r="G17" s="282">
        <f t="shared" si="0"/>
        <v>0</v>
      </c>
      <c r="H17" s="270"/>
      <c r="I17" s="270"/>
      <c r="J17" s="270"/>
      <c r="K17" s="270"/>
      <c r="L17" s="270"/>
      <c r="M17" s="270"/>
      <c r="N17" s="270"/>
      <c r="O17" s="270"/>
      <c r="P17" s="270"/>
      <c r="Q17" s="270"/>
      <c r="R17" s="270"/>
      <c r="S17" s="270"/>
      <c r="T17" s="270"/>
      <c r="U17" s="270"/>
      <c r="V17" s="270"/>
      <c r="W17" s="270"/>
      <c r="X17" s="270"/>
      <c r="Y17" s="270"/>
      <c r="Z17" s="270"/>
      <c r="AA17" s="270"/>
      <c r="AB17" s="270"/>
      <c r="AC17" s="270"/>
      <c r="AD17" s="270"/>
      <c r="AE17" s="270"/>
      <c r="AF17" s="270"/>
      <c r="AG17" s="270"/>
      <c r="AH17" s="270"/>
      <c r="AI17" s="270"/>
    </row>
    <row r="18" spans="1:35" ht="22.5" customHeight="1" x14ac:dyDescent="0.2">
      <c r="A18" s="641" t="str">
        <f>Transfery!B9</f>
        <v>*</v>
      </c>
      <c r="B18" s="284"/>
      <c r="C18" s="395">
        <f>Transfery!E9</f>
        <v>0</v>
      </c>
      <c r="D18" s="282"/>
      <c r="E18" s="285"/>
      <c r="F18" s="395">
        <f>Transfery!K9</f>
        <v>0</v>
      </c>
      <c r="G18" s="282">
        <f t="shared" si="0"/>
        <v>0</v>
      </c>
      <c r="H18" s="270"/>
      <c r="I18" s="270"/>
      <c r="J18" s="270"/>
      <c r="K18" s="270"/>
      <c r="L18" s="270"/>
      <c r="M18" s="270"/>
      <c r="N18" s="270"/>
      <c r="O18" s="270"/>
      <c r="P18" s="270"/>
      <c r="Q18" s="270"/>
      <c r="R18" s="270"/>
      <c r="S18" s="270"/>
      <c r="T18" s="270"/>
      <c r="U18" s="270"/>
      <c r="V18" s="270"/>
      <c r="W18" s="270"/>
      <c r="X18" s="270"/>
      <c r="Y18" s="270"/>
      <c r="Z18" s="270"/>
      <c r="AA18" s="270"/>
      <c r="AB18" s="270"/>
      <c r="AC18" s="270"/>
      <c r="AD18" s="270"/>
      <c r="AE18" s="270"/>
      <c r="AF18" s="270"/>
      <c r="AG18" s="270"/>
      <c r="AH18" s="270"/>
      <c r="AI18" s="270"/>
    </row>
    <row r="19" spans="1:35" ht="22.5" customHeight="1" x14ac:dyDescent="0.2">
      <c r="A19" s="641" t="str">
        <f>Transfery!B10</f>
        <v>*</v>
      </c>
      <c r="B19" s="284"/>
      <c r="C19" s="395">
        <f>Transfery!E10</f>
        <v>0</v>
      </c>
      <c r="D19" s="282"/>
      <c r="E19" s="285"/>
      <c r="F19" s="395">
        <f>Transfery!K10</f>
        <v>0</v>
      </c>
      <c r="G19" s="282">
        <f t="shared" si="0"/>
        <v>0</v>
      </c>
      <c r="H19" s="270"/>
      <c r="I19" s="270"/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270"/>
      <c r="U19" s="270"/>
      <c r="V19" s="270"/>
      <c r="W19" s="270"/>
      <c r="X19" s="270"/>
      <c r="Y19" s="270"/>
      <c r="Z19" s="270"/>
      <c r="AA19" s="270"/>
      <c r="AB19" s="270"/>
      <c r="AC19" s="270"/>
      <c r="AD19" s="270"/>
      <c r="AE19" s="270"/>
      <c r="AF19" s="270"/>
      <c r="AG19" s="270"/>
      <c r="AH19" s="270"/>
      <c r="AI19" s="270"/>
    </row>
    <row r="20" spans="1:35" ht="22.5" customHeight="1" x14ac:dyDescent="0.2">
      <c r="A20" s="641" t="str">
        <f>Transfery!B11</f>
        <v>*</v>
      </c>
      <c r="B20" s="284"/>
      <c r="C20" s="395">
        <f>Transfery!E11</f>
        <v>0</v>
      </c>
      <c r="D20" s="282"/>
      <c r="E20" s="285"/>
      <c r="F20" s="395">
        <f>Transfery!K11</f>
        <v>0</v>
      </c>
      <c r="G20" s="282">
        <f t="shared" si="0"/>
        <v>0</v>
      </c>
      <c r="H20" s="270"/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  <c r="AA20" s="270"/>
      <c r="AB20" s="270"/>
      <c r="AC20" s="270"/>
      <c r="AD20" s="270"/>
      <c r="AE20" s="270"/>
      <c r="AF20" s="270"/>
      <c r="AG20" s="270"/>
      <c r="AH20" s="270"/>
      <c r="AI20" s="270"/>
    </row>
    <row r="21" spans="1:35" ht="22.5" customHeight="1" x14ac:dyDescent="0.2">
      <c r="A21" s="641" t="str">
        <f>Transfery!B12</f>
        <v>*</v>
      </c>
      <c r="B21" s="284"/>
      <c r="C21" s="395">
        <f>Transfery!E12</f>
        <v>0</v>
      </c>
      <c r="D21" s="282"/>
      <c r="E21" s="285"/>
      <c r="F21" s="395">
        <f>Transfery!K12</f>
        <v>0</v>
      </c>
      <c r="G21" s="282">
        <f t="shared" si="0"/>
        <v>0</v>
      </c>
      <c r="H21" s="270"/>
      <c r="I21" s="270"/>
      <c r="J21" s="270"/>
      <c r="K21" s="270"/>
      <c r="L21" s="270"/>
      <c r="M21" s="270"/>
      <c r="N21" s="270"/>
      <c r="O21" s="270"/>
      <c r="P21" s="270"/>
      <c r="Q21" s="270"/>
      <c r="R21" s="270"/>
      <c r="S21" s="270"/>
      <c r="T21" s="270"/>
      <c r="U21" s="270"/>
      <c r="V21" s="270"/>
      <c r="W21" s="270"/>
      <c r="X21" s="270"/>
      <c r="Y21" s="270"/>
      <c r="Z21" s="270"/>
      <c r="AA21" s="270"/>
      <c r="AB21" s="270"/>
      <c r="AC21" s="270"/>
      <c r="AD21" s="270"/>
      <c r="AE21" s="270"/>
      <c r="AF21" s="270"/>
      <c r="AG21" s="270"/>
      <c r="AH21" s="270"/>
      <c r="AI21" s="270"/>
    </row>
    <row r="22" spans="1:35" ht="22.5" customHeight="1" x14ac:dyDescent="0.2">
      <c r="A22" s="641" t="str">
        <f>Transfery!B13</f>
        <v>*</v>
      </c>
      <c r="B22" s="284"/>
      <c r="C22" s="395">
        <f>Transfery!E13</f>
        <v>0</v>
      </c>
      <c r="D22" s="282"/>
      <c r="E22" s="285"/>
      <c r="F22" s="395">
        <f>Transfery!K13</f>
        <v>0</v>
      </c>
      <c r="G22" s="282">
        <f t="shared" si="0"/>
        <v>0</v>
      </c>
      <c r="H22" s="270"/>
      <c r="I22" s="270"/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T22" s="270"/>
      <c r="U22" s="270"/>
      <c r="V22" s="270"/>
      <c r="W22" s="270"/>
      <c r="X22" s="270"/>
      <c r="Y22" s="270"/>
      <c r="Z22" s="270"/>
      <c r="AA22" s="270"/>
      <c r="AB22" s="270"/>
      <c r="AC22" s="270"/>
      <c r="AD22" s="270"/>
      <c r="AE22" s="270"/>
      <c r="AF22" s="270"/>
      <c r="AG22" s="270"/>
      <c r="AH22" s="270"/>
      <c r="AI22" s="270"/>
    </row>
    <row r="23" spans="1:35" ht="22.5" customHeight="1" thickBot="1" x14ac:dyDescent="0.25">
      <c r="A23" s="642" t="str">
        <f>Transfery!B14</f>
        <v>*</v>
      </c>
      <c r="B23" s="643"/>
      <c r="C23" s="640">
        <f>Transfery!E14</f>
        <v>0</v>
      </c>
      <c r="D23" s="644"/>
      <c r="E23" s="645"/>
      <c r="F23" s="640">
        <f>Transfery!K14</f>
        <v>0</v>
      </c>
      <c r="G23" s="282">
        <f t="shared" si="0"/>
        <v>0</v>
      </c>
      <c r="H23" s="270"/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</row>
    <row r="24" spans="1:35" ht="22.5" customHeight="1" x14ac:dyDescent="0.25">
      <c r="A24" s="275" t="s">
        <v>552</v>
      </c>
      <c r="B24" s="276"/>
      <c r="C24" s="652">
        <f>SUM(C26:C33)</f>
        <v>0</v>
      </c>
      <c r="D24" s="277">
        <f>SUM(D26:D33)</f>
        <v>0</v>
      </c>
      <c r="E24" s="656"/>
      <c r="F24" s="277">
        <f>SUM(F26:F33)</f>
        <v>0</v>
      </c>
      <c r="G24" s="652">
        <f>SUM(G26:G33)</f>
        <v>0</v>
      </c>
      <c r="H24" s="270"/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70"/>
      <c r="W24" s="270"/>
      <c r="X24" s="270"/>
      <c r="Y24" s="270"/>
      <c r="Z24" s="270"/>
      <c r="AA24" s="270"/>
      <c r="AB24" s="270"/>
      <c r="AC24" s="270"/>
      <c r="AD24" s="270"/>
      <c r="AE24" s="270"/>
      <c r="AF24" s="270"/>
      <c r="AG24" s="270"/>
      <c r="AH24" s="270"/>
      <c r="AI24" s="270"/>
    </row>
    <row r="25" spans="1:35" ht="22.5" customHeight="1" x14ac:dyDescent="0.25">
      <c r="A25" s="306" t="s">
        <v>329</v>
      </c>
      <c r="B25" s="284"/>
      <c r="C25" s="653"/>
      <c r="D25" s="651"/>
      <c r="E25" s="657"/>
      <c r="F25" s="661"/>
      <c r="G25" s="653"/>
      <c r="H25" s="270"/>
      <c r="I25" s="270"/>
      <c r="J25" s="270"/>
      <c r="K25" s="270"/>
      <c r="L25" s="270"/>
      <c r="M25" s="270"/>
      <c r="N25" s="270"/>
      <c r="O25" s="270"/>
      <c r="P25" s="270"/>
      <c r="Q25" s="270"/>
      <c r="R25" s="270"/>
      <c r="S25" s="270"/>
      <c r="T25" s="270"/>
      <c r="U25" s="270"/>
      <c r="V25" s="270"/>
      <c r="W25" s="270"/>
      <c r="X25" s="270"/>
      <c r="Y25" s="270"/>
      <c r="Z25" s="270"/>
      <c r="AA25" s="270"/>
      <c r="AB25" s="270"/>
      <c r="AC25" s="270"/>
      <c r="AD25" s="270"/>
      <c r="AE25" s="270"/>
      <c r="AF25" s="270"/>
      <c r="AG25" s="270"/>
      <c r="AH25" s="270"/>
      <c r="AI25" s="270"/>
    </row>
    <row r="26" spans="1:35" ht="22.5" customHeight="1" x14ac:dyDescent="0.2">
      <c r="A26" s="641" t="str">
        <f>Transfery!B15</f>
        <v>*</v>
      </c>
      <c r="B26" s="284"/>
      <c r="C26" s="654">
        <f>Transfery!E15</f>
        <v>0</v>
      </c>
      <c r="D26" s="282"/>
      <c r="E26" s="658"/>
      <c r="F26" s="395">
        <f>Transfery!K15</f>
        <v>0</v>
      </c>
      <c r="G26" s="660">
        <f>C26-D26-F26</f>
        <v>0</v>
      </c>
      <c r="H26" s="270"/>
      <c r="I26" s="270"/>
      <c r="J26" s="270"/>
      <c r="K26" s="270"/>
      <c r="L26" s="270"/>
      <c r="M26" s="270"/>
      <c r="N26" s="270"/>
      <c r="O26" s="270"/>
      <c r="P26" s="270"/>
      <c r="Q26" s="270"/>
      <c r="R26" s="270"/>
      <c r="S26" s="270"/>
      <c r="T26" s="270"/>
      <c r="U26" s="270"/>
      <c r="V26" s="270"/>
      <c r="W26" s="270"/>
      <c r="X26" s="270"/>
      <c r="Y26" s="270"/>
      <c r="Z26" s="270"/>
      <c r="AA26" s="270"/>
      <c r="AB26" s="270"/>
      <c r="AC26" s="270"/>
      <c r="AD26" s="270"/>
      <c r="AE26" s="270"/>
      <c r="AF26" s="270"/>
      <c r="AG26" s="270"/>
      <c r="AH26" s="270"/>
      <c r="AI26" s="270"/>
    </row>
    <row r="27" spans="1:35" ht="22.5" customHeight="1" x14ac:dyDescent="0.2">
      <c r="A27" s="641" t="str">
        <f>Transfery!B16</f>
        <v>*</v>
      </c>
      <c r="B27" s="284"/>
      <c r="C27" s="654">
        <f>Transfery!E16</f>
        <v>0</v>
      </c>
      <c r="D27" s="282"/>
      <c r="E27" s="658"/>
      <c r="F27" s="395">
        <f>Transfery!K16</f>
        <v>0</v>
      </c>
      <c r="G27" s="660">
        <f t="shared" ref="G27:G33" si="1">C27-D27-F27</f>
        <v>0</v>
      </c>
      <c r="H27" s="270"/>
      <c r="I27" s="270"/>
      <c r="J27" s="270"/>
      <c r="K27" s="270"/>
      <c r="L27" s="270"/>
      <c r="M27" s="270"/>
      <c r="N27" s="270"/>
      <c r="O27" s="270"/>
      <c r="P27" s="270"/>
      <c r="Q27" s="270"/>
      <c r="R27" s="270"/>
      <c r="S27" s="270"/>
      <c r="T27" s="270"/>
      <c r="U27" s="270"/>
      <c r="V27" s="270"/>
      <c r="W27" s="270"/>
      <c r="X27" s="270"/>
      <c r="Y27" s="270"/>
      <c r="Z27" s="270"/>
      <c r="AA27" s="270"/>
      <c r="AB27" s="270"/>
      <c r="AC27" s="270"/>
      <c r="AD27" s="270"/>
      <c r="AE27" s="270"/>
      <c r="AF27" s="270"/>
      <c r="AG27" s="270"/>
      <c r="AH27" s="270"/>
      <c r="AI27" s="270"/>
    </row>
    <row r="28" spans="1:35" ht="22.5" customHeight="1" x14ac:dyDescent="0.2">
      <c r="A28" s="641" t="str">
        <f>Transfery!B17</f>
        <v>*</v>
      </c>
      <c r="B28" s="284"/>
      <c r="C28" s="654">
        <f>Transfery!E17</f>
        <v>0</v>
      </c>
      <c r="D28" s="282"/>
      <c r="E28" s="658"/>
      <c r="F28" s="395">
        <f>Transfery!K17</f>
        <v>0</v>
      </c>
      <c r="G28" s="660">
        <f t="shared" si="1"/>
        <v>0</v>
      </c>
      <c r="H28" s="270"/>
      <c r="I28" s="270"/>
      <c r="J28" s="270"/>
      <c r="K28" s="270"/>
      <c r="L28" s="270"/>
      <c r="M28" s="270"/>
      <c r="N28" s="270"/>
      <c r="O28" s="270"/>
      <c r="P28" s="270"/>
      <c r="Q28" s="270"/>
      <c r="R28" s="270"/>
      <c r="S28" s="270"/>
      <c r="T28" s="270"/>
      <c r="U28" s="270"/>
      <c r="V28" s="270"/>
      <c r="W28" s="270"/>
      <c r="X28" s="270"/>
      <c r="Y28" s="270"/>
      <c r="Z28" s="270"/>
      <c r="AA28" s="270"/>
      <c r="AB28" s="270"/>
      <c r="AC28" s="270"/>
      <c r="AD28" s="270"/>
      <c r="AE28" s="270"/>
      <c r="AF28" s="270"/>
      <c r="AG28" s="270"/>
      <c r="AH28" s="270"/>
      <c r="AI28" s="270"/>
    </row>
    <row r="29" spans="1:35" ht="22.5" customHeight="1" x14ac:dyDescent="0.2">
      <c r="A29" s="641" t="str">
        <f>Transfery!B18</f>
        <v>*</v>
      </c>
      <c r="B29" s="284"/>
      <c r="C29" s="654">
        <f>Transfery!E18</f>
        <v>0</v>
      </c>
      <c r="D29" s="282"/>
      <c r="E29" s="658"/>
      <c r="F29" s="395">
        <f>Transfery!K18</f>
        <v>0</v>
      </c>
      <c r="G29" s="660">
        <f t="shared" si="1"/>
        <v>0</v>
      </c>
      <c r="H29" s="270"/>
      <c r="I29" s="270"/>
      <c r="J29" s="270"/>
      <c r="K29" s="270"/>
      <c r="L29" s="270"/>
      <c r="M29" s="270"/>
      <c r="N29" s="270"/>
      <c r="O29" s="270"/>
      <c r="P29" s="270"/>
      <c r="Q29" s="270"/>
      <c r="R29" s="270"/>
      <c r="S29" s="270"/>
      <c r="T29" s="270"/>
      <c r="U29" s="270"/>
      <c r="V29" s="270"/>
      <c r="W29" s="270"/>
      <c r="X29" s="270"/>
      <c r="Y29" s="270"/>
      <c r="Z29" s="270"/>
      <c r="AA29" s="270"/>
      <c r="AB29" s="270"/>
      <c r="AC29" s="270"/>
      <c r="AD29" s="270"/>
      <c r="AE29" s="270"/>
      <c r="AF29" s="270"/>
      <c r="AG29" s="270"/>
      <c r="AH29" s="270"/>
      <c r="AI29" s="270"/>
    </row>
    <row r="30" spans="1:35" ht="22.5" customHeight="1" x14ac:dyDescent="0.2">
      <c r="A30" s="641" t="str">
        <f>Transfery!B19</f>
        <v>*</v>
      </c>
      <c r="B30" s="284"/>
      <c r="C30" s="654">
        <f>Transfery!E19</f>
        <v>0</v>
      </c>
      <c r="D30" s="282"/>
      <c r="E30" s="658"/>
      <c r="F30" s="395">
        <f>Transfery!K19</f>
        <v>0</v>
      </c>
      <c r="G30" s="660">
        <f t="shared" si="1"/>
        <v>0</v>
      </c>
      <c r="H30" s="270"/>
      <c r="I30" s="270"/>
      <c r="J30" s="270"/>
      <c r="K30" s="270"/>
      <c r="L30" s="270"/>
      <c r="M30" s="270"/>
      <c r="N30" s="270"/>
      <c r="O30" s="270"/>
      <c r="P30" s="270"/>
      <c r="Q30" s="270"/>
      <c r="R30" s="270"/>
      <c r="S30" s="270"/>
      <c r="T30" s="270"/>
      <c r="U30" s="270"/>
      <c r="V30" s="270"/>
      <c r="W30" s="270"/>
      <c r="X30" s="270"/>
      <c r="Y30" s="270"/>
      <c r="Z30" s="270"/>
      <c r="AA30" s="270"/>
      <c r="AB30" s="270"/>
      <c r="AC30" s="270"/>
      <c r="AD30" s="270"/>
      <c r="AE30" s="270"/>
      <c r="AF30" s="270"/>
      <c r="AG30" s="270"/>
      <c r="AH30" s="270"/>
      <c r="AI30" s="270"/>
    </row>
    <row r="31" spans="1:35" ht="22.5" customHeight="1" x14ac:dyDescent="0.2">
      <c r="A31" s="641" t="str">
        <f>Transfery!B20</f>
        <v>*</v>
      </c>
      <c r="B31" s="284"/>
      <c r="C31" s="654">
        <f>Transfery!E20</f>
        <v>0</v>
      </c>
      <c r="D31" s="282"/>
      <c r="E31" s="658"/>
      <c r="F31" s="395">
        <f>Transfery!K20</f>
        <v>0</v>
      </c>
      <c r="G31" s="660">
        <f t="shared" si="1"/>
        <v>0</v>
      </c>
      <c r="H31" s="270"/>
      <c r="I31" s="270"/>
      <c r="J31" s="270"/>
      <c r="K31" s="270"/>
      <c r="L31" s="270"/>
      <c r="M31" s="270"/>
      <c r="N31" s="270"/>
      <c r="O31" s="270"/>
      <c r="P31" s="270"/>
      <c r="Q31" s="270"/>
      <c r="R31" s="270"/>
      <c r="S31" s="270"/>
      <c r="T31" s="270"/>
      <c r="U31" s="270"/>
      <c r="V31" s="270"/>
      <c r="W31" s="270"/>
      <c r="X31" s="270"/>
      <c r="Y31" s="270"/>
      <c r="Z31" s="270"/>
      <c r="AA31" s="270"/>
      <c r="AB31" s="270"/>
      <c r="AC31" s="270"/>
      <c r="AD31" s="270"/>
      <c r="AE31" s="270"/>
      <c r="AF31" s="270"/>
      <c r="AG31" s="270"/>
      <c r="AH31" s="270"/>
      <c r="AI31" s="270"/>
    </row>
    <row r="32" spans="1:35" ht="22.5" customHeight="1" x14ac:dyDescent="0.2">
      <c r="A32" s="641" t="str">
        <f>Transfery!B21</f>
        <v>*</v>
      </c>
      <c r="B32" s="284"/>
      <c r="C32" s="654">
        <f>Transfery!E21</f>
        <v>0</v>
      </c>
      <c r="D32" s="282"/>
      <c r="E32" s="658"/>
      <c r="F32" s="395">
        <f>Transfery!K21</f>
        <v>0</v>
      </c>
      <c r="G32" s="660">
        <f t="shared" si="1"/>
        <v>0</v>
      </c>
      <c r="H32" s="270"/>
      <c r="I32" s="270"/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 s="270"/>
      <c r="U32" s="270"/>
      <c r="V32" s="270"/>
      <c r="W32" s="270"/>
      <c r="X32" s="270"/>
      <c r="Y32" s="270"/>
      <c r="Z32" s="270"/>
      <c r="AA32" s="270"/>
      <c r="AB32" s="270"/>
      <c r="AC32" s="270"/>
      <c r="AD32" s="270"/>
      <c r="AE32" s="270"/>
      <c r="AF32" s="270"/>
      <c r="AG32" s="270"/>
      <c r="AH32" s="270"/>
      <c r="AI32" s="270"/>
    </row>
    <row r="33" spans="1:35" ht="22.5" customHeight="1" thickBot="1" x14ac:dyDescent="0.25">
      <c r="A33" s="642" t="str">
        <f>Transfery!B22</f>
        <v>*</v>
      </c>
      <c r="B33" s="643"/>
      <c r="C33" s="655">
        <f>Transfery!E22</f>
        <v>0</v>
      </c>
      <c r="D33" s="644"/>
      <c r="E33" s="659"/>
      <c r="F33" s="640">
        <f>Transfery!K22</f>
        <v>0</v>
      </c>
      <c r="G33" s="660">
        <f t="shared" si="1"/>
        <v>0</v>
      </c>
      <c r="H33" s="270"/>
      <c r="I33" s="270"/>
      <c r="J33" s="270"/>
      <c r="K33" s="270"/>
      <c r="L33" s="270"/>
      <c r="M33" s="270"/>
      <c r="N33" s="270"/>
      <c r="O33" s="270"/>
      <c r="P33" s="270"/>
      <c r="Q33" s="270"/>
      <c r="R33" s="270"/>
      <c r="S33" s="270"/>
      <c r="T33" s="270"/>
      <c r="U33" s="270"/>
      <c r="V33" s="270"/>
      <c r="W33" s="270"/>
      <c r="X33" s="270"/>
      <c r="Y33" s="270"/>
      <c r="Z33" s="270"/>
      <c r="AA33" s="270"/>
      <c r="AB33" s="270"/>
      <c r="AC33" s="270"/>
      <c r="AD33" s="270"/>
      <c r="AE33" s="270"/>
      <c r="AF33" s="270"/>
      <c r="AG33" s="270"/>
      <c r="AH33" s="270"/>
      <c r="AI33" s="270"/>
    </row>
    <row r="34" spans="1:35" ht="22.5" customHeight="1" x14ac:dyDescent="0.2">
      <c r="A34" s="275" t="s">
        <v>333</v>
      </c>
      <c r="B34" s="292"/>
      <c r="C34" s="649">
        <f>SUM(C35:C40)</f>
        <v>0</v>
      </c>
      <c r="D34" s="649">
        <f>SUM(D35:D40)</f>
        <v>0</v>
      </c>
      <c r="E34" s="650" t="s">
        <v>214</v>
      </c>
      <c r="F34" s="649">
        <f>SUM(F36:F40)</f>
        <v>0</v>
      </c>
      <c r="G34" s="649">
        <f>SUM(G36:G40)</f>
        <v>0</v>
      </c>
      <c r="H34" s="270"/>
      <c r="I34" s="270"/>
      <c r="J34" s="270"/>
      <c r="K34" s="270"/>
      <c r="L34" s="270"/>
      <c r="M34" s="270"/>
      <c r="N34" s="270"/>
      <c r="O34" s="270"/>
      <c r="P34" s="270"/>
      <c r="Q34" s="270"/>
      <c r="R34" s="270"/>
      <c r="S34" s="270"/>
      <c r="T34" s="270"/>
      <c r="U34" s="270"/>
      <c r="V34" s="270"/>
      <c r="W34" s="270"/>
      <c r="X34" s="270"/>
      <c r="Y34" s="270"/>
      <c r="Z34" s="270"/>
      <c r="AA34" s="270"/>
      <c r="AB34" s="270"/>
      <c r="AC34" s="270"/>
      <c r="AD34" s="270"/>
      <c r="AE34" s="270"/>
      <c r="AF34" s="270"/>
      <c r="AG34" s="270"/>
      <c r="AH34" s="270"/>
      <c r="AI34" s="270"/>
    </row>
    <row r="35" spans="1:35" ht="22.5" customHeight="1" x14ac:dyDescent="0.2">
      <c r="A35" s="283" t="s">
        <v>215</v>
      </c>
      <c r="B35" s="284"/>
      <c r="C35" s="282"/>
      <c r="D35" s="282"/>
      <c r="E35" s="285"/>
      <c r="F35" s="282"/>
      <c r="G35" s="282"/>
      <c r="H35" s="270"/>
      <c r="I35" s="270"/>
      <c r="J35" s="270"/>
      <c r="K35" s="270"/>
      <c r="L35" s="270"/>
      <c r="M35" s="270"/>
      <c r="N35" s="270"/>
      <c r="O35" s="270"/>
      <c r="P35" s="270"/>
      <c r="Q35" s="270"/>
      <c r="R35" s="270"/>
      <c r="S35" s="270"/>
      <c r="T35" s="270"/>
      <c r="U35" s="270"/>
      <c r="V35" s="270"/>
      <c r="W35" s="270"/>
      <c r="X35" s="270"/>
      <c r="Y35" s="270"/>
      <c r="Z35" s="270"/>
      <c r="AA35" s="270"/>
      <c r="AB35" s="270"/>
      <c r="AC35" s="270"/>
      <c r="AD35" s="270"/>
      <c r="AE35" s="270"/>
      <c r="AF35" s="270"/>
      <c r="AG35" s="270"/>
      <c r="AH35" s="270"/>
      <c r="AI35" s="270"/>
    </row>
    <row r="36" spans="1:35" ht="22.5" customHeight="1" x14ac:dyDescent="0.2">
      <c r="A36" s="285" t="s">
        <v>237</v>
      </c>
      <c r="B36" s="284"/>
      <c r="C36" s="282"/>
      <c r="D36" s="282"/>
      <c r="E36" s="285"/>
      <c r="F36" s="282"/>
      <c r="G36" s="282"/>
      <c r="H36" s="270"/>
      <c r="I36" s="270"/>
      <c r="J36" s="270"/>
      <c r="K36" s="270"/>
      <c r="L36" s="270"/>
      <c r="M36" s="270"/>
      <c r="N36" s="270"/>
      <c r="O36" s="270"/>
      <c r="P36" s="270"/>
      <c r="Q36" s="270"/>
      <c r="R36" s="270"/>
      <c r="S36" s="270"/>
      <c r="T36" s="270"/>
      <c r="U36" s="270"/>
      <c r="V36" s="270"/>
      <c r="W36" s="270"/>
      <c r="X36" s="270"/>
      <c r="Y36" s="270"/>
      <c r="Z36" s="270"/>
      <c r="AA36" s="270"/>
      <c r="AB36" s="270"/>
      <c r="AC36" s="270"/>
      <c r="AD36" s="270"/>
      <c r="AE36" s="270"/>
      <c r="AF36" s="270"/>
      <c r="AG36" s="270"/>
      <c r="AH36" s="270"/>
      <c r="AI36" s="270"/>
    </row>
    <row r="37" spans="1:35" ht="22.5" customHeight="1" x14ac:dyDescent="0.2">
      <c r="A37" s="283" t="s">
        <v>344</v>
      </c>
      <c r="B37" s="284"/>
      <c r="C37" s="282"/>
      <c r="D37" s="282"/>
      <c r="E37" s="285"/>
      <c r="F37" s="282"/>
      <c r="G37" s="282"/>
      <c r="H37" s="270"/>
      <c r="I37" s="270"/>
      <c r="J37" s="270"/>
      <c r="K37" s="270"/>
      <c r="L37" s="270"/>
      <c r="M37" s="270"/>
      <c r="N37" s="270"/>
      <c r="O37" s="270"/>
      <c r="P37" s="270"/>
      <c r="Q37" s="270"/>
      <c r="R37" s="270"/>
      <c r="S37" s="270"/>
      <c r="T37" s="270"/>
      <c r="U37" s="270"/>
      <c r="V37" s="270"/>
      <c r="W37" s="270"/>
      <c r="X37" s="270"/>
      <c r="Y37" s="270"/>
      <c r="Z37" s="270"/>
      <c r="AA37" s="270"/>
      <c r="AB37" s="270"/>
      <c r="AC37" s="270"/>
      <c r="AD37" s="270"/>
      <c r="AE37" s="270"/>
      <c r="AF37" s="270"/>
      <c r="AG37" s="270"/>
      <c r="AH37" s="270"/>
      <c r="AI37" s="270"/>
    </row>
    <row r="38" spans="1:35" ht="22.5" customHeight="1" x14ac:dyDescent="0.2">
      <c r="A38" s="283"/>
      <c r="B38" s="284"/>
      <c r="C38" s="282"/>
      <c r="D38" s="282"/>
      <c r="E38" s="285"/>
      <c r="F38" s="282"/>
      <c r="G38" s="282"/>
      <c r="H38" s="270"/>
      <c r="I38" s="270"/>
      <c r="J38" s="270"/>
      <c r="K38" s="270"/>
      <c r="L38" s="270"/>
      <c r="M38" s="270"/>
      <c r="N38" s="270"/>
      <c r="O38" s="270"/>
      <c r="P38" s="270"/>
      <c r="Q38" s="270"/>
      <c r="R38" s="270"/>
      <c r="S38" s="270"/>
      <c r="T38" s="270"/>
      <c r="U38" s="270"/>
      <c r="V38" s="270"/>
      <c r="W38" s="270"/>
      <c r="X38" s="270"/>
      <c r="Y38" s="270"/>
      <c r="Z38" s="270"/>
      <c r="AA38" s="270"/>
      <c r="AB38" s="270"/>
      <c r="AC38" s="270"/>
      <c r="AD38" s="270"/>
      <c r="AE38" s="270"/>
      <c r="AF38" s="270"/>
      <c r="AG38" s="270"/>
      <c r="AH38" s="270"/>
      <c r="AI38" s="270"/>
    </row>
    <row r="39" spans="1:35" ht="22.5" customHeight="1" x14ac:dyDescent="0.2">
      <c r="A39" s="283" t="s">
        <v>345</v>
      </c>
      <c r="B39" s="284"/>
      <c r="C39" s="282"/>
      <c r="D39" s="282"/>
      <c r="E39" s="285"/>
      <c r="F39" s="282"/>
      <c r="G39" s="282"/>
      <c r="H39" s="270"/>
      <c r="I39" s="270"/>
      <c r="J39" s="270"/>
      <c r="K39" s="270"/>
      <c r="L39" s="270"/>
      <c r="M39" s="270"/>
      <c r="N39" s="270"/>
      <c r="O39" s="270"/>
      <c r="P39" s="270"/>
      <c r="Q39" s="270"/>
      <c r="R39" s="270"/>
      <c r="S39" s="270"/>
      <c r="T39" s="270"/>
      <c r="U39" s="270"/>
      <c r="V39" s="270"/>
      <c r="W39" s="270"/>
      <c r="X39" s="270"/>
      <c r="Y39" s="270"/>
      <c r="Z39" s="270"/>
      <c r="AA39" s="270"/>
      <c r="AB39" s="270"/>
      <c r="AC39" s="270"/>
      <c r="AD39" s="270"/>
      <c r="AE39" s="270"/>
      <c r="AF39" s="270"/>
      <c r="AG39" s="270"/>
      <c r="AH39" s="270"/>
      <c r="AI39" s="270"/>
    </row>
    <row r="40" spans="1:35" ht="22.5" customHeight="1" x14ac:dyDescent="0.2">
      <c r="A40" s="283"/>
      <c r="B40" s="287"/>
      <c r="C40" s="282"/>
      <c r="D40" s="282"/>
      <c r="E40" s="285"/>
      <c r="F40" s="282"/>
      <c r="G40" s="282"/>
      <c r="H40" s="270"/>
      <c r="I40" s="270"/>
      <c r="J40" s="270"/>
      <c r="K40" s="270"/>
      <c r="L40" s="270"/>
      <c r="M40" s="270"/>
      <c r="N40" s="270"/>
      <c r="O40" s="270"/>
      <c r="P40" s="270"/>
      <c r="Q40" s="270"/>
      <c r="R40" s="270"/>
      <c r="S40" s="270"/>
      <c r="T40" s="270"/>
      <c r="U40" s="270"/>
      <c r="V40" s="270"/>
      <c r="W40" s="270"/>
      <c r="X40" s="270"/>
      <c r="Y40" s="270"/>
      <c r="Z40" s="270"/>
      <c r="AA40" s="270"/>
      <c r="AB40" s="270"/>
      <c r="AC40" s="270"/>
      <c r="AD40" s="270"/>
      <c r="AE40" s="270"/>
      <c r="AF40" s="270"/>
      <c r="AG40" s="270"/>
      <c r="AH40" s="270"/>
      <c r="AI40" s="270"/>
    </row>
    <row r="41" spans="1:35" ht="22.5" customHeight="1" x14ac:dyDescent="0.25">
      <c r="A41" s="288" t="s">
        <v>332</v>
      </c>
      <c r="B41" s="289"/>
      <c r="C41" s="290">
        <f>SUM(C43:C48)</f>
        <v>0</v>
      </c>
      <c r="D41" s="290">
        <f>SUM(D43:D48)</f>
        <v>0</v>
      </c>
      <c r="E41" s="291" t="s">
        <v>214</v>
      </c>
      <c r="F41" s="290">
        <f>SUM(F43:F48)</f>
        <v>0</v>
      </c>
      <c r="G41" s="290">
        <f>SUM(G42:G48)</f>
        <v>0</v>
      </c>
      <c r="H41" s="270"/>
      <c r="I41" s="270"/>
      <c r="J41" s="270"/>
      <c r="K41" s="270"/>
      <c r="L41" s="270"/>
      <c r="M41" s="270"/>
      <c r="N41" s="270"/>
      <c r="O41" s="270"/>
      <c r="P41" s="270"/>
      <c r="Q41" s="270"/>
      <c r="R41" s="270"/>
      <c r="S41" s="270"/>
      <c r="T41" s="270"/>
      <c r="U41" s="270"/>
      <c r="V41" s="270"/>
      <c r="W41" s="270"/>
      <c r="X41" s="270"/>
      <c r="Y41" s="270"/>
      <c r="Z41" s="270"/>
      <c r="AA41" s="270"/>
      <c r="AB41" s="270"/>
      <c r="AC41" s="270"/>
      <c r="AD41" s="270"/>
      <c r="AE41" s="270"/>
      <c r="AF41" s="270"/>
      <c r="AG41" s="270"/>
      <c r="AH41" s="270"/>
      <c r="AI41" s="270"/>
    </row>
    <row r="42" spans="1:35" ht="22.5" customHeight="1" x14ac:dyDescent="0.2">
      <c r="A42" s="279" t="s">
        <v>331</v>
      </c>
      <c r="B42" s="284"/>
      <c r="C42" s="282"/>
      <c r="D42" s="282"/>
      <c r="E42" s="285"/>
      <c r="F42" s="282"/>
      <c r="G42" s="282"/>
      <c r="H42" s="270"/>
      <c r="I42" s="270"/>
      <c r="J42" s="270"/>
      <c r="K42" s="270"/>
      <c r="L42" s="270"/>
      <c r="M42" s="270"/>
      <c r="N42" s="270"/>
      <c r="O42" s="270"/>
      <c r="P42" s="270"/>
      <c r="Q42" s="270"/>
      <c r="R42" s="270"/>
      <c r="S42" s="270"/>
      <c r="T42" s="270"/>
      <c r="U42" s="270"/>
      <c r="V42" s="270"/>
      <c r="W42" s="270"/>
      <c r="X42" s="270"/>
      <c r="Y42" s="270"/>
      <c r="Z42" s="270"/>
      <c r="AA42" s="270"/>
      <c r="AB42" s="270"/>
      <c r="AC42" s="270"/>
      <c r="AD42" s="270"/>
      <c r="AE42" s="270"/>
      <c r="AF42" s="270"/>
      <c r="AG42" s="270"/>
      <c r="AH42" s="270"/>
      <c r="AI42" s="270"/>
    </row>
    <row r="43" spans="1:35" ht="22.5" customHeight="1" x14ac:dyDescent="0.2">
      <c r="A43" s="283" t="s">
        <v>553</v>
      </c>
      <c r="B43" s="284"/>
      <c r="C43" s="395">
        <f>Transfery!N23+Transfery!N24</f>
        <v>0</v>
      </c>
      <c r="D43" s="282"/>
      <c r="E43" s="285"/>
      <c r="F43" s="282"/>
      <c r="G43" s="282"/>
      <c r="H43" s="270"/>
      <c r="I43" s="270"/>
      <c r="J43" s="270"/>
      <c r="K43" s="270"/>
      <c r="L43" s="270"/>
      <c r="M43" s="270"/>
      <c r="N43" s="270"/>
      <c r="O43" s="270"/>
      <c r="P43" s="270"/>
      <c r="Q43" s="270"/>
      <c r="R43" s="270"/>
      <c r="S43" s="270"/>
      <c r="T43" s="270"/>
      <c r="U43" s="270"/>
      <c r="V43" s="270"/>
      <c r="W43" s="270"/>
      <c r="X43" s="270"/>
      <c r="Y43" s="270"/>
      <c r="Z43" s="270"/>
      <c r="AA43" s="270"/>
      <c r="AB43" s="270"/>
      <c r="AC43" s="270"/>
      <c r="AD43" s="270"/>
      <c r="AE43" s="270"/>
      <c r="AF43" s="270"/>
      <c r="AG43" s="270"/>
      <c r="AH43" s="270"/>
      <c r="AI43" s="270"/>
    </row>
    <row r="44" spans="1:35" ht="22.5" customHeight="1" x14ac:dyDescent="0.2">
      <c r="A44" s="285" t="s">
        <v>346</v>
      </c>
      <c r="B44" s="284"/>
      <c r="C44" s="282"/>
      <c r="D44" s="282"/>
      <c r="E44" s="285"/>
      <c r="F44" s="282"/>
      <c r="G44" s="282"/>
      <c r="H44" s="270"/>
      <c r="I44" s="270"/>
      <c r="J44" s="270"/>
      <c r="K44" s="270"/>
      <c r="L44" s="270"/>
      <c r="M44" s="270"/>
      <c r="N44" s="270"/>
      <c r="O44" s="270"/>
      <c r="P44" s="270"/>
      <c r="Q44" s="270"/>
      <c r="R44" s="270"/>
      <c r="S44" s="270"/>
      <c r="T44" s="270"/>
      <c r="U44" s="270"/>
      <c r="V44" s="270"/>
      <c r="W44" s="270"/>
      <c r="X44" s="270"/>
      <c r="Y44" s="270"/>
      <c r="Z44" s="270"/>
      <c r="AA44" s="270"/>
      <c r="AB44" s="270"/>
      <c r="AC44" s="270"/>
      <c r="AD44" s="270"/>
      <c r="AE44" s="270"/>
      <c r="AF44" s="270"/>
      <c r="AG44" s="270"/>
      <c r="AH44" s="270"/>
      <c r="AI44" s="270"/>
    </row>
    <row r="45" spans="1:35" ht="22.5" customHeight="1" x14ac:dyDescent="0.2">
      <c r="A45" s="283" t="s">
        <v>347</v>
      </c>
      <c r="B45" s="292"/>
      <c r="C45" s="282"/>
      <c r="D45" s="282"/>
      <c r="E45" s="285"/>
      <c r="F45" s="282"/>
      <c r="G45" s="282"/>
      <c r="H45" s="270"/>
      <c r="I45" s="270"/>
      <c r="J45" s="270"/>
      <c r="K45" s="270"/>
      <c r="L45" s="270"/>
      <c r="M45" s="270"/>
      <c r="N45" s="270"/>
      <c r="O45" s="270"/>
      <c r="P45" s="270"/>
      <c r="Q45" s="270"/>
      <c r="R45" s="270"/>
      <c r="S45" s="270"/>
      <c r="T45" s="270"/>
      <c r="U45" s="270"/>
      <c r="V45" s="270"/>
      <c r="W45" s="270"/>
      <c r="X45" s="270"/>
      <c r="Y45" s="270"/>
      <c r="Z45" s="270"/>
      <c r="AA45" s="270"/>
      <c r="AB45" s="270"/>
      <c r="AC45" s="270"/>
      <c r="AD45" s="270"/>
      <c r="AE45" s="270"/>
      <c r="AF45" s="270"/>
      <c r="AG45" s="270"/>
      <c r="AH45" s="270"/>
      <c r="AI45" s="270"/>
    </row>
    <row r="46" spans="1:35" ht="22.5" customHeight="1" x14ac:dyDescent="0.2">
      <c r="A46" s="283"/>
      <c r="B46" s="292"/>
      <c r="C46" s="282"/>
      <c r="D46" s="282"/>
      <c r="E46" s="285"/>
      <c r="F46" s="282"/>
      <c r="G46" s="282"/>
      <c r="H46" s="270"/>
      <c r="I46" s="270"/>
      <c r="J46" s="270"/>
      <c r="K46" s="270"/>
      <c r="L46" s="270"/>
      <c r="M46" s="270"/>
      <c r="N46" s="270"/>
      <c r="O46" s="270"/>
      <c r="P46" s="270"/>
      <c r="Q46" s="270"/>
      <c r="R46" s="270"/>
      <c r="S46" s="270"/>
      <c r="T46" s="270"/>
      <c r="U46" s="270"/>
      <c r="V46" s="270"/>
      <c r="W46" s="270"/>
      <c r="X46" s="270"/>
      <c r="Y46" s="270"/>
      <c r="Z46" s="270"/>
      <c r="AA46" s="270"/>
      <c r="AB46" s="270"/>
      <c r="AC46" s="270"/>
      <c r="AD46" s="270"/>
      <c r="AE46" s="270"/>
      <c r="AF46" s="270"/>
      <c r="AG46" s="270"/>
      <c r="AH46" s="270"/>
      <c r="AI46" s="270"/>
    </row>
    <row r="47" spans="1:35" ht="22.5" customHeight="1" x14ac:dyDescent="0.2">
      <c r="A47" s="283" t="s">
        <v>348</v>
      </c>
      <c r="B47" s="292"/>
      <c r="C47" s="282"/>
      <c r="D47" s="282"/>
      <c r="E47" s="285"/>
      <c r="F47" s="282"/>
      <c r="G47" s="282"/>
      <c r="H47" s="270"/>
      <c r="I47" s="270"/>
      <c r="J47" s="270"/>
      <c r="K47" s="270"/>
      <c r="L47" s="270"/>
      <c r="M47" s="270"/>
      <c r="N47" s="270"/>
      <c r="O47" s="270"/>
      <c r="P47" s="270"/>
      <c r="Q47" s="270"/>
      <c r="R47" s="270"/>
      <c r="S47" s="270"/>
      <c r="T47" s="270"/>
      <c r="U47" s="270"/>
      <c r="V47" s="270"/>
      <c r="W47" s="270"/>
      <c r="X47" s="270"/>
      <c r="Y47" s="270"/>
      <c r="Z47" s="270"/>
      <c r="AA47" s="270"/>
      <c r="AB47" s="270"/>
      <c r="AC47" s="270"/>
      <c r="AD47" s="270"/>
      <c r="AE47" s="270"/>
      <c r="AF47" s="270"/>
      <c r="AG47" s="270"/>
      <c r="AH47" s="270"/>
      <c r="AI47" s="270"/>
    </row>
    <row r="48" spans="1:35" ht="22.5" customHeight="1" x14ac:dyDescent="0.2">
      <c r="A48" s="283"/>
      <c r="B48" s="292"/>
      <c r="C48" s="293"/>
      <c r="D48" s="293"/>
      <c r="E48" s="294"/>
      <c r="F48" s="282"/>
      <c r="G48" s="282"/>
      <c r="H48" s="270"/>
      <c r="I48" s="270"/>
      <c r="J48" s="270"/>
      <c r="K48" s="270"/>
      <c r="L48" s="270"/>
      <c r="M48" s="270"/>
      <c r="N48" s="270"/>
      <c r="O48" s="270"/>
      <c r="P48" s="270"/>
      <c r="Q48" s="270"/>
      <c r="R48" s="270"/>
      <c r="S48" s="270"/>
      <c r="T48" s="270"/>
      <c r="U48" s="270"/>
      <c r="V48" s="270"/>
      <c r="W48" s="270"/>
      <c r="X48" s="270"/>
      <c r="Y48" s="270"/>
      <c r="Z48" s="270"/>
      <c r="AA48" s="270"/>
      <c r="AB48" s="270"/>
      <c r="AC48" s="270"/>
      <c r="AD48" s="270"/>
      <c r="AE48" s="270"/>
      <c r="AF48" s="270"/>
      <c r="AG48" s="270"/>
      <c r="AH48" s="270"/>
      <c r="AI48" s="270"/>
    </row>
    <row r="49" spans="1:35" ht="22.5" customHeight="1" thickBot="1" x14ac:dyDescent="0.3">
      <c r="A49" s="295" t="s">
        <v>330</v>
      </c>
      <c r="B49" s="296" t="s">
        <v>214</v>
      </c>
      <c r="C49" s="297">
        <f>+C13+C24+C34+C41</f>
        <v>0</v>
      </c>
      <c r="D49" s="297">
        <f>+D13+D24+D34+D41</f>
        <v>0</v>
      </c>
      <c r="E49" s="663" t="s">
        <v>214</v>
      </c>
      <c r="F49" s="297">
        <f>+F13+F24+F34+F41</f>
        <v>0</v>
      </c>
      <c r="G49" s="297">
        <f>+G13+G24+G34+G41</f>
        <v>0</v>
      </c>
      <c r="H49" s="270"/>
      <c r="I49" s="270"/>
      <c r="J49" s="270"/>
      <c r="K49" s="270"/>
      <c r="L49" s="270"/>
      <c r="M49" s="270"/>
      <c r="N49" s="270"/>
      <c r="O49" s="270"/>
      <c r="P49" s="270"/>
      <c r="Q49" s="270"/>
      <c r="R49" s="270"/>
      <c r="S49" s="270"/>
      <c r="T49" s="270"/>
      <c r="U49" s="270"/>
      <c r="V49" s="270"/>
      <c r="W49" s="270"/>
      <c r="X49" s="270"/>
      <c r="Y49" s="270"/>
      <c r="Z49" s="270"/>
      <c r="AA49" s="270"/>
      <c r="AB49" s="270"/>
      <c r="AC49" s="270"/>
      <c r="AD49" s="270"/>
      <c r="AE49" s="270"/>
      <c r="AF49" s="270"/>
      <c r="AG49" s="270"/>
      <c r="AH49" s="270"/>
      <c r="AI49" s="270"/>
    </row>
    <row r="50" spans="1:35" ht="22.5" customHeight="1" x14ac:dyDescent="0.25">
      <c r="A50" s="298" t="s">
        <v>334</v>
      </c>
      <c r="B50" s="299"/>
      <c r="C50" s="300">
        <f>SUM(C51:C54)</f>
        <v>0</v>
      </c>
      <c r="D50" s="300">
        <f>SUM(D51:D54)</f>
        <v>0</v>
      </c>
      <c r="E50" s="300">
        <f>SUM(E51:E54)</f>
        <v>0</v>
      </c>
      <c r="F50" s="300">
        <f>SUM(F51:F54)</f>
        <v>0</v>
      </c>
      <c r="G50" s="300">
        <f>SUM(G51:G54)</f>
        <v>0</v>
      </c>
      <c r="H50" s="270"/>
      <c r="I50" s="270"/>
      <c r="J50" s="270"/>
      <c r="K50" s="270"/>
      <c r="L50" s="270"/>
      <c r="M50" s="270"/>
      <c r="N50" s="270"/>
      <c r="O50" s="270"/>
      <c r="P50" s="270"/>
      <c r="Q50" s="270"/>
      <c r="R50" s="270"/>
      <c r="S50" s="270"/>
      <c r="T50" s="270"/>
      <c r="U50" s="270"/>
      <c r="V50" s="270"/>
      <c r="W50" s="270"/>
      <c r="X50" s="270"/>
      <c r="Y50" s="270"/>
      <c r="Z50" s="270"/>
      <c r="AA50" s="270"/>
      <c r="AB50" s="270"/>
      <c r="AC50" s="270"/>
      <c r="AD50" s="270"/>
      <c r="AE50" s="270"/>
      <c r="AF50" s="270"/>
      <c r="AG50" s="270"/>
      <c r="AH50" s="270"/>
      <c r="AI50" s="270"/>
    </row>
    <row r="51" spans="1:35" ht="22.5" customHeight="1" x14ac:dyDescent="0.2">
      <c r="A51" s="283"/>
      <c r="B51" s="301"/>
      <c r="C51" s="282"/>
      <c r="D51" s="282"/>
      <c r="E51" s="285"/>
      <c r="F51" s="282"/>
      <c r="G51" s="282"/>
      <c r="H51" s="270"/>
      <c r="I51" s="270"/>
      <c r="J51" s="270"/>
      <c r="K51" s="270"/>
      <c r="L51" s="270"/>
      <c r="M51" s="270"/>
      <c r="N51" s="270"/>
      <c r="O51" s="270"/>
      <c r="P51" s="270"/>
      <c r="Q51" s="270"/>
      <c r="R51" s="270"/>
      <c r="S51" s="270"/>
      <c r="T51" s="270"/>
      <c r="U51" s="270"/>
      <c r="V51" s="270"/>
      <c r="W51" s="270"/>
      <c r="X51" s="270"/>
      <c r="Y51" s="270"/>
      <c r="Z51" s="270"/>
      <c r="AA51" s="270"/>
      <c r="AB51" s="270"/>
      <c r="AC51" s="270"/>
      <c r="AD51" s="270"/>
      <c r="AE51" s="270"/>
      <c r="AF51" s="270"/>
      <c r="AG51" s="270"/>
      <c r="AH51" s="270"/>
      <c r="AI51" s="270"/>
    </row>
    <row r="52" spans="1:35" ht="22.5" customHeight="1" x14ac:dyDescent="0.2">
      <c r="A52" s="283"/>
      <c r="B52" s="301"/>
      <c r="C52" s="282"/>
      <c r="D52" s="282"/>
      <c r="E52" s="285"/>
      <c r="F52" s="282"/>
      <c r="G52" s="282"/>
      <c r="H52" s="270"/>
      <c r="I52" s="270"/>
      <c r="J52" s="270"/>
      <c r="K52" s="270"/>
      <c r="L52" s="270"/>
      <c r="M52" s="270"/>
      <c r="N52" s="270"/>
      <c r="O52" s="270"/>
      <c r="P52" s="270"/>
      <c r="Q52" s="270"/>
      <c r="R52" s="270"/>
      <c r="S52" s="270"/>
      <c r="T52" s="270"/>
      <c r="U52" s="270"/>
      <c r="V52" s="270"/>
      <c r="W52" s="270"/>
      <c r="X52" s="270"/>
      <c r="Y52" s="270"/>
      <c r="Z52" s="270"/>
      <c r="AA52" s="270"/>
      <c r="AB52" s="270"/>
      <c r="AC52" s="270"/>
      <c r="AD52" s="270"/>
      <c r="AE52" s="270"/>
      <c r="AF52" s="270"/>
      <c r="AG52" s="270"/>
      <c r="AH52" s="270"/>
      <c r="AI52" s="270"/>
    </row>
    <row r="53" spans="1:35" ht="22.5" customHeight="1" x14ac:dyDescent="0.2">
      <c r="A53" s="302"/>
      <c r="B53" s="301"/>
      <c r="C53" s="282"/>
      <c r="D53" s="282"/>
      <c r="E53" s="285"/>
      <c r="F53" s="282"/>
      <c r="G53" s="282"/>
      <c r="H53" s="270"/>
      <c r="I53" s="270"/>
      <c r="J53" s="270"/>
      <c r="K53" s="270"/>
      <c r="L53" s="270"/>
      <c r="M53" s="270"/>
      <c r="N53" s="270"/>
      <c r="O53" s="270"/>
      <c r="P53" s="270"/>
      <c r="Q53" s="270"/>
      <c r="R53" s="270"/>
      <c r="S53" s="270"/>
      <c r="T53" s="270"/>
      <c r="U53" s="270"/>
      <c r="V53" s="270"/>
      <c r="W53" s="270"/>
      <c r="X53" s="270"/>
      <c r="Y53" s="270"/>
      <c r="Z53" s="270"/>
      <c r="AA53" s="270"/>
      <c r="AB53" s="270"/>
      <c r="AC53" s="270"/>
      <c r="AD53" s="270"/>
      <c r="AE53" s="270"/>
      <c r="AF53" s="270"/>
      <c r="AG53" s="270"/>
      <c r="AH53" s="270"/>
      <c r="AI53" s="270"/>
    </row>
    <row r="54" spans="1:35" ht="22.5" customHeight="1" x14ac:dyDescent="0.2">
      <c r="A54" s="302"/>
      <c r="B54" s="301"/>
      <c r="C54" s="282"/>
      <c r="D54" s="282"/>
      <c r="E54" s="285"/>
      <c r="F54" s="282"/>
      <c r="G54" s="282"/>
      <c r="H54" s="270"/>
      <c r="I54" s="270"/>
      <c r="J54" s="270"/>
      <c r="K54" s="270"/>
      <c r="L54" s="270"/>
      <c r="M54" s="270"/>
      <c r="N54" s="270"/>
      <c r="O54" s="270"/>
      <c r="P54" s="270"/>
      <c r="Q54" s="270"/>
      <c r="R54" s="270"/>
      <c r="S54" s="270"/>
      <c r="T54" s="270"/>
      <c r="U54" s="270"/>
      <c r="V54" s="270"/>
      <c r="W54" s="270"/>
      <c r="X54" s="270"/>
      <c r="Y54" s="270"/>
      <c r="Z54" s="270"/>
      <c r="AA54" s="270"/>
      <c r="AB54" s="270"/>
      <c r="AC54" s="270"/>
      <c r="AD54" s="270"/>
      <c r="AE54" s="270"/>
      <c r="AF54" s="270"/>
      <c r="AG54" s="270"/>
      <c r="AH54" s="270"/>
      <c r="AI54" s="270"/>
    </row>
    <row r="55" spans="1:35" ht="22.5" customHeight="1" x14ac:dyDescent="0.25">
      <c r="A55" s="303" t="s">
        <v>335</v>
      </c>
      <c r="B55" s="284"/>
      <c r="C55" s="304">
        <f>SUM(C56:C57)</f>
        <v>0</v>
      </c>
      <c r="D55" s="304">
        <f>SUM(D56:D57)</f>
        <v>0</v>
      </c>
      <c r="E55" s="305" t="s">
        <v>214</v>
      </c>
      <c r="F55" s="304">
        <f>SUM(F56:F57)</f>
        <v>0</v>
      </c>
      <c r="G55" s="304">
        <f>SUM(G56:G57)</f>
        <v>0</v>
      </c>
      <c r="H55" s="270"/>
      <c r="I55" s="270"/>
      <c r="J55" s="270"/>
      <c r="K55" s="270"/>
      <c r="L55" s="270"/>
      <c r="M55" s="270"/>
      <c r="N55" s="270"/>
      <c r="O55" s="270"/>
      <c r="P55" s="270"/>
      <c r="Q55" s="270"/>
      <c r="R55" s="270"/>
      <c r="S55" s="270"/>
      <c r="T55" s="270"/>
      <c r="U55" s="270"/>
      <c r="V55" s="270"/>
      <c r="W55" s="270"/>
      <c r="X55" s="270"/>
      <c r="Y55" s="270"/>
      <c r="Z55" s="270"/>
      <c r="AA55" s="270"/>
      <c r="AB55" s="270"/>
      <c r="AC55" s="270"/>
      <c r="AD55" s="270"/>
      <c r="AE55" s="270"/>
      <c r="AF55" s="270"/>
      <c r="AG55" s="270"/>
      <c r="AH55" s="270"/>
      <c r="AI55" s="270"/>
    </row>
    <row r="56" spans="1:35" ht="22.5" customHeight="1" x14ac:dyDescent="0.2">
      <c r="A56" s="306"/>
      <c r="B56" s="301"/>
      <c r="C56" s="282"/>
      <c r="D56" s="282"/>
      <c r="E56" s="285"/>
      <c r="F56" s="282"/>
      <c r="G56" s="282"/>
      <c r="H56" s="270"/>
      <c r="I56" s="270"/>
      <c r="J56" s="270"/>
      <c r="K56" s="270"/>
      <c r="L56" s="270"/>
      <c r="M56" s="270"/>
      <c r="N56" s="270"/>
      <c r="O56" s="270"/>
      <c r="P56" s="270"/>
      <c r="Q56" s="270"/>
      <c r="R56" s="270"/>
      <c r="S56" s="270"/>
      <c r="T56" s="270"/>
      <c r="U56" s="270"/>
      <c r="V56" s="270"/>
      <c r="W56" s="270"/>
      <c r="X56" s="270"/>
      <c r="Y56" s="270"/>
      <c r="Z56" s="270"/>
      <c r="AA56" s="270"/>
      <c r="AB56" s="270"/>
      <c r="AC56" s="270"/>
      <c r="AD56" s="270"/>
      <c r="AE56" s="270"/>
      <c r="AF56" s="270"/>
      <c r="AG56" s="270"/>
      <c r="AH56" s="270"/>
      <c r="AI56" s="270"/>
    </row>
    <row r="57" spans="1:35" ht="22.5" customHeight="1" thickBot="1" x14ac:dyDescent="0.25">
      <c r="A57" s="306"/>
      <c r="B57" s="301"/>
      <c r="C57" s="282"/>
      <c r="D57" s="282"/>
      <c r="E57" s="285"/>
      <c r="F57" s="282"/>
      <c r="G57" s="282"/>
      <c r="H57" s="270"/>
      <c r="I57" s="270"/>
      <c r="J57" s="270"/>
      <c r="K57" s="270"/>
      <c r="L57" s="270"/>
      <c r="M57" s="270"/>
      <c r="N57" s="270"/>
      <c r="O57" s="270"/>
      <c r="P57" s="270"/>
      <c r="Q57" s="270"/>
      <c r="R57" s="270"/>
      <c r="S57" s="270"/>
      <c r="T57" s="270"/>
      <c r="U57" s="270"/>
      <c r="V57" s="270"/>
      <c r="W57" s="270"/>
      <c r="X57" s="270"/>
      <c r="Y57" s="270"/>
      <c r="Z57" s="270"/>
      <c r="AA57" s="270"/>
      <c r="AB57" s="270"/>
      <c r="AC57" s="270"/>
      <c r="AD57" s="270"/>
      <c r="AE57" s="270"/>
      <c r="AF57" s="270"/>
      <c r="AG57" s="270"/>
      <c r="AH57" s="270"/>
      <c r="AI57" s="270"/>
    </row>
    <row r="58" spans="1:35" ht="22.5" customHeight="1" thickBot="1" x14ac:dyDescent="0.3">
      <c r="A58" s="307" t="s">
        <v>336</v>
      </c>
      <c r="B58" s="308" t="s">
        <v>214</v>
      </c>
      <c r="C58" s="309">
        <f>+C50+C55</f>
        <v>0</v>
      </c>
      <c r="D58" s="309">
        <f>+D50+D55</f>
        <v>0</v>
      </c>
      <c r="E58" s="308" t="s">
        <v>214</v>
      </c>
      <c r="F58" s="309">
        <f>+F50+F55</f>
        <v>0</v>
      </c>
      <c r="G58" s="309">
        <f>+G50+G55</f>
        <v>0</v>
      </c>
      <c r="H58" s="270"/>
      <c r="I58" s="270"/>
      <c r="J58" s="270"/>
      <c r="K58" s="270"/>
      <c r="L58" s="270"/>
      <c r="M58" s="270"/>
      <c r="N58" s="270"/>
      <c r="O58" s="270"/>
      <c r="P58" s="270"/>
      <c r="Q58" s="270"/>
      <c r="R58" s="270"/>
      <c r="S58" s="270"/>
      <c r="T58" s="270"/>
      <c r="U58" s="270"/>
      <c r="V58" s="270"/>
      <c r="W58" s="270"/>
      <c r="X58" s="270"/>
      <c r="Y58" s="270"/>
      <c r="Z58" s="270"/>
      <c r="AA58" s="270"/>
      <c r="AB58" s="270"/>
      <c r="AC58" s="270"/>
      <c r="AD58" s="270"/>
      <c r="AE58" s="270"/>
      <c r="AF58" s="270"/>
      <c r="AG58" s="270"/>
      <c r="AH58" s="270"/>
      <c r="AI58" s="270"/>
    </row>
    <row r="59" spans="1:35" ht="22.5" customHeight="1" thickBot="1" x14ac:dyDescent="0.3">
      <c r="A59" s="307" t="s">
        <v>337</v>
      </c>
      <c r="B59" s="308" t="s">
        <v>214</v>
      </c>
      <c r="C59" s="310">
        <f>+C49+C58</f>
        <v>0</v>
      </c>
      <c r="D59" s="310">
        <f>+D49+D58</f>
        <v>0</v>
      </c>
      <c r="E59" s="311" t="s">
        <v>214</v>
      </c>
      <c r="F59" s="310">
        <f>+F49+F58</f>
        <v>0</v>
      </c>
      <c r="G59" s="310">
        <f>+G49+G58</f>
        <v>0</v>
      </c>
      <c r="H59" s="270"/>
      <c r="I59" s="270"/>
      <c r="J59" s="270"/>
      <c r="K59" s="270"/>
      <c r="L59" s="270"/>
      <c r="M59" s="270"/>
      <c r="N59" s="270"/>
      <c r="O59" s="270"/>
      <c r="P59" s="270"/>
      <c r="Q59" s="270"/>
      <c r="R59" s="270"/>
      <c r="S59" s="270"/>
      <c r="T59" s="270"/>
      <c r="U59" s="270"/>
      <c r="V59" s="270"/>
      <c r="W59" s="270"/>
      <c r="X59" s="270"/>
      <c r="Y59" s="270"/>
      <c r="Z59" s="270"/>
      <c r="AA59" s="270"/>
      <c r="AB59" s="270"/>
      <c r="AC59" s="270"/>
      <c r="AD59" s="270"/>
      <c r="AE59" s="270"/>
      <c r="AF59" s="270"/>
      <c r="AG59" s="270"/>
      <c r="AH59" s="270"/>
      <c r="AI59" s="270"/>
    </row>
    <row r="60" spans="1:35" ht="18" customHeight="1" x14ac:dyDescent="0.25">
      <c r="A60" s="312"/>
      <c r="B60" s="268"/>
      <c r="C60" s="268"/>
      <c r="D60" s="268"/>
      <c r="E60" s="268"/>
      <c r="F60" s="268"/>
      <c r="G60" s="268"/>
      <c r="H60" s="270"/>
      <c r="I60" s="270"/>
      <c r="J60" s="270"/>
      <c r="K60" s="270"/>
      <c r="L60" s="270"/>
      <c r="M60" s="270"/>
      <c r="N60" s="270"/>
      <c r="O60" s="270"/>
      <c r="P60" s="270"/>
      <c r="Q60" s="270"/>
      <c r="R60" s="270"/>
      <c r="S60" s="270"/>
      <c r="T60" s="270"/>
      <c r="U60" s="270"/>
      <c r="V60" s="270"/>
      <c r="W60" s="270"/>
      <c r="X60" s="270"/>
      <c r="Y60" s="270"/>
      <c r="Z60" s="270"/>
      <c r="AA60" s="270"/>
      <c r="AB60" s="270"/>
      <c r="AC60" s="270"/>
      <c r="AD60" s="270"/>
      <c r="AE60" s="270"/>
      <c r="AF60" s="270"/>
      <c r="AG60" s="270"/>
      <c r="AH60" s="270"/>
      <c r="AI60" s="270"/>
    </row>
    <row r="61" spans="1:35" ht="15.75" x14ac:dyDescent="0.25">
      <c r="A61" s="313" t="s">
        <v>479</v>
      </c>
      <c r="B61" s="314"/>
      <c r="C61" s="314"/>
      <c r="D61" s="314"/>
      <c r="E61" s="314"/>
      <c r="F61" s="268"/>
      <c r="G61" s="268"/>
      <c r="H61" s="270"/>
      <c r="I61" s="270"/>
      <c r="J61" s="270"/>
      <c r="K61" s="270"/>
      <c r="L61" s="270"/>
      <c r="M61" s="270"/>
      <c r="N61" s="270"/>
      <c r="O61" s="270"/>
      <c r="P61" s="270"/>
      <c r="Q61" s="270"/>
      <c r="R61" s="270"/>
      <c r="S61" s="270"/>
      <c r="T61" s="270"/>
      <c r="U61" s="270"/>
      <c r="V61" s="270"/>
      <c r="W61" s="270"/>
      <c r="X61" s="270"/>
      <c r="Y61" s="270"/>
      <c r="Z61" s="270"/>
      <c r="AA61" s="270"/>
      <c r="AB61" s="270"/>
      <c r="AC61" s="270"/>
      <c r="AD61" s="270"/>
      <c r="AE61" s="270"/>
      <c r="AF61" s="270"/>
      <c r="AG61" s="270"/>
      <c r="AH61" s="270"/>
      <c r="AI61" s="270"/>
    </row>
    <row r="62" spans="1:35" x14ac:dyDescent="0.2">
      <c r="A62" s="206" t="s">
        <v>480</v>
      </c>
      <c r="B62" s="314"/>
      <c r="C62" s="267"/>
      <c r="D62" s="314"/>
      <c r="E62" s="314"/>
      <c r="F62" s="1163"/>
      <c r="G62" s="1164"/>
      <c r="H62" s="270"/>
      <c r="I62" s="270"/>
      <c r="J62" s="270"/>
      <c r="K62" s="270"/>
      <c r="L62" s="270"/>
      <c r="M62" s="270"/>
      <c r="N62" s="270"/>
      <c r="O62" s="270"/>
      <c r="P62" s="270"/>
      <c r="Q62" s="270"/>
      <c r="R62" s="270"/>
      <c r="S62" s="270"/>
      <c r="T62" s="270"/>
      <c r="U62" s="270"/>
      <c r="V62" s="270"/>
      <c r="W62" s="270"/>
      <c r="X62" s="270"/>
      <c r="Y62" s="270"/>
      <c r="Z62" s="270"/>
      <c r="AA62" s="270"/>
      <c r="AB62" s="270"/>
      <c r="AC62" s="270"/>
      <c r="AD62" s="270"/>
      <c r="AE62" s="270"/>
      <c r="AF62" s="270"/>
      <c r="AG62" s="270"/>
      <c r="AH62" s="270"/>
      <c r="AI62" s="270"/>
    </row>
    <row r="63" spans="1:35" x14ac:dyDescent="0.2">
      <c r="A63" s="206"/>
      <c r="B63" s="314"/>
      <c r="C63" s="267"/>
      <c r="D63" s="314"/>
      <c r="E63" s="314"/>
      <c r="F63" s="348"/>
      <c r="G63" s="349"/>
      <c r="H63" s="270"/>
      <c r="I63" s="270"/>
      <c r="J63" s="270"/>
      <c r="K63" s="270"/>
      <c r="L63" s="270"/>
      <c r="M63" s="270"/>
      <c r="N63" s="270"/>
      <c r="O63" s="270"/>
      <c r="P63" s="270"/>
      <c r="Q63" s="270"/>
      <c r="R63" s="270"/>
      <c r="S63" s="270"/>
      <c r="T63" s="270"/>
      <c r="U63" s="270"/>
      <c r="V63" s="270"/>
      <c r="W63" s="270"/>
      <c r="X63" s="270"/>
      <c r="Y63" s="270"/>
      <c r="Z63" s="270"/>
      <c r="AA63" s="270"/>
      <c r="AB63" s="270"/>
      <c r="AC63" s="270"/>
      <c r="AD63" s="270"/>
      <c r="AE63" s="270"/>
      <c r="AF63" s="270"/>
      <c r="AG63" s="270"/>
      <c r="AH63" s="270"/>
      <c r="AI63" s="270"/>
    </row>
    <row r="64" spans="1:35" ht="19.5" customHeight="1" x14ac:dyDescent="0.2">
      <c r="A64" s="314"/>
      <c r="B64" s="126"/>
      <c r="C64" s="327" t="s">
        <v>227</v>
      </c>
      <c r="D64" s="940">
        <f ca="1">'Popis SÚ a nákl.účtů'!B165</f>
        <v>44573</v>
      </c>
      <c r="E64" s="126"/>
      <c r="F64" s="1163"/>
      <c r="G64" s="1164"/>
      <c r="H64" s="270"/>
      <c r="I64" s="270"/>
      <c r="J64" s="270"/>
      <c r="K64" s="270"/>
      <c r="L64" s="270"/>
      <c r="M64" s="270"/>
      <c r="N64" s="270"/>
      <c r="O64" s="270"/>
      <c r="P64" s="270"/>
      <c r="Q64" s="270"/>
      <c r="R64" s="270"/>
      <c r="S64" s="270"/>
      <c r="T64" s="270"/>
      <c r="U64" s="270"/>
      <c r="V64" s="270"/>
      <c r="W64" s="270"/>
      <c r="X64" s="270"/>
      <c r="Y64" s="270"/>
      <c r="Z64" s="270"/>
      <c r="AA64" s="270"/>
      <c r="AB64" s="270"/>
      <c r="AC64" s="270"/>
      <c r="AD64" s="270"/>
      <c r="AE64" s="270"/>
      <c r="AF64" s="270"/>
      <c r="AG64" s="270"/>
      <c r="AH64" s="270"/>
      <c r="AI64" s="270"/>
    </row>
    <row r="65" spans="1:35" ht="19.5" customHeight="1" x14ac:dyDescent="0.2">
      <c r="B65" s="126"/>
      <c r="C65" s="327" t="s">
        <v>114</v>
      </c>
      <c r="D65" s="417">
        <f>'Popis SÚ a nákl.účtů'!B166</f>
        <v>0</v>
      </c>
      <c r="E65" s="327" t="s">
        <v>109</v>
      </c>
      <c r="F65" s="268" t="s">
        <v>229</v>
      </c>
      <c r="G65" s="268"/>
      <c r="H65" s="270"/>
      <c r="I65" s="270"/>
      <c r="J65" s="270"/>
      <c r="K65" s="270"/>
      <c r="L65" s="270"/>
      <c r="M65" s="270"/>
      <c r="N65" s="270"/>
      <c r="O65" s="270"/>
      <c r="P65" s="270"/>
      <c r="Q65" s="270"/>
      <c r="R65" s="270"/>
      <c r="S65" s="270"/>
      <c r="T65" s="270"/>
      <c r="U65" s="270"/>
      <c r="V65" s="270"/>
      <c r="W65" s="270"/>
      <c r="X65" s="270"/>
      <c r="Y65" s="270"/>
      <c r="Z65" s="270"/>
      <c r="AA65" s="270"/>
      <c r="AB65" s="270"/>
      <c r="AC65" s="270"/>
      <c r="AD65" s="270"/>
      <c r="AE65" s="270"/>
      <c r="AF65" s="270"/>
      <c r="AG65" s="270"/>
      <c r="AH65" s="270"/>
      <c r="AI65" s="270"/>
    </row>
    <row r="66" spans="1:35" ht="19.5" customHeight="1" x14ac:dyDescent="0.2">
      <c r="B66" s="126"/>
      <c r="C66" s="327" t="s">
        <v>116</v>
      </c>
      <c r="D66" s="418">
        <f>'Popis SÚ a nákl.účtů'!B167</f>
        <v>0</v>
      </c>
      <c r="E66" s="327"/>
      <c r="F66" s="270"/>
      <c r="G66" s="270"/>
      <c r="H66" s="270"/>
      <c r="I66" s="270"/>
      <c r="J66" s="270"/>
      <c r="K66" s="270"/>
      <c r="L66" s="270"/>
      <c r="M66" s="270"/>
      <c r="N66" s="270"/>
      <c r="O66" s="270"/>
      <c r="P66" s="270"/>
      <c r="Q66" s="270"/>
      <c r="R66" s="270"/>
      <c r="S66" s="270"/>
      <c r="T66" s="270"/>
      <c r="U66" s="270"/>
      <c r="V66" s="270"/>
      <c r="W66" s="270"/>
      <c r="X66" s="270"/>
      <c r="Y66" s="270"/>
      <c r="Z66" s="270"/>
      <c r="AA66" s="270"/>
      <c r="AB66" s="270"/>
      <c r="AC66" s="270"/>
      <c r="AD66" s="270"/>
      <c r="AE66" s="270"/>
      <c r="AF66" s="270"/>
      <c r="AG66" s="270"/>
      <c r="AH66" s="270"/>
      <c r="AI66" s="270"/>
    </row>
    <row r="67" spans="1:35" ht="19.5" customHeight="1" x14ac:dyDescent="0.2">
      <c r="B67" s="126"/>
      <c r="C67" s="327" t="s">
        <v>117</v>
      </c>
      <c r="D67" s="418">
        <f>'Popis SÚ a nákl.účtů'!B168</f>
        <v>0</v>
      </c>
      <c r="E67" s="327" t="s">
        <v>109</v>
      </c>
      <c r="F67" s="270" t="s">
        <v>230</v>
      </c>
      <c r="G67" s="270"/>
      <c r="H67" s="270"/>
      <c r="I67" s="270"/>
      <c r="J67" s="270"/>
      <c r="K67" s="270"/>
      <c r="L67" s="270"/>
      <c r="M67" s="270"/>
      <c r="N67" s="270"/>
      <c r="O67" s="270"/>
      <c r="P67" s="270"/>
      <c r="Q67" s="270"/>
      <c r="R67" s="270"/>
      <c r="S67" s="270"/>
      <c r="T67" s="270"/>
      <c r="U67" s="270"/>
      <c r="V67" s="270"/>
      <c r="W67" s="270"/>
      <c r="X67" s="270"/>
      <c r="Y67" s="270"/>
      <c r="Z67" s="270"/>
      <c r="AA67" s="270"/>
      <c r="AB67" s="270"/>
      <c r="AC67" s="270"/>
      <c r="AD67" s="270"/>
      <c r="AE67" s="270"/>
      <c r="AF67" s="270"/>
      <c r="AG67" s="270"/>
      <c r="AH67" s="270"/>
      <c r="AI67" s="270"/>
    </row>
    <row r="68" spans="1:35" x14ac:dyDescent="0.2">
      <c r="A68" s="315"/>
      <c r="B68" s="315"/>
      <c r="C68" s="315"/>
      <c r="D68" s="315"/>
      <c r="E68" s="315"/>
      <c r="F68" s="270"/>
      <c r="G68" s="270"/>
      <c r="H68" s="270"/>
      <c r="I68" s="270"/>
      <c r="J68" s="270"/>
      <c r="K68" s="270"/>
      <c r="L68" s="270"/>
      <c r="M68" s="270"/>
      <c r="N68" s="270"/>
      <c r="O68" s="270"/>
      <c r="P68" s="270"/>
      <c r="Q68" s="270"/>
      <c r="R68" s="270"/>
      <c r="S68" s="270"/>
      <c r="T68" s="270"/>
      <c r="U68" s="270"/>
      <c r="V68" s="270"/>
      <c r="W68" s="270"/>
      <c r="X68" s="270"/>
      <c r="Y68" s="270"/>
      <c r="Z68" s="270"/>
      <c r="AA68" s="270"/>
      <c r="AB68" s="270"/>
      <c r="AC68" s="270"/>
      <c r="AD68" s="270"/>
      <c r="AE68" s="270"/>
      <c r="AF68" s="270"/>
      <c r="AG68" s="270"/>
      <c r="AH68" s="270"/>
      <c r="AI68" s="270"/>
    </row>
    <row r="69" spans="1:35" x14ac:dyDescent="0.2">
      <c r="A69" s="316"/>
      <c r="B69" s="315"/>
      <c r="C69" s="315"/>
      <c r="D69" s="315"/>
      <c r="E69" s="315"/>
      <c r="F69" s="270"/>
      <c r="G69" s="270"/>
      <c r="H69" s="270"/>
      <c r="I69" s="270"/>
      <c r="J69" s="270"/>
      <c r="K69" s="270"/>
      <c r="L69" s="270"/>
      <c r="M69" s="270"/>
      <c r="N69" s="270"/>
      <c r="O69" s="270"/>
      <c r="P69" s="270"/>
      <c r="Q69" s="270"/>
      <c r="R69" s="270"/>
      <c r="S69" s="270"/>
      <c r="T69" s="270"/>
      <c r="U69" s="270"/>
      <c r="V69" s="270"/>
      <c r="W69" s="270"/>
      <c r="X69" s="270"/>
      <c r="Y69" s="270"/>
      <c r="Z69" s="270"/>
      <c r="AA69" s="270"/>
      <c r="AB69" s="270"/>
      <c r="AC69" s="270"/>
      <c r="AD69" s="270"/>
      <c r="AE69" s="270"/>
      <c r="AF69" s="270"/>
      <c r="AG69" s="270"/>
      <c r="AH69" s="270"/>
      <c r="AI69" s="270"/>
    </row>
    <row r="70" spans="1:35" x14ac:dyDescent="0.2">
      <c r="A70" s="270"/>
      <c r="B70" s="270"/>
      <c r="C70" s="270"/>
      <c r="D70" s="270"/>
      <c r="E70" s="270"/>
      <c r="F70" s="270"/>
      <c r="G70" s="270"/>
      <c r="H70" s="270"/>
      <c r="I70" s="270"/>
      <c r="J70" s="270"/>
      <c r="K70" s="270"/>
      <c r="L70" s="270"/>
      <c r="M70" s="270"/>
      <c r="N70" s="270"/>
      <c r="O70" s="270"/>
      <c r="P70" s="270"/>
      <c r="Q70" s="270"/>
      <c r="R70" s="270"/>
      <c r="S70" s="270"/>
      <c r="T70" s="270"/>
      <c r="U70" s="270"/>
      <c r="V70" s="270"/>
      <c r="W70" s="270"/>
      <c r="X70" s="270"/>
      <c r="Y70" s="270"/>
      <c r="Z70" s="270"/>
      <c r="AA70" s="270"/>
      <c r="AB70" s="270"/>
      <c r="AC70" s="270"/>
      <c r="AD70" s="270"/>
      <c r="AE70" s="270"/>
      <c r="AF70" s="270"/>
      <c r="AG70" s="270"/>
      <c r="AH70" s="270"/>
      <c r="AI70" s="270"/>
    </row>
    <row r="71" spans="1:35" x14ac:dyDescent="0.2">
      <c r="A71" s="315"/>
      <c r="B71" s="315"/>
      <c r="C71" s="315"/>
      <c r="D71" s="315"/>
      <c r="E71" s="315"/>
      <c r="F71" s="270"/>
      <c r="G71" s="270"/>
      <c r="H71" s="270"/>
      <c r="I71" s="270"/>
      <c r="J71" s="270"/>
      <c r="K71" s="270"/>
      <c r="L71" s="270"/>
      <c r="M71" s="270"/>
      <c r="N71" s="270"/>
      <c r="O71" s="270"/>
      <c r="P71" s="270"/>
      <c r="Q71" s="270"/>
      <c r="R71" s="270"/>
      <c r="S71" s="270"/>
      <c r="T71" s="270"/>
      <c r="U71" s="270"/>
      <c r="V71" s="270"/>
      <c r="W71" s="270"/>
      <c r="X71" s="270"/>
      <c r="Y71" s="270"/>
      <c r="Z71" s="270"/>
      <c r="AA71" s="270"/>
      <c r="AB71" s="270"/>
      <c r="AC71" s="270"/>
      <c r="AD71" s="270"/>
      <c r="AE71" s="270"/>
      <c r="AF71" s="270"/>
      <c r="AG71" s="270"/>
      <c r="AH71" s="270"/>
      <c r="AI71" s="270"/>
    </row>
    <row r="72" spans="1:35" x14ac:dyDescent="0.2">
      <c r="A72" s="315"/>
      <c r="B72" s="315"/>
      <c r="C72" s="315"/>
      <c r="D72" s="315"/>
      <c r="E72" s="315"/>
      <c r="F72" s="270"/>
      <c r="G72" s="270"/>
      <c r="H72" s="270"/>
      <c r="I72" s="270"/>
      <c r="J72" s="270"/>
      <c r="K72" s="270"/>
      <c r="L72" s="270"/>
      <c r="M72" s="270"/>
      <c r="N72" s="270"/>
      <c r="O72" s="270"/>
      <c r="P72" s="270"/>
      <c r="Q72" s="270"/>
      <c r="R72" s="270"/>
      <c r="S72" s="270"/>
      <c r="T72" s="270"/>
      <c r="U72" s="270"/>
      <c r="V72" s="270"/>
      <c r="W72" s="270"/>
      <c r="X72" s="270"/>
      <c r="Y72" s="270"/>
      <c r="Z72" s="270"/>
      <c r="AA72" s="270"/>
      <c r="AB72" s="270"/>
      <c r="AC72" s="270"/>
      <c r="AD72" s="270"/>
      <c r="AE72" s="270"/>
      <c r="AF72" s="270"/>
      <c r="AG72" s="270"/>
      <c r="AH72" s="270"/>
      <c r="AI72" s="270"/>
    </row>
    <row r="73" spans="1:35" x14ac:dyDescent="0.2">
      <c r="A73" s="270"/>
      <c r="B73" s="270"/>
      <c r="C73" s="270"/>
      <c r="D73" s="270"/>
      <c r="E73" s="270"/>
      <c r="F73" s="270"/>
      <c r="G73" s="270"/>
      <c r="H73" s="270"/>
      <c r="I73" s="270"/>
      <c r="J73" s="270"/>
      <c r="K73" s="270"/>
      <c r="L73" s="270"/>
      <c r="M73" s="270"/>
      <c r="N73" s="270"/>
      <c r="O73" s="270"/>
      <c r="P73" s="270"/>
      <c r="Q73" s="270"/>
      <c r="R73" s="270"/>
      <c r="S73" s="270"/>
      <c r="T73" s="270"/>
      <c r="U73" s="270"/>
      <c r="V73" s="270"/>
      <c r="W73" s="270"/>
      <c r="X73" s="270"/>
      <c r="Y73" s="270"/>
      <c r="Z73" s="270"/>
      <c r="AA73" s="270"/>
      <c r="AB73" s="270"/>
      <c r="AC73" s="270"/>
      <c r="AD73" s="270"/>
      <c r="AE73" s="270"/>
      <c r="AF73" s="270"/>
      <c r="AG73" s="270"/>
      <c r="AH73" s="270"/>
      <c r="AI73" s="270"/>
    </row>
    <row r="74" spans="1:35" ht="13.5" customHeight="1" x14ac:dyDescent="0.2">
      <c r="A74" s="270"/>
      <c r="B74" s="270"/>
      <c r="C74" s="270"/>
      <c r="D74" s="270"/>
      <c r="E74" s="270"/>
      <c r="F74" s="270"/>
      <c r="G74" s="270"/>
      <c r="H74" s="270"/>
      <c r="I74" s="270"/>
      <c r="J74" s="270"/>
      <c r="K74" s="270"/>
      <c r="L74" s="270"/>
      <c r="M74" s="270"/>
      <c r="N74" s="270"/>
      <c r="O74" s="270"/>
      <c r="P74" s="270"/>
      <c r="Q74" s="270"/>
      <c r="R74" s="270"/>
      <c r="S74" s="270"/>
      <c r="T74" s="270"/>
      <c r="U74" s="270"/>
      <c r="V74" s="270"/>
      <c r="W74" s="270"/>
      <c r="X74" s="270"/>
      <c r="Y74" s="270"/>
      <c r="Z74" s="270"/>
      <c r="AA74" s="270"/>
      <c r="AB74" s="270"/>
      <c r="AC74" s="270"/>
      <c r="AD74" s="270"/>
      <c r="AE74" s="270"/>
      <c r="AF74" s="270"/>
      <c r="AG74" s="270"/>
      <c r="AH74" s="270"/>
      <c r="AI74" s="270"/>
    </row>
    <row r="75" spans="1:35" x14ac:dyDescent="0.2">
      <c r="A75" s="270"/>
      <c r="B75" s="270"/>
      <c r="C75" s="270"/>
      <c r="D75" s="270"/>
      <c r="E75" s="270"/>
      <c r="F75" s="270"/>
      <c r="G75" s="270"/>
      <c r="H75" s="270"/>
      <c r="I75" s="270"/>
      <c r="J75" s="270"/>
      <c r="K75" s="270"/>
      <c r="L75" s="270"/>
      <c r="M75" s="270"/>
      <c r="N75" s="270"/>
      <c r="O75" s="270"/>
      <c r="P75" s="270"/>
      <c r="Q75" s="270"/>
      <c r="R75" s="270"/>
      <c r="S75" s="270"/>
      <c r="T75" s="270"/>
      <c r="U75" s="270"/>
      <c r="V75" s="270"/>
      <c r="W75" s="270"/>
      <c r="X75" s="270"/>
      <c r="Y75" s="270"/>
      <c r="Z75" s="270"/>
      <c r="AA75" s="270"/>
      <c r="AB75" s="270"/>
      <c r="AC75" s="270"/>
      <c r="AD75" s="270"/>
      <c r="AE75" s="270"/>
      <c r="AF75" s="270"/>
      <c r="AG75" s="270"/>
      <c r="AH75" s="270"/>
      <c r="AI75" s="270"/>
    </row>
    <row r="76" spans="1:35" x14ac:dyDescent="0.2">
      <c r="A76" s="270"/>
      <c r="B76" s="270"/>
      <c r="C76" s="270"/>
      <c r="D76" s="270"/>
      <c r="E76" s="270"/>
      <c r="F76" s="270"/>
      <c r="G76" s="270"/>
      <c r="H76" s="270"/>
      <c r="I76" s="270"/>
      <c r="J76" s="270"/>
      <c r="K76" s="270"/>
      <c r="L76" s="270"/>
      <c r="M76" s="270"/>
      <c r="N76" s="270"/>
      <c r="O76" s="270"/>
      <c r="P76" s="270"/>
      <c r="Q76" s="270"/>
      <c r="R76" s="270"/>
      <c r="S76" s="270"/>
      <c r="T76" s="270"/>
      <c r="U76" s="270"/>
      <c r="V76" s="270"/>
      <c r="W76" s="270"/>
      <c r="X76" s="270"/>
      <c r="Y76" s="270"/>
      <c r="Z76" s="270"/>
      <c r="AA76" s="270"/>
      <c r="AB76" s="270"/>
      <c r="AC76" s="270"/>
      <c r="AD76" s="270"/>
      <c r="AE76" s="270"/>
      <c r="AF76" s="270"/>
      <c r="AG76" s="270"/>
      <c r="AH76" s="270"/>
      <c r="AI76" s="270"/>
    </row>
    <row r="77" spans="1:35" x14ac:dyDescent="0.2">
      <c r="A77" s="270"/>
      <c r="B77" s="270"/>
      <c r="C77" s="270"/>
      <c r="D77" s="270"/>
      <c r="E77" s="270"/>
      <c r="F77" s="270"/>
      <c r="G77" s="270"/>
      <c r="H77" s="270"/>
      <c r="I77" s="270"/>
      <c r="J77" s="270"/>
      <c r="K77" s="270"/>
      <c r="L77" s="270"/>
      <c r="M77" s="270"/>
      <c r="N77" s="270"/>
      <c r="O77" s="270"/>
      <c r="P77" s="270"/>
      <c r="Q77" s="270"/>
      <c r="R77" s="270"/>
      <c r="S77" s="270"/>
      <c r="T77" s="270"/>
      <c r="U77" s="270"/>
      <c r="V77" s="270"/>
      <c r="W77" s="270"/>
      <c r="X77" s="270"/>
      <c r="Y77" s="270"/>
      <c r="Z77" s="270"/>
      <c r="AA77" s="270"/>
      <c r="AB77" s="270"/>
      <c r="AC77" s="270"/>
      <c r="AD77" s="270"/>
      <c r="AE77" s="270"/>
      <c r="AF77" s="270"/>
      <c r="AG77" s="270"/>
      <c r="AH77" s="270"/>
      <c r="AI77" s="270"/>
    </row>
    <row r="78" spans="1:35" x14ac:dyDescent="0.2">
      <c r="A78" s="270"/>
      <c r="B78" s="270"/>
      <c r="C78" s="270"/>
      <c r="D78" s="270"/>
      <c r="E78" s="270"/>
      <c r="F78" s="270"/>
      <c r="G78" s="270"/>
      <c r="H78" s="270"/>
      <c r="I78" s="270"/>
      <c r="J78" s="270"/>
      <c r="K78" s="270"/>
      <c r="L78" s="270"/>
      <c r="M78" s="270"/>
      <c r="N78" s="270"/>
      <c r="O78" s="270"/>
      <c r="P78" s="270"/>
      <c r="Q78" s="270"/>
      <c r="R78" s="270"/>
      <c r="S78" s="270"/>
      <c r="T78" s="270"/>
      <c r="U78" s="270"/>
      <c r="V78" s="270"/>
      <c r="W78" s="270"/>
      <c r="X78" s="270"/>
      <c r="Y78" s="270"/>
      <c r="Z78" s="270"/>
      <c r="AA78" s="270"/>
      <c r="AB78" s="270"/>
      <c r="AC78" s="270"/>
      <c r="AD78" s="270"/>
      <c r="AE78" s="270"/>
      <c r="AF78" s="270"/>
      <c r="AG78" s="270"/>
      <c r="AH78" s="270"/>
      <c r="AI78" s="270"/>
    </row>
    <row r="79" spans="1:35" x14ac:dyDescent="0.2">
      <c r="A79" s="270"/>
      <c r="B79" s="270"/>
      <c r="C79" s="270"/>
      <c r="D79" s="270"/>
      <c r="E79" s="270"/>
      <c r="F79" s="270"/>
      <c r="G79" s="270"/>
      <c r="H79" s="270"/>
      <c r="I79" s="270"/>
      <c r="J79" s="270"/>
      <c r="K79" s="270"/>
      <c r="L79" s="270"/>
      <c r="M79" s="270"/>
      <c r="N79" s="270"/>
      <c r="O79" s="270"/>
      <c r="P79" s="270"/>
      <c r="Q79" s="270"/>
      <c r="R79" s="270"/>
      <c r="S79" s="270"/>
      <c r="T79" s="270"/>
      <c r="U79" s="270"/>
      <c r="V79" s="270"/>
      <c r="W79" s="270"/>
      <c r="X79" s="270"/>
      <c r="Y79" s="270"/>
      <c r="Z79" s="270"/>
      <c r="AA79" s="270"/>
      <c r="AB79" s="270"/>
      <c r="AC79" s="270"/>
      <c r="AD79" s="270"/>
      <c r="AE79" s="270"/>
      <c r="AF79" s="270"/>
      <c r="AG79" s="270"/>
      <c r="AH79" s="270"/>
      <c r="AI79" s="270"/>
    </row>
    <row r="80" spans="1:35" x14ac:dyDescent="0.2">
      <c r="A80" s="270"/>
      <c r="B80" s="270"/>
      <c r="C80" s="270"/>
      <c r="D80" s="270"/>
      <c r="E80" s="270"/>
      <c r="F80" s="270"/>
      <c r="G80" s="270"/>
      <c r="H80" s="270"/>
      <c r="I80" s="270"/>
      <c r="J80" s="270"/>
      <c r="K80" s="270"/>
      <c r="L80" s="270"/>
      <c r="M80" s="270"/>
      <c r="N80" s="270"/>
      <c r="O80" s="270"/>
      <c r="P80" s="270"/>
      <c r="Q80" s="270"/>
      <c r="R80" s="270"/>
      <c r="S80" s="270"/>
      <c r="T80" s="270"/>
      <c r="U80" s="270"/>
      <c r="V80" s="270"/>
      <c r="W80" s="270"/>
      <c r="X80" s="270"/>
      <c r="Y80" s="270"/>
      <c r="Z80" s="270"/>
      <c r="AA80" s="270"/>
      <c r="AB80" s="270"/>
      <c r="AC80" s="270"/>
      <c r="AD80" s="270"/>
      <c r="AE80" s="270"/>
      <c r="AF80" s="270"/>
      <c r="AG80" s="270"/>
      <c r="AH80" s="270"/>
      <c r="AI80" s="270"/>
    </row>
    <row r="81" spans="1:35" x14ac:dyDescent="0.2">
      <c r="A81" s="270"/>
      <c r="B81" s="270"/>
      <c r="C81" s="270"/>
      <c r="D81" s="270"/>
      <c r="E81" s="270"/>
      <c r="F81" s="270"/>
      <c r="G81" s="270"/>
      <c r="H81" s="270"/>
      <c r="I81" s="270"/>
      <c r="J81" s="270"/>
      <c r="K81" s="270"/>
      <c r="L81" s="270"/>
      <c r="M81" s="270"/>
      <c r="N81" s="270"/>
      <c r="O81" s="270"/>
      <c r="P81" s="270"/>
      <c r="Q81" s="270"/>
      <c r="R81" s="270"/>
      <c r="S81" s="270"/>
      <c r="T81" s="270"/>
      <c r="U81" s="270"/>
      <c r="V81" s="270"/>
      <c r="W81" s="270"/>
      <c r="X81" s="270"/>
      <c r="Y81" s="270"/>
      <c r="Z81" s="270"/>
      <c r="AA81" s="270"/>
      <c r="AB81" s="270"/>
      <c r="AC81" s="270"/>
      <c r="AD81" s="270"/>
      <c r="AE81" s="270"/>
      <c r="AF81" s="270"/>
      <c r="AG81" s="270"/>
      <c r="AH81" s="270"/>
      <c r="AI81" s="270"/>
    </row>
    <row r="82" spans="1:35" x14ac:dyDescent="0.2">
      <c r="A82" s="270"/>
      <c r="B82" s="270"/>
      <c r="C82" s="270"/>
      <c r="D82" s="270"/>
      <c r="E82" s="270"/>
      <c r="F82" s="270"/>
      <c r="G82" s="270"/>
      <c r="H82" s="270"/>
      <c r="I82" s="270"/>
      <c r="J82" s="270"/>
      <c r="K82" s="270"/>
      <c r="L82" s="270"/>
      <c r="M82" s="270"/>
      <c r="N82" s="270"/>
      <c r="O82" s="270"/>
      <c r="P82" s="270"/>
      <c r="Q82" s="270"/>
      <c r="R82" s="270"/>
      <c r="S82" s="270"/>
      <c r="T82" s="270"/>
      <c r="U82" s="270"/>
      <c r="V82" s="270"/>
      <c r="W82" s="270"/>
      <c r="X82" s="270"/>
      <c r="Y82" s="270"/>
      <c r="Z82" s="270"/>
      <c r="AA82" s="270"/>
      <c r="AB82" s="270"/>
      <c r="AC82" s="270"/>
      <c r="AD82" s="270"/>
      <c r="AE82" s="270"/>
      <c r="AF82" s="270"/>
      <c r="AG82" s="270"/>
      <c r="AH82" s="270"/>
      <c r="AI82" s="270"/>
    </row>
    <row r="83" spans="1:35" x14ac:dyDescent="0.2">
      <c r="A83" s="270"/>
      <c r="B83" s="270"/>
      <c r="C83" s="270"/>
      <c r="D83" s="270"/>
      <c r="E83" s="270"/>
      <c r="F83" s="270"/>
      <c r="G83" s="270"/>
      <c r="H83" s="270"/>
      <c r="I83" s="270"/>
      <c r="J83" s="270"/>
      <c r="K83" s="270"/>
      <c r="L83" s="270"/>
      <c r="M83" s="270"/>
      <c r="N83" s="270"/>
      <c r="O83" s="270"/>
      <c r="P83" s="270"/>
      <c r="Q83" s="270"/>
      <c r="R83" s="270"/>
      <c r="S83" s="270"/>
      <c r="T83" s="270"/>
      <c r="U83" s="270"/>
      <c r="V83" s="270"/>
      <c r="W83" s="270"/>
      <c r="X83" s="270"/>
      <c r="Y83" s="270"/>
      <c r="Z83" s="270"/>
      <c r="AA83" s="270"/>
      <c r="AB83" s="270"/>
      <c r="AC83" s="270"/>
      <c r="AD83" s="270"/>
      <c r="AE83" s="270"/>
      <c r="AF83" s="270"/>
      <c r="AG83" s="270"/>
      <c r="AH83" s="270"/>
      <c r="AI83" s="270"/>
    </row>
    <row r="84" spans="1:35" x14ac:dyDescent="0.2">
      <c r="A84" s="270"/>
      <c r="B84" s="270"/>
      <c r="C84" s="270"/>
      <c r="D84" s="270"/>
      <c r="E84" s="270"/>
      <c r="F84" s="270"/>
      <c r="G84" s="270"/>
      <c r="H84" s="270"/>
      <c r="I84" s="270"/>
      <c r="J84" s="270"/>
      <c r="K84" s="270"/>
      <c r="L84" s="270"/>
      <c r="M84" s="270"/>
      <c r="N84" s="270"/>
      <c r="O84" s="270"/>
      <c r="P84" s="270"/>
      <c r="Q84" s="270"/>
      <c r="R84" s="270"/>
      <c r="S84" s="270"/>
      <c r="T84" s="270"/>
      <c r="U84" s="270"/>
      <c r="V84" s="270"/>
      <c r="W84" s="270"/>
      <c r="X84" s="270"/>
      <c r="Y84" s="270"/>
      <c r="Z84" s="270"/>
      <c r="AA84" s="270"/>
      <c r="AB84" s="270"/>
      <c r="AC84" s="270"/>
      <c r="AD84" s="270"/>
      <c r="AE84" s="270"/>
      <c r="AF84" s="270"/>
      <c r="AG84" s="270"/>
      <c r="AH84" s="270"/>
      <c r="AI84" s="270"/>
    </row>
    <row r="85" spans="1:35" x14ac:dyDescent="0.2">
      <c r="A85" s="270"/>
      <c r="B85" s="270"/>
      <c r="C85" s="270"/>
      <c r="D85" s="270"/>
      <c r="E85" s="270"/>
      <c r="F85" s="270"/>
      <c r="G85" s="270"/>
      <c r="H85" s="270"/>
      <c r="I85" s="270"/>
      <c r="J85" s="270"/>
      <c r="K85" s="270"/>
      <c r="L85" s="270"/>
      <c r="M85" s="270"/>
      <c r="N85" s="270"/>
      <c r="O85" s="270"/>
      <c r="P85" s="270"/>
      <c r="Q85" s="270"/>
      <c r="R85" s="270"/>
      <c r="S85" s="270"/>
      <c r="T85" s="270"/>
      <c r="U85" s="270"/>
      <c r="V85" s="270"/>
      <c r="W85" s="270"/>
      <c r="X85" s="270"/>
      <c r="Y85" s="270"/>
      <c r="Z85" s="270"/>
      <c r="AA85" s="270"/>
      <c r="AB85" s="270"/>
      <c r="AC85" s="270"/>
      <c r="AD85" s="270"/>
      <c r="AE85" s="270"/>
      <c r="AF85" s="270"/>
      <c r="AG85" s="270"/>
      <c r="AH85" s="270"/>
      <c r="AI85" s="270"/>
    </row>
    <row r="86" spans="1:35" x14ac:dyDescent="0.2">
      <c r="A86" s="270"/>
      <c r="B86" s="270"/>
      <c r="C86" s="270"/>
      <c r="D86" s="270"/>
      <c r="E86" s="270"/>
      <c r="F86" s="270"/>
      <c r="G86" s="270"/>
      <c r="H86" s="270"/>
      <c r="I86" s="270"/>
      <c r="J86" s="270"/>
      <c r="K86" s="270"/>
      <c r="L86" s="270"/>
      <c r="M86" s="270"/>
      <c r="N86" s="270"/>
      <c r="O86" s="270"/>
      <c r="P86" s="270"/>
      <c r="Q86" s="270"/>
      <c r="R86" s="270"/>
      <c r="S86" s="270"/>
      <c r="T86" s="270"/>
      <c r="U86" s="270"/>
      <c r="V86" s="270"/>
      <c r="W86" s="270"/>
      <c r="X86" s="270"/>
      <c r="Y86" s="270"/>
      <c r="Z86" s="270"/>
      <c r="AA86" s="270"/>
      <c r="AB86" s="270"/>
      <c r="AC86" s="270"/>
      <c r="AD86" s="270"/>
      <c r="AE86" s="270"/>
      <c r="AF86" s="270"/>
      <c r="AG86" s="270"/>
      <c r="AH86" s="270"/>
      <c r="AI86" s="270"/>
    </row>
    <row r="87" spans="1:35" x14ac:dyDescent="0.2">
      <c r="A87" s="270"/>
      <c r="B87" s="270"/>
      <c r="C87" s="270"/>
      <c r="D87" s="270"/>
      <c r="E87" s="270"/>
      <c r="F87" s="270"/>
      <c r="G87" s="270"/>
      <c r="H87" s="270"/>
      <c r="I87" s="270"/>
      <c r="J87" s="270"/>
      <c r="K87" s="270"/>
      <c r="L87" s="270"/>
      <c r="M87" s="270"/>
      <c r="N87" s="270"/>
      <c r="O87" s="270"/>
      <c r="P87" s="270"/>
      <c r="Q87" s="270"/>
      <c r="R87" s="270"/>
      <c r="S87" s="270"/>
      <c r="T87" s="270"/>
      <c r="U87" s="270"/>
      <c r="V87" s="270"/>
      <c r="W87" s="270"/>
      <c r="X87" s="270"/>
      <c r="Y87" s="270"/>
      <c r="Z87" s="270"/>
      <c r="AA87" s="270"/>
      <c r="AB87" s="270"/>
      <c r="AC87" s="270"/>
      <c r="AD87" s="270"/>
      <c r="AE87" s="270"/>
      <c r="AF87" s="270"/>
      <c r="AG87" s="270"/>
      <c r="AH87" s="270"/>
      <c r="AI87" s="270"/>
    </row>
    <row r="88" spans="1:35" x14ac:dyDescent="0.2">
      <c r="A88" s="270"/>
      <c r="B88" s="270"/>
      <c r="C88" s="270"/>
      <c r="D88" s="270"/>
      <c r="E88" s="270"/>
      <c r="F88" s="270"/>
      <c r="G88" s="270"/>
      <c r="H88" s="270"/>
      <c r="I88" s="270"/>
      <c r="J88" s="270"/>
      <c r="K88" s="270"/>
      <c r="L88" s="270"/>
      <c r="M88" s="270"/>
      <c r="N88" s="270"/>
      <c r="O88" s="270"/>
      <c r="P88" s="270"/>
      <c r="Q88" s="270"/>
      <c r="R88" s="270"/>
      <c r="S88" s="270"/>
      <c r="T88" s="270"/>
      <c r="U88" s="270"/>
      <c r="V88" s="270"/>
      <c r="W88" s="270"/>
      <c r="X88" s="270"/>
      <c r="Y88" s="270"/>
      <c r="Z88" s="270"/>
      <c r="AA88" s="270"/>
      <c r="AB88" s="270"/>
      <c r="AC88" s="270"/>
      <c r="AD88" s="270"/>
      <c r="AE88" s="270"/>
      <c r="AF88" s="270"/>
      <c r="AG88" s="270"/>
      <c r="AH88" s="270"/>
      <c r="AI88" s="270"/>
    </row>
    <row r="89" spans="1:35" x14ac:dyDescent="0.2">
      <c r="A89" s="270"/>
      <c r="B89" s="270"/>
      <c r="C89" s="270"/>
      <c r="D89" s="270"/>
      <c r="E89" s="270"/>
      <c r="F89" s="270"/>
      <c r="G89" s="270"/>
      <c r="H89" s="270"/>
      <c r="I89" s="270"/>
      <c r="J89" s="270"/>
      <c r="K89" s="270"/>
      <c r="L89" s="270"/>
      <c r="M89" s="270"/>
      <c r="N89" s="270"/>
      <c r="O89" s="270"/>
      <c r="P89" s="270"/>
      <c r="Q89" s="270"/>
      <c r="R89" s="270"/>
      <c r="S89" s="270"/>
      <c r="T89" s="270"/>
      <c r="U89" s="270"/>
      <c r="V89" s="270"/>
      <c r="W89" s="270"/>
      <c r="X89" s="270"/>
      <c r="Y89" s="270"/>
      <c r="Z89" s="270"/>
      <c r="AA89" s="270"/>
      <c r="AB89" s="270"/>
      <c r="AC89" s="270"/>
      <c r="AD89" s="270"/>
      <c r="AE89" s="270"/>
      <c r="AF89" s="270"/>
      <c r="AG89" s="270"/>
      <c r="AH89" s="270"/>
      <c r="AI89" s="270"/>
    </row>
    <row r="90" spans="1:35" x14ac:dyDescent="0.2">
      <c r="A90" s="270"/>
      <c r="B90" s="270"/>
      <c r="C90" s="270"/>
      <c r="D90" s="270"/>
      <c r="E90" s="270"/>
      <c r="F90" s="270"/>
      <c r="G90" s="270"/>
      <c r="H90" s="270"/>
      <c r="I90" s="270"/>
      <c r="J90" s="270"/>
      <c r="K90" s="270"/>
      <c r="L90" s="270"/>
      <c r="M90" s="270"/>
      <c r="N90" s="270"/>
      <c r="O90" s="270"/>
      <c r="P90" s="270"/>
      <c r="Q90" s="270"/>
      <c r="R90" s="270"/>
      <c r="S90" s="270"/>
      <c r="T90" s="270"/>
      <c r="U90" s="270"/>
      <c r="V90" s="270"/>
      <c r="W90" s="270"/>
      <c r="X90" s="270"/>
      <c r="Y90" s="270"/>
      <c r="Z90" s="270"/>
      <c r="AA90" s="270"/>
      <c r="AB90" s="270"/>
      <c r="AC90" s="270"/>
      <c r="AD90" s="270"/>
      <c r="AE90" s="270"/>
      <c r="AF90" s="270"/>
      <c r="AG90" s="270"/>
      <c r="AH90" s="270"/>
      <c r="AI90" s="270"/>
    </row>
    <row r="91" spans="1:35" x14ac:dyDescent="0.2">
      <c r="A91" s="270"/>
      <c r="B91" s="270"/>
      <c r="C91" s="270"/>
      <c r="D91" s="270"/>
      <c r="E91" s="270"/>
      <c r="F91" s="270"/>
      <c r="G91" s="270"/>
      <c r="H91" s="270"/>
      <c r="I91" s="270"/>
      <c r="J91" s="270"/>
      <c r="K91" s="270"/>
      <c r="L91" s="270"/>
      <c r="M91" s="270"/>
      <c r="N91" s="270"/>
      <c r="O91" s="270"/>
      <c r="P91" s="270"/>
      <c r="Q91" s="270"/>
      <c r="R91" s="270"/>
      <c r="S91" s="270"/>
      <c r="T91" s="270"/>
      <c r="U91" s="270"/>
      <c r="V91" s="270"/>
      <c r="W91" s="270"/>
      <c r="X91" s="270"/>
      <c r="Y91" s="270"/>
      <c r="Z91" s="270"/>
      <c r="AA91" s="270"/>
      <c r="AB91" s="270"/>
      <c r="AC91" s="270"/>
      <c r="AD91" s="270"/>
      <c r="AE91" s="270"/>
      <c r="AF91" s="270"/>
      <c r="AG91" s="270"/>
      <c r="AH91" s="270"/>
      <c r="AI91" s="270"/>
    </row>
    <row r="92" spans="1:35" x14ac:dyDescent="0.2">
      <c r="A92" s="270"/>
      <c r="B92" s="270"/>
      <c r="C92" s="270"/>
      <c r="D92" s="270"/>
      <c r="E92" s="270"/>
      <c r="F92" s="270"/>
      <c r="G92" s="270"/>
      <c r="H92" s="270"/>
      <c r="I92" s="270"/>
      <c r="J92" s="270"/>
      <c r="K92" s="270"/>
      <c r="L92" s="270"/>
      <c r="M92" s="270"/>
      <c r="N92" s="270"/>
      <c r="O92" s="270"/>
      <c r="P92" s="270"/>
      <c r="Q92" s="270"/>
      <c r="R92" s="270"/>
      <c r="S92" s="270"/>
      <c r="T92" s="270"/>
      <c r="U92" s="270"/>
      <c r="V92" s="270"/>
      <c r="W92" s="270"/>
      <c r="X92" s="270"/>
      <c r="Y92" s="270"/>
      <c r="Z92" s="270"/>
      <c r="AA92" s="270"/>
      <c r="AB92" s="270"/>
      <c r="AC92" s="270"/>
      <c r="AD92" s="270"/>
      <c r="AE92" s="270"/>
      <c r="AF92" s="270"/>
      <c r="AG92" s="270"/>
      <c r="AH92" s="270"/>
      <c r="AI92" s="270"/>
    </row>
    <row r="93" spans="1:35" x14ac:dyDescent="0.2">
      <c r="A93" s="270"/>
      <c r="B93" s="270"/>
      <c r="C93" s="270"/>
      <c r="D93" s="270"/>
      <c r="E93" s="270"/>
      <c r="F93" s="270"/>
      <c r="G93" s="270"/>
      <c r="H93" s="270"/>
      <c r="I93" s="270"/>
      <c r="J93" s="270"/>
      <c r="K93" s="270"/>
      <c r="L93" s="270"/>
      <c r="M93" s="270"/>
      <c r="N93" s="270"/>
      <c r="O93" s="270"/>
      <c r="P93" s="270"/>
      <c r="Q93" s="270"/>
      <c r="R93" s="270"/>
      <c r="S93" s="270"/>
      <c r="T93" s="270"/>
      <c r="U93" s="270"/>
      <c r="V93" s="270"/>
      <c r="W93" s="270"/>
      <c r="X93" s="270"/>
      <c r="Y93" s="270"/>
      <c r="Z93" s="270"/>
      <c r="AA93" s="270"/>
      <c r="AB93" s="270"/>
      <c r="AC93" s="270"/>
      <c r="AD93" s="270"/>
      <c r="AE93" s="270"/>
      <c r="AF93" s="270"/>
      <c r="AG93" s="270"/>
      <c r="AH93" s="270"/>
      <c r="AI93" s="270"/>
    </row>
    <row r="94" spans="1:35" x14ac:dyDescent="0.2">
      <c r="A94" s="270"/>
      <c r="B94" s="270"/>
      <c r="C94" s="270"/>
      <c r="D94" s="270"/>
      <c r="E94" s="270"/>
      <c r="F94" s="270"/>
      <c r="G94" s="270"/>
      <c r="H94" s="270"/>
      <c r="I94" s="270"/>
      <c r="J94" s="270"/>
      <c r="K94" s="270"/>
      <c r="L94" s="270"/>
      <c r="M94" s="270"/>
      <c r="N94" s="270"/>
      <c r="O94" s="270"/>
      <c r="P94" s="270"/>
      <c r="Q94" s="270"/>
      <c r="R94" s="270"/>
      <c r="S94" s="270"/>
      <c r="T94" s="270"/>
      <c r="U94" s="270"/>
      <c r="V94" s="270"/>
      <c r="W94" s="270"/>
      <c r="X94" s="270"/>
      <c r="Y94" s="270"/>
      <c r="Z94" s="270"/>
      <c r="AA94" s="270"/>
      <c r="AB94" s="270"/>
      <c r="AC94" s="270"/>
      <c r="AD94" s="270"/>
      <c r="AE94" s="270"/>
      <c r="AF94" s="270"/>
      <c r="AG94" s="270"/>
      <c r="AH94" s="270"/>
      <c r="AI94" s="270"/>
    </row>
    <row r="95" spans="1:35" x14ac:dyDescent="0.2">
      <c r="A95" s="270"/>
      <c r="B95" s="270"/>
      <c r="C95" s="270"/>
      <c r="D95" s="270"/>
      <c r="E95" s="270"/>
      <c r="F95" s="270"/>
      <c r="G95" s="270"/>
      <c r="H95" s="270"/>
      <c r="I95" s="270"/>
      <c r="J95" s="270"/>
      <c r="K95" s="270"/>
      <c r="L95" s="270"/>
      <c r="M95" s="270"/>
      <c r="N95" s="270"/>
      <c r="O95" s="270"/>
      <c r="P95" s="270"/>
      <c r="Q95" s="270"/>
      <c r="R95" s="270"/>
      <c r="S95" s="270"/>
      <c r="T95" s="270"/>
      <c r="U95" s="270"/>
      <c r="V95" s="270"/>
      <c r="W95" s="270"/>
      <c r="X95" s="270"/>
      <c r="Y95" s="270"/>
      <c r="Z95" s="270"/>
      <c r="AA95" s="270"/>
      <c r="AB95" s="270"/>
      <c r="AC95" s="270"/>
      <c r="AD95" s="270"/>
      <c r="AE95" s="270"/>
      <c r="AF95" s="270"/>
      <c r="AG95" s="270"/>
      <c r="AH95" s="270"/>
      <c r="AI95" s="270"/>
    </row>
    <row r="96" spans="1:35" x14ac:dyDescent="0.2">
      <c r="A96" s="270"/>
      <c r="B96" s="270"/>
      <c r="C96" s="270"/>
      <c r="D96" s="270"/>
      <c r="E96" s="270"/>
      <c r="F96" s="270"/>
      <c r="G96" s="270"/>
      <c r="H96" s="270"/>
      <c r="I96" s="270"/>
      <c r="J96" s="270"/>
      <c r="K96" s="270"/>
      <c r="L96" s="270"/>
      <c r="M96" s="270"/>
      <c r="N96" s="270"/>
      <c r="O96" s="270"/>
      <c r="P96" s="270"/>
      <c r="Q96" s="270"/>
      <c r="R96" s="270"/>
      <c r="S96" s="270"/>
      <c r="T96" s="270"/>
      <c r="U96" s="270"/>
      <c r="V96" s="270"/>
      <c r="W96" s="270"/>
      <c r="X96" s="270"/>
      <c r="Y96" s="270"/>
      <c r="Z96" s="270"/>
      <c r="AA96" s="270"/>
      <c r="AB96" s="270"/>
      <c r="AC96" s="270"/>
      <c r="AD96" s="270"/>
      <c r="AE96" s="270"/>
      <c r="AF96" s="270"/>
      <c r="AG96" s="270"/>
      <c r="AH96" s="270"/>
      <c r="AI96" s="270"/>
    </row>
    <row r="97" spans="1:35" x14ac:dyDescent="0.2">
      <c r="A97" s="270"/>
      <c r="B97" s="270"/>
      <c r="C97" s="270"/>
      <c r="D97" s="270"/>
      <c r="E97" s="270"/>
      <c r="F97" s="270"/>
      <c r="G97" s="270"/>
      <c r="H97" s="270"/>
      <c r="I97" s="270"/>
      <c r="J97" s="270"/>
      <c r="K97" s="270"/>
      <c r="L97" s="270"/>
      <c r="M97" s="270"/>
      <c r="N97" s="270"/>
      <c r="O97" s="270"/>
      <c r="P97" s="270"/>
      <c r="Q97" s="270"/>
      <c r="R97" s="270"/>
      <c r="S97" s="270"/>
      <c r="T97" s="270"/>
      <c r="U97" s="270"/>
      <c r="V97" s="270"/>
      <c r="W97" s="270"/>
      <c r="X97" s="270"/>
      <c r="Y97" s="270"/>
      <c r="Z97" s="270"/>
      <c r="AA97" s="270"/>
      <c r="AB97" s="270"/>
      <c r="AC97" s="270"/>
      <c r="AD97" s="270"/>
      <c r="AE97" s="270"/>
      <c r="AF97" s="270"/>
      <c r="AG97" s="270"/>
      <c r="AH97" s="270"/>
      <c r="AI97" s="270"/>
    </row>
    <row r="98" spans="1:35" x14ac:dyDescent="0.2">
      <c r="A98" s="270"/>
      <c r="B98" s="270"/>
      <c r="C98" s="270"/>
      <c r="D98" s="270"/>
      <c r="E98" s="270"/>
      <c r="F98" s="270"/>
      <c r="G98" s="270"/>
      <c r="H98" s="270"/>
      <c r="I98" s="270"/>
      <c r="J98" s="270"/>
      <c r="K98" s="270"/>
      <c r="L98" s="270"/>
      <c r="M98" s="270"/>
      <c r="N98" s="270"/>
      <c r="O98" s="270"/>
      <c r="P98" s="270"/>
      <c r="Q98" s="270"/>
      <c r="R98" s="270"/>
      <c r="S98" s="270"/>
      <c r="T98" s="270"/>
      <c r="U98" s="270"/>
      <c r="V98" s="270"/>
      <c r="W98" s="270"/>
      <c r="X98" s="270"/>
      <c r="Y98" s="270"/>
      <c r="Z98" s="270"/>
      <c r="AA98" s="270"/>
      <c r="AB98" s="270"/>
      <c r="AC98" s="270"/>
      <c r="AD98" s="270"/>
      <c r="AE98" s="270"/>
      <c r="AF98" s="270"/>
      <c r="AG98" s="270"/>
      <c r="AH98" s="270"/>
      <c r="AI98" s="270"/>
    </row>
    <row r="99" spans="1:35" x14ac:dyDescent="0.2">
      <c r="A99" s="270"/>
      <c r="B99" s="270"/>
      <c r="C99" s="270"/>
      <c r="D99" s="270"/>
      <c r="E99" s="270"/>
      <c r="F99" s="270"/>
      <c r="G99" s="270"/>
      <c r="H99" s="270"/>
      <c r="I99" s="270"/>
      <c r="J99" s="270"/>
      <c r="K99" s="270"/>
      <c r="L99" s="270"/>
      <c r="M99" s="270"/>
      <c r="N99" s="270"/>
      <c r="O99" s="270"/>
      <c r="P99" s="270"/>
      <c r="Q99" s="270"/>
      <c r="R99" s="270"/>
      <c r="S99" s="270"/>
      <c r="T99" s="270"/>
      <c r="U99" s="270"/>
      <c r="V99" s="270"/>
      <c r="W99" s="270"/>
      <c r="X99" s="270"/>
      <c r="Y99" s="270"/>
      <c r="Z99" s="270"/>
      <c r="AA99" s="270"/>
      <c r="AB99" s="270"/>
      <c r="AC99" s="270"/>
      <c r="AD99" s="270"/>
      <c r="AE99" s="270"/>
      <c r="AF99" s="270"/>
      <c r="AG99" s="270"/>
      <c r="AH99" s="270"/>
      <c r="AI99" s="270"/>
    </row>
    <row r="100" spans="1:35" x14ac:dyDescent="0.2">
      <c r="A100" s="270"/>
      <c r="B100" s="270"/>
      <c r="C100" s="270"/>
      <c r="D100" s="270"/>
      <c r="E100" s="270"/>
      <c r="F100" s="270"/>
      <c r="G100" s="270"/>
      <c r="H100" s="270"/>
      <c r="I100" s="270"/>
      <c r="J100" s="270"/>
      <c r="K100" s="270"/>
      <c r="L100" s="270"/>
      <c r="M100" s="270"/>
      <c r="N100" s="270"/>
      <c r="O100" s="270"/>
      <c r="P100" s="270"/>
      <c r="Q100" s="270"/>
      <c r="R100" s="270"/>
      <c r="S100" s="270"/>
      <c r="T100" s="270"/>
      <c r="U100" s="270"/>
      <c r="V100" s="270"/>
      <c r="W100" s="270"/>
      <c r="X100" s="270"/>
      <c r="Y100" s="270"/>
      <c r="Z100" s="270"/>
      <c r="AA100" s="270"/>
      <c r="AB100" s="270"/>
      <c r="AC100" s="270"/>
      <c r="AD100" s="270"/>
      <c r="AE100" s="270"/>
      <c r="AF100" s="270"/>
      <c r="AG100" s="270"/>
      <c r="AH100" s="270"/>
      <c r="AI100" s="270"/>
    </row>
    <row r="101" spans="1:35" x14ac:dyDescent="0.2">
      <c r="A101" s="270"/>
      <c r="B101" s="270"/>
      <c r="C101" s="270"/>
      <c r="D101" s="270"/>
      <c r="E101" s="270"/>
      <c r="F101" s="270"/>
      <c r="G101" s="270"/>
      <c r="H101" s="270"/>
      <c r="I101" s="270"/>
      <c r="J101" s="270"/>
      <c r="K101" s="270"/>
      <c r="L101" s="270"/>
      <c r="M101" s="270"/>
      <c r="N101" s="270"/>
      <c r="O101" s="270"/>
      <c r="P101" s="270"/>
      <c r="Q101" s="270"/>
      <c r="R101" s="270"/>
      <c r="S101" s="270"/>
      <c r="T101" s="270"/>
      <c r="U101" s="270"/>
      <c r="V101" s="270"/>
      <c r="W101" s="270"/>
      <c r="X101" s="270"/>
      <c r="Y101" s="270"/>
      <c r="Z101" s="270"/>
      <c r="AA101" s="270"/>
      <c r="AB101" s="270"/>
      <c r="AC101" s="270"/>
      <c r="AD101" s="270"/>
      <c r="AE101" s="270"/>
      <c r="AF101" s="270"/>
      <c r="AG101" s="270"/>
      <c r="AH101" s="270"/>
      <c r="AI101" s="270"/>
    </row>
    <row r="102" spans="1:35" x14ac:dyDescent="0.2">
      <c r="A102" s="270"/>
      <c r="B102" s="270"/>
      <c r="C102" s="270"/>
      <c r="D102" s="270"/>
      <c r="E102" s="270"/>
      <c r="F102" s="270"/>
      <c r="G102" s="270"/>
      <c r="H102" s="270"/>
      <c r="I102" s="270"/>
      <c r="J102" s="270"/>
      <c r="K102" s="270"/>
      <c r="L102" s="270"/>
      <c r="M102" s="270"/>
      <c r="N102" s="270"/>
      <c r="O102" s="270"/>
      <c r="P102" s="270"/>
      <c r="Q102" s="270"/>
      <c r="R102" s="270"/>
      <c r="S102" s="270"/>
      <c r="T102" s="270"/>
      <c r="U102" s="270"/>
      <c r="V102" s="270"/>
      <c r="W102" s="270"/>
      <c r="X102" s="270"/>
      <c r="Y102" s="270"/>
      <c r="Z102" s="270"/>
      <c r="AA102" s="270"/>
      <c r="AB102" s="270"/>
      <c r="AC102" s="270"/>
      <c r="AD102" s="270"/>
      <c r="AE102" s="270"/>
      <c r="AF102" s="270"/>
      <c r="AG102" s="270"/>
      <c r="AH102" s="270"/>
      <c r="AI102" s="270"/>
    </row>
    <row r="103" spans="1:35" x14ac:dyDescent="0.2">
      <c r="A103" s="270"/>
      <c r="B103" s="270"/>
      <c r="C103" s="270"/>
      <c r="D103" s="270"/>
      <c r="E103" s="270"/>
      <c r="F103" s="270"/>
      <c r="G103" s="270"/>
      <c r="H103" s="270"/>
      <c r="I103" s="270"/>
      <c r="J103" s="270"/>
      <c r="K103" s="270"/>
      <c r="L103" s="270"/>
      <c r="M103" s="270"/>
      <c r="N103" s="270"/>
      <c r="O103" s="270"/>
      <c r="P103" s="270"/>
      <c r="Q103" s="270"/>
      <c r="R103" s="270"/>
      <c r="S103" s="270"/>
      <c r="T103" s="270"/>
      <c r="U103" s="270"/>
      <c r="V103" s="270"/>
      <c r="W103" s="270"/>
      <c r="X103" s="270"/>
      <c r="Y103" s="270"/>
      <c r="Z103" s="270"/>
      <c r="AA103" s="270"/>
      <c r="AB103" s="270"/>
      <c r="AC103" s="270"/>
      <c r="AD103" s="270"/>
      <c r="AE103" s="270"/>
      <c r="AF103" s="270"/>
      <c r="AG103" s="270"/>
      <c r="AH103" s="270"/>
      <c r="AI103" s="270"/>
    </row>
    <row r="104" spans="1:35" x14ac:dyDescent="0.2">
      <c r="A104" s="270"/>
      <c r="B104" s="270"/>
      <c r="C104" s="270"/>
      <c r="D104" s="270"/>
      <c r="E104" s="270"/>
      <c r="F104" s="270"/>
      <c r="G104" s="270"/>
      <c r="H104" s="270"/>
      <c r="I104" s="270"/>
      <c r="J104" s="270"/>
      <c r="K104" s="270"/>
      <c r="L104" s="270"/>
      <c r="M104" s="270"/>
      <c r="N104" s="270"/>
      <c r="O104" s="270"/>
      <c r="P104" s="270"/>
      <c r="Q104" s="270"/>
      <c r="R104" s="270"/>
      <c r="S104" s="270"/>
      <c r="T104" s="270"/>
      <c r="U104" s="270"/>
      <c r="V104" s="270"/>
      <c r="W104" s="270"/>
      <c r="X104" s="270"/>
      <c r="Y104" s="270"/>
      <c r="Z104" s="270"/>
      <c r="AA104" s="270"/>
      <c r="AB104" s="270"/>
      <c r="AC104" s="270"/>
      <c r="AD104" s="270"/>
      <c r="AE104" s="270"/>
      <c r="AF104" s="270"/>
      <c r="AG104" s="270"/>
    </row>
    <row r="105" spans="1:35" x14ac:dyDescent="0.2">
      <c r="A105" s="270"/>
      <c r="B105" s="270"/>
      <c r="C105" s="270"/>
      <c r="D105" s="270"/>
      <c r="E105" s="270"/>
      <c r="F105" s="270"/>
      <c r="G105" s="270"/>
      <c r="H105" s="270"/>
      <c r="I105" s="270"/>
      <c r="J105" s="270"/>
      <c r="K105" s="270"/>
      <c r="L105" s="270"/>
      <c r="M105" s="270"/>
      <c r="N105" s="270"/>
      <c r="O105" s="270"/>
      <c r="P105" s="270"/>
      <c r="Q105" s="270"/>
      <c r="R105" s="270"/>
      <c r="S105" s="270"/>
      <c r="T105" s="270"/>
      <c r="U105" s="270"/>
      <c r="V105" s="270"/>
      <c r="W105" s="270"/>
      <c r="X105" s="270"/>
      <c r="Y105" s="270"/>
      <c r="Z105" s="270"/>
      <c r="AA105" s="270"/>
      <c r="AB105" s="270"/>
      <c r="AC105" s="270"/>
      <c r="AD105" s="270"/>
      <c r="AE105" s="270"/>
      <c r="AF105" s="270"/>
      <c r="AG105" s="270"/>
    </row>
    <row r="106" spans="1:35" x14ac:dyDescent="0.2">
      <c r="A106" s="270"/>
      <c r="B106" s="270"/>
      <c r="C106" s="270"/>
      <c r="D106" s="270"/>
      <c r="E106" s="270"/>
      <c r="F106" s="270"/>
      <c r="G106" s="270"/>
      <c r="H106" s="270"/>
      <c r="I106" s="270"/>
      <c r="J106" s="270"/>
      <c r="K106" s="270"/>
      <c r="L106" s="270"/>
      <c r="M106" s="270"/>
      <c r="N106" s="270"/>
      <c r="O106" s="270"/>
      <c r="P106" s="270"/>
      <c r="Q106" s="270"/>
      <c r="R106" s="270"/>
      <c r="S106" s="270"/>
      <c r="T106" s="270"/>
      <c r="U106" s="270"/>
      <c r="V106" s="270"/>
      <c r="W106" s="270"/>
      <c r="X106" s="270"/>
      <c r="Y106" s="270"/>
      <c r="Z106" s="270"/>
      <c r="AA106" s="270"/>
      <c r="AB106" s="270"/>
      <c r="AC106" s="270"/>
      <c r="AD106" s="270"/>
      <c r="AE106" s="270"/>
      <c r="AF106" s="270"/>
      <c r="AG106" s="270"/>
    </row>
    <row r="107" spans="1:35" x14ac:dyDescent="0.2">
      <c r="A107" s="270"/>
      <c r="B107" s="270"/>
      <c r="C107" s="270"/>
      <c r="D107" s="270"/>
      <c r="E107" s="270"/>
      <c r="F107" s="270"/>
      <c r="G107" s="270"/>
      <c r="H107" s="270"/>
      <c r="I107" s="270"/>
      <c r="J107" s="270"/>
      <c r="K107" s="270"/>
      <c r="L107" s="270"/>
      <c r="M107" s="270"/>
      <c r="N107" s="270"/>
      <c r="O107" s="270"/>
      <c r="P107" s="270"/>
      <c r="Q107" s="270"/>
      <c r="R107" s="270"/>
      <c r="S107" s="270"/>
      <c r="T107" s="270"/>
      <c r="U107" s="270"/>
      <c r="V107" s="270"/>
      <c r="W107" s="270"/>
      <c r="X107" s="270"/>
      <c r="Y107" s="270"/>
      <c r="Z107" s="270"/>
      <c r="AA107" s="270"/>
      <c r="AB107" s="270"/>
      <c r="AC107" s="270"/>
      <c r="AD107" s="270"/>
      <c r="AE107" s="270"/>
      <c r="AF107" s="270"/>
      <c r="AG107" s="270"/>
    </row>
    <row r="108" spans="1:35" x14ac:dyDescent="0.2">
      <c r="A108" s="270"/>
      <c r="B108" s="270"/>
      <c r="C108" s="270"/>
      <c r="D108" s="270"/>
      <c r="E108" s="270"/>
      <c r="F108" s="270"/>
      <c r="G108" s="270"/>
      <c r="H108" s="270"/>
      <c r="I108" s="270"/>
      <c r="J108" s="270"/>
      <c r="K108" s="270"/>
      <c r="L108" s="270"/>
      <c r="M108" s="270"/>
      <c r="N108" s="270"/>
      <c r="O108" s="270"/>
      <c r="P108" s="270"/>
      <c r="Q108" s="270"/>
      <c r="R108" s="270"/>
      <c r="S108" s="270"/>
      <c r="T108" s="270"/>
      <c r="U108" s="270"/>
      <c r="V108" s="270"/>
      <c r="W108" s="270"/>
      <c r="X108" s="270"/>
      <c r="Y108" s="270"/>
      <c r="Z108" s="270"/>
      <c r="AA108" s="270"/>
      <c r="AB108" s="270"/>
      <c r="AC108" s="270"/>
      <c r="AD108" s="270"/>
      <c r="AE108" s="270"/>
      <c r="AF108" s="270"/>
      <c r="AG108" s="270"/>
    </row>
    <row r="109" spans="1:35" x14ac:dyDescent="0.2">
      <c r="A109" s="270"/>
      <c r="B109" s="270"/>
      <c r="C109" s="270"/>
      <c r="D109" s="270"/>
      <c r="E109" s="270"/>
      <c r="F109" s="270"/>
      <c r="G109" s="270"/>
      <c r="H109" s="270"/>
      <c r="I109" s="270"/>
      <c r="J109" s="270"/>
      <c r="K109" s="270"/>
      <c r="L109" s="270"/>
      <c r="M109" s="270"/>
      <c r="N109" s="270"/>
      <c r="O109" s="270"/>
      <c r="P109" s="270"/>
      <c r="Q109" s="270"/>
      <c r="R109" s="270"/>
      <c r="S109" s="270"/>
      <c r="T109" s="270"/>
      <c r="U109" s="270"/>
      <c r="V109" s="270"/>
      <c r="W109" s="270"/>
      <c r="X109" s="270"/>
      <c r="Y109" s="270"/>
      <c r="Z109" s="270"/>
      <c r="AA109" s="270"/>
      <c r="AB109" s="270"/>
      <c r="AC109" s="270"/>
      <c r="AD109" s="270"/>
      <c r="AE109" s="270"/>
      <c r="AF109" s="270"/>
      <c r="AG109" s="270"/>
    </row>
    <row r="110" spans="1:35" x14ac:dyDescent="0.2">
      <c r="A110" s="270"/>
      <c r="B110" s="270"/>
      <c r="C110" s="270"/>
      <c r="D110" s="270"/>
      <c r="E110" s="270"/>
      <c r="F110" s="270"/>
      <c r="G110" s="270"/>
      <c r="H110" s="270"/>
      <c r="I110" s="270"/>
      <c r="J110" s="270"/>
      <c r="K110" s="270"/>
      <c r="L110" s="270"/>
      <c r="M110" s="270"/>
      <c r="N110" s="270"/>
      <c r="O110" s="270"/>
      <c r="P110" s="270"/>
      <c r="Q110" s="270"/>
      <c r="R110" s="270"/>
      <c r="S110" s="270"/>
      <c r="T110" s="270"/>
      <c r="U110" s="270"/>
      <c r="V110" s="270"/>
      <c r="W110" s="270"/>
      <c r="X110" s="270"/>
      <c r="Y110" s="270"/>
      <c r="Z110" s="270"/>
      <c r="AA110" s="270"/>
      <c r="AB110" s="270"/>
      <c r="AC110" s="270"/>
      <c r="AD110" s="270"/>
      <c r="AE110" s="270"/>
      <c r="AF110" s="270"/>
      <c r="AG110" s="270"/>
    </row>
    <row r="111" spans="1:35" x14ac:dyDescent="0.2">
      <c r="A111" s="270"/>
      <c r="B111" s="270"/>
      <c r="C111" s="270"/>
      <c r="D111" s="270"/>
      <c r="E111" s="270"/>
      <c r="F111" s="270"/>
      <c r="G111" s="270"/>
      <c r="H111" s="270"/>
      <c r="I111" s="270"/>
      <c r="J111" s="270"/>
      <c r="K111" s="270"/>
      <c r="L111" s="270"/>
      <c r="M111" s="270"/>
      <c r="N111" s="270"/>
      <c r="O111" s="270"/>
      <c r="P111" s="270"/>
      <c r="Q111" s="270"/>
      <c r="R111" s="270"/>
      <c r="S111" s="270"/>
      <c r="T111" s="270"/>
      <c r="U111" s="270"/>
      <c r="V111" s="270"/>
      <c r="W111" s="270"/>
      <c r="X111" s="270"/>
      <c r="Y111" s="270"/>
      <c r="Z111" s="270"/>
      <c r="AA111" s="270"/>
      <c r="AB111" s="270"/>
      <c r="AC111" s="270"/>
      <c r="AD111" s="270"/>
      <c r="AE111" s="270"/>
      <c r="AF111" s="270"/>
      <c r="AG111" s="270"/>
    </row>
    <row r="112" spans="1:35" x14ac:dyDescent="0.2">
      <c r="A112" s="270"/>
      <c r="B112" s="270"/>
      <c r="C112" s="270"/>
      <c r="D112" s="270"/>
      <c r="E112" s="270"/>
      <c r="F112" s="270"/>
      <c r="G112" s="270"/>
      <c r="H112" s="270"/>
      <c r="I112" s="270"/>
      <c r="J112" s="270"/>
      <c r="K112" s="270"/>
      <c r="L112" s="270"/>
      <c r="M112" s="270"/>
      <c r="N112" s="270"/>
      <c r="O112" s="270"/>
      <c r="P112" s="270"/>
      <c r="Q112" s="270"/>
      <c r="R112" s="270"/>
      <c r="S112" s="270"/>
      <c r="T112" s="270"/>
      <c r="U112" s="270"/>
      <c r="V112" s="270"/>
      <c r="W112" s="270"/>
      <c r="X112" s="270"/>
      <c r="Y112" s="270"/>
      <c r="Z112" s="270"/>
      <c r="AA112" s="270"/>
      <c r="AB112" s="270"/>
      <c r="AC112" s="270"/>
      <c r="AD112" s="270"/>
      <c r="AE112" s="270"/>
      <c r="AF112" s="270"/>
      <c r="AG112" s="270"/>
    </row>
    <row r="113" spans="1:33" x14ac:dyDescent="0.2">
      <c r="A113" s="270"/>
      <c r="B113" s="270"/>
      <c r="C113" s="270"/>
      <c r="D113" s="270"/>
      <c r="E113" s="270"/>
      <c r="F113" s="270"/>
      <c r="G113" s="270"/>
      <c r="H113" s="270"/>
      <c r="I113" s="270"/>
      <c r="J113" s="270"/>
      <c r="K113" s="270"/>
      <c r="L113" s="270"/>
      <c r="M113" s="270"/>
      <c r="N113" s="270"/>
      <c r="O113" s="270"/>
      <c r="P113" s="270"/>
      <c r="Q113" s="270"/>
      <c r="R113" s="270"/>
      <c r="S113" s="270"/>
      <c r="T113" s="270"/>
      <c r="U113" s="270"/>
      <c r="V113" s="270"/>
      <c r="W113" s="270"/>
      <c r="X113" s="270"/>
      <c r="Y113" s="270"/>
      <c r="Z113" s="270"/>
      <c r="AA113" s="270"/>
      <c r="AB113" s="270"/>
      <c r="AC113" s="270"/>
      <c r="AD113" s="270"/>
      <c r="AE113" s="270"/>
      <c r="AF113" s="270"/>
      <c r="AG113" s="270"/>
    </row>
    <row r="114" spans="1:33" x14ac:dyDescent="0.2">
      <c r="A114" s="270"/>
      <c r="B114" s="270"/>
      <c r="C114" s="270"/>
      <c r="D114" s="270"/>
      <c r="E114" s="270"/>
      <c r="F114" s="270"/>
      <c r="G114" s="270"/>
      <c r="H114" s="270"/>
      <c r="I114" s="270"/>
      <c r="J114" s="270"/>
      <c r="K114" s="270"/>
      <c r="L114" s="270"/>
      <c r="M114" s="270"/>
      <c r="N114" s="270"/>
      <c r="O114" s="270"/>
      <c r="P114" s="270"/>
      <c r="Q114" s="270"/>
      <c r="R114" s="270"/>
      <c r="S114" s="270"/>
      <c r="T114" s="270"/>
      <c r="U114" s="270"/>
      <c r="V114" s="270"/>
      <c r="W114" s="270"/>
      <c r="X114" s="270"/>
      <c r="Y114" s="270"/>
      <c r="Z114" s="270"/>
      <c r="AA114" s="270"/>
      <c r="AB114" s="270"/>
      <c r="AC114" s="270"/>
      <c r="AD114" s="270"/>
      <c r="AE114" s="270"/>
      <c r="AF114" s="270"/>
      <c r="AG114" s="270"/>
    </row>
    <row r="115" spans="1:33" x14ac:dyDescent="0.2">
      <c r="A115" s="270"/>
      <c r="B115" s="270"/>
      <c r="C115" s="270"/>
      <c r="D115" s="270"/>
      <c r="E115" s="270"/>
      <c r="F115" s="270"/>
      <c r="G115" s="270"/>
      <c r="H115" s="270"/>
      <c r="I115" s="270"/>
      <c r="J115" s="270"/>
      <c r="K115" s="270"/>
      <c r="L115" s="270"/>
      <c r="M115" s="270"/>
      <c r="N115" s="270"/>
      <c r="O115" s="270"/>
      <c r="P115" s="270"/>
      <c r="Q115" s="270"/>
      <c r="R115" s="270"/>
      <c r="S115" s="270"/>
      <c r="T115" s="270"/>
      <c r="U115" s="270"/>
      <c r="V115" s="270"/>
      <c r="W115" s="270"/>
      <c r="X115" s="270"/>
      <c r="Y115" s="270"/>
      <c r="Z115" s="270"/>
      <c r="AA115" s="270"/>
      <c r="AB115" s="270"/>
      <c r="AC115" s="270"/>
      <c r="AD115" s="270"/>
      <c r="AE115" s="270"/>
      <c r="AF115" s="270"/>
      <c r="AG115" s="270"/>
    </row>
    <row r="116" spans="1:33" x14ac:dyDescent="0.2">
      <c r="A116" s="270"/>
      <c r="B116" s="270"/>
      <c r="C116" s="270"/>
      <c r="D116" s="270"/>
      <c r="E116" s="270"/>
      <c r="F116" s="270"/>
      <c r="G116" s="270"/>
      <c r="H116" s="270"/>
      <c r="I116" s="270"/>
      <c r="J116" s="270"/>
      <c r="K116" s="270"/>
      <c r="L116" s="270"/>
      <c r="M116" s="270"/>
      <c r="N116" s="270"/>
      <c r="O116" s="270"/>
      <c r="P116" s="270"/>
      <c r="Q116" s="270"/>
      <c r="R116" s="270"/>
      <c r="S116" s="270"/>
      <c r="T116" s="270"/>
      <c r="U116" s="270"/>
      <c r="V116" s="270"/>
      <c r="W116" s="270"/>
      <c r="X116" s="270"/>
      <c r="Y116" s="270"/>
      <c r="Z116" s="270"/>
      <c r="AA116" s="270"/>
      <c r="AB116" s="270"/>
      <c r="AC116" s="270"/>
      <c r="AD116" s="270"/>
      <c r="AE116" s="270"/>
      <c r="AF116" s="270"/>
      <c r="AG116" s="270"/>
    </row>
    <row r="117" spans="1:33" x14ac:dyDescent="0.2">
      <c r="A117" s="270"/>
      <c r="B117" s="270"/>
      <c r="C117" s="270"/>
      <c r="D117" s="270"/>
      <c r="E117" s="270"/>
      <c r="F117" s="270"/>
      <c r="G117" s="270"/>
      <c r="H117" s="270"/>
      <c r="I117" s="270"/>
      <c r="J117" s="270"/>
      <c r="K117" s="270"/>
      <c r="L117" s="270"/>
      <c r="M117" s="270"/>
      <c r="N117" s="270"/>
      <c r="O117" s="270"/>
      <c r="P117" s="270"/>
      <c r="Q117" s="270"/>
      <c r="R117" s="270"/>
      <c r="S117" s="270"/>
      <c r="T117" s="270"/>
      <c r="U117" s="270"/>
      <c r="V117" s="270"/>
      <c r="W117" s="270"/>
      <c r="X117" s="270"/>
      <c r="Y117" s="270"/>
      <c r="Z117" s="270"/>
      <c r="AA117" s="270"/>
      <c r="AB117" s="270"/>
      <c r="AC117" s="270"/>
      <c r="AD117" s="270"/>
      <c r="AE117" s="270"/>
      <c r="AF117" s="270"/>
      <c r="AG117" s="270"/>
    </row>
    <row r="118" spans="1:33" x14ac:dyDescent="0.2">
      <c r="A118" s="270"/>
      <c r="B118" s="270"/>
      <c r="C118" s="270"/>
      <c r="D118" s="270"/>
      <c r="E118" s="270"/>
      <c r="F118" s="270"/>
      <c r="G118" s="270"/>
      <c r="H118" s="270"/>
      <c r="I118" s="270"/>
      <c r="J118" s="270"/>
      <c r="K118" s="270"/>
      <c r="L118" s="270"/>
      <c r="M118" s="270"/>
      <c r="N118" s="270"/>
      <c r="O118" s="270"/>
      <c r="P118" s="270"/>
      <c r="Q118" s="270"/>
      <c r="R118" s="270"/>
      <c r="S118" s="270"/>
      <c r="T118" s="270"/>
      <c r="U118" s="270"/>
      <c r="V118" s="270"/>
      <c r="W118" s="270"/>
      <c r="X118" s="270"/>
      <c r="Y118" s="270"/>
      <c r="Z118" s="270"/>
      <c r="AA118" s="270"/>
      <c r="AB118" s="270"/>
      <c r="AC118" s="270"/>
      <c r="AD118" s="270"/>
      <c r="AE118" s="270"/>
      <c r="AF118" s="270"/>
      <c r="AG118" s="270"/>
    </row>
    <row r="119" spans="1:33" x14ac:dyDescent="0.2">
      <c r="A119" s="270"/>
      <c r="B119" s="270"/>
      <c r="C119" s="270"/>
      <c r="D119" s="270"/>
      <c r="E119" s="270"/>
      <c r="F119" s="270"/>
      <c r="G119" s="270"/>
      <c r="H119" s="270"/>
      <c r="I119" s="270"/>
      <c r="J119" s="270"/>
      <c r="K119" s="270"/>
      <c r="L119" s="270"/>
      <c r="M119" s="270"/>
      <c r="N119" s="270"/>
      <c r="O119" s="270"/>
      <c r="P119" s="270"/>
      <c r="Q119" s="270"/>
      <c r="R119" s="270"/>
      <c r="S119" s="270"/>
      <c r="T119" s="270"/>
      <c r="U119" s="270"/>
      <c r="V119" s="270"/>
      <c r="W119" s="270"/>
      <c r="X119" s="270"/>
      <c r="Y119" s="270"/>
      <c r="Z119" s="270"/>
      <c r="AA119" s="270"/>
      <c r="AB119" s="270"/>
      <c r="AC119" s="270"/>
      <c r="AD119" s="270"/>
      <c r="AE119" s="270"/>
      <c r="AF119" s="270"/>
      <c r="AG119" s="270"/>
    </row>
    <row r="120" spans="1:33" x14ac:dyDescent="0.2">
      <c r="A120" s="270"/>
      <c r="B120" s="270"/>
      <c r="C120" s="270"/>
      <c r="D120" s="270"/>
      <c r="E120" s="270"/>
      <c r="F120" s="270"/>
      <c r="G120" s="270"/>
      <c r="H120" s="270"/>
      <c r="I120" s="270"/>
      <c r="J120" s="270"/>
      <c r="K120" s="270"/>
      <c r="L120" s="270"/>
      <c r="M120" s="270"/>
      <c r="N120" s="270"/>
      <c r="O120" s="270"/>
      <c r="P120" s="270"/>
      <c r="Q120" s="270"/>
      <c r="R120" s="270"/>
      <c r="S120" s="270"/>
      <c r="T120" s="270"/>
      <c r="U120" s="270"/>
      <c r="V120" s="270"/>
      <c r="W120" s="270"/>
      <c r="X120" s="270"/>
      <c r="Y120" s="270"/>
      <c r="Z120" s="270"/>
      <c r="AA120" s="270"/>
      <c r="AB120" s="270"/>
      <c r="AC120" s="270"/>
      <c r="AD120" s="270"/>
      <c r="AE120" s="270"/>
      <c r="AF120" s="270"/>
      <c r="AG120" s="270"/>
    </row>
    <row r="121" spans="1:33" x14ac:dyDescent="0.2">
      <c r="A121" s="270"/>
      <c r="B121" s="270"/>
      <c r="C121" s="270"/>
      <c r="D121" s="270"/>
      <c r="E121" s="270"/>
      <c r="F121" s="270"/>
      <c r="G121" s="270"/>
      <c r="H121" s="270"/>
      <c r="I121" s="270"/>
      <c r="J121" s="270"/>
      <c r="K121" s="270"/>
      <c r="L121" s="270"/>
      <c r="M121" s="270"/>
      <c r="N121" s="270"/>
      <c r="O121" s="270"/>
      <c r="P121" s="270"/>
      <c r="Q121" s="270"/>
      <c r="R121" s="270"/>
      <c r="S121" s="270"/>
      <c r="T121" s="270"/>
      <c r="U121" s="270"/>
      <c r="V121" s="270"/>
      <c r="W121" s="270"/>
      <c r="X121" s="270"/>
      <c r="Y121" s="270"/>
      <c r="Z121" s="270"/>
      <c r="AA121" s="270"/>
      <c r="AB121" s="270"/>
      <c r="AC121" s="270"/>
      <c r="AD121" s="270"/>
      <c r="AE121" s="270"/>
      <c r="AF121" s="270"/>
      <c r="AG121" s="270"/>
    </row>
    <row r="122" spans="1:33" x14ac:dyDescent="0.2">
      <c r="A122" s="270"/>
      <c r="B122" s="270"/>
      <c r="C122" s="270"/>
      <c r="D122" s="270"/>
      <c r="E122" s="270"/>
      <c r="F122" s="270"/>
      <c r="G122" s="270"/>
      <c r="H122" s="270"/>
      <c r="I122" s="270"/>
      <c r="J122" s="270"/>
      <c r="K122" s="270"/>
      <c r="L122" s="270"/>
      <c r="M122" s="270"/>
      <c r="N122" s="270"/>
      <c r="O122" s="270"/>
      <c r="P122" s="270"/>
      <c r="Q122" s="270"/>
      <c r="R122" s="270"/>
      <c r="S122" s="270"/>
      <c r="T122" s="270"/>
      <c r="U122" s="270"/>
      <c r="V122" s="270"/>
      <c r="W122" s="270"/>
      <c r="X122" s="270"/>
      <c r="Y122" s="270"/>
      <c r="Z122" s="270"/>
      <c r="AA122" s="270"/>
      <c r="AB122" s="270"/>
      <c r="AC122" s="270"/>
      <c r="AD122" s="270"/>
      <c r="AE122" s="270"/>
      <c r="AF122" s="270"/>
      <c r="AG122" s="270"/>
    </row>
    <row r="123" spans="1:33" x14ac:dyDescent="0.2">
      <c r="A123" s="270"/>
      <c r="B123" s="270"/>
      <c r="C123" s="270"/>
      <c r="D123" s="270"/>
      <c r="E123" s="270"/>
      <c r="F123" s="270"/>
      <c r="G123" s="270"/>
      <c r="H123" s="270"/>
      <c r="I123" s="270"/>
      <c r="J123" s="270"/>
      <c r="K123" s="270"/>
      <c r="L123" s="270"/>
      <c r="M123" s="270"/>
      <c r="N123" s="270"/>
      <c r="O123" s="270"/>
      <c r="P123" s="270"/>
      <c r="Q123" s="270"/>
      <c r="R123" s="270"/>
      <c r="S123" s="270"/>
      <c r="T123" s="270"/>
      <c r="U123" s="270"/>
      <c r="V123" s="270"/>
      <c r="W123" s="270"/>
      <c r="X123" s="270"/>
      <c r="Y123" s="270"/>
      <c r="Z123" s="270"/>
      <c r="AA123" s="270"/>
      <c r="AB123" s="270"/>
      <c r="AC123" s="270"/>
      <c r="AD123" s="270"/>
      <c r="AE123" s="270"/>
      <c r="AF123" s="270"/>
      <c r="AG123" s="270"/>
    </row>
    <row r="124" spans="1:33" x14ac:dyDescent="0.2">
      <c r="A124" s="270"/>
      <c r="B124" s="270"/>
      <c r="C124" s="270"/>
      <c r="D124" s="270"/>
      <c r="E124" s="270"/>
      <c r="F124" s="270"/>
      <c r="G124" s="270"/>
      <c r="H124" s="270"/>
      <c r="I124" s="270"/>
      <c r="J124" s="270"/>
      <c r="K124" s="270"/>
      <c r="L124" s="270"/>
      <c r="M124" s="270"/>
      <c r="N124" s="270"/>
      <c r="O124" s="270"/>
      <c r="P124" s="270"/>
      <c r="Q124" s="270"/>
      <c r="R124" s="270"/>
      <c r="S124" s="270"/>
      <c r="T124" s="270"/>
      <c r="U124" s="270"/>
      <c r="V124" s="270"/>
      <c r="W124" s="270"/>
      <c r="X124" s="270"/>
      <c r="Y124" s="270"/>
      <c r="Z124" s="270"/>
      <c r="AA124" s="270"/>
      <c r="AB124" s="270"/>
      <c r="AC124" s="270"/>
      <c r="AD124" s="270"/>
      <c r="AE124" s="270"/>
      <c r="AF124" s="270"/>
      <c r="AG124" s="270"/>
    </row>
    <row r="125" spans="1:33" x14ac:dyDescent="0.2">
      <c r="A125" s="270"/>
      <c r="B125" s="270"/>
      <c r="C125" s="270"/>
      <c r="D125" s="270"/>
      <c r="E125" s="270"/>
      <c r="F125" s="270"/>
      <c r="G125" s="270"/>
      <c r="H125" s="270"/>
      <c r="I125" s="270"/>
      <c r="J125" s="270"/>
      <c r="K125" s="270"/>
      <c r="L125" s="270"/>
      <c r="M125" s="270"/>
      <c r="N125" s="270"/>
      <c r="O125" s="270"/>
      <c r="P125" s="270"/>
      <c r="Q125" s="270"/>
      <c r="R125" s="270"/>
      <c r="S125" s="270"/>
      <c r="T125" s="270"/>
      <c r="U125" s="270"/>
      <c r="V125" s="270"/>
      <c r="W125" s="270"/>
      <c r="X125" s="270"/>
      <c r="Y125" s="270"/>
      <c r="Z125" s="270"/>
      <c r="AA125" s="270"/>
      <c r="AB125" s="270"/>
      <c r="AC125" s="270"/>
      <c r="AD125" s="270"/>
      <c r="AE125" s="270"/>
      <c r="AF125" s="270"/>
      <c r="AG125" s="270"/>
    </row>
    <row r="126" spans="1:33" x14ac:dyDescent="0.2">
      <c r="A126" s="270"/>
      <c r="B126" s="270"/>
      <c r="C126" s="270"/>
      <c r="D126" s="270"/>
      <c r="E126" s="270"/>
      <c r="F126" s="270"/>
      <c r="G126" s="270"/>
      <c r="H126" s="270"/>
      <c r="I126" s="270"/>
      <c r="J126" s="270"/>
      <c r="K126" s="270"/>
      <c r="L126" s="270"/>
      <c r="M126" s="270"/>
      <c r="N126" s="270"/>
      <c r="O126" s="270"/>
      <c r="P126" s="270"/>
      <c r="Q126" s="270"/>
      <c r="R126" s="270"/>
      <c r="S126" s="270"/>
      <c r="T126" s="270"/>
      <c r="U126" s="270"/>
      <c r="V126" s="270"/>
      <c r="W126" s="270"/>
      <c r="X126" s="270"/>
      <c r="Y126" s="270"/>
      <c r="Z126" s="270"/>
      <c r="AA126" s="270"/>
      <c r="AB126" s="270"/>
      <c r="AC126" s="270"/>
      <c r="AD126" s="270"/>
      <c r="AE126" s="270"/>
      <c r="AF126" s="270"/>
      <c r="AG126" s="270"/>
    </row>
    <row r="127" spans="1:33" x14ac:dyDescent="0.2">
      <c r="A127" s="270"/>
      <c r="B127" s="270"/>
      <c r="C127" s="270"/>
      <c r="D127" s="270"/>
      <c r="E127" s="270"/>
      <c r="F127" s="270"/>
      <c r="G127" s="270"/>
      <c r="H127" s="270"/>
      <c r="I127" s="270"/>
      <c r="J127" s="270"/>
      <c r="K127" s="270"/>
      <c r="L127" s="270"/>
      <c r="M127" s="270"/>
      <c r="N127" s="270"/>
      <c r="O127" s="270"/>
      <c r="P127" s="270"/>
      <c r="Q127" s="270"/>
      <c r="R127" s="270"/>
      <c r="S127" s="270"/>
      <c r="T127" s="270"/>
      <c r="U127" s="270"/>
      <c r="V127" s="270"/>
      <c r="W127" s="270"/>
      <c r="X127" s="270"/>
      <c r="Y127" s="270"/>
      <c r="Z127" s="270"/>
      <c r="AA127" s="270"/>
      <c r="AB127" s="270"/>
      <c r="AC127" s="270"/>
      <c r="AD127" s="270"/>
      <c r="AE127" s="270"/>
      <c r="AF127" s="270"/>
      <c r="AG127" s="270"/>
    </row>
    <row r="128" spans="1:33" x14ac:dyDescent="0.2">
      <c r="A128" s="270"/>
      <c r="B128" s="270"/>
      <c r="C128" s="270"/>
      <c r="D128" s="270"/>
      <c r="E128" s="270"/>
      <c r="F128" s="270"/>
      <c r="G128" s="270"/>
      <c r="H128" s="270"/>
      <c r="I128" s="270"/>
      <c r="J128" s="270"/>
      <c r="K128" s="270"/>
      <c r="L128" s="270"/>
      <c r="M128" s="270"/>
      <c r="N128" s="270"/>
      <c r="O128" s="270"/>
      <c r="P128" s="270"/>
      <c r="Q128" s="270"/>
      <c r="R128" s="270"/>
      <c r="S128" s="270"/>
      <c r="T128" s="270"/>
      <c r="U128" s="270"/>
      <c r="V128" s="270"/>
      <c r="W128" s="270"/>
      <c r="X128" s="270"/>
      <c r="Y128" s="270"/>
      <c r="Z128" s="270"/>
      <c r="AA128" s="270"/>
      <c r="AB128" s="270"/>
      <c r="AC128" s="270"/>
      <c r="AD128" s="270"/>
      <c r="AE128" s="270"/>
      <c r="AF128" s="270"/>
      <c r="AG128" s="270"/>
    </row>
    <row r="129" spans="1:33" x14ac:dyDescent="0.2">
      <c r="A129" s="270"/>
      <c r="B129" s="270"/>
      <c r="C129" s="270"/>
      <c r="D129" s="270"/>
      <c r="E129" s="270"/>
      <c r="F129" s="270"/>
      <c r="G129" s="270"/>
      <c r="H129" s="270"/>
      <c r="I129" s="270"/>
      <c r="J129" s="270"/>
      <c r="K129" s="270"/>
      <c r="L129" s="270"/>
      <c r="M129" s="270"/>
      <c r="N129" s="270"/>
      <c r="O129" s="270"/>
      <c r="P129" s="270"/>
      <c r="Q129" s="270"/>
      <c r="R129" s="270"/>
      <c r="S129" s="270"/>
      <c r="T129" s="270"/>
      <c r="U129" s="270"/>
      <c r="V129" s="270"/>
      <c r="W129" s="270"/>
      <c r="X129" s="270"/>
      <c r="Y129" s="270"/>
      <c r="Z129" s="270"/>
      <c r="AA129" s="270"/>
      <c r="AB129" s="270"/>
      <c r="AC129" s="270"/>
      <c r="AD129" s="270"/>
      <c r="AE129" s="270"/>
      <c r="AF129" s="270"/>
      <c r="AG129" s="270"/>
    </row>
    <row r="130" spans="1:33" x14ac:dyDescent="0.2">
      <c r="A130" s="270"/>
      <c r="B130" s="270"/>
      <c r="C130" s="270"/>
      <c r="D130" s="270"/>
      <c r="E130" s="270"/>
      <c r="F130" s="270"/>
      <c r="G130" s="270"/>
      <c r="H130" s="270"/>
      <c r="I130" s="270"/>
      <c r="J130" s="270"/>
      <c r="K130" s="270"/>
      <c r="L130" s="270"/>
      <c r="M130" s="270"/>
      <c r="N130" s="270"/>
      <c r="O130" s="270"/>
      <c r="P130" s="270"/>
      <c r="Q130" s="270"/>
      <c r="R130" s="270"/>
      <c r="S130" s="270"/>
      <c r="T130" s="270"/>
      <c r="U130" s="270"/>
      <c r="V130" s="270"/>
      <c r="W130" s="270"/>
      <c r="X130" s="270"/>
      <c r="Y130" s="270"/>
      <c r="Z130" s="270"/>
      <c r="AA130" s="270"/>
      <c r="AB130" s="270"/>
      <c r="AC130" s="270"/>
      <c r="AD130" s="270"/>
      <c r="AE130" s="270"/>
      <c r="AF130" s="270"/>
      <c r="AG130" s="270"/>
    </row>
    <row r="131" spans="1:33" x14ac:dyDescent="0.2">
      <c r="A131" s="270"/>
      <c r="B131" s="270"/>
      <c r="C131" s="270"/>
      <c r="D131" s="270"/>
      <c r="E131" s="270"/>
      <c r="F131" s="270"/>
      <c r="G131" s="270"/>
      <c r="H131" s="270"/>
      <c r="I131" s="270"/>
      <c r="J131" s="270"/>
      <c r="K131" s="270"/>
      <c r="L131" s="270"/>
      <c r="M131" s="270"/>
      <c r="N131" s="270"/>
      <c r="O131" s="270"/>
      <c r="P131" s="270"/>
      <c r="Q131" s="270"/>
      <c r="R131" s="270"/>
      <c r="S131" s="270"/>
      <c r="T131" s="270"/>
      <c r="U131" s="270"/>
      <c r="V131" s="270"/>
      <c r="W131" s="270"/>
      <c r="X131" s="270"/>
      <c r="Y131" s="270"/>
      <c r="Z131" s="270"/>
      <c r="AA131" s="270"/>
      <c r="AB131" s="270"/>
      <c r="AC131" s="270"/>
      <c r="AD131" s="270"/>
      <c r="AE131" s="270"/>
      <c r="AF131" s="270"/>
      <c r="AG131" s="270"/>
    </row>
    <row r="132" spans="1:33" x14ac:dyDescent="0.2">
      <c r="A132" s="270"/>
      <c r="B132" s="270"/>
      <c r="C132" s="270"/>
      <c r="D132" s="270"/>
      <c r="E132" s="270"/>
      <c r="F132" s="270"/>
      <c r="G132" s="270"/>
      <c r="H132" s="270"/>
      <c r="I132" s="270"/>
      <c r="J132" s="270"/>
      <c r="K132" s="270"/>
      <c r="L132" s="270"/>
      <c r="M132" s="270"/>
      <c r="N132" s="270"/>
      <c r="O132" s="270"/>
      <c r="P132" s="270"/>
      <c r="Q132" s="270"/>
      <c r="R132" s="270"/>
      <c r="S132" s="270"/>
      <c r="T132" s="270"/>
      <c r="U132" s="270"/>
      <c r="V132" s="270"/>
      <c r="W132" s="270"/>
      <c r="X132" s="270"/>
      <c r="Y132" s="270"/>
      <c r="Z132" s="270"/>
      <c r="AA132" s="270"/>
      <c r="AB132" s="270"/>
      <c r="AC132" s="270"/>
      <c r="AD132" s="270"/>
      <c r="AE132" s="270"/>
      <c r="AF132" s="270"/>
      <c r="AG132" s="270"/>
    </row>
    <row r="133" spans="1:33" x14ac:dyDescent="0.2">
      <c r="A133" s="270"/>
      <c r="B133" s="270"/>
      <c r="C133" s="270"/>
      <c r="D133" s="270"/>
      <c r="E133" s="270"/>
      <c r="F133" s="270"/>
      <c r="G133" s="270"/>
      <c r="H133" s="270"/>
      <c r="I133" s="270"/>
      <c r="J133" s="270"/>
      <c r="K133" s="270"/>
      <c r="L133" s="270"/>
      <c r="M133" s="270"/>
      <c r="N133" s="270"/>
      <c r="O133" s="270"/>
      <c r="P133" s="270"/>
      <c r="Q133" s="270"/>
      <c r="R133" s="270"/>
      <c r="S133" s="270"/>
      <c r="T133" s="270"/>
      <c r="U133" s="270"/>
      <c r="V133" s="270"/>
      <c r="W133" s="270"/>
      <c r="X133" s="270"/>
      <c r="Y133" s="270"/>
      <c r="Z133" s="270"/>
      <c r="AA133" s="270"/>
      <c r="AB133" s="270"/>
      <c r="AC133" s="270"/>
      <c r="AD133" s="270"/>
      <c r="AE133" s="270"/>
      <c r="AF133" s="270"/>
      <c r="AG133" s="270"/>
    </row>
    <row r="134" spans="1:33" x14ac:dyDescent="0.2">
      <c r="A134" s="270"/>
      <c r="B134" s="270"/>
      <c r="C134" s="270"/>
      <c r="D134" s="270"/>
      <c r="E134" s="270"/>
      <c r="F134" s="270"/>
      <c r="G134" s="270"/>
      <c r="H134" s="270"/>
      <c r="I134" s="270"/>
      <c r="J134" s="270"/>
      <c r="K134" s="270"/>
      <c r="L134" s="270"/>
      <c r="M134" s="270"/>
      <c r="N134" s="270"/>
      <c r="O134" s="270"/>
      <c r="P134" s="270"/>
      <c r="Q134" s="270"/>
      <c r="R134" s="270"/>
      <c r="S134" s="270"/>
      <c r="T134" s="270"/>
      <c r="U134" s="270"/>
      <c r="V134" s="270"/>
      <c r="W134" s="270"/>
      <c r="X134" s="270"/>
      <c r="Y134" s="270"/>
      <c r="Z134" s="270"/>
      <c r="AA134" s="270"/>
      <c r="AB134" s="270"/>
      <c r="AC134" s="270"/>
      <c r="AD134" s="270"/>
      <c r="AE134" s="270"/>
      <c r="AF134" s="270"/>
      <c r="AG134" s="270"/>
    </row>
    <row r="135" spans="1:33" x14ac:dyDescent="0.2">
      <c r="A135" s="270"/>
      <c r="B135" s="270"/>
      <c r="C135" s="270"/>
      <c r="D135" s="270"/>
      <c r="E135" s="270"/>
      <c r="F135" s="270"/>
      <c r="G135" s="270"/>
      <c r="H135" s="270"/>
      <c r="I135" s="270"/>
      <c r="J135" s="270"/>
      <c r="K135" s="270"/>
      <c r="L135" s="270"/>
      <c r="M135" s="270"/>
      <c r="N135" s="270"/>
      <c r="O135" s="270"/>
      <c r="P135" s="270"/>
      <c r="Q135" s="270"/>
      <c r="R135" s="270"/>
      <c r="S135" s="270"/>
      <c r="T135" s="270"/>
      <c r="U135" s="270"/>
      <c r="V135" s="270"/>
      <c r="W135" s="270"/>
      <c r="X135" s="270"/>
      <c r="Y135" s="270"/>
      <c r="Z135" s="270"/>
      <c r="AA135" s="270"/>
      <c r="AB135" s="270"/>
      <c r="AC135" s="270"/>
      <c r="AD135" s="270"/>
      <c r="AE135" s="270"/>
      <c r="AF135" s="270"/>
      <c r="AG135" s="270"/>
    </row>
    <row r="136" spans="1:33" x14ac:dyDescent="0.2">
      <c r="A136" s="270"/>
      <c r="B136" s="270"/>
      <c r="C136" s="270"/>
      <c r="D136" s="270"/>
      <c r="E136" s="270"/>
      <c r="F136" s="270"/>
      <c r="G136" s="270"/>
      <c r="H136" s="270"/>
      <c r="I136" s="270"/>
      <c r="J136" s="270"/>
      <c r="K136" s="270"/>
      <c r="L136" s="270"/>
      <c r="M136" s="270"/>
      <c r="N136" s="270"/>
      <c r="O136" s="270"/>
      <c r="P136" s="270"/>
      <c r="Q136" s="270"/>
      <c r="R136" s="270"/>
      <c r="S136" s="270"/>
      <c r="T136" s="270"/>
      <c r="U136" s="270"/>
      <c r="V136" s="270"/>
      <c r="W136" s="270"/>
      <c r="X136" s="270"/>
      <c r="Y136" s="270"/>
      <c r="Z136" s="270"/>
      <c r="AA136" s="270"/>
      <c r="AB136" s="270"/>
      <c r="AC136" s="270"/>
      <c r="AD136" s="270"/>
      <c r="AE136" s="270"/>
      <c r="AF136" s="270"/>
      <c r="AG136" s="270"/>
    </row>
    <row r="137" spans="1:33" x14ac:dyDescent="0.2">
      <c r="A137" s="270"/>
      <c r="B137" s="270"/>
      <c r="C137" s="270"/>
      <c r="D137" s="270"/>
      <c r="E137" s="270"/>
      <c r="F137" s="270"/>
      <c r="G137" s="270"/>
      <c r="H137" s="270"/>
      <c r="I137" s="270"/>
      <c r="J137" s="270"/>
      <c r="K137" s="270"/>
      <c r="L137" s="270"/>
      <c r="M137" s="270"/>
      <c r="N137" s="270"/>
      <c r="O137" s="270"/>
      <c r="P137" s="270"/>
      <c r="Q137" s="270"/>
      <c r="R137" s="270"/>
      <c r="S137" s="270"/>
      <c r="T137" s="270"/>
      <c r="U137" s="270"/>
      <c r="V137" s="270"/>
      <c r="W137" s="270"/>
      <c r="X137" s="270"/>
      <c r="Y137" s="270"/>
      <c r="Z137" s="270"/>
      <c r="AA137" s="270"/>
      <c r="AB137" s="270"/>
      <c r="AC137" s="270"/>
      <c r="AD137" s="270"/>
      <c r="AE137" s="270"/>
      <c r="AF137" s="270"/>
      <c r="AG137" s="270"/>
    </row>
    <row r="138" spans="1:33" x14ac:dyDescent="0.2">
      <c r="A138" s="270"/>
      <c r="B138" s="270"/>
      <c r="C138" s="270"/>
      <c r="D138" s="270"/>
      <c r="E138" s="270"/>
      <c r="F138" s="270"/>
      <c r="G138" s="270"/>
      <c r="H138" s="270"/>
      <c r="I138" s="270"/>
      <c r="J138" s="270"/>
      <c r="K138" s="270"/>
      <c r="L138" s="270"/>
      <c r="M138" s="270"/>
      <c r="N138" s="270"/>
      <c r="O138" s="270"/>
      <c r="P138" s="270"/>
      <c r="Q138" s="270"/>
      <c r="R138" s="270"/>
      <c r="S138" s="270"/>
      <c r="T138" s="270"/>
      <c r="U138" s="270"/>
      <c r="V138" s="270"/>
      <c r="W138" s="270"/>
      <c r="X138" s="270"/>
      <c r="Y138" s="270"/>
      <c r="Z138" s="270"/>
      <c r="AA138" s="270"/>
      <c r="AB138" s="270"/>
      <c r="AC138" s="270"/>
      <c r="AD138" s="270"/>
      <c r="AE138" s="270"/>
      <c r="AF138" s="270"/>
      <c r="AG138" s="270"/>
    </row>
    <row r="139" spans="1:33" x14ac:dyDescent="0.2">
      <c r="A139" s="270"/>
      <c r="B139" s="270"/>
      <c r="C139" s="270"/>
      <c r="D139" s="270"/>
      <c r="E139" s="270"/>
      <c r="F139" s="270"/>
      <c r="G139" s="270"/>
      <c r="H139" s="270"/>
      <c r="I139" s="270"/>
      <c r="J139" s="270"/>
      <c r="K139" s="270"/>
      <c r="L139" s="270"/>
      <c r="M139" s="270"/>
      <c r="N139" s="270"/>
      <c r="O139" s="270"/>
      <c r="P139" s="270"/>
      <c r="Q139" s="270"/>
      <c r="R139" s="270"/>
      <c r="S139" s="270"/>
      <c r="T139" s="270"/>
      <c r="U139" s="270"/>
      <c r="V139" s="270"/>
      <c r="W139" s="270"/>
      <c r="X139" s="270"/>
      <c r="Y139" s="270"/>
      <c r="Z139" s="270"/>
      <c r="AA139" s="270"/>
      <c r="AB139" s="270"/>
      <c r="AC139" s="270"/>
      <c r="AD139" s="270"/>
      <c r="AE139" s="270"/>
      <c r="AF139" s="270"/>
      <c r="AG139" s="270"/>
    </row>
    <row r="140" spans="1:33" x14ac:dyDescent="0.2">
      <c r="A140" s="270"/>
      <c r="B140" s="270"/>
      <c r="C140" s="270"/>
      <c r="D140" s="270"/>
      <c r="E140" s="270"/>
      <c r="F140" s="270"/>
      <c r="G140" s="270"/>
      <c r="H140" s="270"/>
      <c r="I140" s="270"/>
      <c r="J140" s="270"/>
      <c r="K140" s="270"/>
      <c r="L140" s="270"/>
      <c r="M140" s="270"/>
      <c r="N140" s="270"/>
      <c r="O140" s="270"/>
      <c r="P140" s="270"/>
      <c r="Q140" s="270"/>
      <c r="R140" s="270"/>
      <c r="S140" s="270"/>
      <c r="T140" s="270"/>
      <c r="U140" s="270"/>
      <c r="V140" s="270"/>
      <c r="W140" s="270"/>
      <c r="X140" s="270"/>
      <c r="Y140" s="270"/>
      <c r="Z140" s="270"/>
      <c r="AA140" s="270"/>
      <c r="AB140" s="270"/>
      <c r="AC140" s="270"/>
      <c r="AD140" s="270"/>
      <c r="AE140" s="270"/>
      <c r="AF140" s="270"/>
      <c r="AG140" s="270"/>
    </row>
    <row r="141" spans="1:33" x14ac:dyDescent="0.2">
      <c r="A141" s="270"/>
      <c r="B141" s="270"/>
      <c r="C141" s="270"/>
      <c r="D141" s="270"/>
      <c r="E141" s="270"/>
      <c r="F141" s="270"/>
      <c r="G141" s="270"/>
      <c r="H141" s="270"/>
      <c r="I141" s="270"/>
      <c r="J141" s="270"/>
      <c r="K141" s="270"/>
      <c r="L141" s="270"/>
      <c r="M141" s="270"/>
      <c r="N141" s="270"/>
      <c r="O141" s="270"/>
      <c r="P141" s="270"/>
      <c r="Q141" s="270"/>
      <c r="R141" s="270"/>
      <c r="S141" s="270"/>
      <c r="T141" s="270"/>
      <c r="U141" s="270"/>
      <c r="V141" s="270"/>
      <c r="W141" s="270"/>
      <c r="X141" s="270"/>
      <c r="Y141" s="270"/>
      <c r="Z141" s="270"/>
      <c r="AA141" s="270"/>
      <c r="AB141" s="270"/>
      <c r="AC141" s="270"/>
      <c r="AD141" s="270"/>
      <c r="AE141" s="270"/>
      <c r="AF141" s="270"/>
      <c r="AG141" s="270"/>
    </row>
    <row r="142" spans="1:33" x14ac:dyDescent="0.2">
      <c r="A142" s="270"/>
      <c r="B142" s="270"/>
      <c r="C142" s="270"/>
      <c r="D142" s="270"/>
      <c r="E142" s="270"/>
      <c r="F142" s="270"/>
      <c r="G142" s="270"/>
      <c r="H142" s="270"/>
      <c r="I142" s="270"/>
      <c r="J142" s="270"/>
      <c r="K142" s="270"/>
      <c r="L142" s="270"/>
      <c r="M142" s="270"/>
      <c r="N142" s="270"/>
      <c r="O142" s="270"/>
      <c r="P142" s="270"/>
      <c r="Q142" s="270"/>
      <c r="R142" s="270"/>
      <c r="S142" s="270"/>
      <c r="T142" s="270"/>
      <c r="U142" s="270"/>
      <c r="V142" s="270"/>
      <c r="W142" s="270"/>
      <c r="X142" s="270"/>
      <c r="Y142" s="270"/>
      <c r="Z142" s="270"/>
      <c r="AA142" s="270"/>
      <c r="AB142" s="270"/>
      <c r="AC142" s="270"/>
      <c r="AD142" s="270"/>
      <c r="AE142" s="270"/>
      <c r="AF142" s="270"/>
      <c r="AG142" s="270"/>
    </row>
    <row r="143" spans="1:33" x14ac:dyDescent="0.2">
      <c r="A143" s="270"/>
      <c r="B143" s="270"/>
      <c r="C143" s="270"/>
      <c r="D143" s="270"/>
      <c r="E143" s="270"/>
      <c r="F143" s="270"/>
      <c r="G143" s="270"/>
      <c r="H143" s="270"/>
      <c r="I143" s="270"/>
      <c r="J143" s="270"/>
      <c r="K143" s="270"/>
      <c r="L143" s="270"/>
      <c r="M143" s="270"/>
      <c r="N143" s="270"/>
      <c r="O143" s="270"/>
      <c r="P143" s="270"/>
      <c r="Q143" s="270"/>
      <c r="R143" s="270"/>
      <c r="S143" s="270"/>
      <c r="T143" s="270"/>
      <c r="U143" s="270"/>
      <c r="V143" s="270"/>
      <c r="W143" s="270"/>
      <c r="X143" s="270"/>
      <c r="Y143" s="270"/>
      <c r="Z143" s="270"/>
      <c r="AA143" s="270"/>
      <c r="AB143" s="270"/>
      <c r="AC143" s="270"/>
      <c r="AD143" s="270"/>
      <c r="AE143" s="270"/>
      <c r="AF143" s="270"/>
      <c r="AG143" s="270"/>
    </row>
    <row r="144" spans="1:33" x14ac:dyDescent="0.2">
      <c r="A144" s="270"/>
      <c r="B144" s="270"/>
      <c r="C144" s="270"/>
      <c r="D144" s="270"/>
      <c r="E144" s="270"/>
      <c r="F144" s="270"/>
      <c r="G144" s="270"/>
      <c r="H144" s="270"/>
      <c r="I144" s="270"/>
      <c r="J144" s="270"/>
      <c r="K144" s="270"/>
      <c r="L144" s="270"/>
      <c r="M144" s="270"/>
      <c r="N144" s="270"/>
      <c r="O144" s="270"/>
      <c r="P144" s="270"/>
      <c r="Q144" s="270"/>
      <c r="R144" s="270"/>
      <c r="S144" s="270"/>
      <c r="T144" s="270"/>
      <c r="U144" s="270"/>
      <c r="V144" s="270"/>
      <c r="W144" s="270"/>
      <c r="X144" s="270"/>
      <c r="Y144" s="270"/>
      <c r="Z144" s="270"/>
      <c r="AA144" s="270"/>
      <c r="AB144" s="270"/>
      <c r="AC144" s="270"/>
      <c r="AD144" s="270"/>
      <c r="AE144" s="270"/>
      <c r="AF144" s="270"/>
      <c r="AG144" s="270"/>
    </row>
    <row r="145" spans="1:33" x14ac:dyDescent="0.2">
      <c r="A145" s="270"/>
      <c r="B145" s="270"/>
      <c r="C145" s="270"/>
      <c r="D145" s="270"/>
      <c r="E145" s="270"/>
      <c r="F145" s="270"/>
      <c r="G145" s="270"/>
      <c r="H145" s="270"/>
      <c r="I145" s="270"/>
      <c r="J145" s="270"/>
      <c r="K145" s="270"/>
      <c r="L145" s="270"/>
      <c r="M145" s="270"/>
      <c r="N145" s="270"/>
      <c r="O145" s="270"/>
      <c r="P145" s="270"/>
      <c r="Q145" s="270"/>
      <c r="R145" s="270"/>
      <c r="S145" s="270"/>
      <c r="T145" s="270"/>
      <c r="U145" s="270"/>
      <c r="V145" s="270"/>
      <c r="W145" s="270"/>
      <c r="X145" s="270"/>
      <c r="Y145" s="270"/>
      <c r="Z145" s="270"/>
      <c r="AA145" s="270"/>
      <c r="AB145" s="270"/>
      <c r="AC145" s="270"/>
      <c r="AD145" s="270"/>
      <c r="AE145" s="270"/>
      <c r="AF145" s="270"/>
      <c r="AG145" s="270"/>
    </row>
    <row r="146" spans="1:33" x14ac:dyDescent="0.2">
      <c r="A146" s="270"/>
      <c r="B146" s="270"/>
      <c r="C146" s="270"/>
      <c r="D146" s="270"/>
      <c r="E146" s="270"/>
      <c r="F146" s="270"/>
      <c r="G146" s="270"/>
      <c r="H146" s="270"/>
      <c r="I146" s="270"/>
      <c r="J146" s="270"/>
      <c r="K146" s="270"/>
      <c r="L146" s="270"/>
      <c r="M146" s="270"/>
      <c r="N146" s="270"/>
      <c r="O146" s="270"/>
      <c r="P146" s="270"/>
      <c r="Q146" s="270"/>
      <c r="R146" s="270"/>
      <c r="S146" s="270"/>
      <c r="T146" s="270"/>
      <c r="U146" s="270"/>
      <c r="V146" s="270"/>
      <c r="W146" s="270"/>
      <c r="X146" s="270"/>
      <c r="Y146" s="270"/>
      <c r="Z146" s="270"/>
      <c r="AA146" s="270"/>
      <c r="AB146" s="270"/>
      <c r="AC146" s="270"/>
      <c r="AD146" s="270"/>
      <c r="AE146" s="270"/>
      <c r="AF146" s="270"/>
      <c r="AG146" s="270"/>
    </row>
    <row r="147" spans="1:33" x14ac:dyDescent="0.2">
      <c r="A147" s="270"/>
      <c r="B147" s="270"/>
      <c r="C147" s="270"/>
      <c r="D147" s="270"/>
      <c r="E147" s="270"/>
      <c r="F147" s="270"/>
      <c r="G147" s="270"/>
      <c r="H147" s="270"/>
      <c r="I147" s="270"/>
      <c r="J147" s="270"/>
      <c r="K147" s="270"/>
      <c r="L147" s="270"/>
      <c r="M147" s="270"/>
      <c r="N147" s="270"/>
      <c r="O147" s="270"/>
      <c r="P147" s="270"/>
      <c r="Q147" s="270"/>
      <c r="R147" s="270"/>
      <c r="S147" s="270"/>
      <c r="T147" s="270"/>
      <c r="U147" s="270"/>
      <c r="V147" s="270"/>
      <c r="W147" s="270"/>
      <c r="X147" s="270"/>
      <c r="Y147" s="270"/>
      <c r="Z147" s="270"/>
      <c r="AA147" s="270"/>
      <c r="AB147" s="270"/>
      <c r="AC147" s="270"/>
      <c r="AD147" s="270"/>
      <c r="AE147" s="270"/>
      <c r="AF147" s="270"/>
      <c r="AG147" s="270"/>
    </row>
    <row r="148" spans="1:33" x14ac:dyDescent="0.2">
      <c r="A148" s="270"/>
      <c r="B148" s="270"/>
      <c r="C148" s="270"/>
      <c r="D148" s="270"/>
      <c r="E148" s="270"/>
      <c r="F148" s="270"/>
      <c r="G148" s="270"/>
      <c r="H148" s="270"/>
      <c r="I148" s="270"/>
      <c r="J148" s="270"/>
      <c r="K148" s="270"/>
      <c r="L148" s="270"/>
      <c r="M148" s="270"/>
      <c r="N148" s="270"/>
      <c r="O148" s="270"/>
      <c r="P148" s="270"/>
      <c r="Q148" s="270"/>
      <c r="R148" s="270"/>
      <c r="S148" s="270"/>
      <c r="T148" s="270"/>
      <c r="U148" s="270"/>
      <c r="V148" s="270"/>
      <c r="W148" s="270"/>
      <c r="X148" s="270"/>
      <c r="Y148" s="270"/>
      <c r="Z148" s="270"/>
      <c r="AA148" s="270"/>
      <c r="AB148" s="270"/>
      <c r="AC148" s="270"/>
      <c r="AD148" s="270"/>
      <c r="AE148" s="270"/>
      <c r="AF148" s="270"/>
      <c r="AG148" s="270"/>
    </row>
    <row r="149" spans="1:33" x14ac:dyDescent="0.2">
      <c r="A149" s="270"/>
      <c r="B149" s="270"/>
      <c r="C149" s="270"/>
      <c r="D149" s="270"/>
      <c r="E149" s="270"/>
      <c r="F149" s="270"/>
      <c r="G149" s="270"/>
      <c r="H149" s="270"/>
      <c r="I149" s="270"/>
      <c r="J149" s="270"/>
      <c r="K149" s="270"/>
      <c r="L149" s="270"/>
      <c r="M149" s="270"/>
      <c r="N149" s="270"/>
      <c r="O149" s="270"/>
      <c r="P149" s="270"/>
      <c r="Q149" s="270"/>
      <c r="R149" s="270"/>
      <c r="S149" s="270"/>
      <c r="T149" s="270"/>
      <c r="U149" s="270"/>
      <c r="V149" s="270"/>
      <c r="W149" s="270"/>
      <c r="X149" s="270"/>
      <c r="Y149" s="270"/>
      <c r="Z149" s="270"/>
      <c r="AA149" s="270"/>
      <c r="AB149" s="270"/>
      <c r="AC149" s="270"/>
      <c r="AD149" s="270"/>
      <c r="AE149" s="270"/>
      <c r="AF149" s="270"/>
      <c r="AG149" s="270"/>
    </row>
    <row r="150" spans="1:33" x14ac:dyDescent="0.2">
      <c r="A150" s="270"/>
      <c r="B150" s="270"/>
      <c r="C150" s="270"/>
      <c r="D150" s="270"/>
      <c r="E150" s="270"/>
      <c r="F150" s="270"/>
      <c r="G150" s="270"/>
      <c r="H150" s="270"/>
      <c r="I150" s="270"/>
      <c r="J150" s="270"/>
      <c r="K150" s="270"/>
      <c r="L150" s="270"/>
      <c r="M150" s="270"/>
      <c r="N150" s="270"/>
      <c r="O150" s="270"/>
      <c r="P150" s="270"/>
      <c r="Q150" s="270"/>
      <c r="R150" s="270"/>
      <c r="S150" s="270"/>
      <c r="T150" s="270"/>
      <c r="U150" s="270"/>
      <c r="V150" s="270"/>
      <c r="W150" s="270"/>
      <c r="X150" s="270"/>
      <c r="Y150" s="270"/>
      <c r="Z150" s="270"/>
      <c r="AA150" s="270"/>
      <c r="AB150" s="270"/>
      <c r="AC150" s="270"/>
      <c r="AD150" s="270"/>
      <c r="AE150" s="270"/>
      <c r="AF150" s="270"/>
      <c r="AG150" s="270"/>
    </row>
    <row r="151" spans="1:33" x14ac:dyDescent="0.2">
      <c r="A151" s="270"/>
      <c r="B151" s="270"/>
      <c r="C151" s="270"/>
      <c r="D151" s="270"/>
      <c r="E151" s="270"/>
      <c r="F151" s="270"/>
      <c r="G151" s="270"/>
      <c r="H151" s="270"/>
      <c r="I151" s="270"/>
      <c r="J151" s="270"/>
      <c r="K151" s="270"/>
      <c r="L151" s="270"/>
      <c r="M151" s="270"/>
      <c r="N151" s="270"/>
      <c r="O151" s="270"/>
      <c r="P151" s="270"/>
      <c r="Q151" s="270"/>
      <c r="R151" s="270"/>
      <c r="S151" s="270"/>
      <c r="T151" s="270"/>
      <c r="U151" s="270"/>
      <c r="V151" s="270"/>
      <c r="W151" s="270"/>
      <c r="X151" s="270"/>
      <c r="Y151" s="270"/>
      <c r="Z151" s="270"/>
      <c r="AA151" s="270"/>
      <c r="AB151" s="270"/>
      <c r="AC151" s="270"/>
      <c r="AD151" s="270"/>
      <c r="AE151" s="270"/>
      <c r="AF151" s="270"/>
      <c r="AG151" s="270"/>
    </row>
    <row r="152" spans="1:33" x14ac:dyDescent="0.2">
      <c r="A152" s="270"/>
      <c r="B152" s="270"/>
      <c r="C152" s="270"/>
      <c r="D152" s="270"/>
      <c r="E152" s="270"/>
      <c r="F152" s="270"/>
      <c r="G152" s="270"/>
      <c r="H152" s="270"/>
      <c r="I152" s="270"/>
      <c r="J152" s="270"/>
      <c r="K152" s="270"/>
      <c r="L152" s="270"/>
      <c r="M152" s="270"/>
      <c r="N152" s="270"/>
      <c r="O152" s="270"/>
      <c r="P152" s="270"/>
      <c r="Q152" s="270"/>
      <c r="R152" s="270"/>
      <c r="S152" s="270"/>
      <c r="T152" s="270"/>
      <c r="U152" s="270"/>
      <c r="V152" s="270"/>
      <c r="W152" s="270"/>
      <c r="X152" s="270"/>
      <c r="Y152" s="270"/>
      <c r="Z152" s="270"/>
      <c r="AA152" s="270"/>
      <c r="AB152" s="270"/>
      <c r="AC152" s="270"/>
      <c r="AD152" s="270"/>
      <c r="AE152" s="270"/>
      <c r="AF152" s="270"/>
      <c r="AG152" s="270"/>
    </row>
    <row r="153" spans="1:33" x14ac:dyDescent="0.2">
      <c r="A153" s="270"/>
      <c r="B153" s="270"/>
      <c r="C153" s="270"/>
      <c r="D153" s="270"/>
      <c r="E153" s="270"/>
      <c r="F153" s="270"/>
      <c r="G153" s="270"/>
      <c r="H153" s="270"/>
      <c r="I153" s="270"/>
      <c r="J153" s="270"/>
      <c r="K153" s="270"/>
      <c r="L153" s="270"/>
      <c r="M153" s="270"/>
      <c r="N153" s="270"/>
      <c r="O153" s="270"/>
      <c r="P153" s="270"/>
      <c r="Q153" s="270"/>
      <c r="R153" s="270"/>
      <c r="S153" s="270"/>
      <c r="T153" s="270"/>
      <c r="U153" s="270"/>
      <c r="V153" s="270"/>
      <c r="W153" s="270"/>
      <c r="X153" s="270"/>
      <c r="Y153" s="270"/>
      <c r="Z153" s="270"/>
      <c r="AA153" s="270"/>
      <c r="AB153" s="270"/>
      <c r="AC153" s="270"/>
      <c r="AD153" s="270"/>
      <c r="AE153" s="270"/>
      <c r="AF153" s="270"/>
      <c r="AG153" s="270"/>
    </row>
    <row r="154" spans="1:33" x14ac:dyDescent="0.2">
      <c r="A154" s="270"/>
      <c r="B154" s="270"/>
      <c r="C154" s="270"/>
      <c r="D154" s="270"/>
      <c r="E154" s="270"/>
      <c r="F154" s="270"/>
      <c r="G154" s="270"/>
      <c r="H154" s="270"/>
      <c r="I154" s="270"/>
      <c r="J154" s="270"/>
      <c r="K154" s="270"/>
      <c r="L154" s="270"/>
      <c r="M154" s="270"/>
      <c r="N154" s="270"/>
      <c r="O154" s="270"/>
      <c r="P154" s="270"/>
      <c r="Q154" s="270"/>
      <c r="R154" s="270"/>
      <c r="S154" s="270"/>
      <c r="T154" s="270"/>
      <c r="U154" s="270"/>
      <c r="V154" s="270"/>
      <c r="W154" s="270"/>
      <c r="X154" s="270"/>
      <c r="Y154" s="270"/>
      <c r="Z154" s="270"/>
      <c r="AA154" s="270"/>
      <c r="AB154" s="270"/>
      <c r="AC154" s="270"/>
      <c r="AD154" s="270"/>
      <c r="AE154" s="270"/>
      <c r="AF154" s="270"/>
      <c r="AG154" s="270"/>
    </row>
    <row r="155" spans="1:33" x14ac:dyDescent="0.2">
      <c r="A155" s="270"/>
      <c r="B155" s="270"/>
      <c r="C155" s="270"/>
      <c r="D155" s="270"/>
      <c r="E155" s="270"/>
      <c r="F155" s="270"/>
      <c r="G155" s="270"/>
      <c r="H155" s="270"/>
      <c r="I155" s="270"/>
      <c r="J155" s="270"/>
      <c r="K155" s="270"/>
      <c r="L155" s="270"/>
      <c r="M155" s="270"/>
      <c r="N155" s="270"/>
      <c r="O155" s="270"/>
      <c r="P155" s="270"/>
      <c r="Q155" s="270"/>
      <c r="R155" s="270"/>
      <c r="S155" s="270"/>
      <c r="T155" s="270"/>
      <c r="U155" s="270"/>
      <c r="V155" s="270"/>
      <c r="W155" s="270"/>
      <c r="X155" s="270"/>
      <c r="Y155" s="270"/>
      <c r="Z155" s="270"/>
      <c r="AA155" s="270"/>
      <c r="AB155" s="270"/>
      <c r="AC155" s="270"/>
      <c r="AD155" s="270"/>
      <c r="AE155" s="270"/>
      <c r="AF155" s="270"/>
      <c r="AG155" s="270"/>
    </row>
    <row r="156" spans="1:33" x14ac:dyDescent="0.2">
      <c r="A156" s="270"/>
      <c r="B156" s="270"/>
      <c r="C156" s="270"/>
      <c r="D156" s="270"/>
      <c r="E156" s="270"/>
      <c r="F156" s="270"/>
      <c r="G156" s="270"/>
      <c r="H156" s="270"/>
      <c r="I156" s="270"/>
      <c r="J156" s="270"/>
      <c r="K156" s="270"/>
      <c r="L156" s="270"/>
      <c r="M156" s="270"/>
      <c r="N156" s="270"/>
      <c r="O156" s="270"/>
      <c r="P156" s="270"/>
      <c r="Q156" s="270"/>
      <c r="R156" s="270"/>
      <c r="S156" s="270"/>
      <c r="T156" s="270"/>
      <c r="U156" s="270"/>
      <c r="V156" s="270"/>
      <c r="W156" s="270"/>
      <c r="X156" s="270"/>
      <c r="Y156" s="270"/>
      <c r="Z156" s="270"/>
      <c r="AA156" s="270"/>
      <c r="AB156" s="270"/>
      <c r="AC156" s="270"/>
      <c r="AD156" s="270"/>
      <c r="AE156" s="270"/>
      <c r="AF156" s="270"/>
      <c r="AG156" s="270"/>
    </row>
    <row r="157" spans="1:33" x14ac:dyDescent="0.2">
      <c r="A157" s="270"/>
      <c r="B157" s="270"/>
      <c r="C157" s="270"/>
      <c r="D157" s="270"/>
      <c r="E157" s="270"/>
      <c r="F157" s="270"/>
      <c r="G157" s="270"/>
      <c r="H157" s="270"/>
      <c r="I157" s="270"/>
      <c r="J157" s="270"/>
      <c r="K157" s="270"/>
      <c r="L157" s="270"/>
      <c r="M157" s="270"/>
      <c r="N157" s="270"/>
      <c r="O157" s="270"/>
      <c r="P157" s="270"/>
      <c r="Q157" s="270"/>
      <c r="R157" s="270"/>
      <c r="S157" s="270"/>
      <c r="T157" s="270"/>
      <c r="U157" s="270"/>
      <c r="V157" s="270"/>
      <c r="W157" s="270"/>
      <c r="X157" s="270"/>
      <c r="Y157" s="270"/>
      <c r="Z157" s="270"/>
      <c r="AA157" s="270"/>
      <c r="AB157" s="270"/>
      <c r="AC157" s="270"/>
      <c r="AD157" s="270"/>
      <c r="AE157" s="270"/>
      <c r="AF157" s="270"/>
      <c r="AG157" s="270"/>
    </row>
    <row r="158" spans="1:33" x14ac:dyDescent="0.2">
      <c r="A158" s="270"/>
      <c r="B158" s="270"/>
      <c r="C158" s="270"/>
      <c r="D158" s="270"/>
      <c r="E158" s="270"/>
      <c r="F158" s="270"/>
      <c r="G158" s="270"/>
      <c r="H158" s="270"/>
      <c r="I158" s="270"/>
      <c r="J158" s="270"/>
      <c r="K158" s="270"/>
      <c r="L158" s="270"/>
      <c r="M158" s="270"/>
      <c r="N158" s="270"/>
      <c r="O158" s="270"/>
      <c r="P158" s="270"/>
      <c r="Q158" s="270"/>
      <c r="R158" s="270"/>
      <c r="S158" s="270"/>
      <c r="T158" s="270"/>
      <c r="U158" s="270"/>
      <c r="V158" s="270"/>
      <c r="W158" s="270"/>
      <c r="X158" s="270"/>
      <c r="Y158" s="270"/>
      <c r="Z158" s="270"/>
      <c r="AA158" s="270"/>
      <c r="AB158" s="270"/>
      <c r="AC158" s="270"/>
      <c r="AD158" s="270"/>
      <c r="AE158" s="270"/>
      <c r="AF158" s="270"/>
      <c r="AG158" s="270"/>
    </row>
    <row r="159" spans="1:33" x14ac:dyDescent="0.2">
      <c r="A159" s="270"/>
      <c r="B159" s="270"/>
      <c r="C159" s="270"/>
      <c r="D159" s="270"/>
      <c r="E159" s="270"/>
      <c r="F159" s="270"/>
      <c r="G159" s="270"/>
      <c r="H159" s="270"/>
      <c r="I159" s="270"/>
      <c r="J159" s="270"/>
      <c r="K159" s="270"/>
      <c r="L159" s="270"/>
      <c r="M159" s="270"/>
      <c r="N159" s="270"/>
      <c r="O159" s="270"/>
      <c r="P159" s="270"/>
      <c r="Q159" s="270"/>
      <c r="R159" s="270"/>
      <c r="S159" s="270"/>
      <c r="T159" s="270"/>
      <c r="U159" s="270"/>
      <c r="V159" s="270"/>
      <c r="W159" s="270"/>
      <c r="X159" s="270"/>
      <c r="Y159" s="270"/>
      <c r="Z159" s="270"/>
      <c r="AA159" s="270"/>
      <c r="AB159" s="270"/>
      <c r="AC159" s="270"/>
      <c r="AD159" s="270"/>
      <c r="AE159" s="270"/>
      <c r="AF159" s="270"/>
      <c r="AG159" s="270"/>
    </row>
    <row r="160" spans="1:33" x14ac:dyDescent="0.2">
      <c r="A160" s="270"/>
      <c r="B160" s="270"/>
      <c r="C160" s="270"/>
      <c r="D160" s="270"/>
      <c r="E160" s="270"/>
      <c r="F160" s="270"/>
      <c r="G160" s="270"/>
      <c r="H160" s="270"/>
      <c r="I160" s="270"/>
      <c r="J160" s="270"/>
      <c r="K160" s="270"/>
      <c r="L160" s="270"/>
      <c r="M160" s="270"/>
      <c r="N160" s="270"/>
      <c r="O160" s="270"/>
      <c r="P160" s="270"/>
      <c r="Q160" s="270"/>
      <c r="R160" s="270"/>
      <c r="S160" s="270"/>
      <c r="T160" s="270"/>
      <c r="U160" s="270"/>
      <c r="V160" s="270"/>
      <c r="W160" s="270"/>
      <c r="X160" s="270"/>
      <c r="Y160" s="270"/>
      <c r="Z160" s="270"/>
      <c r="AA160" s="270"/>
      <c r="AB160" s="270"/>
      <c r="AC160" s="270"/>
      <c r="AD160" s="270"/>
      <c r="AE160" s="270"/>
      <c r="AF160" s="270"/>
      <c r="AG160" s="270"/>
    </row>
    <row r="161" spans="1:33" x14ac:dyDescent="0.2">
      <c r="A161" s="270"/>
      <c r="B161" s="270"/>
      <c r="C161" s="270"/>
      <c r="D161" s="270"/>
      <c r="E161" s="270"/>
      <c r="F161" s="270"/>
      <c r="G161" s="270"/>
      <c r="H161" s="270"/>
      <c r="I161" s="270"/>
      <c r="J161" s="270"/>
      <c r="K161" s="270"/>
      <c r="L161" s="270"/>
      <c r="M161" s="270"/>
      <c r="N161" s="270"/>
      <c r="O161" s="270"/>
      <c r="P161" s="270"/>
      <c r="Q161" s="270"/>
      <c r="R161" s="270"/>
      <c r="S161" s="270"/>
      <c r="T161" s="270"/>
      <c r="U161" s="270"/>
      <c r="V161" s="270"/>
      <c r="W161" s="270"/>
      <c r="X161" s="270"/>
      <c r="Y161" s="270"/>
      <c r="Z161" s="270"/>
      <c r="AA161" s="270"/>
      <c r="AB161" s="270"/>
      <c r="AC161" s="270"/>
      <c r="AD161" s="270"/>
      <c r="AE161" s="270"/>
      <c r="AF161" s="270"/>
      <c r="AG161" s="270"/>
    </row>
    <row r="162" spans="1:33" x14ac:dyDescent="0.2">
      <c r="A162" s="270"/>
      <c r="B162" s="270"/>
      <c r="C162" s="270"/>
      <c r="D162" s="270"/>
      <c r="E162" s="270"/>
      <c r="F162" s="270"/>
      <c r="G162" s="270"/>
      <c r="H162" s="270"/>
      <c r="I162" s="270"/>
      <c r="J162" s="270"/>
      <c r="K162" s="270"/>
      <c r="L162" s="270"/>
      <c r="M162" s="270"/>
      <c r="N162" s="270"/>
      <c r="O162" s="270"/>
      <c r="P162" s="270"/>
      <c r="Q162" s="270"/>
      <c r="R162" s="270"/>
      <c r="S162" s="270"/>
      <c r="T162" s="270"/>
      <c r="U162" s="270"/>
      <c r="V162" s="270"/>
      <c r="W162" s="270"/>
      <c r="X162" s="270"/>
      <c r="Y162" s="270"/>
      <c r="Z162" s="270"/>
      <c r="AA162" s="270"/>
      <c r="AB162" s="270"/>
      <c r="AC162" s="270"/>
      <c r="AD162" s="270"/>
      <c r="AE162" s="270"/>
      <c r="AF162" s="270"/>
      <c r="AG162" s="270"/>
    </row>
    <row r="163" spans="1:33" x14ac:dyDescent="0.2">
      <c r="A163" s="270"/>
      <c r="B163" s="270"/>
      <c r="C163" s="270"/>
      <c r="D163" s="270"/>
      <c r="E163" s="270"/>
      <c r="F163" s="270"/>
      <c r="G163" s="270"/>
      <c r="H163" s="270"/>
      <c r="I163" s="270"/>
      <c r="J163" s="270"/>
      <c r="K163" s="270"/>
      <c r="L163" s="270"/>
      <c r="M163" s="270"/>
      <c r="N163" s="270"/>
      <c r="O163" s="270"/>
      <c r="P163" s="270"/>
      <c r="Q163" s="270"/>
      <c r="R163" s="270"/>
      <c r="S163" s="270"/>
      <c r="T163" s="270"/>
      <c r="U163" s="270"/>
      <c r="V163" s="270"/>
      <c r="W163" s="270"/>
      <c r="X163" s="270"/>
      <c r="Y163" s="270"/>
      <c r="Z163" s="270"/>
      <c r="AA163" s="270"/>
      <c r="AB163" s="270"/>
      <c r="AC163" s="270"/>
      <c r="AD163" s="270"/>
      <c r="AE163" s="270"/>
      <c r="AF163" s="270"/>
      <c r="AG163" s="270"/>
    </row>
    <row r="164" spans="1:33" x14ac:dyDescent="0.2">
      <c r="A164" s="270"/>
      <c r="B164" s="270"/>
      <c r="C164" s="270"/>
      <c r="D164" s="270"/>
      <c r="E164" s="270"/>
      <c r="F164" s="270"/>
      <c r="G164" s="270"/>
      <c r="H164" s="270"/>
      <c r="I164" s="270"/>
      <c r="J164" s="270"/>
      <c r="K164" s="270"/>
      <c r="L164" s="270"/>
      <c r="M164" s="270"/>
      <c r="N164" s="270"/>
      <c r="O164" s="270"/>
      <c r="P164" s="270"/>
      <c r="Q164" s="270"/>
      <c r="R164" s="270"/>
      <c r="S164" s="270"/>
      <c r="T164" s="270"/>
      <c r="U164" s="270"/>
      <c r="V164" s="270"/>
      <c r="W164" s="270"/>
      <c r="X164" s="270"/>
      <c r="Y164" s="270"/>
      <c r="Z164" s="270"/>
      <c r="AA164" s="270"/>
      <c r="AB164" s="270"/>
      <c r="AC164" s="270"/>
      <c r="AD164" s="270"/>
      <c r="AE164" s="270"/>
      <c r="AF164" s="270"/>
      <c r="AG164" s="270"/>
    </row>
    <row r="165" spans="1:33" x14ac:dyDescent="0.2">
      <c r="A165" s="270"/>
      <c r="B165" s="270"/>
      <c r="C165" s="270"/>
      <c r="D165" s="270"/>
      <c r="E165" s="270"/>
      <c r="F165" s="270"/>
      <c r="G165" s="270"/>
      <c r="H165" s="270"/>
      <c r="I165" s="270"/>
      <c r="J165" s="270"/>
      <c r="K165" s="270"/>
      <c r="L165" s="270"/>
      <c r="M165" s="270"/>
      <c r="N165" s="270"/>
      <c r="O165" s="270"/>
      <c r="P165" s="270"/>
      <c r="Q165" s="270"/>
      <c r="R165" s="270"/>
      <c r="S165" s="270"/>
      <c r="T165" s="270"/>
      <c r="U165" s="270"/>
      <c r="V165" s="270"/>
      <c r="W165" s="270"/>
      <c r="X165" s="270"/>
      <c r="Y165" s="270"/>
      <c r="Z165" s="270"/>
      <c r="AA165" s="270"/>
      <c r="AB165" s="270"/>
      <c r="AC165" s="270"/>
      <c r="AD165" s="270"/>
      <c r="AE165" s="270"/>
      <c r="AF165" s="270"/>
      <c r="AG165" s="270"/>
    </row>
    <row r="166" spans="1:33" x14ac:dyDescent="0.2">
      <c r="A166" s="270"/>
      <c r="B166" s="270"/>
      <c r="C166" s="270"/>
      <c r="D166" s="270"/>
      <c r="E166" s="270"/>
      <c r="F166" s="270"/>
      <c r="G166" s="270"/>
      <c r="H166" s="270"/>
      <c r="I166" s="270"/>
      <c r="J166" s="270"/>
      <c r="K166" s="270"/>
      <c r="L166" s="270"/>
      <c r="M166" s="270"/>
      <c r="N166" s="270"/>
      <c r="O166" s="270"/>
      <c r="P166" s="270"/>
      <c r="Q166" s="270"/>
      <c r="R166" s="270"/>
      <c r="S166" s="270"/>
      <c r="T166" s="270"/>
      <c r="U166" s="270"/>
      <c r="V166" s="270"/>
      <c r="W166" s="270"/>
      <c r="X166" s="270"/>
      <c r="Y166" s="270"/>
      <c r="Z166" s="270"/>
      <c r="AA166" s="270"/>
      <c r="AB166" s="270"/>
      <c r="AC166" s="270"/>
      <c r="AD166" s="270"/>
      <c r="AE166" s="270"/>
      <c r="AF166" s="270"/>
      <c r="AG166" s="270"/>
    </row>
    <row r="167" spans="1:33" x14ac:dyDescent="0.2">
      <c r="A167" s="270"/>
      <c r="B167" s="270"/>
      <c r="C167" s="270"/>
      <c r="D167" s="270"/>
      <c r="E167" s="270"/>
      <c r="F167" s="270"/>
      <c r="G167" s="270"/>
      <c r="H167" s="270"/>
      <c r="I167" s="270"/>
      <c r="J167" s="270"/>
      <c r="K167" s="270"/>
      <c r="L167" s="270"/>
      <c r="M167" s="270"/>
      <c r="N167" s="270"/>
      <c r="O167" s="270"/>
      <c r="P167" s="270"/>
      <c r="Q167" s="270"/>
      <c r="R167" s="270"/>
      <c r="S167" s="270"/>
      <c r="T167" s="270"/>
      <c r="U167" s="270"/>
      <c r="V167" s="270"/>
      <c r="W167" s="270"/>
      <c r="X167" s="270"/>
      <c r="Y167" s="270"/>
      <c r="Z167" s="270"/>
      <c r="AA167" s="270"/>
      <c r="AB167" s="270"/>
      <c r="AC167" s="270"/>
      <c r="AD167" s="270"/>
      <c r="AE167" s="270"/>
      <c r="AF167" s="270"/>
      <c r="AG167" s="270"/>
    </row>
    <row r="168" spans="1:33" x14ac:dyDescent="0.2">
      <c r="A168" s="270"/>
      <c r="B168" s="270"/>
      <c r="C168" s="270"/>
      <c r="D168" s="270"/>
      <c r="E168" s="270"/>
      <c r="F168" s="270"/>
      <c r="G168" s="270"/>
      <c r="H168" s="270"/>
      <c r="I168" s="270"/>
      <c r="J168" s="270"/>
      <c r="K168" s="270"/>
      <c r="L168" s="270"/>
      <c r="M168" s="270"/>
      <c r="N168" s="270"/>
      <c r="O168" s="270"/>
      <c r="P168" s="270"/>
      <c r="Q168" s="270"/>
      <c r="R168" s="270"/>
      <c r="S168" s="270"/>
      <c r="T168" s="270"/>
      <c r="U168" s="270"/>
      <c r="V168" s="270"/>
      <c r="W168" s="270"/>
      <c r="X168" s="270"/>
      <c r="Y168" s="270"/>
      <c r="Z168" s="270"/>
      <c r="AA168" s="270"/>
      <c r="AB168" s="270"/>
      <c r="AC168" s="270"/>
      <c r="AD168" s="270"/>
      <c r="AE168" s="270"/>
      <c r="AF168" s="270"/>
      <c r="AG168" s="270"/>
    </row>
    <row r="169" spans="1:33" x14ac:dyDescent="0.2">
      <c r="A169" s="270"/>
      <c r="B169" s="270"/>
      <c r="C169" s="270"/>
      <c r="D169" s="270"/>
      <c r="E169" s="270"/>
      <c r="F169" s="270"/>
      <c r="G169" s="270"/>
      <c r="H169" s="270"/>
      <c r="I169" s="270"/>
      <c r="J169" s="270"/>
      <c r="K169" s="270"/>
      <c r="L169" s="270"/>
      <c r="M169" s="270"/>
      <c r="N169" s="270"/>
      <c r="O169" s="270"/>
      <c r="P169" s="270"/>
      <c r="Q169" s="270"/>
      <c r="R169" s="270"/>
      <c r="S169" s="270"/>
      <c r="T169" s="270"/>
      <c r="U169" s="270"/>
      <c r="V169" s="270"/>
      <c r="W169" s="270"/>
      <c r="X169" s="270"/>
      <c r="Y169" s="270"/>
      <c r="Z169" s="270"/>
      <c r="AA169" s="270"/>
      <c r="AB169" s="270"/>
      <c r="AC169" s="270"/>
      <c r="AD169" s="270"/>
      <c r="AE169" s="270"/>
      <c r="AF169" s="270"/>
      <c r="AG169" s="270"/>
    </row>
    <row r="170" spans="1:33" x14ac:dyDescent="0.2">
      <c r="A170" s="270"/>
      <c r="B170" s="270"/>
      <c r="C170" s="270"/>
      <c r="D170" s="270"/>
      <c r="E170" s="270"/>
      <c r="F170" s="270"/>
      <c r="G170" s="270"/>
      <c r="H170" s="270"/>
      <c r="I170" s="270"/>
      <c r="J170" s="270"/>
      <c r="K170" s="270"/>
      <c r="L170" s="270"/>
      <c r="M170" s="270"/>
      <c r="N170" s="270"/>
      <c r="O170" s="270"/>
      <c r="P170" s="270"/>
      <c r="Q170" s="270"/>
      <c r="R170" s="270"/>
      <c r="S170" s="270"/>
      <c r="T170" s="270"/>
      <c r="U170" s="270"/>
      <c r="V170" s="270"/>
      <c r="W170" s="270"/>
      <c r="X170" s="270"/>
      <c r="Y170" s="270"/>
      <c r="Z170" s="270"/>
      <c r="AA170" s="270"/>
      <c r="AB170" s="270"/>
      <c r="AC170" s="270"/>
      <c r="AD170" s="270"/>
      <c r="AE170" s="270"/>
      <c r="AF170" s="270"/>
      <c r="AG170" s="270"/>
    </row>
    <row r="171" spans="1:33" x14ac:dyDescent="0.2">
      <c r="A171" s="270"/>
      <c r="B171" s="270"/>
      <c r="C171" s="270"/>
      <c r="D171" s="270"/>
      <c r="E171" s="270"/>
      <c r="F171" s="270"/>
      <c r="G171" s="270"/>
      <c r="H171" s="270"/>
      <c r="I171" s="270"/>
      <c r="J171" s="270"/>
      <c r="K171" s="270"/>
      <c r="L171" s="270"/>
      <c r="M171" s="270"/>
      <c r="N171" s="270"/>
      <c r="O171" s="270"/>
      <c r="P171" s="270"/>
      <c r="Q171" s="270"/>
      <c r="R171" s="270"/>
      <c r="S171" s="270"/>
      <c r="T171" s="270"/>
      <c r="U171" s="270"/>
      <c r="V171" s="270"/>
      <c r="W171" s="270"/>
      <c r="X171" s="270"/>
      <c r="Y171" s="270"/>
      <c r="Z171" s="270"/>
      <c r="AA171" s="270"/>
      <c r="AB171" s="270"/>
      <c r="AC171" s="270"/>
      <c r="AD171" s="270"/>
      <c r="AE171" s="270"/>
      <c r="AF171" s="270"/>
      <c r="AG171" s="270"/>
    </row>
    <row r="172" spans="1:33" x14ac:dyDescent="0.2">
      <c r="A172" s="270"/>
      <c r="B172" s="270"/>
      <c r="C172" s="270"/>
      <c r="D172" s="270"/>
      <c r="E172" s="270"/>
      <c r="F172" s="270"/>
      <c r="G172" s="270"/>
      <c r="H172" s="270"/>
      <c r="I172" s="270"/>
      <c r="J172" s="270"/>
      <c r="K172" s="270"/>
      <c r="L172" s="270"/>
      <c r="M172" s="270"/>
      <c r="N172" s="270"/>
      <c r="O172" s="270"/>
      <c r="P172" s="270"/>
      <c r="Q172" s="270"/>
      <c r="R172" s="270"/>
      <c r="S172" s="270"/>
      <c r="T172" s="270"/>
      <c r="U172" s="270"/>
      <c r="V172" s="270"/>
      <c r="W172" s="270"/>
      <c r="X172" s="270"/>
      <c r="Y172" s="270"/>
      <c r="Z172" s="270"/>
      <c r="AA172" s="270"/>
      <c r="AB172" s="270"/>
      <c r="AC172" s="270"/>
      <c r="AD172" s="270"/>
      <c r="AE172" s="270"/>
      <c r="AF172" s="270"/>
      <c r="AG172" s="270"/>
    </row>
    <row r="173" spans="1:33" x14ac:dyDescent="0.2">
      <c r="A173" s="270"/>
      <c r="B173" s="270"/>
      <c r="C173" s="270"/>
      <c r="D173" s="270"/>
      <c r="E173" s="270"/>
      <c r="F173" s="270"/>
      <c r="G173" s="270"/>
      <c r="H173" s="270"/>
      <c r="I173" s="270"/>
      <c r="J173" s="270"/>
      <c r="K173" s="270"/>
      <c r="L173" s="270"/>
      <c r="M173" s="270"/>
      <c r="N173" s="270"/>
      <c r="O173" s="270"/>
      <c r="P173" s="270"/>
      <c r="Q173" s="270"/>
      <c r="R173" s="270"/>
      <c r="S173" s="270"/>
      <c r="T173" s="270"/>
      <c r="U173" s="270"/>
      <c r="V173" s="270"/>
      <c r="W173" s="270"/>
      <c r="X173" s="270"/>
      <c r="Y173" s="270"/>
      <c r="Z173" s="270"/>
      <c r="AA173" s="270"/>
      <c r="AB173" s="270"/>
      <c r="AC173" s="270"/>
      <c r="AD173" s="270"/>
      <c r="AE173" s="270"/>
      <c r="AF173" s="270"/>
      <c r="AG173" s="270"/>
    </row>
    <row r="174" spans="1:33" x14ac:dyDescent="0.2">
      <c r="A174" s="270"/>
      <c r="B174" s="270"/>
      <c r="C174" s="270"/>
      <c r="D174" s="270"/>
      <c r="E174" s="270"/>
      <c r="F174" s="270"/>
      <c r="G174" s="270"/>
      <c r="H174" s="270"/>
      <c r="I174" s="270"/>
      <c r="J174" s="270"/>
      <c r="K174" s="270"/>
      <c r="L174" s="270"/>
      <c r="M174" s="270"/>
      <c r="N174" s="270"/>
      <c r="O174" s="270"/>
      <c r="P174" s="270"/>
      <c r="Q174" s="270"/>
      <c r="R174" s="270"/>
      <c r="S174" s="270"/>
      <c r="T174" s="270"/>
      <c r="U174" s="270"/>
      <c r="V174" s="270"/>
      <c r="W174" s="270"/>
      <c r="X174" s="270"/>
      <c r="Y174" s="270"/>
      <c r="Z174" s="270"/>
      <c r="AA174" s="270"/>
      <c r="AB174" s="270"/>
      <c r="AC174" s="270"/>
      <c r="AD174" s="270"/>
      <c r="AE174" s="270"/>
      <c r="AF174" s="270"/>
      <c r="AG174" s="270"/>
    </row>
    <row r="175" spans="1:33" x14ac:dyDescent="0.2">
      <c r="A175" s="270"/>
      <c r="B175" s="270"/>
      <c r="C175" s="270"/>
      <c r="D175" s="270"/>
      <c r="E175" s="270"/>
      <c r="F175" s="270"/>
      <c r="G175" s="270"/>
      <c r="H175" s="270"/>
      <c r="I175" s="270"/>
      <c r="J175" s="270"/>
      <c r="K175" s="270"/>
      <c r="L175" s="270"/>
      <c r="M175" s="270"/>
      <c r="N175" s="270"/>
      <c r="O175" s="270"/>
      <c r="P175" s="270"/>
      <c r="Q175" s="270"/>
      <c r="R175" s="270"/>
      <c r="S175" s="270"/>
      <c r="T175" s="270"/>
      <c r="U175" s="270"/>
      <c r="V175" s="270"/>
      <c r="W175" s="270"/>
      <c r="X175" s="270"/>
      <c r="Y175" s="270"/>
      <c r="Z175" s="270"/>
      <c r="AA175" s="270"/>
      <c r="AB175" s="270"/>
      <c r="AC175" s="270"/>
      <c r="AD175" s="270"/>
      <c r="AE175" s="270"/>
      <c r="AF175" s="270"/>
      <c r="AG175" s="270"/>
    </row>
    <row r="176" spans="1:33" x14ac:dyDescent="0.2">
      <c r="A176" s="270"/>
      <c r="B176" s="270"/>
      <c r="C176" s="270"/>
      <c r="D176" s="270"/>
      <c r="E176" s="270"/>
      <c r="F176" s="270"/>
      <c r="G176" s="270"/>
      <c r="H176" s="270"/>
      <c r="I176" s="270"/>
      <c r="J176" s="270"/>
      <c r="K176" s="270"/>
      <c r="L176" s="270"/>
      <c r="M176" s="270"/>
      <c r="N176" s="270"/>
      <c r="O176" s="270"/>
      <c r="P176" s="270"/>
      <c r="Q176" s="270"/>
      <c r="R176" s="270"/>
      <c r="S176" s="270"/>
      <c r="T176" s="270"/>
      <c r="U176" s="270"/>
      <c r="V176" s="270"/>
      <c r="W176" s="270"/>
      <c r="X176" s="270"/>
      <c r="Y176" s="270"/>
      <c r="Z176" s="270"/>
      <c r="AA176" s="270"/>
      <c r="AB176" s="270"/>
      <c r="AC176" s="270"/>
      <c r="AD176" s="270"/>
      <c r="AE176" s="270"/>
      <c r="AF176" s="270"/>
      <c r="AG176" s="270"/>
    </row>
    <row r="177" spans="1:33" x14ac:dyDescent="0.2">
      <c r="A177" s="270"/>
      <c r="B177" s="270"/>
      <c r="C177" s="270"/>
      <c r="D177" s="270"/>
      <c r="E177" s="270"/>
      <c r="F177" s="270"/>
      <c r="G177" s="270"/>
      <c r="H177" s="270"/>
      <c r="I177" s="270"/>
      <c r="J177" s="270"/>
      <c r="K177" s="270"/>
      <c r="L177" s="270"/>
      <c r="M177" s="270"/>
      <c r="N177" s="270"/>
      <c r="O177" s="270"/>
      <c r="P177" s="270"/>
      <c r="Q177" s="270"/>
      <c r="R177" s="270"/>
      <c r="S177" s="270"/>
      <c r="T177" s="270"/>
      <c r="U177" s="270"/>
      <c r="V177" s="270"/>
      <c r="W177" s="270"/>
      <c r="X177" s="270"/>
      <c r="Y177" s="270"/>
      <c r="Z177" s="270"/>
      <c r="AA177" s="270"/>
      <c r="AB177" s="270"/>
      <c r="AC177" s="270"/>
      <c r="AD177" s="270"/>
      <c r="AE177" s="270"/>
      <c r="AF177" s="270"/>
      <c r="AG177" s="270"/>
    </row>
    <row r="178" spans="1:33" x14ac:dyDescent="0.2">
      <c r="A178" s="270"/>
      <c r="B178" s="270"/>
      <c r="C178" s="270"/>
      <c r="D178" s="270"/>
      <c r="E178" s="270"/>
      <c r="F178" s="270"/>
      <c r="G178" s="270"/>
      <c r="H178" s="270"/>
      <c r="I178" s="270"/>
      <c r="J178" s="270"/>
      <c r="K178" s="270"/>
      <c r="L178" s="270"/>
      <c r="M178" s="270"/>
      <c r="N178" s="270"/>
      <c r="O178" s="270"/>
      <c r="P178" s="270"/>
      <c r="Q178" s="270"/>
      <c r="R178" s="270"/>
      <c r="S178" s="270"/>
      <c r="T178" s="270"/>
      <c r="U178" s="270"/>
      <c r="V178" s="270"/>
      <c r="W178" s="270"/>
      <c r="X178" s="270"/>
      <c r="Y178" s="270"/>
      <c r="Z178" s="270"/>
      <c r="AA178" s="270"/>
      <c r="AB178" s="270"/>
      <c r="AC178" s="270"/>
      <c r="AD178" s="270"/>
      <c r="AE178" s="270"/>
      <c r="AF178" s="270"/>
      <c r="AG178" s="270"/>
    </row>
    <row r="179" spans="1:33" x14ac:dyDescent="0.2">
      <c r="A179" s="270"/>
      <c r="B179" s="270"/>
      <c r="C179" s="270"/>
      <c r="D179" s="270"/>
      <c r="E179" s="270"/>
      <c r="F179" s="270"/>
      <c r="G179" s="270"/>
      <c r="H179" s="270"/>
      <c r="I179" s="270"/>
      <c r="J179" s="270"/>
      <c r="K179" s="270"/>
      <c r="L179" s="270"/>
      <c r="M179" s="270"/>
      <c r="N179" s="270"/>
      <c r="O179" s="270"/>
      <c r="P179" s="270"/>
      <c r="Q179" s="270"/>
      <c r="R179" s="270"/>
      <c r="S179" s="270"/>
      <c r="T179" s="270"/>
      <c r="U179" s="270"/>
      <c r="V179" s="270"/>
      <c r="W179" s="270"/>
      <c r="X179" s="270"/>
      <c r="Y179" s="270"/>
      <c r="Z179" s="270"/>
      <c r="AA179" s="270"/>
      <c r="AB179" s="270"/>
      <c r="AC179" s="270"/>
      <c r="AD179" s="270"/>
      <c r="AE179" s="270"/>
      <c r="AF179" s="270"/>
      <c r="AG179" s="270"/>
    </row>
    <row r="180" spans="1:33" x14ac:dyDescent="0.2">
      <c r="A180" s="270"/>
      <c r="B180" s="270"/>
      <c r="C180" s="270"/>
      <c r="D180" s="270"/>
      <c r="E180" s="270"/>
      <c r="F180" s="270"/>
      <c r="G180" s="270"/>
      <c r="H180" s="270"/>
      <c r="I180" s="270"/>
      <c r="J180" s="270"/>
      <c r="K180" s="270"/>
      <c r="L180" s="270"/>
      <c r="M180" s="270"/>
      <c r="N180" s="270"/>
      <c r="O180" s="270"/>
      <c r="P180" s="270"/>
      <c r="Q180" s="270"/>
      <c r="R180" s="270"/>
      <c r="S180" s="270"/>
      <c r="T180" s="270"/>
      <c r="U180" s="270"/>
      <c r="V180" s="270"/>
      <c r="W180" s="270"/>
      <c r="X180" s="270"/>
      <c r="Y180" s="270"/>
      <c r="Z180" s="270"/>
      <c r="AA180" s="270"/>
      <c r="AB180" s="270"/>
      <c r="AC180" s="270"/>
      <c r="AD180" s="270"/>
      <c r="AE180" s="270"/>
      <c r="AF180" s="270"/>
      <c r="AG180" s="270"/>
    </row>
    <row r="181" spans="1:33" x14ac:dyDescent="0.2">
      <c r="A181" s="270"/>
      <c r="B181" s="270"/>
      <c r="C181" s="270"/>
      <c r="D181" s="270"/>
      <c r="E181" s="270"/>
      <c r="F181" s="270"/>
      <c r="G181" s="270"/>
      <c r="H181" s="270"/>
      <c r="I181" s="270"/>
      <c r="J181" s="270"/>
      <c r="K181" s="270"/>
      <c r="L181" s="270"/>
      <c r="M181" s="270"/>
      <c r="N181" s="270"/>
      <c r="O181" s="270"/>
      <c r="P181" s="270"/>
      <c r="Q181" s="270"/>
      <c r="R181" s="270"/>
      <c r="S181" s="270"/>
      <c r="T181" s="270"/>
      <c r="U181" s="270"/>
      <c r="V181" s="270"/>
      <c r="W181" s="270"/>
      <c r="X181" s="270"/>
      <c r="Y181" s="270"/>
      <c r="Z181" s="270"/>
      <c r="AA181" s="270"/>
      <c r="AB181" s="270"/>
      <c r="AC181" s="270"/>
      <c r="AD181" s="270"/>
      <c r="AE181" s="270"/>
      <c r="AF181" s="270"/>
      <c r="AG181" s="270"/>
    </row>
    <row r="182" spans="1:33" x14ac:dyDescent="0.2">
      <c r="A182" s="270"/>
      <c r="B182" s="270"/>
      <c r="C182" s="270"/>
      <c r="D182" s="270"/>
      <c r="E182" s="270"/>
      <c r="F182" s="270"/>
      <c r="G182" s="270"/>
      <c r="H182" s="270"/>
      <c r="I182" s="270"/>
      <c r="J182" s="270"/>
      <c r="K182" s="270"/>
      <c r="L182" s="270"/>
      <c r="M182" s="270"/>
      <c r="N182" s="270"/>
      <c r="O182" s="270"/>
      <c r="P182" s="270"/>
      <c r="Q182" s="270"/>
      <c r="R182" s="270"/>
      <c r="S182" s="270"/>
      <c r="T182" s="270"/>
      <c r="U182" s="270"/>
      <c r="V182" s="270"/>
      <c r="W182" s="270"/>
      <c r="X182" s="270"/>
      <c r="Y182" s="270"/>
      <c r="Z182" s="270"/>
      <c r="AA182" s="270"/>
      <c r="AB182" s="270"/>
      <c r="AC182" s="270"/>
      <c r="AD182" s="270"/>
      <c r="AE182" s="270"/>
      <c r="AF182" s="270"/>
      <c r="AG182" s="270"/>
    </row>
    <row r="183" spans="1:33" x14ac:dyDescent="0.2">
      <c r="A183" s="270"/>
      <c r="B183" s="270"/>
      <c r="C183" s="270"/>
      <c r="D183" s="270"/>
      <c r="E183" s="270"/>
      <c r="F183" s="270"/>
      <c r="G183" s="270"/>
      <c r="H183" s="270"/>
      <c r="I183" s="270"/>
      <c r="J183" s="270"/>
      <c r="K183" s="270"/>
      <c r="L183" s="270"/>
      <c r="M183" s="270"/>
      <c r="N183" s="270"/>
      <c r="O183" s="270"/>
      <c r="P183" s="270"/>
      <c r="Q183" s="270"/>
      <c r="R183" s="270"/>
      <c r="S183" s="270"/>
      <c r="T183" s="270"/>
      <c r="U183" s="270"/>
      <c r="V183" s="270"/>
      <c r="W183" s="270"/>
      <c r="X183" s="270"/>
      <c r="Y183" s="270"/>
      <c r="Z183" s="270"/>
      <c r="AA183" s="270"/>
      <c r="AB183" s="270"/>
      <c r="AC183" s="270"/>
      <c r="AD183" s="270"/>
      <c r="AE183" s="270"/>
      <c r="AF183" s="270"/>
      <c r="AG183" s="270"/>
    </row>
    <row r="184" spans="1:33" x14ac:dyDescent="0.2">
      <c r="A184" s="270"/>
      <c r="B184" s="270"/>
      <c r="C184" s="270"/>
      <c r="D184" s="270"/>
      <c r="E184" s="270"/>
      <c r="F184" s="270"/>
      <c r="G184" s="270"/>
      <c r="H184" s="270"/>
      <c r="I184" s="270"/>
      <c r="J184" s="270"/>
      <c r="K184" s="270"/>
      <c r="L184" s="270"/>
      <c r="M184" s="270"/>
      <c r="N184" s="270"/>
      <c r="O184" s="270"/>
      <c r="P184" s="270"/>
      <c r="Q184" s="270"/>
      <c r="R184" s="270"/>
      <c r="S184" s="270"/>
      <c r="T184" s="270"/>
      <c r="U184" s="270"/>
      <c r="V184" s="270"/>
      <c r="W184" s="270"/>
      <c r="X184" s="270"/>
      <c r="Y184" s="270"/>
      <c r="Z184" s="270"/>
      <c r="AA184" s="270"/>
      <c r="AB184" s="270"/>
      <c r="AC184" s="270"/>
      <c r="AD184" s="270"/>
      <c r="AE184" s="270"/>
      <c r="AF184" s="270"/>
      <c r="AG184" s="270"/>
    </row>
    <row r="185" spans="1:33" x14ac:dyDescent="0.2">
      <c r="A185" s="270"/>
      <c r="B185" s="270"/>
      <c r="C185" s="270"/>
      <c r="D185" s="270"/>
      <c r="E185" s="270"/>
      <c r="F185" s="270"/>
      <c r="G185" s="270"/>
      <c r="H185" s="270"/>
      <c r="I185" s="270"/>
      <c r="J185" s="270"/>
      <c r="K185" s="270"/>
      <c r="L185" s="270"/>
      <c r="M185" s="270"/>
      <c r="N185" s="270"/>
      <c r="O185" s="270"/>
      <c r="P185" s="270"/>
      <c r="Q185" s="270"/>
      <c r="R185" s="270"/>
      <c r="S185" s="270"/>
      <c r="T185" s="270"/>
      <c r="U185" s="270"/>
      <c r="V185" s="270"/>
      <c r="W185" s="270"/>
      <c r="X185" s="270"/>
      <c r="Y185" s="270"/>
      <c r="Z185" s="270"/>
      <c r="AA185" s="270"/>
      <c r="AB185" s="270"/>
      <c r="AC185" s="270"/>
      <c r="AD185" s="270"/>
      <c r="AE185" s="270"/>
      <c r="AF185" s="270"/>
      <c r="AG185" s="270"/>
    </row>
    <row r="186" spans="1:33" x14ac:dyDescent="0.2">
      <c r="A186" s="270"/>
      <c r="B186" s="270"/>
      <c r="C186" s="270"/>
      <c r="D186" s="270"/>
      <c r="E186" s="270"/>
      <c r="F186" s="270"/>
      <c r="G186" s="270"/>
      <c r="H186" s="270"/>
      <c r="I186" s="270"/>
      <c r="J186" s="270"/>
      <c r="K186" s="270"/>
      <c r="L186" s="270"/>
      <c r="M186" s="270"/>
      <c r="N186" s="270"/>
      <c r="O186" s="270"/>
      <c r="P186" s="270"/>
      <c r="Q186" s="270"/>
      <c r="R186" s="270"/>
      <c r="S186" s="270"/>
      <c r="T186" s="270"/>
      <c r="U186" s="270"/>
      <c r="V186" s="270"/>
      <c r="W186" s="270"/>
      <c r="X186" s="270"/>
      <c r="Y186" s="270"/>
      <c r="Z186" s="270"/>
      <c r="AA186" s="270"/>
      <c r="AB186" s="270"/>
      <c r="AC186" s="270"/>
      <c r="AD186" s="270"/>
      <c r="AE186" s="270"/>
      <c r="AF186" s="270"/>
      <c r="AG186" s="270"/>
    </row>
    <row r="187" spans="1:33" x14ac:dyDescent="0.2">
      <c r="A187" s="270"/>
      <c r="B187" s="270"/>
      <c r="C187" s="270"/>
      <c r="D187" s="270"/>
      <c r="E187" s="270"/>
      <c r="F187" s="270"/>
      <c r="G187" s="270"/>
      <c r="H187" s="270"/>
      <c r="I187" s="270"/>
      <c r="J187" s="270"/>
      <c r="K187" s="270"/>
      <c r="L187" s="270"/>
      <c r="M187" s="270"/>
      <c r="N187" s="270"/>
      <c r="O187" s="270"/>
      <c r="P187" s="270"/>
      <c r="Q187" s="270"/>
      <c r="R187" s="270"/>
      <c r="S187" s="270"/>
      <c r="T187" s="270"/>
      <c r="U187" s="270"/>
      <c r="V187" s="270"/>
      <c r="W187" s="270"/>
      <c r="X187" s="270"/>
      <c r="Y187" s="270"/>
      <c r="Z187" s="270"/>
      <c r="AA187" s="270"/>
      <c r="AB187" s="270"/>
      <c r="AC187" s="270"/>
      <c r="AD187" s="270"/>
      <c r="AE187" s="270"/>
      <c r="AF187" s="270"/>
      <c r="AG187" s="270"/>
    </row>
    <row r="188" spans="1:33" x14ac:dyDescent="0.2">
      <c r="A188" s="270"/>
      <c r="B188" s="270"/>
      <c r="C188" s="270"/>
      <c r="D188" s="270"/>
      <c r="E188" s="270"/>
      <c r="F188" s="270"/>
      <c r="G188" s="270"/>
      <c r="H188" s="270"/>
      <c r="I188" s="270"/>
      <c r="J188" s="270"/>
      <c r="K188" s="270"/>
      <c r="L188" s="270"/>
      <c r="M188" s="270"/>
      <c r="N188" s="270"/>
      <c r="O188" s="270"/>
      <c r="P188" s="270"/>
      <c r="Q188" s="270"/>
      <c r="R188" s="270"/>
      <c r="S188" s="270"/>
      <c r="T188" s="270"/>
      <c r="U188" s="270"/>
      <c r="V188" s="270"/>
      <c r="W188" s="270"/>
      <c r="X188" s="270"/>
      <c r="Y188" s="270"/>
      <c r="Z188" s="270"/>
      <c r="AA188" s="270"/>
      <c r="AB188" s="270"/>
      <c r="AC188" s="270"/>
      <c r="AD188" s="270"/>
      <c r="AE188" s="270"/>
      <c r="AF188" s="270"/>
      <c r="AG188" s="270"/>
    </row>
    <row r="189" spans="1:33" x14ac:dyDescent="0.2">
      <c r="A189" s="270"/>
      <c r="B189" s="270"/>
      <c r="C189" s="270"/>
      <c r="D189" s="270"/>
      <c r="E189" s="270"/>
      <c r="F189" s="270"/>
      <c r="G189" s="270"/>
      <c r="H189" s="270"/>
      <c r="I189" s="270"/>
      <c r="J189" s="270"/>
      <c r="K189" s="270"/>
      <c r="L189" s="270"/>
      <c r="M189" s="270"/>
      <c r="N189" s="270"/>
      <c r="O189" s="270"/>
      <c r="P189" s="270"/>
      <c r="Q189" s="270"/>
      <c r="R189" s="270"/>
      <c r="S189" s="270"/>
      <c r="T189" s="270"/>
      <c r="U189" s="270"/>
      <c r="V189" s="270"/>
      <c r="W189" s="270"/>
      <c r="X189" s="270"/>
      <c r="Y189" s="270"/>
      <c r="Z189" s="270"/>
      <c r="AA189" s="270"/>
      <c r="AB189" s="270"/>
      <c r="AC189" s="270"/>
      <c r="AD189" s="270"/>
      <c r="AE189" s="270"/>
      <c r="AF189" s="270"/>
      <c r="AG189" s="270"/>
    </row>
    <row r="190" spans="1:33" x14ac:dyDescent="0.2">
      <c r="A190" s="270"/>
      <c r="B190" s="270"/>
      <c r="C190" s="270"/>
      <c r="D190" s="270"/>
      <c r="E190" s="270"/>
      <c r="F190" s="270"/>
      <c r="G190" s="270"/>
      <c r="H190" s="270"/>
      <c r="I190" s="270"/>
      <c r="J190" s="270"/>
      <c r="K190" s="270"/>
      <c r="L190" s="270"/>
      <c r="M190" s="270"/>
      <c r="N190" s="270"/>
      <c r="O190" s="270"/>
      <c r="P190" s="270"/>
      <c r="Q190" s="270"/>
      <c r="R190" s="270"/>
      <c r="S190" s="270"/>
      <c r="T190" s="270"/>
      <c r="U190" s="270"/>
      <c r="V190" s="270"/>
      <c r="W190" s="270"/>
      <c r="X190" s="270"/>
      <c r="Y190" s="270"/>
      <c r="Z190" s="270"/>
      <c r="AA190" s="270"/>
      <c r="AB190" s="270"/>
      <c r="AC190" s="270"/>
      <c r="AD190" s="270"/>
      <c r="AE190" s="270"/>
      <c r="AF190" s="270"/>
      <c r="AG190" s="270"/>
    </row>
    <row r="191" spans="1:33" x14ac:dyDescent="0.2">
      <c r="A191" s="270"/>
      <c r="B191" s="270"/>
      <c r="C191" s="270"/>
      <c r="D191" s="270"/>
      <c r="E191" s="270"/>
      <c r="F191" s="270"/>
      <c r="G191" s="270"/>
      <c r="H191" s="270"/>
      <c r="I191" s="270"/>
      <c r="J191" s="270"/>
      <c r="K191" s="270"/>
      <c r="L191" s="270"/>
      <c r="M191" s="270"/>
      <c r="N191" s="270"/>
      <c r="O191" s="270"/>
      <c r="P191" s="270"/>
      <c r="Q191" s="270"/>
      <c r="R191" s="270"/>
      <c r="S191" s="270"/>
      <c r="T191" s="270"/>
      <c r="U191" s="270"/>
      <c r="V191" s="270"/>
      <c r="W191" s="270"/>
      <c r="X191" s="270"/>
      <c r="Y191" s="270"/>
      <c r="Z191" s="270"/>
      <c r="AA191" s="270"/>
      <c r="AB191" s="270"/>
      <c r="AC191" s="270"/>
      <c r="AD191" s="270"/>
      <c r="AE191" s="270"/>
      <c r="AF191" s="270"/>
      <c r="AG191" s="270"/>
    </row>
    <row r="192" spans="1:33" x14ac:dyDescent="0.2">
      <c r="A192" s="270"/>
      <c r="B192" s="270"/>
      <c r="C192" s="270"/>
      <c r="D192" s="270"/>
      <c r="E192" s="270"/>
      <c r="F192" s="270"/>
      <c r="G192" s="270"/>
      <c r="H192" s="270"/>
      <c r="I192" s="270"/>
      <c r="J192" s="270"/>
      <c r="K192" s="270"/>
      <c r="L192" s="270"/>
      <c r="M192" s="270"/>
      <c r="N192" s="270"/>
      <c r="O192" s="270"/>
      <c r="P192" s="270"/>
      <c r="Q192" s="270"/>
      <c r="R192" s="270"/>
      <c r="S192" s="270"/>
      <c r="T192" s="270"/>
      <c r="U192" s="270"/>
      <c r="V192" s="270"/>
      <c r="W192" s="270"/>
      <c r="X192" s="270"/>
      <c r="Y192" s="270"/>
      <c r="Z192" s="270"/>
      <c r="AA192" s="270"/>
      <c r="AB192" s="270"/>
      <c r="AC192" s="270"/>
      <c r="AD192" s="270"/>
      <c r="AE192" s="270"/>
      <c r="AF192" s="270"/>
      <c r="AG192" s="270"/>
    </row>
    <row r="193" spans="1:33" x14ac:dyDescent="0.2">
      <c r="A193" s="270"/>
      <c r="B193" s="270"/>
      <c r="C193" s="270"/>
      <c r="D193" s="270"/>
      <c r="E193" s="270"/>
      <c r="F193" s="270"/>
      <c r="G193" s="270"/>
      <c r="H193" s="270"/>
      <c r="I193" s="270"/>
      <c r="J193" s="270"/>
      <c r="K193" s="270"/>
      <c r="L193" s="270"/>
      <c r="M193" s="270"/>
      <c r="N193" s="270"/>
      <c r="O193" s="270"/>
      <c r="P193" s="270"/>
      <c r="Q193" s="270"/>
      <c r="R193" s="270"/>
      <c r="S193" s="270"/>
      <c r="T193" s="270"/>
      <c r="U193" s="270"/>
      <c r="V193" s="270"/>
      <c r="W193" s="270"/>
      <c r="X193" s="270"/>
      <c r="Y193" s="270"/>
      <c r="Z193" s="270"/>
      <c r="AA193" s="270"/>
      <c r="AB193" s="270"/>
      <c r="AC193" s="270"/>
      <c r="AD193" s="270"/>
      <c r="AE193" s="270"/>
      <c r="AF193" s="270"/>
      <c r="AG193" s="270"/>
    </row>
    <row r="194" spans="1:33" x14ac:dyDescent="0.2">
      <c r="A194" s="270"/>
      <c r="B194" s="270"/>
      <c r="C194" s="270"/>
      <c r="D194" s="270"/>
      <c r="E194" s="270"/>
      <c r="F194" s="270"/>
      <c r="G194" s="270"/>
      <c r="H194" s="270"/>
      <c r="I194" s="270"/>
      <c r="J194" s="270"/>
      <c r="K194" s="270"/>
      <c r="L194" s="270"/>
      <c r="M194" s="270"/>
      <c r="N194" s="270"/>
      <c r="O194" s="270"/>
      <c r="P194" s="270"/>
      <c r="Q194" s="270"/>
      <c r="R194" s="270"/>
      <c r="S194" s="270"/>
      <c r="T194" s="270"/>
      <c r="U194" s="270"/>
      <c r="V194" s="270"/>
      <c r="W194" s="270"/>
      <c r="X194" s="270"/>
      <c r="Y194" s="270"/>
      <c r="Z194" s="270"/>
      <c r="AA194" s="270"/>
      <c r="AB194" s="270"/>
      <c r="AC194" s="270"/>
      <c r="AD194" s="270"/>
      <c r="AE194" s="270"/>
      <c r="AF194" s="270"/>
      <c r="AG194" s="270"/>
    </row>
    <row r="195" spans="1:33" x14ac:dyDescent="0.2">
      <c r="A195" s="270"/>
      <c r="B195" s="270"/>
      <c r="C195" s="270"/>
      <c r="D195" s="270"/>
      <c r="E195" s="270"/>
      <c r="F195" s="270"/>
      <c r="G195" s="270"/>
      <c r="H195" s="270"/>
      <c r="I195" s="270"/>
      <c r="J195" s="270"/>
      <c r="K195" s="270"/>
      <c r="L195" s="270"/>
      <c r="M195" s="270"/>
      <c r="N195" s="270"/>
      <c r="O195" s="270"/>
      <c r="P195" s="270"/>
      <c r="Q195" s="270"/>
      <c r="R195" s="270"/>
      <c r="S195" s="270"/>
      <c r="T195" s="270"/>
      <c r="U195" s="270"/>
      <c r="V195" s="270"/>
      <c r="W195" s="270"/>
      <c r="X195" s="270"/>
      <c r="Y195" s="270"/>
      <c r="Z195" s="270"/>
      <c r="AA195" s="270"/>
      <c r="AB195" s="270"/>
      <c r="AC195" s="270"/>
      <c r="AD195" s="270"/>
      <c r="AE195" s="270"/>
      <c r="AF195" s="270"/>
      <c r="AG195" s="270"/>
    </row>
    <row r="196" spans="1:33" x14ac:dyDescent="0.2">
      <c r="A196" s="270"/>
      <c r="B196" s="270"/>
      <c r="C196" s="270"/>
      <c r="D196" s="270"/>
      <c r="E196" s="270"/>
      <c r="F196" s="270"/>
      <c r="G196" s="270"/>
      <c r="H196" s="270"/>
      <c r="I196" s="270"/>
      <c r="J196" s="270"/>
      <c r="K196" s="270"/>
      <c r="L196" s="270"/>
      <c r="M196" s="270"/>
      <c r="N196" s="270"/>
      <c r="O196" s="270"/>
      <c r="P196" s="270"/>
      <c r="Q196" s="270"/>
      <c r="R196" s="270"/>
      <c r="S196" s="270"/>
      <c r="T196" s="270"/>
      <c r="U196" s="270"/>
      <c r="V196" s="270"/>
      <c r="W196" s="270"/>
      <c r="X196" s="270"/>
      <c r="Y196" s="270"/>
      <c r="Z196" s="270"/>
      <c r="AA196" s="270"/>
      <c r="AB196" s="270"/>
      <c r="AC196" s="270"/>
      <c r="AD196" s="270"/>
      <c r="AE196" s="270"/>
      <c r="AF196" s="270"/>
      <c r="AG196" s="270"/>
    </row>
    <row r="197" spans="1:33" x14ac:dyDescent="0.2">
      <c r="A197" s="270"/>
      <c r="B197" s="270"/>
      <c r="C197" s="270"/>
      <c r="D197" s="270"/>
      <c r="E197" s="270"/>
      <c r="F197" s="270"/>
      <c r="G197" s="270"/>
      <c r="H197" s="270"/>
      <c r="I197" s="270"/>
      <c r="J197" s="270"/>
      <c r="K197" s="270"/>
      <c r="L197" s="270"/>
      <c r="M197" s="270"/>
      <c r="N197" s="270"/>
      <c r="O197" s="270"/>
      <c r="P197" s="270"/>
      <c r="Q197" s="270"/>
      <c r="R197" s="270"/>
      <c r="S197" s="270"/>
      <c r="T197" s="270"/>
      <c r="U197" s="270"/>
      <c r="V197" s="270"/>
      <c r="W197" s="270"/>
      <c r="X197" s="270"/>
      <c r="Y197" s="270"/>
      <c r="Z197" s="270"/>
      <c r="AA197" s="270"/>
      <c r="AB197" s="270"/>
      <c r="AC197" s="270"/>
      <c r="AD197" s="270"/>
      <c r="AE197" s="270"/>
      <c r="AF197" s="270"/>
      <c r="AG197" s="270"/>
    </row>
    <row r="198" spans="1:33" x14ac:dyDescent="0.2">
      <c r="A198" s="270"/>
      <c r="B198" s="270"/>
      <c r="C198" s="270"/>
      <c r="D198" s="270"/>
      <c r="E198" s="270"/>
      <c r="F198" s="270"/>
      <c r="G198" s="270"/>
      <c r="H198" s="270"/>
      <c r="I198" s="270"/>
      <c r="J198" s="270"/>
      <c r="K198" s="270"/>
      <c r="L198" s="270"/>
      <c r="M198" s="270"/>
      <c r="N198" s="270"/>
      <c r="O198" s="270"/>
      <c r="P198" s="270"/>
      <c r="Q198" s="270"/>
      <c r="R198" s="270"/>
      <c r="S198" s="270"/>
      <c r="T198" s="270"/>
      <c r="U198" s="270"/>
      <c r="V198" s="270"/>
      <c r="W198" s="270"/>
      <c r="X198" s="270"/>
      <c r="Y198" s="270"/>
      <c r="Z198" s="270"/>
      <c r="AA198" s="270"/>
      <c r="AB198" s="270"/>
      <c r="AC198" s="270"/>
      <c r="AD198" s="270"/>
      <c r="AE198" s="270"/>
      <c r="AF198" s="270"/>
      <c r="AG198" s="270"/>
    </row>
    <row r="199" spans="1:33" x14ac:dyDescent="0.2">
      <c r="A199" s="270"/>
      <c r="B199" s="270"/>
      <c r="C199" s="270"/>
      <c r="D199" s="270"/>
      <c r="E199" s="270"/>
      <c r="F199" s="270"/>
      <c r="G199" s="270"/>
      <c r="H199" s="270"/>
      <c r="I199" s="270"/>
      <c r="J199" s="270"/>
      <c r="K199" s="270"/>
      <c r="L199" s="270"/>
      <c r="M199" s="270"/>
      <c r="N199" s="270"/>
      <c r="O199" s="270"/>
      <c r="P199" s="270"/>
      <c r="Q199" s="270"/>
      <c r="R199" s="270"/>
      <c r="S199" s="270"/>
      <c r="T199" s="270"/>
      <c r="U199" s="270"/>
      <c r="V199" s="270"/>
      <c r="W199" s="270"/>
      <c r="X199" s="270"/>
      <c r="Y199" s="270"/>
      <c r="Z199" s="270"/>
      <c r="AA199" s="270"/>
      <c r="AB199" s="270"/>
      <c r="AC199" s="270"/>
      <c r="AD199" s="270"/>
      <c r="AE199" s="270"/>
      <c r="AF199" s="270"/>
      <c r="AG199" s="270"/>
    </row>
    <row r="200" spans="1:33" x14ac:dyDescent="0.2">
      <c r="A200" s="270"/>
      <c r="B200" s="270"/>
      <c r="C200" s="270"/>
      <c r="D200" s="270"/>
      <c r="E200" s="270"/>
      <c r="F200" s="270"/>
      <c r="G200" s="270"/>
      <c r="H200" s="270"/>
      <c r="I200" s="270"/>
      <c r="J200" s="270"/>
      <c r="K200" s="270"/>
      <c r="L200" s="270"/>
      <c r="M200" s="270"/>
      <c r="N200" s="270"/>
      <c r="O200" s="270"/>
      <c r="P200" s="270"/>
      <c r="Q200" s="270"/>
      <c r="R200" s="270"/>
      <c r="S200" s="270"/>
      <c r="T200" s="270"/>
      <c r="U200" s="270"/>
      <c r="V200" s="270"/>
      <c r="W200" s="270"/>
      <c r="X200" s="270"/>
      <c r="Y200" s="270"/>
      <c r="Z200" s="270"/>
      <c r="AA200" s="270"/>
      <c r="AB200" s="270"/>
      <c r="AC200" s="270"/>
      <c r="AD200" s="270"/>
      <c r="AE200" s="270"/>
      <c r="AF200" s="270"/>
      <c r="AG200" s="270"/>
    </row>
    <row r="201" spans="1:33" x14ac:dyDescent="0.2">
      <c r="A201" s="270"/>
      <c r="B201" s="270"/>
      <c r="C201" s="270"/>
      <c r="D201" s="270"/>
      <c r="E201" s="270"/>
      <c r="F201" s="270"/>
      <c r="G201" s="270"/>
      <c r="H201" s="270"/>
      <c r="I201" s="270"/>
      <c r="J201" s="270"/>
      <c r="K201" s="270"/>
      <c r="L201" s="270"/>
      <c r="M201" s="270"/>
      <c r="N201" s="270"/>
      <c r="O201" s="270"/>
      <c r="P201" s="270"/>
      <c r="Q201" s="270"/>
      <c r="R201" s="270"/>
      <c r="S201" s="270"/>
      <c r="T201" s="270"/>
      <c r="U201" s="270"/>
      <c r="V201" s="270"/>
      <c r="W201" s="270"/>
      <c r="X201" s="270"/>
      <c r="Y201" s="270"/>
      <c r="Z201" s="270"/>
      <c r="AA201" s="270"/>
      <c r="AB201" s="270"/>
      <c r="AC201" s="270"/>
      <c r="AD201" s="270"/>
      <c r="AE201" s="270"/>
      <c r="AF201" s="270"/>
      <c r="AG201" s="270"/>
    </row>
    <row r="202" spans="1:33" x14ac:dyDescent="0.2">
      <c r="A202" s="270"/>
      <c r="B202" s="270"/>
      <c r="C202" s="270"/>
      <c r="D202" s="270"/>
      <c r="E202" s="270"/>
      <c r="F202" s="270"/>
      <c r="G202" s="270"/>
      <c r="H202" s="270"/>
      <c r="I202" s="270"/>
      <c r="J202" s="270"/>
      <c r="K202" s="270"/>
      <c r="L202" s="270"/>
      <c r="M202" s="270"/>
      <c r="N202" s="270"/>
      <c r="O202" s="270"/>
      <c r="P202" s="270"/>
      <c r="Q202" s="270"/>
      <c r="R202" s="270"/>
      <c r="S202" s="270"/>
      <c r="T202" s="270"/>
      <c r="U202" s="270"/>
      <c r="V202" s="270"/>
      <c r="W202" s="270"/>
      <c r="X202" s="270"/>
      <c r="Y202" s="270"/>
      <c r="Z202" s="270"/>
      <c r="AA202" s="270"/>
      <c r="AB202" s="270"/>
      <c r="AC202" s="270"/>
      <c r="AD202" s="270"/>
      <c r="AE202" s="270"/>
      <c r="AF202" s="270"/>
      <c r="AG202" s="270"/>
    </row>
    <row r="203" spans="1:33" x14ac:dyDescent="0.2">
      <c r="A203" s="270"/>
      <c r="B203" s="270"/>
      <c r="C203" s="270"/>
      <c r="D203" s="270"/>
      <c r="E203" s="270"/>
      <c r="F203" s="270"/>
      <c r="G203" s="270"/>
      <c r="H203" s="270"/>
      <c r="I203" s="270"/>
      <c r="J203" s="270"/>
      <c r="K203" s="270"/>
      <c r="L203" s="270"/>
      <c r="M203" s="270"/>
      <c r="N203" s="270"/>
      <c r="O203" s="270"/>
      <c r="P203" s="270"/>
      <c r="Q203" s="270"/>
      <c r="R203" s="270"/>
      <c r="S203" s="270"/>
      <c r="T203" s="270"/>
      <c r="U203" s="270"/>
      <c r="V203" s="270"/>
      <c r="W203" s="270"/>
      <c r="X203" s="270"/>
      <c r="Y203" s="270"/>
      <c r="Z203" s="270"/>
      <c r="AA203" s="270"/>
      <c r="AB203" s="270"/>
      <c r="AC203" s="270"/>
      <c r="AD203" s="270"/>
      <c r="AE203" s="270"/>
      <c r="AF203" s="270"/>
      <c r="AG203" s="270"/>
    </row>
    <row r="204" spans="1:33" x14ac:dyDescent="0.2">
      <c r="A204" s="270"/>
      <c r="B204" s="270"/>
      <c r="C204" s="270"/>
      <c r="D204" s="270"/>
      <c r="E204" s="270"/>
      <c r="F204" s="270"/>
      <c r="G204" s="270"/>
      <c r="H204" s="270"/>
      <c r="I204" s="270"/>
      <c r="J204" s="270"/>
      <c r="K204" s="270"/>
      <c r="L204" s="270"/>
      <c r="M204" s="270"/>
      <c r="N204" s="270"/>
      <c r="O204" s="270"/>
      <c r="P204" s="270"/>
      <c r="Q204" s="270"/>
      <c r="R204" s="270"/>
      <c r="S204" s="270"/>
      <c r="T204" s="270"/>
      <c r="U204" s="270"/>
      <c r="V204" s="270"/>
      <c r="W204" s="270"/>
      <c r="X204" s="270"/>
      <c r="Y204" s="270"/>
      <c r="Z204" s="270"/>
      <c r="AA204" s="270"/>
      <c r="AB204" s="270"/>
      <c r="AC204" s="270"/>
      <c r="AD204" s="270"/>
      <c r="AE204" s="270"/>
      <c r="AF204" s="270"/>
      <c r="AG204" s="270"/>
    </row>
    <row r="205" spans="1:33" x14ac:dyDescent="0.2">
      <c r="A205" s="270"/>
      <c r="B205" s="270"/>
      <c r="C205" s="270"/>
      <c r="D205" s="270"/>
      <c r="E205" s="270"/>
      <c r="F205" s="270"/>
      <c r="G205" s="270"/>
      <c r="H205" s="270"/>
      <c r="I205" s="270"/>
      <c r="J205" s="270"/>
      <c r="K205" s="270"/>
      <c r="L205" s="270"/>
      <c r="M205" s="270"/>
      <c r="N205" s="270"/>
      <c r="O205" s="270"/>
      <c r="P205" s="270"/>
      <c r="Q205" s="270"/>
      <c r="R205" s="270"/>
      <c r="S205" s="270"/>
      <c r="T205" s="270"/>
      <c r="U205" s="270"/>
      <c r="V205" s="270"/>
      <c r="W205" s="270"/>
      <c r="X205" s="270"/>
      <c r="Y205" s="270"/>
      <c r="Z205" s="270"/>
      <c r="AA205" s="270"/>
      <c r="AB205" s="270"/>
      <c r="AC205" s="270"/>
      <c r="AD205" s="270"/>
      <c r="AE205" s="270"/>
      <c r="AF205" s="270"/>
      <c r="AG205" s="270"/>
    </row>
    <row r="206" spans="1:33" x14ac:dyDescent="0.2">
      <c r="A206" s="270"/>
      <c r="B206" s="270"/>
      <c r="C206" s="270"/>
      <c r="D206" s="270"/>
      <c r="E206" s="270"/>
      <c r="F206" s="270"/>
      <c r="G206" s="270"/>
      <c r="H206" s="270"/>
      <c r="I206" s="270"/>
      <c r="J206" s="270"/>
      <c r="K206" s="270"/>
      <c r="L206" s="270"/>
      <c r="M206" s="270"/>
      <c r="N206" s="270"/>
      <c r="O206" s="270"/>
      <c r="P206" s="270"/>
      <c r="Q206" s="270"/>
      <c r="R206" s="270"/>
      <c r="S206" s="270"/>
      <c r="T206" s="270"/>
      <c r="U206" s="270"/>
      <c r="V206" s="270"/>
      <c r="W206" s="270"/>
      <c r="X206" s="270"/>
      <c r="Y206" s="270"/>
      <c r="Z206" s="270"/>
      <c r="AA206" s="270"/>
      <c r="AB206" s="270"/>
      <c r="AC206" s="270"/>
      <c r="AD206" s="270"/>
      <c r="AE206" s="270"/>
      <c r="AF206" s="270"/>
      <c r="AG206" s="270"/>
    </row>
    <row r="207" spans="1:33" x14ac:dyDescent="0.2">
      <c r="A207" s="270"/>
      <c r="B207" s="270"/>
      <c r="C207" s="270"/>
      <c r="D207" s="270"/>
      <c r="E207" s="270"/>
      <c r="F207" s="270"/>
      <c r="G207" s="270"/>
      <c r="H207" s="270"/>
      <c r="I207" s="270"/>
      <c r="J207" s="270"/>
      <c r="K207" s="270"/>
      <c r="L207" s="270"/>
      <c r="M207" s="270"/>
      <c r="N207" s="270"/>
      <c r="O207" s="270"/>
      <c r="P207" s="270"/>
      <c r="Q207" s="270"/>
      <c r="R207" s="270"/>
      <c r="S207" s="270"/>
      <c r="T207" s="270"/>
      <c r="U207" s="270"/>
      <c r="V207" s="270"/>
      <c r="W207" s="270"/>
      <c r="X207" s="270"/>
      <c r="Y207" s="270"/>
      <c r="Z207" s="270"/>
      <c r="AA207" s="270"/>
      <c r="AB207" s="270"/>
      <c r="AC207" s="270"/>
      <c r="AD207" s="270"/>
      <c r="AE207" s="270"/>
      <c r="AF207" s="270"/>
      <c r="AG207" s="270"/>
    </row>
    <row r="208" spans="1:33" x14ac:dyDescent="0.2">
      <c r="A208" s="270"/>
      <c r="B208" s="270"/>
      <c r="C208" s="270"/>
      <c r="D208" s="270"/>
      <c r="E208" s="270"/>
      <c r="F208" s="270"/>
      <c r="G208" s="270"/>
      <c r="H208" s="270"/>
      <c r="I208" s="270"/>
      <c r="J208" s="270"/>
      <c r="K208" s="270"/>
      <c r="L208" s="270"/>
      <c r="M208" s="270"/>
      <c r="N208" s="270"/>
      <c r="O208" s="270"/>
      <c r="P208" s="270"/>
      <c r="Q208" s="270"/>
      <c r="R208" s="270"/>
      <c r="S208" s="270"/>
      <c r="T208" s="270"/>
      <c r="U208" s="270"/>
      <c r="V208" s="270"/>
      <c r="W208" s="270"/>
      <c r="X208" s="270"/>
      <c r="Y208" s="270"/>
      <c r="Z208" s="270"/>
      <c r="AA208" s="270"/>
      <c r="AB208" s="270"/>
      <c r="AC208" s="270"/>
      <c r="AD208" s="270"/>
      <c r="AE208" s="270"/>
      <c r="AF208" s="270"/>
      <c r="AG208" s="270"/>
    </row>
    <row r="209" spans="1:33" x14ac:dyDescent="0.2">
      <c r="A209" s="270"/>
      <c r="B209" s="270"/>
      <c r="C209" s="270"/>
      <c r="D209" s="270"/>
      <c r="E209" s="270"/>
      <c r="F209" s="270"/>
      <c r="G209" s="270"/>
      <c r="H209" s="270"/>
      <c r="I209" s="270"/>
      <c r="J209" s="270"/>
      <c r="K209" s="270"/>
      <c r="L209" s="270"/>
      <c r="M209" s="270"/>
      <c r="N209" s="270"/>
      <c r="O209" s="270"/>
      <c r="P209" s="270"/>
      <c r="Q209" s="270"/>
      <c r="R209" s="270"/>
      <c r="S209" s="270"/>
      <c r="T209" s="270"/>
      <c r="U209" s="270"/>
      <c r="V209" s="270"/>
      <c r="W209" s="270"/>
      <c r="X209" s="270"/>
      <c r="Y209" s="270"/>
      <c r="Z209" s="270"/>
      <c r="AA209" s="270"/>
      <c r="AB209" s="270"/>
      <c r="AC209" s="270"/>
      <c r="AD209" s="270"/>
      <c r="AE209" s="270"/>
      <c r="AF209" s="270"/>
      <c r="AG209" s="270"/>
    </row>
    <row r="210" spans="1:33" x14ac:dyDescent="0.2">
      <c r="A210" s="270"/>
      <c r="B210" s="270"/>
      <c r="C210" s="270"/>
      <c r="D210" s="270"/>
      <c r="E210" s="270"/>
      <c r="F210" s="270"/>
      <c r="G210" s="270"/>
      <c r="H210" s="270"/>
      <c r="I210" s="270"/>
      <c r="J210" s="270"/>
      <c r="K210" s="270"/>
      <c r="L210" s="270"/>
      <c r="M210" s="270"/>
      <c r="N210" s="270"/>
      <c r="O210" s="270"/>
      <c r="P210" s="270"/>
      <c r="Q210" s="270"/>
      <c r="R210" s="270"/>
      <c r="S210" s="270"/>
      <c r="T210" s="270"/>
      <c r="U210" s="270"/>
      <c r="V210" s="270"/>
      <c r="W210" s="270"/>
      <c r="X210" s="270"/>
      <c r="Y210" s="270"/>
      <c r="Z210" s="270"/>
      <c r="AA210" s="270"/>
      <c r="AB210" s="270"/>
      <c r="AC210" s="270"/>
      <c r="AD210" s="270"/>
      <c r="AE210" s="270"/>
      <c r="AF210" s="270"/>
      <c r="AG210" s="270"/>
    </row>
    <row r="211" spans="1:33" x14ac:dyDescent="0.2">
      <c r="A211" s="270"/>
      <c r="B211" s="270"/>
      <c r="C211" s="270"/>
      <c r="D211" s="270"/>
      <c r="E211" s="270"/>
      <c r="F211" s="270"/>
      <c r="G211" s="270"/>
      <c r="H211" s="270"/>
      <c r="I211" s="270"/>
      <c r="J211" s="270"/>
      <c r="K211" s="270"/>
      <c r="L211" s="270"/>
      <c r="M211" s="270"/>
      <c r="N211" s="270"/>
      <c r="O211" s="270"/>
      <c r="P211" s="270"/>
      <c r="Q211" s="270"/>
      <c r="R211" s="270"/>
      <c r="S211" s="270"/>
      <c r="T211" s="270"/>
      <c r="U211" s="270"/>
      <c r="V211" s="270"/>
      <c r="W211" s="270"/>
      <c r="X211" s="270"/>
      <c r="Y211" s="270"/>
      <c r="Z211" s="270"/>
      <c r="AA211" s="270"/>
      <c r="AB211" s="270"/>
      <c r="AC211" s="270"/>
      <c r="AD211" s="270"/>
      <c r="AE211" s="270"/>
      <c r="AF211" s="270"/>
      <c r="AG211" s="270"/>
    </row>
    <row r="212" spans="1:33" x14ac:dyDescent="0.2">
      <c r="A212" s="270"/>
      <c r="B212" s="270"/>
      <c r="C212" s="270"/>
      <c r="D212" s="270"/>
      <c r="E212" s="270"/>
      <c r="F212" s="270"/>
      <c r="G212" s="270"/>
      <c r="H212" s="270"/>
      <c r="I212" s="270"/>
      <c r="J212" s="270"/>
      <c r="K212" s="270"/>
      <c r="L212" s="270"/>
      <c r="M212" s="270"/>
      <c r="N212" s="270"/>
      <c r="O212" s="270"/>
      <c r="P212" s="270"/>
      <c r="Q212" s="270"/>
      <c r="R212" s="270"/>
      <c r="S212" s="270"/>
      <c r="T212" s="270"/>
      <c r="U212" s="270"/>
      <c r="V212" s="270"/>
      <c r="W212" s="270"/>
      <c r="X212" s="270"/>
      <c r="Y212" s="270"/>
      <c r="Z212" s="270"/>
      <c r="AA212" s="270"/>
      <c r="AB212" s="270"/>
      <c r="AC212" s="270"/>
      <c r="AD212" s="270"/>
      <c r="AE212" s="270"/>
      <c r="AF212" s="270"/>
      <c r="AG212" s="270"/>
    </row>
    <row r="213" spans="1:33" x14ac:dyDescent="0.2">
      <c r="A213" s="270"/>
      <c r="B213" s="270"/>
      <c r="C213" s="270"/>
      <c r="D213" s="270"/>
      <c r="E213" s="270"/>
      <c r="F213" s="270"/>
      <c r="G213" s="270"/>
      <c r="H213" s="270"/>
      <c r="I213" s="270"/>
      <c r="J213" s="270"/>
      <c r="K213" s="270"/>
      <c r="L213" s="270"/>
      <c r="M213" s="270"/>
      <c r="N213" s="270"/>
      <c r="O213" s="270"/>
      <c r="P213" s="270"/>
      <c r="Q213" s="270"/>
      <c r="R213" s="270"/>
      <c r="S213" s="270"/>
      <c r="T213" s="270"/>
      <c r="U213" s="270"/>
      <c r="V213" s="270"/>
      <c r="W213" s="270"/>
      <c r="X213" s="270"/>
      <c r="Y213" s="270"/>
      <c r="Z213" s="270"/>
      <c r="AA213" s="270"/>
      <c r="AB213" s="270"/>
      <c r="AC213" s="270"/>
      <c r="AD213" s="270"/>
      <c r="AE213" s="270"/>
      <c r="AF213" s="270"/>
      <c r="AG213" s="270"/>
    </row>
    <row r="214" spans="1:33" x14ac:dyDescent="0.2">
      <c r="A214" s="270"/>
      <c r="B214" s="270"/>
      <c r="C214" s="270"/>
      <c r="D214" s="270"/>
      <c r="E214" s="270"/>
      <c r="F214" s="270"/>
      <c r="G214" s="270"/>
      <c r="H214" s="270"/>
      <c r="I214" s="270"/>
      <c r="J214" s="270"/>
      <c r="K214" s="270"/>
      <c r="L214" s="270"/>
      <c r="M214" s="270"/>
      <c r="N214" s="270"/>
      <c r="O214" s="270"/>
      <c r="P214" s="270"/>
      <c r="Q214" s="270"/>
      <c r="R214" s="270"/>
      <c r="S214" s="270"/>
      <c r="T214" s="270"/>
      <c r="U214" s="270"/>
      <c r="V214" s="270"/>
      <c r="W214" s="270"/>
      <c r="X214" s="270"/>
      <c r="Y214" s="270"/>
      <c r="Z214" s="270"/>
      <c r="AA214" s="270"/>
      <c r="AB214" s="270"/>
      <c r="AC214" s="270"/>
      <c r="AD214" s="270"/>
      <c r="AE214" s="270"/>
      <c r="AF214" s="270"/>
      <c r="AG214" s="270"/>
    </row>
    <row r="215" spans="1:33" x14ac:dyDescent="0.2">
      <c r="A215" s="270"/>
      <c r="B215" s="270"/>
      <c r="C215" s="270"/>
      <c r="D215" s="270"/>
      <c r="E215" s="270"/>
      <c r="F215" s="270"/>
      <c r="G215" s="270"/>
      <c r="H215" s="270"/>
      <c r="I215" s="270"/>
      <c r="J215" s="270"/>
      <c r="K215" s="270"/>
      <c r="L215" s="270"/>
      <c r="M215" s="270"/>
      <c r="N215" s="270"/>
      <c r="O215" s="270"/>
      <c r="P215" s="270"/>
      <c r="Q215" s="270"/>
      <c r="R215" s="270"/>
      <c r="S215" s="270"/>
      <c r="T215" s="270"/>
      <c r="U215" s="270"/>
      <c r="V215" s="270"/>
      <c r="W215" s="270"/>
      <c r="X215" s="270"/>
      <c r="Y215" s="270"/>
      <c r="Z215" s="270"/>
      <c r="AA215" s="270"/>
      <c r="AB215" s="270"/>
      <c r="AC215" s="270"/>
      <c r="AD215" s="270"/>
      <c r="AE215" s="270"/>
      <c r="AF215" s="270"/>
      <c r="AG215" s="270"/>
    </row>
    <row r="216" spans="1:33" x14ac:dyDescent="0.2">
      <c r="A216" s="270"/>
      <c r="B216" s="270"/>
      <c r="C216" s="270"/>
      <c r="D216" s="270"/>
      <c r="E216" s="270"/>
      <c r="F216" s="270"/>
      <c r="G216" s="270"/>
      <c r="H216" s="270"/>
      <c r="I216" s="270"/>
      <c r="J216" s="270"/>
      <c r="K216" s="270"/>
      <c r="L216" s="270"/>
      <c r="M216" s="270"/>
      <c r="N216" s="270"/>
      <c r="O216" s="270"/>
      <c r="P216" s="270"/>
      <c r="Q216" s="270"/>
      <c r="R216" s="270"/>
      <c r="S216" s="270"/>
      <c r="T216" s="270"/>
      <c r="U216" s="270"/>
      <c r="V216" s="270"/>
      <c r="W216" s="270"/>
      <c r="X216" s="270"/>
      <c r="Y216" s="270"/>
      <c r="Z216" s="270"/>
      <c r="AA216" s="270"/>
      <c r="AB216" s="270"/>
      <c r="AC216" s="270"/>
      <c r="AD216" s="270"/>
      <c r="AE216" s="270"/>
      <c r="AF216" s="270"/>
      <c r="AG216" s="270"/>
    </row>
    <row r="217" spans="1:33" x14ac:dyDescent="0.2">
      <c r="A217" s="270"/>
      <c r="B217" s="270"/>
      <c r="C217" s="270"/>
      <c r="D217" s="270"/>
      <c r="E217" s="270"/>
      <c r="F217" s="270"/>
      <c r="G217" s="270"/>
      <c r="H217" s="270"/>
      <c r="I217" s="270"/>
      <c r="J217" s="270"/>
      <c r="K217" s="270"/>
      <c r="L217" s="270"/>
      <c r="M217" s="270"/>
      <c r="N217" s="270"/>
      <c r="O217" s="270"/>
      <c r="P217" s="270"/>
      <c r="Q217" s="270"/>
      <c r="R217" s="270"/>
      <c r="S217" s="270"/>
      <c r="T217" s="270"/>
      <c r="U217" s="270"/>
      <c r="V217" s="270"/>
      <c r="W217" s="270"/>
      <c r="X217" s="270"/>
      <c r="Y217" s="270"/>
      <c r="Z217" s="270"/>
      <c r="AA217" s="270"/>
      <c r="AB217" s="270"/>
      <c r="AC217" s="270"/>
      <c r="AD217" s="270"/>
      <c r="AE217" s="270"/>
      <c r="AF217" s="270"/>
      <c r="AG217" s="270"/>
    </row>
    <row r="218" spans="1:33" x14ac:dyDescent="0.2">
      <c r="A218" s="270"/>
      <c r="B218" s="270"/>
      <c r="C218" s="270"/>
      <c r="D218" s="270"/>
      <c r="E218" s="270"/>
      <c r="F218" s="270"/>
      <c r="G218" s="270"/>
      <c r="H218" s="270"/>
      <c r="I218" s="270"/>
      <c r="J218" s="270"/>
      <c r="K218" s="270"/>
      <c r="L218" s="270"/>
      <c r="M218" s="270"/>
      <c r="N218" s="270"/>
      <c r="O218" s="270"/>
      <c r="P218" s="270"/>
      <c r="Q218" s="270"/>
      <c r="R218" s="270"/>
      <c r="S218" s="270"/>
      <c r="T218" s="270"/>
      <c r="U218" s="270"/>
      <c r="V218" s="270"/>
      <c r="W218" s="270"/>
      <c r="X218" s="270"/>
      <c r="Y218" s="270"/>
      <c r="Z218" s="270"/>
      <c r="AA218" s="270"/>
      <c r="AB218" s="270"/>
      <c r="AC218" s="270"/>
      <c r="AD218" s="270"/>
      <c r="AE218" s="270"/>
      <c r="AF218" s="270"/>
      <c r="AG218" s="270"/>
    </row>
    <row r="219" spans="1:33" x14ac:dyDescent="0.2">
      <c r="A219" s="270"/>
      <c r="B219" s="270"/>
      <c r="C219" s="270"/>
      <c r="D219" s="270"/>
      <c r="E219" s="270"/>
      <c r="F219" s="270"/>
      <c r="G219" s="270"/>
      <c r="H219" s="270"/>
      <c r="I219" s="270"/>
      <c r="J219" s="270"/>
      <c r="K219" s="270"/>
      <c r="L219" s="270"/>
      <c r="M219" s="270"/>
      <c r="N219" s="270"/>
      <c r="O219" s="270"/>
      <c r="P219" s="270"/>
      <c r="Q219" s="270"/>
      <c r="R219" s="270"/>
      <c r="S219" s="270"/>
      <c r="T219" s="270"/>
      <c r="U219" s="270"/>
      <c r="V219" s="270"/>
      <c r="W219" s="270"/>
      <c r="X219" s="270"/>
      <c r="Y219" s="270"/>
      <c r="Z219" s="270"/>
      <c r="AA219" s="270"/>
      <c r="AB219" s="270"/>
      <c r="AC219" s="270"/>
      <c r="AD219" s="270"/>
      <c r="AE219" s="270"/>
      <c r="AF219" s="270"/>
      <c r="AG219" s="270"/>
    </row>
    <row r="220" spans="1:33" x14ac:dyDescent="0.2">
      <c r="A220" s="270"/>
      <c r="B220" s="270"/>
      <c r="C220" s="270"/>
      <c r="D220" s="270"/>
      <c r="E220" s="270"/>
      <c r="F220" s="270"/>
      <c r="G220" s="270"/>
      <c r="H220" s="270"/>
      <c r="I220" s="270"/>
      <c r="J220" s="270"/>
      <c r="K220" s="270"/>
      <c r="L220" s="270"/>
      <c r="M220" s="270"/>
      <c r="N220" s="270"/>
      <c r="O220" s="270"/>
      <c r="P220" s="270"/>
      <c r="Q220" s="270"/>
      <c r="R220" s="270"/>
      <c r="S220" s="270"/>
      <c r="T220" s="270"/>
      <c r="U220" s="270"/>
      <c r="V220" s="270"/>
      <c r="W220" s="270"/>
      <c r="X220" s="270"/>
      <c r="Y220" s="270"/>
      <c r="Z220" s="270"/>
      <c r="AA220" s="270"/>
      <c r="AB220" s="270"/>
      <c r="AC220" s="270"/>
      <c r="AD220" s="270"/>
      <c r="AE220" s="270"/>
      <c r="AF220" s="270"/>
      <c r="AG220" s="270"/>
    </row>
    <row r="221" spans="1:33" x14ac:dyDescent="0.2">
      <c r="A221" s="270"/>
      <c r="B221" s="270"/>
      <c r="C221" s="270"/>
      <c r="D221" s="270"/>
      <c r="E221" s="270"/>
      <c r="F221" s="270"/>
      <c r="G221" s="270"/>
      <c r="H221" s="270"/>
      <c r="I221" s="270"/>
      <c r="J221" s="270"/>
      <c r="K221" s="270"/>
      <c r="L221" s="270"/>
      <c r="M221" s="270"/>
      <c r="N221" s="270"/>
      <c r="O221" s="270"/>
      <c r="P221" s="270"/>
      <c r="Q221" s="270"/>
      <c r="R221" s="270"/>
      <c r="S221" s="270"/>
      <c r="T221" s="270"/>
      <c r="U221" s="270"/>
      <c r="V221" s="270"/>
      <c r="W221" s="270"/>
      <c r="X221" s="270"/>
      <c r="Y221" s="270"/>
      <c r="Z221" s="270"/>
      <c r="AA221" s="270"/>
      <c r="AB221" s="270"/>
      <c r="AC221" s="270"/>
      <c r="AD221" s="270"/>
      <c r="AE221" s="270"/>
      <c r="AF221" s="270"/>
      <c r="AG221" s="270"/>
    </row>
    <row r="222" spans="1:33" x14ac:dyDescent="0.2">
      <c r="A222" s="270"/>
      <c r="B222" s="270"/>
      <c r="C222" s="270"/>
      <c r="D222" s="270"/>
      <c r="E222" s="270"/>
      <c r="F222" s="270"/>
      <c r="G222" s="270"/>
      <c r="H222" s="270"/>
      <c r="I222" s="270"/>
      <c r="J222" s="270"/>
      <c r="K222" s="270"/>
      <c r="L222" s="270"/>
      <c r="M222" s="270"/>
      <c r="N222" s="270"/>
      <c r="O222" s="270"/>
      <c r="P222" s="270"/>
      <c r="Q222" s="270"/>
      <c r="R222" s="270"/>
      <c r="S222" s="270"/>
      <c r="T222" s="270"/>
      <c r="U222" s="270"/>
      <c r="V222" s="270"/>
      <c r="W222" s="270"/>
      <c r="X222" s="270"/>
      <c r="Y222" s="270"/>
      <c r="Z222" s="270"/>
      <c r="AA222" s="270"/>
      <c r="AB222" s="270"/>
      <c r="AC222" s="270"/>
      <c r="AD222" s="270"/>
      <c r="AE222" s="270"/>
      <c r="AF222" s="270"/>
      <c r="AG222" s="270"/>
    </row>
    <row r="223" spans="1:33" x14ac:dyDescent="0.2">
      <c r="A223" s="270"/>
      <c r="B223" s="270"/>
      <c r="C223" s="270"/>
      <c r="D223" s="270"/>
      <c r="E223" s="270"/>
      <c r="F223" s="270"/>
      <c r="G223" s="270"/>
      <c r="H223" s="270"/>
      <c r="I223" s="270"/>
      <c r="J223" s="270"/>
      <c r="K223" s="270"/>
      <c r="L223" s="270"/>
      <c r="M223" s="270"/>
      <c r="N223" s="270"/>
      <c r="O223" s="270"/>
      <c r="P223" s="270"/>
      <c r="Q223" s="270"/>
      <c r="R223" s="270"/>
      <c r="S223" s="270"/>
      <c r="T223" s="270"/>
      <c r="U223" s="270"/>
      <c r="V223" s="270"/>
      <c r="W223" s="270"/>
      <c r="X223" s="270"/>
      <c r="Y223" s="270"/>
      <c r="Z223" s="270"/>
      <c r="AA223" s="270"/>
      <c r="AB223" s="270"/>
      <c r="AC223" s="270"/>
      <c r="AD223" s="270"/>
      <c r="AE223" s="270"/>
      <c r="AF223" s="270"/>
      <c r="AG223" s="270"/>
    </row>
    <row r="224" spans="1:33" x14ac:dyDescent="0.2">
      <c r="A224" s="270"/>
      <c r="B224" s="270"/>
      <c r="C224" s="270"/>
      <c r="D224" s="270"/>
      <c r="E224" s="270"/>
      <c r="F224" s="270"/>
      <c r="G224" s="270"/>
      <c r="H224" s="270"/>
      <c r="I224" s="270"/>
      <c r="J224" s="270"/>
      <c r="K224" s="270"/>
      <c r="L224" s="270"/>
      <c r="M224" s="270"/>
      <c r="N224" s="270"/>
      <c r="O224" s="270"/>
      <c r="P224" s="270"/>
      <c r="Q224" s="270"/>
      <c r="R224" s="270"/>
      <c r="S224" s="270"/>
      <c r="T224" s="270"/>
      <c r="U224" s="270"/>
      <c r="V224" s="270"/>
      <c r="W224" s="270"/>
      <c r="X224" s="270"/>
      <c r="Y224" s="270"/>
      <c r="Z224" s="270"/>
      <c r="AA224" s="270"/>
      <c r="AB224" s="270"/>
      <c r="AC224" s="270"/>
      <c r="AD224" s="270"/>
      <c r="AE224" s="270"/>
      <c r="AF224" s="270"/>
      <c r="AG224" s="270"/>
    </row>
    <row r="225" spans="1:33" x14ac:dyDescent="0.2">
      <c r="A225" s="270"/>
      <c r="B225" s="270"/>
      <c r="C225" s="270"/>
      <c r="D225" s="270"/>
      <c r="E225" s="270"/>
      <c r="F225" s="270"/>
      <c r="G225" s="270"/>
      <c r="H225" s="270"/>
      <c r="I225" s="270"/>
      <c r="J225" s="270"/>
      <c r="K225" s="270"/>
      <c r="L225" s="270"/>
      <c r="M225" s="270"/>
      <c r="N225" s="270"/>
      <c r="O225" s="270"/>
      <c r="P225" s="270"/>
      <c r="Q225" s="270"/>
      <c r="R225" s="270"/>
      <c r="S225" s="270"/>
      <c r="T225" s="270"/>
      <c r="U225" s="270"/>
      <c r="V225" s="270"/>
      <c r="W225" s="270"/>
      <c r="X225" s="270"/>
      <c r="Y225" s="270"/>
      <c r="Z225" s="270"/>
      <c r="AA225" s="270"/>
      <c r="AB225" s="270"/>
      <c r="AC225" s="270"/>
      <c r="AD225" s="270"/>
      <c r="AE225" s="270"/>
      <c r="AF225" s="270"/>
      <c r="AG225" s="270"/>
    </row>
    <row r="226" spans="1:33" x14ac:dyDescent="0.2">
      <c r="A226" s="270"/>
      <c r="B226" s="270"/>
      <c r="C226" s="270"/>
      <c r="D226" s="270"/>
      <c r="E226" s="270"/>
      <c r="F226" s="270"/>
      <c r="G226" s="270"/>
      <c r="H226" s="270"/>
      <c r="I226" s="270"/>
      <c r="J226" s="270"/>
      <c r="K226" s="270"/>
      <c r="L226" s="270"/>
      <c r="M226" s="270"/>
      <c r="N226" s="270"/>
      <c r="O226" s="270"/>
      <c r="P226" s="270"/>
      <c r="Q226" s="270"/>
      <c r="R226" s="270"/>
      <c r="S226" s="270"/>
      <c r="T226" s="270"/>
      <c r="U226" s="270"/>
      <c r="V226" s="270"/>
      <c r="W226" s="270"/>
      <c r="X226" s="270"/>
      <c r="Y226" s="270"/>
      <c r="Z226" s="270"/>
      <c r="AA226" s="270"/>
      <c r="AB226" s="270"/>
      <c r="AC226" s="270"/>
      <c r="AD226" s="270"/>
      <c r="AE226" s="270"/>
      <c r="AF226" s="270"/>
      <c r="AG226" s="270"/>
    </row>
    <row r="227" spans="1:33" x14ac:dyDescent="0.2">
      <c r="A227" s="270"/>
      <c r="B227" s="270"/>
      <c r="C227" s="270"/>
      <c r="D227" s="270"/>
      <c r="E227" s="270"/>
      <c r="F227" s="270"/>
      <c r="G227" s="270"/>
      <c r="H227" s="270"/>
      <c r="I227" s="270"/>
      <c r="J227" s="270"/>
      <c r="K227" s="270"/>
      <c r="L227" s="270"/>
      <c r="M227" s="270"/>
      <c r="N227" s="270"/>
      <c r="O227" s="270"/>
      <c r="P227" s="270"/>
      <c r="Q227" s="270"/>
      <c r="R227" s="270"/>
      <c r="S227" s="270"/>
      <c r="T227" s="270"/>
      <c r="U227" s="270"/>
      <c r="V227" s="270"/>
      <c r="W227" s="270"/>
      <c r="X227" s="270"/>
      <c r="Y227" s="270"/>
      <c r="Z227" s="270"/>
      <c r="AA227" s="270"/>
      <c r="AB227" s="270"/>
      <c r="AC227" s="270"/>
      <c r="AD227" s="270"/>
      <c r="AE227" s="270"/>
      <c r="AF227" s="270"/>
      <c r="AG227" s="270"/>
    </row>
    <row r="228" spans="1:33" x14ac:dyDescent="0.2">
      <c r="A228" s="270"/>
      <c r="B228" s="270"/>
      <c r="C228" s="270"/>
      <c r="D228" s="270"/>
      <c r="E228" s="270"/>
      <c r="F228" s="270"/>
      <c r="G228" s="270"/>
      <c r="H228" s="270"/>
      <c r="I228" s="270"/>
      <c r="J228" s="270"/>
      <c r="K228" s="270"/>
      <c r="L228" s="270"/>
      <c r="M228" s="270"/>
      <c r="N228" s="270"/>
      <c r="O228" s="270"/>
      <c r="P228" s="270"/>
      <c r="Q228" s="270"/>
      <c r="R228" s="270"/>
      <c r="S228" s="270"/>
      <c r="T228" s="270"/>
      <c r="U228" s="270"/>
      <c r="V228" s="270"/>
      <c r="W228" s="270"/>
      <c r="X228" s="270"/>
      <c r="Y228" s="270"/>
      <c r="Z228" s="270"/>
      <c r="AA228" s="270"/>
      <c r="AB228" s="270"/>
      <c r="AC228" s="270"/>
      <c r="AD228" s="270"/>
      <c r="AE228" s="270"/>
      <c r="AF228" s="270"/>
      <c r="AG228" s="270"/>
    </row>
    <row r="229" spans="1:33" x14ac:dyDescent="0.2">
      <c r="A229" s="270"/>
      <c r="B229" s="270"/>
      <c r="C229" s="270"/>
      <c r="D229" s="270"/>
      <c r="E229" s="270"/>
      <c r="F229" s="270"/>
      <c r="G229" s="270"/>
      <c r="H229" s="270"/>
      <c r="I229" s="270"/>
      <c r="J229" s="270"/>
      <c r="K229" s="270"/>
      <c r="L229" s="270"/>
      <c r="M229" s="270"/>
      <c r="N229" s="270"/>
      <c r="O229" s="270"/>
      <c r="P229" s="270"/>
      <c r="Q229" s="270"/>
      <c r="R229" s="270"/>
      <c r="S229" s="270"/>
      <c r="T229" s="270"/>
      <c r="U229" s="270"/>
      <c r="V229" s="270"/>
      <c r="W229" s="270"/>
      <c r="X229" s="270"/>
      <c r="Y229" s="270"/>
      <c r="Z229" s="270"/>
      <c r="AA229" s="270"/>
      <c r="AB229" s="270"/>
      <c r="AC229" s="270"/>
      <c r="AD229" s="270"/>
      <c r="AE229" s="270"/>
      <c r="AF229" s="270"/>
      <c r="AG229" s="270"/>
    </row>
    <row r="230" spans="1:33" x14ac:dyDescent="0.2">
      <c r="A230" s="270"/>
      <c r="B230" s="270"/>
      <c r="C230" s="270"/>
      <c r="D230" s="270"/>
      <c r="E230" s="270"/>
      <c r="F230" s="270"/>
      <c r="G230" s="270"/>
      <c r="H230" s="270"/>
      <c r="I230" s="270"/>
      <c r="J230" s="270"/>
      <c r="K230" s="270"/>
      <c r="L230" s="270"/>
      <c r="M230" s="270"/>
      <c r="N230" s="270"/>
      <c r="O230" s="270"/>
      <c r="P230" s="270"/>
      <c r="Q230" s="270"/>
      <c r="R230" s="270"/>
      <c r="S230" s="270"/>
      <c r="T230" s="270"/>
      <c r="U230" s="270"/>
      <c r="V230" s="270"/>
      <c r="W230" s="270"/>
      <c r="X230" s="270"/>
      <c r="Y230" s="270"/>
      <c r="Z230" s="270"/>
      <c r="AA230" s="270"/>
      <c r="AB230" s="270"/>
      <c r="AC230" s="270"/>
      <c r="AD230" s="270"/>
      <c r="AE230" s="270"/>
      <c r="AF230" s="270"/>
      <c r="AG230" s="270"/>
    </row>
    <row r="231" spans="1:33" x14ac:dyDescent="0.2">
      <c r="A231" s="270"/>
      <c r="B231" s="270"/>
      <c r="C231" s="270"/>
      <c r="D231" s="270"/>
      <c r="E231" s="270"/>
      <c r="F231" s="270"/>
      <c r="G231" s="270"/>
      <c r="H231" s="270"/>
      <c r="I231" s="270"/>
      <c r="J231" s="270"/>
      <c r="K231" s="270"/>
      <c r="L231" s="270"/>
      <c r="M231" s="270"/>
      <c r="N231" s="270"/>
      <c r="O231" s="270"/>
      <c r="P231" s="270"/>
      <c r="Q231" s="270"/>
      <c r="R231" s="270"/>
      <c r="S231" s="270"/>
      <c r="T231" s="270"/>
      <c r="U231" s="270"/>
      <c r="V231" s="270"/>
      <c r="W231" s="270"/>
      <c r="X231" s="270"/>
      <c r="Y231" s="270"/>
      <c r="Z231" s="270"/>
      <c r="AA231" s="270"/>
      <c r="AB231" s="270"/>
      <c r="AC231" s="270"/>
      <c r="AD231" s="270"/>
      <c r="AE231" s="270"/>
      <c r="AF231" s="270"/>
      <c r="AG231" s="270"/>
    </row>
    <row r="232" spans="1:33" x14ac:dyDescent="0.2">
      <c r="A232" s="270"/>
      <c r="B232" s="270"/>
      <c r="C232" s="270"/>
      <c r="D232" s="270"/>
      <c r="E232" s="270"/>
      <c r="F232" s="270"/>
      <c r="G232" s="270"/>
      <c r="H232" s="270"/>
      <c r="I232" s="270"/>
      <c r="J232" s="270"/>
      <c r="K232" s="270"/>
      <c r="L232" s="270"/>
      <c r="M232" s="270"/>
      <c r="N232" s="270"/>
      <c r="O232" s="270"/>
      <c r="P232" s="270"/>
      <c r="Q232" s="270"/>
      <c r="R232" s="270"/>
      <c r="S232" s="270"/>
      <c r="T232" s="270"/>
      <c r="U232" s="270"/>
      <c r="V232" s="270"/>
      <c r="W232" s="270"/>
      <c r="X232" s="270"/>
      <c r="Y232" s="270"/>
      <c r="Z232" s="270"/>
      <c r="AA232" s="270"/>
      <c r="AB232" s="270"/>
      <c r="AC232" s="270"/>
      <c r="AD232" s="270"/>
      <c r="AE232" s="270"/>
      <c r="AF232" s="270"/>
      <c r="AG232" s="270"/>
    </row>
    <row r="233" spans="1:33" x14ac:dyDescent="0.2">
      <c r="A233" s="270"/>
      <c r="B233" s="270"/>
      <c r="C233" s="270"/>
      <c r="D233" s="270"/>
      <c r="E233" s="270"/>
      <c r="F233" s="270"/>
      <c r="G233" s="270"/>
      <c r="H233" s="270"/>
      <c r="I233" s="270"/>
      <c r="J233" s="270"/>
      <c r="K233" s="270"/>
      <c r="L233" s="270"/>
      <c r="M233" s="270"/>
      <c r="N233" s="270"/>
      <c r="O233" s="270"/>
      <c r="P233" s="270"/>
      <c r="Q233" s="270"/>
      <c r="R233" s="270"/>
      <c r="S233" s="270"/>
      <c r="T233" s="270"/>
      <c r="U233" s="270"/>
      <c r="V233" s="270"/>
      <c r="W233" s="270"/>
      <c r="X233" s="270"/>
      <c r="Y233" s="270"/>
      <c r="Z233" s="270"/>
      <c r="AA233" s="270"/>
      <c r="AB233" s="270"/>
      <c r="AC233" s="270"/>
      <c r="AD233" s="270"/>
      <c r="AE233" s="270"/>
      <c r="AF233" s="270"/>
      <c r="AG233" s="270"/>
    </row>
    <row r="234" spans="1:33" x14ac:dyDescent="0.2">
      <c r="A234" s="270"/>
      <c r="B234" s="270"/>
      <c r="C234" s="270"/>
      <c r="D234" s="270"/>
      <c r="E234" s="270"/>
      <c r="F234" s="270"/>
      <c r="G234" s="270"/>
      <c r="H234" s="270"/>
      <c r="I234" s="270"/>
      <c r="J234" s="270"/>
      <c r="K234" s="270"/>
      <c r="L234" s="270"/>
      <c r="M234" s="270"/>
      <c r="N234" s="270"/>
      <c r="O234" s="270"/>
      <c r="P234" s="270"/>
      <c r="Q234" s="270"/>
      <c r="R234" s="270"/>
      <c r="S234" s="270"/>
      <c r="T234" s="270"/>
      <c r="U234" s="270"/>
      <c r="V234" s="270"/>
      <c r="W234" s="270"/>
      <c r="X234" s="270"/>
      <c r="Y234" s="270"/>
      <c r="Z234" s="270"/>
      <c r="AA234" s="270"/>
      <c r="AB234" s="270"/>
      <c r="AC234" s="270"/>
      <c r="AD234" s="270"/>
      <c r="AE234" s="270"/>
      <c r="AF234" s="270"/>
      <c r="AG234" s="270"/>
    </row>
    <row r="235" spans="1:33" x14ac:dyDescent="0.2">
      <c r="A235" s="270"/>
      <c r="B235" s="270"/>
      <c r="C235" s="270"/>
      <c r="D235" s="270"/>
      <c r="E235" s="270"/>
      <c r="F235" s="270"/>
      <c r="G235" s="270"/>
      <c r="H235" s="270"/>
      <c r="I235" s="270"/>
      <c r="J235" s="270"/>
      <c r="K235" s="270"/>
      <c r="L235" s="270"/>
      <c r="M235" s="270"/>
      <c r="N235" s="270"/>
      <c r="O235" s="270"/>
      <c r="P235" s="270"/>
      <c r="Q235" s="270"/>
      <c r="R235" s="270"/>
      <c r="S235" s="270"/>
      <c r="T235" s="270"/>
      <c r="U235" s="270"/>
      <c r="V235" s="270"/>
      <c r="W235" s="270"/>
      <c r="X235" s="270"/>
      <c r="Y235" s="270"/>
      <c r="Z235" s="270"/>
      <c r="AA235" s="270"/>
      <c r="AB235" s="270"/>
      <c r="AC235" s="270"/>
      <c r="AD235" s="270"/>
      <c r="AE235" s="270"/>
      <c r="AF235" s="270"/>
      <c r="AG235" s="270"/>
    </row>
    <row r="236" spans="1:33" x14ac:dyDescent="0.2">
      <c r="A236" s="270"/>
      <c r="B236" s="270"/>
      <c r="C236" s="270"/>
      <c r="D236" s="270"/>
      <c r="E236" s="270"/>
      <c r="F236" s="270"/>
      <c r="G236" s="270"/>
      <c r="H236" s="270"/>
      <c r="I236" s="270"/>
      <c r="J236" s="270"/>
      <c r="K236" s="270"/>
      <c r="L236" s="270"/>
      <c r="M236" s="270"/>
      <c r="N236" s="270"/>
      <c r="O236" s="270"/>
      <c r="P236" s="270"/>
      <c r="Q236" s="270"/>
      <c r="R236" s="270"/>
      <c r="S236" s="270"/>
      <c r="T236" s="270"/>
      <c r="U236" s="270"/>
      <c r="V236" s="270"/>
      <c r="W236" s="270"/>
      <c r="X236" s="270"/>
      <c r="Y236" s="270"/>
      <c r="Z236" s="270"/>
      <c r="AA236" s="270"/>
      <c r="AB236" s="270"/>
      <c r="AC236" s="270"/>
      <c r="AD236" s="270"/>
      <c r="AE236" s="270"/>
      <c r="AF236" s="270"/>
      <c r="AG236" s="270"/>
    </row>
    <row r="237" spans="1:33" x14ac:dyDescent="0.2">
      <c r="A237" s="270"/>
      <c r="B237" s="270"/>
      <c r="C237" s="270"/>
      <c r="D237" s="270"/>
      <c r="E237" s="270"/>
      <c r="F237" s="270"/>
      <c r="G237" s="270"/>
      <c r="H237" s="270"/>
      <c r="I237" s="270"/>
      <c r="J237" s="270"/>
      <c r="K237" s="270"/>
      <c r="L237" s="270"/>
      <c r="M237" s="270"/>
      <c r="N237" s="270"/>
      <c r="O237" s="270"/>
      <c r="P237" s="270"/>
      <c r="Q237" s="270"/>
      <c r="R237" s="270"/>
      <c r="S237" s="270"/>
      <c r="T237" s="270"/>
      <c r="U237" s="270"/>
      <c r="V237" s="270"/>
      <c r="W237" s="270"/>
      <c r="X237" s="270"/>
      <c r="Y237" s="270"/>
      <c r="Z237" s="270"/>
      <c r="AA237" s="270"/>
      <c r="AB237" s="270"/>
      <c r="AC237" s="270"/>
      <c r="AD237" s="270"/>
      <c r="AE237" s="270"/>
      <c r="AF237" s="270"/>
      <c r="AG237" s="270"/>
    </row>
    <row r="238" spans="1:33" x14ac:dyDescent="0.2">
      <c r="A238" s="270"/>
      <c r="B238" s="270"/>
      <c r="C238" s="270"/>
      <c r="D238" s="270"/>
      <c r="E238" s="270"/>
      <c r="F238" s="270"/>
      <c r="G238" s="270"/>
      <c r="H238" s="270"/>
      <c r="I238" s="270"/>
      <c r="J238" s="270"/>
      <c r="K238" s="270"/>
      <c r="L238" s="270"/>
      <c r="M238" s="270"/>
      <c r="N238" s="270"/>
      <c r="O238" s="270"/>
      <c r="P238" s="270"/>
      <c r="Q238" s="270"/>
      <c r="R238" s="270"/>
      <c r="S238" s="270"/>
      <c r="T238" s="270"/>
      <c r="U238" s="270"/>
      <c r="V238" s="270"/>
      <c r="W238" s="270"/>
      <c r="X238" s="270"/>
      <c r="Y238" s="270"/>
      <c r="Z238" s="270"/>
      <c r="AA238" s="270"/>
      <c r="AB238" s="270"/>
      <c r="AC238" s="270"/>
      <c r="AD238" s="270"/>
      <c r="AE238" s="270"/>
      <c r="AF238" s="270"/>
      <c r="AG238" s="270"/>
    </row>
    <row r="239" spans="1:33" x14ac:dyDescent="0.2">
      <c r="A239" s="270"/>
      <c r="B239" s="270"/>
      <c r="C239" s="270"/>
      <c r="D239" s="270"/>
      <c r="E239" s="270"/>
      <c r="F239" s="270"/>
      <c r="G239" s="270"/>
      <c r="H239" s="270"/>
      <c r="I239" s="270"/>
      <c r="J239" s="270"/>
      <c r="K239" s="270"/>
      <c r="L239" s="270"/>
      <c r="M239" s="270"/>
      <c r="N239" s="270"/>
      <c r="O239" s="270"/>
      <c r="P239" s="270"/>
      <c r="Q239" s="270"/>
      <c r="R239" s="270"/>
      <c r="S239" s="270"/>
      <c r="T239" s="270"/>
      <c r="U239" s="270"/>
      <c r="V239" s="270"/>
      <c r="W239" s="270"/>
      <c r="X239" s="270"/>
      <c r="Y239" s="270"/>
      <c r="Z239" s="270"/>
      <c r="AA239" s="270"/>
      <c r="AB239" s="270"/>
      <c r="AC239" s="270"/>
      <c r="AD239" s="270"/>
      <c r="AE239" s="270"/>
      <c r="AF239" s="270"/>
      <c r="AG239" s="270"/>
    </row>
    <row r="240" spans="1:33" x14ac:dyDescent="0.2">
      <c r="A240" s="270"/>
      <c r="B240" s="270"/>
      <c r="C240" s="270"/>
      <c r="D240" s="270"/>
      <c r="E240" s="270"/>
      <c r="F240" s="270"/>
      <c r="G240" s="270"/>
      <c r="H240" s="270"/>
      <c r="I240" s="270"/>
      <c r="J240" s="270"/>
      <c r="K240" s="270"/>
      <c r="L240" s="270"/>
      <c r="M240" s="270"/>
      <c r="N240" s="270"/>
      <c r="O240" s="270"/>
      <c r="P240" s="270"/>
      <c r="Q240" s="270"/>
      <c r="R240" s="270"/>
      <c r="S240" s="270"/>
      <c r="T240" s="270"/>
      <c r="U240" s="270"/>
      <c r="V240" s="270"/>
      <c r="W240" s="270"/>
      <c r="X240" s="270"/>
      <c r="Y240" s="270"/>
      <c r="Z240" s="270"/>
      <c r="AA240" s="270"/>
      <c r="AB240" s="270"/>
      <c r="AC240" s="270"/>
      <c r="AD240" s="270"/>
      <c r="AE240" s="270"/>
      <c r="AF240" s="270"/>
      <c r="AG240" s="270"/>
    </row>
    <row r="241" spans="1:33" x14ac:dyDescent="0.2">
      <c r="A241" s="270"/>
      <c r="B241" s="270"/>
      <c r="C241" s="270"/>
      <c r="D241" s="270"/>
      <c r="E241" s="270"/>
      <c r="F241" s="270"/>
      <c r="G241" s="270"/>
      <c r="H241" s="270"/>
      <c r="I241" s="270"/>
      <c r="J241" s="270"/>
      <c r="K241" s="270"/>
      <c r="L241" s="270"/>
      <c r="M241" s="270"/>
      <c r="N241" s="270"/>
      <c r="O241" s="270"/>
      <c r="P241" s="270"/>
      <c r="Q241" s="270"/>
      <c r="R241" s="270"/>
      <c r="S241" s="270"/>
      <c r="T241" s="270"/>
      <c r="U241" s="270"/>
      <c r="V241" s="270"/>
      <c r="W241" s="270"/>
      <c r="X241" s="270"/>
      <c r="Y241" s="270"/>
      <c r="Z241" s="270"/>
      <c r="AA241" s="270"/>
      <c r="AB241" s="270"/>
      <c r="AC241" s="270"/>
      <c r="AD241" s="270"/>
      <c r="AE241" s="270"/>
      <c r="AF241" s="270"/>
      <c r="AG241" s="270"/>
    </row>
    <row r="242" spans="1:33" x14ac:dyDescent="0.2">
      <c r="A242" s="270"/>
      <c r="B242" s="270"/>
      <c r="C242" s="270"/>
      <c r="D242" s="270"/>
      <c r="E242" s="270"/>
      <c r="F242" s="270"/>
      <c r="G242" s="270"/>
      <c r="H242" s="270"/>
      <c r="I242" s="270"/>
      <c r="J242" s="270"/>
      <c r="K242" s="270"/>
      <c r="L242" s="270"/>
      <c r="M242" s="270"/>
      <c r="N242" s="270"/>
      <c r="O242" s="270"/>
      <c r="P242" s="270"/>
      <c r="Q242" s="270"/>
      <c r="R242" s="270"/>
      <c r="S242" s="270"/>
      <c r="T242" s="270"/>
      <c r="U242" s="270"/>
      <c r="V242" s="270"/>
      <c r="W242" s="270"/>
      <c r="X242" s="270"/>
      <c r="Y242" s="270"/>
      <c r="Z242" s="270"/>
      <c r="AA242" s="270"/>
      <c r="AB242" s="270"/>
      <c r="AC242" s="270"/>
      <c r="AD242" s="270"/>
      <c r="AE242" s="270"/>
      <c r="AF242" s="270"/>
      <c r="AG242" s="270"/>
    </row>
    <row r="243" spans="1:33" x14ac:dyDescent="0.2">
      <c r="A243" s="270"/>
      <c r="B243" s="270"/>
      <c r="C243" s="270"/>
      <c r="D243" s="270"/>
      <c r="E243" s="270"/>
      <c r="F243" s="270"/>
      <c r="G243" s="270"/>
      <c r="H243" s="270"/>
      <c r="I243" s="270"/>
      <c r="J243" s="270"/>
      <c r="K243" s="270"/>
      <c r="L243" s="270"/>
      <c r="M243" s="270"/>
      <c r="N243" s="270"/>
      <c r="O243" s="270"/>
      <c r="P243" s="270"/>
      <c r="Q243" s="270"/>
      <c r="R243" s="270"/>
      <c r="S243" s="270"/>
      <c r="T243" s="270"/>
      <c r="U243" s="270"/>
      <c r="V243" s="270"/>
      <c r="W243" s="270"/>
      <c r="X243" s="270"/>
      <c r="Y243" s="270"/>
      <c r="Z243" s="270"/>
      <c r="AA243" s="270"/>
      <c r="AB243" s="270"/>
      <c r="AC243" s="270"/>
      <c r="AD243" s="270"/>
      <c r="AE243" s="270"/>
      <c r="AF243" s="270"/>
      <c r="AG243" s="270"/>
    </row>
    <row r="244" spans="1:33" x14ac:dyDescent="0.2">
      <c r="A244" s="270"/>
      <c r="B244" s="270"/>
      <c r="C244" s="270"/>
      <c r="D244" s="270"/>
      <c r="E244" s="270"/>
      <c r="F244" s="270"/>
      <c r="G244" s="270"/>
      <c r="H244" s="270"/>
      <c r="I244" s="270"/>
      <c r="J244" s="270"/>
      <c r="K244" s="270"/>
      <c r="L244" s="270"/>
      <c r="M244" s="270"/>
      <c r="N244" s="270"/>
      <c r="O244" s="270"/>
      <c r="P244" s="270"/>
      <c r="Q244" s="270"/>
      <c r="R244" s="270"/>
      <c r="S244" s="270"/>
      <c r="T244" s="270"/>
      <c r="U244" s="270"/>
      <c r="V244" s="270"/>
      <c r="W244" s="270"/>
      <c r="X244" s="270"/>
      <c r="Y244" s="270"/>
      <c r="Z244" s="270"/>
      <c r="AA244" s="270"/>
      <c r="AB244" s="270"/>
      <c r="AC244" s="270"/>
      <c r="AD244" s="270"/>
      <c r="AE244" s="270"/>
      <c r="AF244" s="270"/>
      <c r="AG244" s="270"/>
    </row>
    <row r="245" spans="1:33" x14ac:dyDescent="0.2">
      <c r="A245" s="270"/>
      <c r="B245" s="270"/>
      <c r="C245" s="270"/>
      <c r="D245" s="270"/>
      <c r="E245" s="270"/>
      <c r="F245" s="270"/>
      <c r="G245" s="270"/>
      <c r="H245" s="270"/>
      <c r="I245" s="270"/>
      <c r="J245" s="270"/>
      <c r="K245" s="270"/>
      <c r="L245" s="270"/>
      <c r="M245" s="270"/>
      <c r="N245" s="270"/>
      <c r="O245" s="270"/>
      <c r="P245" s="270"/>
      <c r="Q245" s="270"/>
      <c r="R245" s="270"/>
      <c r="S245" s="270"/>
      <c r="T245" s="270"/>
      <c r="U245" s="270"/>
      <c r="V245" s="270"/>
      <c r="W245" s="270"/>
      <c r="X245" s="270"/>
      <c r="Y245" s="270"/>
      <c r="Z245" s="270"/>
      <c r="AA245" s="270"/>
      <c r="AB245" s="270"/>
      <c r="AC245" s="270"/>
      <c r="AD245" s="270"/>
      <c r="AE245" s="270"/>
      <c r="AF245" s="270"/>
      <c r="AG245" s="270"/>
    </row>
    <row r="246" spans="1:33" x14ac:dyDescent="0.2">
      <c r="A246" s="270"/>
      <c r="B246" s="270"/>
      <c r="C246" s="270"/>
      <c r="D246" s="270"/>
      <c r="E246" s="270"/>
      <c r="F246" s="270"/>
      <c r="G246" s="270"/>
      <c r="H246" s="270"/>
      <c r="I246" s="270"/>
      <c r="J246" s="270"/>
      <c r="K246" s="270"/>
      <c r="L246" s="270"/>
      <c r="M246" s="270"/>
      <c r="N246" s="270"/>
      <c r="O246" s="270"/>
      <c r="P246" s="270"/>
      <c r="Q246" s="270"/>
      <c r="R246" s="270"/>
      <c r="S246" s="270"/>
      <c r="T246" s="270"/>
      <c r="U246" s="270"/>
      <c r="V246" s="270"/>
      <c r="W246" s="270"/>
      <c r="X246" s="270"/>
      <c r="Y246" s="270"/>
      <c r="Z246" s="270"/>
      <c r="AA246" s="270"/>
      <c r="AB246" s="270"/>
      <c r="AC246" s="270"/>
      <c r="AD246" s="270"/>
      <c r="AE246" s="270"/>
      <c r="AF246" s="270"/>
      <c r="AG246" s="270"/>
    </row>
  </sheetData>
  <mergeCells count="12">
    <mergeCell ref="F62:G62"/>
    <mergeCell ref="F64:G64"/>
    <mergeCell ref="B3:G3"/>
    <mergeCell ref="E2:F2"/>
    <mergeCell ref="A1:G1"/>
    <mergeCell ref="A5:A11"/>
    <mergeCell ref="B5:B11"/>
    <mergeCell ref="C5:C11"/>
    <mergeCell ref="D5:D11"/>
    <mergeCell ref="E5:E11"/>
    <mergeCell ref="F5:F11"/>
    <mergeCell ref="G5:G11"/>
  </mergeCells>
  <pageMargins left="0.25" right="0.25" top="0.75" bottom="0.75" header="0.3" footer="0.3"/>
  <pageSetup paperSize="9" scale="45" orientation="portrait" r:id="rId1"/>
  <headerFooter alignWithMargins="0"/>
  <rowBreaks count="1" manualBreakCount="1">
    <brk id="65" max="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39997558519241921"/>
    <pageSetUpPr fitToPage="1"/>
  </sheetPr>
  <dimension ref="A1:G66"/>
  <sheetViews>
    <sheetView topLeftCell="A46" workbookViewId="0">
      <selection activeCell="A2" sqref="A2"/>
    </sheetView>
  </sheetViews>
  <sheetFormatPr defaultRowHeight="12.75" x14ac:dyDescent="0.2"/>
  <cols>
    <col min="1" max="1" width="11.28515625" customWidth="1"/>
    <col min="2" max="2" width="10" customWidth="1"/>
    <col min="3" max="3" width="35.42578125" customWidth="1"/>
    <col min="4" max="4" width="28.140625" customWidth="1"/>
  </cols>
  <sheetData>
    <row r="1" spans="1:4" ht="18" x14ac:dyDescent="0.25">
      <c r="A1" s="111" t="s">
        <v>554</v>
      </c>
      <c r="C1" s="125"/>
    </row>
    <row r="2" spans="1:4" ht="18" x14ac:dyDescent="0.25">
      <c r="A2" s="111"/>
      <c r="C2" s="125"/>
      <c r="D2" s="2" t="str">
        <f>'Popis SÚ a nákl.účtů'!D2</f>
        <v>číslo org.: 14xx</v>
      </c>
    </row>
    <row r="3" spans="1:4" ht="18" x14ac:dyDescent="0.25">
      <c r="A3" s="1182" t="s">
        <v>353</v>
      </c>
      <c r="B3" s="1161"/>
      <c r="C3" s="1161"/>
      <c r="D3" s="1161"/>
    </row>
    <row r="4" spans="1:4" ht="33" customHeight="1" x14ac:dyDescent="0.2">
      <c r="A4" s="1180">
        <f>'Popis SÚ a nákl.účtů'!C3</f>
        <v>0</v>
      </c>
      <c r="B4" s="1181"/>
      <c r="C4" s="1181"/>
      <c r="D4" s="1181"/>
    </row>
    <row r="5" spans="1:4" ht="13.5" thickBot="1" x14ac:dyDescent="0.25"/>
    <row r="6" spans="1:4" ht="21" thickBot="1" x14ac:dyDescent="0.35">
      <c r="A6" s="375" t="s">
        <v>295</v>
      </c>
      <c r="C6" s="125"/>
      <c r="D6" s="396">
        <f>Transfery!K6</f>
        <v>0</v>
      </c>
    </row>
    <row r="7" spans="1:4" ht="21" thickBot="1" x14ac:dyDescent="0.35">
      <c r="A7" s="375" t="s">
        <v>323</v>
      </c>
      <c r="B7" s="375"/>
      <c r="D7" s="376"/>
    </row>
    <row r="8" spans="1:4" ht="21" thickBot="1" x14ac:dyDescent="0.35">
      <c r="A8" s="375"/>
      <c r="C8" s="125"/>
      <c r="D8" s="377">
        <f>SUM(D11:D59)</f>
        <v>0</v>
      </c>
    </row>
    <row r="9" spans="1:4" ht="26.25" thickBot="1" x14ac:dyDescent="0.25">
      <c r="B9" s="386" t="s">
        <v>279</v>
      </c>
      <c r="C9" s="387" t="s">
        <v>281</v>
      </c>
      <c r="D9" s="388" t="s">
        <v>280</v>
      </c>
    </row>
    <row r="10" spans="1:4" x14ac:dyDescent="0.2">
      <c r="B10" s="379" t="s">
        <v>282</v>
      </c>
      <c r="C10" s="380" t="s">
        <v>283</v>
      </c>
      <c r="D10" s="381" t="s">
        <v>214</v>
      </c>
    </row>
    <row r="11" spans="1:4" x14ac:dyDescent="0.2">
      <c r="B11" s="382">
        <v>501</v>
      </c>
      <c r="C11" s="264"/>
      <c r="D11" s="39">
        <v>0</v>
      </c>
    </row>
    <row r="12" spans="1:4" x14ac:dyDescent="0.2">
      <c r="B12" s="382">
        <v>502</v>
      </c>
      <c r="C12" s="264"/>
      <c r="D12" s="39">
        <v>0</v>
      </c>
    </row>
    <row r="13" spans="1:4" x14ac:dyDescent="0.2">
      <c r="B13" s="382">
        <v>503</v>
      </c>
      <c r="C13" s="264"/>
      <c r="D13" s="39">
        <v>0</v>
      </c>
    </row>
    <row r="14" spans="1:4" x14ac:dyDescent="0.2">
      <c r="B14" s="382">
        <v>504</v>
      </c>
      <c r="C14" s="264"/>
      <c r="D14" s="39">
        <v>0</v>
      </c>
    </row>
    <row r="15" spans="1:4" x14ac:dyDescent="0.2">
      <c r="B15" s="382">
        <v>506</v>
      </c>
      <c r="C15" s="264"/>
      <c r="D15" s="39">
        <v>0</v>
      </c>
    </row>
    <row r="16" spans="1:4" x14ac:dyDescent="0.2">
      <c r="B16" s="382">
        <v>507</v>
      </c>
      <c r="C16" s="264"/>
      <c r="D16" s="39">
        <v>0</v>
      </c>
    </row>
    <row r="17" spans="2:4" x14ac:dyDescent="0.2">
      <c r="B17" s="382">
        <v>508</v>
      </c>
      <c r="C17" s="264"/>
      <c r="D17" s="39">
        <v>0</v>
      </c>
    </row>
    <row r="18" spans="2:4" x14ac:dyDescent="0.2">
      <c r="B18" s="383" t="s">
        <v>284</v>
      </c>
      <c r="C18" s="378" t="s">
        <v>285</v>
      </c>
      <c r="D18" s="384" t="s">
        <v>214</v>
      </c>
    </row>
    <row r="19" spans="2:4" x14ac:dyDescent="0.2">
      <c r="B19" s="382">
        <v>511</v>
      </c>
      <c r="C19" s="264"/>
      <c r="D19" s="39">
        <v>0</v>
      </c>
    </row>
    <row r="20" spans="2:4" x14ac:dyDescent="0.2">
      <c r="B20" s="382">
        <v>512</v>
      </c>
      <c r="C20" s="264"/>
      <c r="D20" s="39">
        <v>0</v>
      </c>
    </row>
    <row r="21" spans="2:4" x14ac:dyDescent="0.2">
      <c r="B21" s="382">
        <v>513</v>
      </c>
      <c r="C21" s="264"/>
      <c r="D21" s="413">
        <f>'Popis SÚ a nákl.účtů'!B136</f>
        <v>0</v>
      </c>
    </row>
    <row r="22" spans="2:4" x14ac:dyDescent="0.2">
      <c r="B22" s="382">
        <v>516</v>
      </c>
      <c r="C22" s="264"/>
      <c r="D22" s="39">
        <v>0</v>
      </c>
    </row>
    <row r="23" spans="2:4" x14ac:dyDescent="0.2">
      <c r="B23" s="382">
        <v>518</v>
      </c>
      <c r="C23" s="264"/>
      <c r="D23" s="39">
        <v>0</v>
      </c>
    </row>
    <row r="24" spans="2:4" x14ac:dyDescent="0.2">
      <c r="B24" s="383" t="s">
        <v>286</v>
      </c>
      <c r="C24" s="378" t="s">
        <v>287</v>
      </c>
      <c r="D24" s="384" t="s">
        <v>214</v>
      </c>
    </row>
    <row r="25" spans="2:4" x14ac:dyDescent="0.2">
      <c r="B25" s="382">
        <v>521</v>
      </c>
      <c r="C25" s="264"/>
      <c r="D25" s="39">
        <v>0</v>
      </c>
    </row>
    <row r="26" spans="2:4" x14ac:dyDescent="0.2">
      <c r="B26" s="382">
        <v>524</v>
      </c>
      <c r="C26" s="264"/>
      <c r="D26" s="39">
        <v>0</v>
      </c>
    </row>
    <row r="27" spans="2:4" x14ac:dyDescent="0.2">
      <c r="B27" s="382">
        <v>525</v>
      </c>
      <c r="C27" s="264"/>
      <c r="D27" s="39">
        <v>0</v>
      </c>
    </row>
    <row r="28" spans="2:4" x14ac:dyDescent="0.2">
      <c r="B28" s="382">
        <v>527</v>
      </c>
      <c r="C28" s="264"/>
      <c r="D28" s="39">
        <v>0</v>
      </c>
    </row>
    <row r="29" spans="2:4" x14ac:dyDescent="0.2">
      <c r="B29" s="382">
        <v>528</v>
      </c>
      <c r="C29" s="264"/>
      <c r="D29" s="39">
        <v>0</v>
      </c>
    </row>
    <row r="30" spans="2:4" x14ac:dyDescent="0.2">
      <c r="B30" s="383" t="s">
        <v>288</v>
      </c>
      <c r="C30" s="378" t="s">
        <v>289</v>
      </c>
      <c r="D30" s="384" t="s">
        <v>214</v>
      </c>
    </row>
    <row r="31" spans="2:4" x14ac:dyDescent="0.2">
      <c r="B31" s="382">
        <v>531</v>
      </c>
      <c r="C31" s="264"/>
      <c r="D31" s="39">
        <v>0</v>
      </c>
    </row>
    <row r="32" spans="2:4" x14ac:dyDescent="0.2">
      <c r="B32" s="382">
        <v>532</v>
      </c>
      <c r="C32" s="264"/>
      <c r="D32" s="39">
        <v>0</v>
      </c>
    </row>
    <row r="33" spans="2:4" x14ac:dyDescent="0.2">
      <c r="B33" s="382">
        <v>538</v>
      </c>
      <c r="C33" s="264"/>
      <c r="D33" s="39">
        <v>0</v>
      </c>
    </row>
    <row r="34" spans="2:4" x14ac:dyDescent="0.2">
      <c r="B34" s="382">
        <v>539</v>
      </c>
      <c r="C34" s="264"/>
      <c r="D34" s="39">
        <v>0</v>
      </c>
    </row>
    <row r="35" spans="2:4" x14ac:dyDescent="0.2">
      <c r="B35" s="383" t="s">
        <v>290</v>
      </c>
      <c r="C35" s="378" t="s">
        <v>291</v>
      </c>
      <c r="D35" s="384" t="s">
        <v>214</v>
      </c>
    </row>
    <row r="36" spans="2:4" x14ac:dyDescent="0.2">
      <c r="B36" s="382">
        <v>541</v>
      </c>
      <c r="C36" s="264"/>
      <c r="D36" s="39">
        <v>0</v>
      </c>
    </row>
    <row r="37" spans="2:4" x14ac:dyDescent="0.2">
      <c r="B37" s="382">
        <v>542</v>
      </c>
      <c r="C37" s="5"/>
      <c r="D37" s="39">
        <v>0</v>
      </c>
    </row>
    <row r="38" spans="2:4" x14ac:dyDescent="0.2">
      <c r="B38" s="382">
        <v>543</v>
      </c>
      <c r="C38" s="5"/>
      <c r="D38" s="39">
        <v>0</v>
      </c>
    </row>
    <row r="39" spans="2:4" x14ac:dyDescent="0.2">
      <c r="B39" s="382">
        <v>544</v>
      </c>
      <c r="C39" s="5"/>
      <c r="D39" s="39">
        <v>0</v>
      </c>
    </row>
    <row r="40" spans="2:4" x14ac:dyDescent="0.2">
      <c r="B40" s="382">
        <v>547</v>
      </c>
      <c r="C40" s="5"/>
      <c r="D40" s="39">
        <v>0</v>
      </c>
    </row>
    <row r="41" spans="2:4" x14ac:dyDescent="0.2">
      <c r="B41" s="382">
        <v>548</v>
      </c>
      <c r="C41" s="5"/>
      <c r="D41" s="39">
        <v>0</v>
      </c>
    </row>
    <row r="42" spans="2:4" x14ac:dyDescent="0.2">
      <c r="B42" s="382">
        <v>549</v>
      </c>
      <c r="C42" s="5"/>
      <c r="D42" s="39">
        <v>0</v>
      </c>
    </row>
    <row r="43" spans="2:4" x14ac:dyDescent="0.2">
      <c r="B43" s="383" t="s">
        <v>292</v>
      </c>
      <c r="C43" s="378" t="s">
        <v>354</v>
      </c>
      <c r="D43" s="384" t="s">
        <v>214</v>
      </c>
    </row>
    <row r="44" spans="2:4" x14ac:dyDescent="0.2">
      <c r="B44" s="382">
        <v>551</v>
      </c>
      <c r="C44" s="5"/>
      <c r="D44" s="39">
        <v>0</v>
      </c>
    </row>
    <row r="45" spans="2:4" x14ac:dyDescent="0.2">
      <c r="B45" s="382">
        <v>552</v>
      </c>
      <c r="C45" s="5"/>
      <c r="D45" s="39">
        <v>0</v>
      </c>
    </row>
    <row r="46" spans="2:4" x14ac:dyDescent="0.2">
      <c r="B46" s="382">
        <v>553</v>
      </c>
      <c r="C46" s="5"/>
      <c r="D46" s="39">
        <v>0</v>
      </c>
    </row>
    <row r="47" spans="2:4" x14ac:dyDescent="0.2">
      <c r="B47" s="382">
        <v>554</v>
      </c>
      <c r="C47" s="5"/>
      <c r="D47" s="39">
        <v>0</v>
      </c>
    </row>
    <row r="48" spans="2:4" x14ac:dyDescent="0.2">
      <c r="B48" s="382">
        <v>555</v>
      </c>
      <c r="C48" s="5"/>
      <c r="D48" s="39">
        <v>0</v>
      </c>
    </row>
    <row r="49" spans="1:7" x14ac:dyDescent="0.2">
      <c r="B49" s="382">
        <v>556</v>
      </c>
      <c r="C49" s="5"/>
      <c r="D49" s="39">
        <v>0</v>
      </c>
    </row>
    <row r="50" spans="1:7" x14ac:dyDescent="0.2">
      <c r="B50" s="382">
        <v>557</v>
      </c>
      <c r="C50" s="5"/>
      <c r="D50" s="39">
        <v>0</v>
      </c>
    </row>
    <row r="51" spans="1:7" x14ac:dyDescent="0.2">
      <c r="B51" s="382">
        <v>558</v>
      </c>
      <c r="C51" s="5"/>
      <c r="D51" s="39">
        <v>0</v>
      </c>
    </row>
    <row r="52" spans="1:7" x14ac:dyDescent="0.2">
      <c r="B52" s="383" t="s">
        <v>293</v>
      </c>
      <c r="C52" s="378" t="s">
        <v>294</v>
      </c>
      <c r="D52" s="384" t="s">
        <v>214</v>
      </c>
    </row>
    <row r="53" spans="1:7" x14ac:dyDescent="0.2">
      <c r="B53" s="382">
        <v>561</v>
      </c>
      <c r="C53" s="5"/>
      <c r="D53" s="39">
        <v>0</v>
      </c>
    </row>
    <row r="54" spans="1:7" x14ac:dyDescent="0.2">
      <c r="B54" s="382">
        <v>562</v>
      </c>
      <c r="C54" s="5"/>
      <c r="D54" s="39">
        <v>0</v>
      </c>
    </row>
    <row r="55" spans="1:7" x14ac:dyDescent="0.2">
      <c r="B55" s="382">
        <v>563</v>
      </c>
      <c r="C55" s="5"/>
      <c r="D55" s="39">
        <v>0</v>
      </c>
    </row>
    <row r="56" spans="1:7" x14ac:dyDescent="0.2">
      <c r="B56" s="382">
        <v>564</v>
      </c>
      <c r="C56" s="5"/>
      <c r="D56" s="39">
        <v>0</v>
      </c>
    </row>
    <row r="57" spans="1:7" x14ac:dyDescent="0.2">
      <c r="B57" s="668">
        <v>569</v>
      </c>
      <c r="C57" s="669"/>
      <c r="D57" s="39">
        <v>0</v>
      </c>
    </row>
    <row r="58" spans="1:7" x14ac:dyDescent="0.2">
      <c r="B58" s="670" t="s">
        <v>340</v>
      </c>
      <c r="C58" s="378" t="s">
        <v>355</v>
      </c>
      <c r="D58" s="384" t="s">
        <v>214</v>
      </c>
    </row>
    <row r="59" spans="1:7" ht="13.5" thickBot="1" x14ac:dyDescent="0.25">
      <c r="B59" s="385">
        <v>591</v>
      </c>
      <c r="C59" s="144"/>
      <c r="D59" s="39">
        <v>0</v>
      </c>
    </row>
    <row r="60" spans="1:7" s="795" customFormat="1" x14ac:dyDescent="0.2">
      <c r="B60" s="959"/>
      <c r="C60" s="959"/>
      <c r="D60" s="801"/>
    </row>
    <row r="62" spans="1:7" ht="19.5" customHeight="1" x14ac:dyDescent="0.2">
      <c r="A62" s="672"/>
      <c r="B62" s="204" t="s">
        <v>227</v>
      </c>
      <c r="C62" s="941">
        <f ca="1">'Popis SÚ a nákl.účtů'!B165</f>
        <v>44573</v>
      </c>
      <c r="D62" s="672"/>
      <c r="E62" s="126"/>
      <c r="F62" s="1163"/>
      <c r="G62" s="1164"/>
    </row>
    <row r="63" spans="1:7" ht="19.5" customHeight="1" x14ac:dyDescent="0.2">
      <c r="A63" s="672"/>
      <c r="B63" s="204" t="s">
        <v>114</v>
      </c>
      <c r="C63" s="673">
        <f>'Popis SÚ a nákl.účtů'!B166</f>
        <v>0</v>
      </c>
      <c r="D63" s="674" t="s">
        <v>109</v>
      </c>
      <c r="E63" s="268"/>
      <c r="G63" s="268"/>
    </row>
    <row r="64" spans="1:7" ht="19.5" customHeight="1" x14ac:dyDescent="0.2">
      <c r="A64" s="672"/>
      <c r="B64" s="204" t="s">
        <v>116</v>
      </c>
      <c r="C64" s="675">
        <f>'Popis SÚ a nákl.účtů'!B167</f>
        <v>0</v>
      </c>
      <c r="D64" s="674"/>
      <c r="E64" s="270"/>
      <c r="G64" s="270"/>
    </row>
    <row r="65" spans="1:7" ht="19.5" customHeight="1" x14ac:dyDescent="0.2">
      <c r="A65" s="672"/>
      <c r="B65" s="204" t="s">
        <v>117</v>
      </c>
      <c r="C65" s="675">
        <f>'Popis SÚ a nákl.účtů'!B168</f>
        <v>0</v>
      </c>
      <c r="D65" s="674" t="s">
        <v>109</v>
      </c>
      <c r="E65" s="270"/>
      <c r="G65" s="270"/>
    </row>
    <row r="66" spans="1:7" ht="15" x14ac:dyDescent="0.2">
      <c r="B66" s="315"/>
      <c r="C66" s="315"/>
      <c r="D66" s="315"/>
      <c r="E66" s="315"/>
      <c r="F66" s="270"/>
      <c r="G66" s="270"/>
    </row>
  </sheetData>
  <mergeCells count="3">
    <mergeCell ref="F62:G62"/>
    <mergeCell ref="A4:D4"/>
    <mergeCell ref="A3:D3"/>
  </mergeCells>
  <pageMargins left="0.7" right="0.7" top="0.78740157499999996" bottom="0.78740157499999996" header="0.3" footer="0.3"/>
  <pageSetup paperSize="9" scale="8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  <pageSetUpPr fitToPage="1"/>
  </sheetPr>
  <dimension ref="A1:H50"/>
  <sheetViews>
    <sheetView topLeftCell="A23" workbookViewId="0">
      <selection activeCell="A41" sqref="A41"/>
    </sheetView>
  </sheetViews>
  <sheetFormatPr defaultRowHeight="12.75" x14ac:dyDescent="0.2"/>
  <cols>
    <col min="1" max="1" width="5.7109375" customWidth="1"/>
    <col min="2" max="2" width="16" customWidth="1"/>
    <col min="3" max="3" width="5.140625" style="347" customWidth="1"/>
    <col min="4" max="4" width="17.28515625" customWidth="1"/>
    <col min="5" max="5" width="13.7109375" customWidth="1"/>
    <col min="6" max="6" width="17.7109375" customWidth="1"/>
    <col min="7" max="7" width="16" customWidth="1"/>
    <col min="8" max="8" width="20.85546875" customWidth="1"/>
  </cols>
  <sheetData>
    <row r="1" spans="1:8" ht="14.25" x14ac:dyDescent="0.2">
      <c r="A1" s="1183"/>
      <c r="B1" s="1183"/>
      <c r="C1" s="1183"/>
      <c r="D1" s="1183"/>
      <c r="E1" s="1183"/>
      <c r="F1" s="1183"/>
      <c r="G1" s="1183"/>
      <c r="H1" s="1183"/>
    </row>
    <row r="2" spans="1:8" ht="15" x14ac:dyDescent="0.2">
      <c r="A2" s="350"/>
      <c r="H2" s="351"/>
    </row>
    <row r="3" spans="1:8" ht="15" x14ac:dyDescent="0.2">
      <c r="A3" s="350"/>
      <c r="H3" s="351"/>
    </row>
    <row r="4" spans="1:8" ht="14.25" x14ac:dyDescent="0.2">
      <c r="A4" s="350"/>
      <c r="D4" s="1184" t="s">
        <v>246</v>
      </c>
      <c r="E4" s="1184"/>
      <c r="F4" s="1184"/>
      <c r="H4" s="576" t="str">
        <f>'Popis SÚ a nákl.účtů'!D2</f>
        <v>číslo org.: 14xx</v>
      </c>
    </row>
    <row r="5" spans="1:8" ht="28.5" customHeight="1" x14ac:dyDescent="0.25">
      <c r="A5" s="1187">
        <f>'Popis SÚ a nákl.účtů'!C3</f>
        <v>0</v>
      </c>
      <c r="B5" s="1188"/>
      <c r="C5" s="1188"/>
      <c r="D5" s="1188"/>
      <c r="E5" s="1188"/>
      <c r="F5" s="1188"/>
      <c r="G5" s="1188"/>
      <c r="H5" s="1188"/>
    </row>
    <row r="6" spans="1:8" ht="15" x14ac:dyDescent="0.2">
      <c r="A6" s="352"/>
      <c r="H6" s="351"/>
    </row>
    <row r="7" spans="1:8" ht="15" x14ac:dyDescent="0.2">
      <c r="A7" s="352"/>
      <c r="H7" s="351"/>
    </row>
    <row r="8" spans="1:8" ht="14.25" x14ac:dyDescent="0.2">
      <c r="A8" s="353"/>
    </row>
    <row r="9" spans="1:8" ht="15.75" x14ac:dyDescent="0.25">
      <c r="A9" s="354"/>
      <c r="E9" s="354" t="s">
        <v>243</v>
      </c>
    </row>
    <row r="10" spans="1:8" ht="14.25" x14ac:dyDescent="0.2">
      <c r="A10" s="1185" t="s">
        <v>278</v>
      </c>
      <c r="B10" s="1185"/>
      <c r="C10" s="1185"/>
      <c r="D10" s="1185"/>
      <c r="E10" s="1185"/>
      <c r="F10" s="1185"/>
      <c r="G10" s="1185"/>
      <c r="H10" s="1185"/>
    </row>
    <row r="11" spans="1:8" x14ac:dyDescent="0.2">
      <c r="A11" s="1186" t="s">
        <v>555</v>
      </c>
      <c r="B11" s="1186"/>
      <c r="C11" s="1186"/>
      <c r="D11" s="1186"/>
      <c r="E11" s="1186"/>
      <c r="F11" s="1186"/>
      <c r="G11" s="1186"/>
      <c r="H11" s="1186"/>
    </row>
    <row r="12" spans="1:8" x14ac:dyDescent="0.2">
      <c r="A12" s="355"/>
    </row>
    <row r="13" spans="1:8" x14ac:dyDescent="0.2">
      <c r="A13" s="355"/>
    </row>
    <row r="14" spans="1:8" x14ac:dyDescent="0.2">
      <c r="A14" s="355"/>
    </row>
    <row r="15" spans="1:8" x14ac:dyDescent="0.2">
      <c r="A15" s="355"/>
    </row>
    <row r="16" spans="1:8" ht="13.5" thickBot="1" x14ac:dyDescent="0.25">
      <c r="A16" s="355"/>
    </row>
    <row r="17" spans="1:7" ht="26.25" thickBot="1" x14ac:dyDescent="0.25">
      <c r="A17" s="356" t="s">
        <v>247</v>
      </c>
      <c r="B17" s="357" t="s">
        <v>244</v>
      </c>
      <c r="C17" s="358" t="s">
        <v>245</v>
      </c>
      <c r="D17" s="357" t="s">
        <v>248</v>
      </c>
      <c r="E17" s="357" t="s">
        <v>249</v>
      </c>
      <c r="F17" s="357" t="s">
        <v>250</v>
      </c>
      <c r="G17" s="357" t="s">
        <v>251</v>
      </c>
    </row>
    <row r="18" spans="1:7" ht="15" customHeight="1" x14ac:dyDescent="0.2">
      <c r="A18" s="359" t="s">
        <v>238</v>
      </c>
      <c r="B18" s="360" t="s">
        <v>252</v>
      </c>
      <c r="C18" s="361" t="s">
        <v>253</v>
      </c>
      <c r="D18" s="389">
        <f>'Majetek vlastní'!D18+'Majetek předaný'!D18</f>
        <v>0</v>
      </c>
      <c r="E18" s="389">
        <f>'Majetek vlastní'!E18+'Majetek předaný'!E18</f>
        <v>0</v>
      </c>
      <c r="F18" s="362">
        <f t="shared" ref="F18:F27" si="0">+D18-E18</f>
        <v>0</v>
      </c>
      <c r="G18" s="392">
        <f>'Majetek vlastní'!G18+'Majetek předaný'!G18</f>
        <v>0</v>
      </c>
    </row>
    <row r="19" spans="1:7" ht="15" customHeight="1" x14ac:dyDescent="0.2">
      <c r="A19" s="364" t="s">
        <v>239</v>
      </c>
      <c r="B19" s="365" t="s">
        <v>254</v>
      </c>
      <c r="C19" s="366" t="s">
        <v>255</v>
      </c>
      <c r="D19" s="390">
        <f>'Majetek vlastní'!D19+'Majetek předaný'!D19</f>
        <v>0</v>
      </c>
      <c r="E19" s="390">
        <f>'Majetek vlastní'!E19+'Majetek předaný'!E19</f>
        <v>0</v>
      </c>
      <c r="F19" s="367">
        <f t="shared" si="0"/>
        <v>0</v>
      </c>
      <c r="G19" s="393">
        <f>'Majetek vlastní'!G19+'Majetek předaný'!G19</f>
        <v>0</v>
      </c>
    </row>
    <row r="20" spans="1:7" ht="15" customHeight="1" x14ac:dyDescent="0.2">
      <c r="A20" s="364" t="s">
        <v>240</v>
      </c>
      <c r="B20" s="365" t="s">
        <v>256</v>
      </c>
      <c r="C20" s="366" t="s">
        <v>257</v>
      </c>
      <c r="D20" s="390">
        <f>'Majetek vlastní'!D20+'Majetek předaný'!D20</f>
        <v>0</v>
      </c>
      <c r="E20" s="390">
        <f>'Majetek vlastní'!E20+'Majetek předaný'!E20</f>
        <v>0</v>
      </c>
      <c r="F20" s="367">
        <f t="shared" si="0"/>
        <v>0</v>
      </c>
      <c r="G20" s="393">
        <f>'Majetek vlastní'!G20+'Majetek předaný'!G20</f>
        <v>0</v>
      </c>
    </row>
    <row r="21" spans="1:7" ht="15" customHeight="1" x14ac:dyDescent="0.2">
      <c r="A21" s="364" t="s">
        <v>241</v>
      </c>
      <c r="B21" s="365" t="s">
        <v>197</v>
      </c>
      <c r="C21" s="366" t="s">
        <v>258</v>
      </c>
      <c r="D21" s="390">
        <f>'Majetek vlastní'!D21+'Majetek předaný'!D21</f>
        <v>0</v>
      </c>
      <c r="E21" s="390">
        <f>'Majetek vlastní'!E21+'Majetek předaný'!E21</f>
        <v>0</v>
      </c>
      <c r="F21" s="367">
        <f t="shared" si="0"/>
        <v>0</v>
      </c>
      <c r="G21" s="393">
        <f>'Majetek vlastní'!G21+'Majetek předaný'!G21</f>
        <v>0</v>
      </c>
    </row>
    <row r="22" spans="1:7" ht="24.95" customHeight="1" x14ac:dyDescent="0.2">
      <c r="A22" s="364" t="s">
        <v>242</v>
      </c>
      <c r="B22" s="365" t="s">
        <v>259</v>
      </c>
      <c r="C22" s="366" t="s">
        <v>260</v>
      </c>
      <c r="D22" s="390">
        <f>'Majetek vlastní'!D22+'Majetek předaný'!D22</f>
        <v>0</v>
      </c>
      <c r="E22" s="390">
        <f>'Majetek vlastní'!E22+'Majetek předaný'!E22</f>
        <v>0</v>
      </c>
      <c r="F22" s="367">
        <f t="shared" si="0"/>
        <v>0</v>
      </c>
      <c r="G22" s="393">
        <f>'Majetek vlastní'!G22+'Majetek předaný'!G22</f>
        <v>0</v>
      </c>
    </row>
    <row r="23" spans="1:7" ht="24.95" customHeight="1" x14ac:dyDescent="0.2">
      <c r="A23" s="364" t="s">
        <v>261</v>
      </c>
      <c r="B23" s="365" t="s">
        <v>262</v>
      </c>
      <c r="C23" s="366" t="s">
        <v>263</v>
      </c>
      <c r="D23" s="390">
        <f>'Majetek vlastní'!D23+'Majetek předaný'!D23</f>
        <v>0</v>
      </c>
      <c r="E23" s="390">
        <f>'Majetek vlastní'!E23+'Majetek předaný'!E23</f>
        <v>0</v>
      </c>
      <c r="F23" s="367">
        <f t="shared" si="0"/>
        <v>0</v>
      </c>
      <c r="G23" s="393">
        <f>'Majetek vlastní'!G23+'Majetek předaný'!G23</f>
        <v>0</v>
      </c>
    </row>
    <row r="24" spans="1:7" ht="15" customHeight="1" x14ac:dyDescent="0.2">
      <c r="A24" s="364" t="s">
        <v>264</v>
      </c>
      <c r="B24" s="365" t="s">
        <v>265</v>
      </c>
      <c r="C24" s="366" t="s">
        <v>266</v>
      </c>
      <c r="D24" s="390">
        <f>'Majetek vlastní'!D24+'Majetek předaný'!D24</f>
        <v>0</v>
      </c>
      <c r="E24" s="390">
        <f>'Majetek vlastní'!E24+'Majetek předaný'!E24</f>
        <v>0</v>
      </c>
      <c r="F24" s="367">
        <f t="shared" si="0"/>
        <v>0</v>
      </c>
      <c r="G24" s="393">
        <f>'Majetek vlastní'!G24+'Majetek předaný'!G24</f>
        <v>0</v>
      </c>
    </row>
    <row r="25" spans="1:7" ht="15" customHeight="1" x14ac:dyDescent="0.2">
      <c r="A25" s="364" t="s">
        <v>267</v>
      </c>
      <c r="B25" s="365" t="s">
        <v>268</v>
      </c>
      <c r="C25" s="366" t="s">
        <v>269</v>
      </c>
      <c r="D25" s="390">
        <f>'Majetek vlastní'!D25+'Majetek předaný'!D25</f>
        <v>0</v>
      </c>
      <c r="E25" s="390">
        <f>'Majetek vlastní'!E25+'Majetek předaný'!E25</f>
        <v>0</v>
      </c>
      <c r="F25" s="367">
        <f t="shared" si="0"/>
        <v>0</v>
      </c>
      <c r="G25" s="393">
        <f>'Majetek vlastní'!G25+'Majetek předaný'!G25</f>
        <v>0</v>
      </c>
    </row>
    <row r="26" spans="1:7" ht="15" customHeight="1" x14ac:dyDescent="0.2">
      <c r="A26" s="364" t="s">
        <v>270</v>
      </c>
      <c r="B26" s="365" t="s">
        <v>271</v>
      </c>
      <c r="C26" s="366" t="s">
        <v>272</v>
      </c>
      <c r="D26" s="390">
        <f>'Majetek vlastní'!D26+'Majetek předaný'!D26</f>
        <v>0</v>
      </c>
      <c r="E26" s="390">
        <f>'Majetek vlastní'!E26+'Majetek předaný'!E26</f>
        <v>0</v>
      </c>
      <c r="F26" s="367">
        <f t="shared" si="0"/>
        <v>0</v>
      </c>
      <c r="G26" s="393">
        <f>'Majetek vlastní'!G26+'Majetek předaný'!G26</f>
        <v>0</v>
      </c>
    </row>
    <row r="27" spans="1:7" ht="24.95" customHeight="1" thickBot="1" x14ac:dyDescent="0.25">
      <c r="A27" s="369" t="s">
        <v>273</v>
      </c>
      <c r="B27" s="370" t="s">
        <v>199</v>
      </c>
      <c r="C27" s="371" t="s">
        <v>274</v>
      </c>
      <c r="D27" s="391">
        <f>'Majetek vlastní'!D27+'Majetek předaný'!D27</f>
        <v>0</v>
      </c>
      <c r="E27" s="391">
        <f>'Majetek vlastní'!E27+'Majetek předaný'!E27</f>
        <v>0</v>
      </c>
      <c r="F27" s="372">
        <f t="shared" si="0"/>
        <v>0</v>
      </c>
      <c r="G27" s="394">
        <f>'Majetek vlastní'!G27+'Majetek předaný'!G27</f>
        <v>0</v>
      </c>
    </row>
    <row r="28" spans="1:7" x14ac:dyDescent="0.2">
      <c r="A28" s="374"/>
    </row>
    <row r="29" spans="1:7" x14ac:dyDescent="0.2">
      <c r="A29" s="374"/>
    </row>
    <row r="30" spans="1:7" x14ac:dyDescent="0.2">
      <c r="A30" s="374"/>
    </row>
    <row r="31" spans="1:7" x14ac:dyDescent="0.2">
      <c r="A31" s="374"/>
    </row>
    <row r="32" spans="1:7" x14ac:dyDescent="0.2">
      <c r="A32" s="374" t="s">
        <v>275</v>
      </c>
      <c r="D32" s="415">
        <f ca="1">'Popis SÚ a nákl.účtů'!B165</f>
        <v>44573</v>
      </c>
    </row>
    <row r="33" spans="1:4" x14ac:dyDescent="0.2">
      <c r="A33" s="374"/>
    </row>
    <row r="34" spans="1:4" x14ac:dyDescent="0.2">
      <c r="A34" s="374"/>
    </row>
    <row r="35" spans="1:4" x14ac:dyDescent="0.2">
      <c r="A35" s="374"/>
    </row>
    <row r="36" spans="1:4" x14ac:dyDescent="0.2">
      <c r="A36" s="374" t="s">
        <v>276</v>
      </c>
      <c r="D36" s="416">
        <f>'Popis SÚ a nákl.účtů'!B166</f>
        <v>0</v>
      </c>
    </row>
    <row r="37" spans="1:4" x14ac:dyDescent="0.2">
      <c r="A37" s="374"/>
      <c r="D37" s="322"/>
    </row>
    <row r="38" spans="1:4" x14ac:dyDescent="0.2">
      <c r="A38" s="374"/>
      <c r="D38" s="322"/>
    </row>
    <row r="39" spans="1:4" x14ac:dyDescent="0.2">
      <c r="A39" s="374"/>
      <c r="D39" s="322"/>
    </row>
    <row r="40" spans="1:4" x14ac:dyDescent="0.2">
      <c r="A40" s="374" t="s">
        <v>277</v>
      </c>
      <c r="D40" s="416">
        <f>'Popis SÚ a nákl.účtů'!B168</f>
        <v>0</v>
      </c>
    </row>
    <row r="41" spans="1:4" x14ac:dyDescent="0.2">
      <c r="A41" s="374"/>
    </row>
    <row r="42" spans="1:4" x14ac:dyDescent="0.2">
      <c r="A42" s="374"/>
    </row>
    <row r="43" spans="1:4" x14ac:dyDescent="0.2">
      <c r="A43" s="374"/>
    </row>
    <row r="44" spans="1:4" x14ac:dyDescent="0.2">
      <c r="A44" s="374"/>
    </row>
    <row r="45" spans="1:4" x14ac:dyDescent="0.2">
      <c r="A45" s="374"/>
    </row>
    <row r="46" spans="1:4" x14ac:dyDescent="0.2">
      <c r="A46" s="374"/>
    </row>
    <row r="47" spans="1:4" x14ac:dyDescent="0.2">
      <c r="A47" s="374"/>
    </row>
    <row r="48" spans="1:4" x14ac:dyDescent="0.2">
      <c r="A48" s="374"/>
    </row>
    <row r="49" spans="1:1" x14ac:dyDescent="0.2">
      <c r="A49" s="374"/>
    </row>
    <row r="50" spans="1:1" x14ac:dyDescent="0.2">
      <c r="A50" s="374"/>
    </row>
  </sheetData>
  <mergeCells count="5">
    <mergeCell ref="A1:H1"/>
    <mergeCell ref="D4:F4"/>
    <mergeCell ref="A10:H10"/>
    <mergeCell ref="A11:H11"/>
    <mergeCell ref="A5:H5"/>
  </mergeCells>
  <pageMargins left="0.78740157499999996" right="0.78740157499999996" top="0.984251969" bottom="0.984251969" header="0.4921259845" footer="0.4921259845"/>
  <pageSetup paperSize="9" scale="77" orientation="portrait" r:id="rId1"/>
  <headerFooter alignWithMargins="0">
    <oddFooter>&amp;C3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  <pageSetUpPr fitToPage="1"/>
  </sheetPr>
  <dimension ref="A1:H50"/>
  <sheetViews>
    <sheetView workbookViewId="0">
      <selection activeCell="A11" sqref="A11:H11"/>
    </sheetView>
  </sheetViews>
  <sheetFormatPr defaultRowHeight="12.75" x14ac:dyDescent="0.2"/>
  <cols>
    <col min="1" max="1" width="5.7109375" customWidth="1"/>
    <col min="2" max="2" width="16" customWidth="1"/>
    <col min="3" max="3" width="5.140625" style="347" customWidth="1"/>
    <col min="4" max="6" width="13.7109375" customWidth="1"/>
    <col min="7" max="7" width="12.140625" customWidth="1"/>
    <col min="8" max="8" width="15.7109375" customWidth="1"/>
  </cols>
  <sheetData>
    <row r="1" spans="1:8" ht="14.25" x14ac:dyDescent="0.2">
      <c r="A1" s="1183"/>
      <c r="B1" s="1183"/>
      <c r="C1" s="1183"/>
      <c r="D1" s="1183"/>
      <c r="E1" s="1183"/>
      <c r="F1" s="1183"/>
      <c r="G1" s="1183"/>
      <c r="H1" s="1183"/>
    </row>
    <row r="2" spans="1:8" ht="15" x14ac:dyDescent="0.2">
      <c r="A2" s="350"/>
      <c r="H2" s="351"/>
    </row>
    <row r="3" spans="1:8" ht="15" x14ac:dyDescent="0.2">
      <c r="A3" s="350"/>
      <c r="H3" s="351"/>
    </row>
    <row r="4" spans="1:8" ht="14.25" x14ac:dyDescent="0.2">
      <c r="A4" s="350"/>
      <c r="D4" s="1184" t="s">
        <v>246</v>
      </c>
      <c r="E4" s="1184"/>
      <c r="F4" s="1184"/>
      <c r="H4" s="577" t="str">
        <f>'Popis SÚ a nákl.účtů'!D2</f>
        <v>číslo org.: 14xx</v>
      </c>
    </row>
    <row r="5" spans="1:8" ht="26.25" customHeight="1" x14ac:dyDescent="0.25">
      <c r="A5" s="1187">
        <f>'Popis SÚ a nákl.účtů'!C3</f>
        <v>0</v>
      </c>
      <c r="B5" s="1188"/>
      <c r="C5" s="1188"/>
      <c r="D5" s="1188"/>
      <c r="E5" s="1188"/>
      <c r="F5" s="1188"/>
      <c r="G5" s="1188"/>
      <c r="H5" s="1188"/>
    </row>
    <row r="6" spans="1:8" ht="15" x14ac:dyDescent="0.2">
      <c r="A6" s="352"/>
      <c r="H6" s="351"/>
    </row>
    <row r="7" spans="1:8" ht="15" x14ac:dyDescent="0.2">
      <c r="A7" s="352"/>
      <c r="H7" s="351"/>
    </row>
    <row r="8" spans="1:8" ht="14.25" x14ac:dyDescent="0.2">
      <c r="A8" s="353"/>
    </row>
    <row r="9" spans="1:8" ht="15.75" x14ac:dyDescent="0.25">
      <c r="A9" s="354"/>
      <c r="E9" s="354" t="s">
        <v>243</v>
      </c>
    </row>
    <row r="10" spans="1:8" ht="14.25" x14ac:dyDescent="0.2">
      <c r="A10" s="1185" t="s">
        <v>556</v>
      </c>
      <c r="B10" s="1185"/>
      <c r="C10" s="1185"/>
      <c r="D10" s="1185"/>
      <c r="E10" s="1185"/>
      <c r="F10" s="1185"/>
      <c r="G10" s="1185"/>
      <c r="H10" s="1185"/>
    </row>
    <row r="11" spans="1:8" x14ac:dyDescent="0.2">
      <c r="A11" s="1186"/>
      <c r="B11" s="1186"/>
      <c r="C11" s="1186"/>
      <c r="D11" s="1186"/>
      <c r="E11" s="1186"/>
      <c r="F11" s="1186"/>
      <c r="G11" s="1186"/>
      <c r="H11" s="1186"/>
    </row>
    <row r="12" spans="1:8" x14ac:dyDescent="0.2">
      <c r="A12" s="355"/>
    </row>
    <row r="13" spans="1:8" x14ac:dyDescent="0.2">
      <c r="A13" s="355"/>
    </row>
    <row r="14" spans="1:8" x14ac:dyDescent="0.2">
      <c r="A14" s="355"/>
    </row>
    <row r="15" spans="1:8" x14ac:dyDescent="0.2">
      <c r="A15" s="355"/>
    </row>
    <row r="16" spans="1:8" ht="13.5" thickBot="1" x14ac:dyDescent="0.25">
      <c r="A16" s="355"/>
    </row>
    <row r="17" spans="1:7" ht="26.25" thickBot="1" x14ac:dyDescent="0.25">
      <c r="A17" s="356" t="s">
        <v>247</v>
      </c>
      <c r="B17" s="357" t="s">
        <v>244</v>
      </c>
      <c r="C17" s="358" t="s">
        <v>245</v>
      </c>
      <c r="D17" s="357" t="s">
        <v>248</v>
      </c>
      <c r="E17" s="357" t="s">
        <v>249</v>
      </c>
      <c r="F17" s="357" t="s">
        <v>250</v>
      </c>
      <c r="G17" s="357" t="s">
        <v>251</v>
      </c>
    </row>
    <row r="18" spans="1:7" ht="15" customHeight="1" x14ac:dyDescent="0.2">
      <c r="A18" s="359" t="s">
        <v>238</v>
      </c>
      <c r="B18" s="360" t="s">
        <v>252</v>
      </c>
      <c r="C18" s="361" t="s">
        <v>253</v>
      </c>
      <c r="D18" s="362"/>
      <c r="E18" s="362"/>
      <c r="F18" s="362">
        <f t="shared" ref="F18:F27" si="0">+D18-E18</f>
        <v>0</v>
      </c>
      <c r="G18" s="363"/>
    </row>
    <row r="19" spans="1:7" ht="15" customHeight="1" x14ac:dyDescent="0.2">
      <c r="A19" s="364" t="s">
        <v>239</v>
      </c>
      <c r="B19" s="365" t="s">
        <v>254</v>
      </c>
      <c r="C19" s="366" t="s">
        <v>255</v>
      </c>
      <c r="D19" s="367"/>
      <c r="E19" s="367"/>
      <c r="F19" s="367">
        <f t="shared" si="0"/>
        <v>0</v>
      </c>
      <c r="G19" s="368"/>
    </row>
    <row r="20" spans="1:7" ht="15" customHeight="1" x14ac:dyDescent="0.2">
      <c r="A20" s="364" t="s">
        <v>240</v>
      </c>
      <c r="B20" s="365" t="s">
        <v>256</v>
      </c>
      <c r="C20" s="366" t="s">
        <v>257</v>
      </c>
      <c r="D20" s="367"/>
      <c r="E20" s="367"/>
      <c r="F20" s="367">
        <f t="shared" si="0"/>
        <v>0</v>
      </c>
      <c r="G20" s="368"/>
    </row>
    <row r="21" spans="1:7" ht="15" customHeight="1" x14ac:dyDescent="0.2">
      <c r="A21" s="364" t="s">
        <v>241</v>
      </c>
      <c r="B21" s="365" t="s">
        <v>197</v>
      </c>
      <c r="C21" s="366" t="s">
        <v>258</v>
      </c>
      <c r="D21" s="367"/>
      <c r="E21" s="367"/>
      <c r="F21" s="367">
        <f t="shared" si="0"/>
        <v>0</v>
      </c>
      <c r="G21" s="368"/>
    </row>
    <row r="22" spans="1:7" ht="24.95" customHeight="1" x14ac:dyDescent="0.2">
      <c r="A22" s="364" t="s">
        <v>242</v>
      </c>
      <c r="B22" s="365" t="s">
        <v>259</v>
      </c>
      <c r="C22" s="366" t="s">
        <v>260</v>
      </c>
      <c r="D22" s="367"/>
      <c r="E22" s="367"/>
      <c r="F22" s="367">
        <f t="shared" si="0"/>
        <v>0</v>
      </c>
      <c r="G22" s="368"/>
    </row>
    <row r="23" spans="1:7" ht="24.95" customHeight="1" x14ac:dyDescent="0.2">
      <c r="A23" s="364" t="s">
        <v>261</v>
      </c>
      <c r="B23" s="365" t="s">
        <v>262</v>
      </c>
      <c r="C23" s="366" t="s">
        <v>263</v>
      </c>
      <c r="D23" s="367"/>
      <c r="E23" s="367"/>
      <c r="F23" s="367">
        <f t="shared" si="0"/>
        <v>0</v>
      </c>
      <c r="G23" s="368"/>
    </row>
    <row r="24" spans="1:7" ht="15" customHeight="1" x14ac:dyDescent="0.2">
      <c r="A24" s="364" t="s">
        <v>264</v>
      </c>
      <c r="B24" s="365" t="s">
        <v>265</v>
      </c>
      <c r="C24" s="366" t="s">
        <v>266</v>
      </c>
      <c r="D24" s="367"/>
      <c r="E24" s="367"/>
      <c r="F24" s="367">
        <f t="shared" si="0"/>
        <v>0</v>
      </c>
      <c r="G24" s="368"/>
    </row>
    <row r="25" spans="1:7" ht="15" customHeight="1" x14ac:dyDescent="0.2">
      <c r="A25" s="364" t="s">
        <v>267</v>
      </c>
      <c r="B25" s="365" t="s">
        <v>268</v>
      </c>
      <c r="C25" s="366" t="s">
        <v>269</v>
      </c>
      <c r="D25" s="367"/>
      <c r="E25" s="367"/>
      <c r="F25" s="367">
        <f t="shared" si="0"/>
        <v>0</v>
      </c>
      <c r="G25" s="368"/>
    </row>
    <row r="26" spans="1:7" ht="15" customHeight="1" x14ac:dyDescent="0.2">
      <c r="A26" s="364" t="s">
        <v>270</v>
      </c>
      <c r="B26" s="365" t="s">
        <v>271</v>
      </c>
      <c r="C26" s="366" t="s">
        <v>272</v>
      </c>
      <c r="D26" s="367"/>
      <c r="E26" s="367"/>
      <c r="F26" s="367">
        <f t="shared" si="0"/>
        <v>0</v>
      </c>
      <c r="G26" s="368"/>
    </row>
    <row r="27" spans="1:7" ht="24.95" customHeight="1" thickBot="1" x14ac:dyDescent="0.25">
      <c r="A27" s="369" t="s">
        <v>273</v>
      </c>
      <c r="B27" s="370" t="s">
        <v>199</v>
      </c>
      <c r="C27" s="371" t="s">
        <v>274</v>
      </c>
      <c r="D27" s="372"/>
      <c r="E27" s="372"/>
      <c r="F27" s="372">
        <f t="shared" si="0"/>
        <v>0</v>
      </c>
      <c r="G27" s="373"/>
    </row>
    <row r="28" spans="1:7" x14ac:dyDescent="0.2">
      <c r="A28" s="374"/>
    </row>
    <row r="29" spans="1:7" x14ac:dyDescent="0.2">
      <c r="A29" s="374"/>
    </row>
    <row r="30" spans="1:7" x14ac:dyDescent="0.2">
      <c r="A30" s="374"/>
    </row>
    <row r="31" spans="1:7" x14ac:dyDescent="0.2">
      <c r="A31" s="374"/>
    </row>
    <row r="32" spans="1:7" x14ac:dyDescent="0.2">
      <c r="A32" s="374" t="s">
        <v>275</v>
      </c>
      <c r="D32" s="415">
        <f ca="1">'Popis SÚ a nákl.účtů'!B165</f>
        <v>44573</v>
      </c>
    </row>
    <row r="33" spans="1:4" x14ac:dyDescent="0.2">
      <c r="A33" s="374"/>
      <c r="D33" s="322"/>
    </row>
    <row r="34" spans="1:4" x14ac:dyDescent="0.2">
      <c r="A34" s="374"/>
      <c r="D34" s="322"/>
    </row>
    <row r="35" spans="1:4" x14ac:dyDescent="0.2">
      <c r="A35" s="374"/>
      <c r="D35" s="322"/>
    </row>
    <row r="36" spans="1:4" x14ac:dyDescent="0.2">
      <c r="A36" s="374" t="s">
        <v>276</v>
      </c>
      <c r="D36" s="416">
        <f>'Popis SÚ a nákl.účtů'!B166</f>
        <v>0</v>
      </c>
    </row>
    <row r="37" spans="1:4" x14ac:dyDescent="0.2">
      <c r="A37" s="374"/>
      <c r="D37" s="322"/>
    </row>
    <row r="38" spans="1:4" x14ac:dyDescent="0.2">
      <c r="A38" s="374"/>
      <c r="D38" s="322"/>
    </row>
    <row r="39" spans="1:4" x14ac:dyDescent="0.2">
      <c r="A39" s="374"/>
      <c r="D39" s="322"/>
    </row>
    <row r="40" spans="1:4" x14ac:dyDescent="0.2">
      <c r="A40" s="374" t="s">
        <v>277</v>
      </c>
      <c r="D40" s="416">
        <f>'Popis SÚ a nákl.účtů'!B168</f>
        <v>0</v>
      </c>
    </row>
    <row r="41" spans="1:4" x14ac:dyDescent="0.2">
      <c r="A41" s="374"/>
    </row>
    <row r="42" spans="1:4" x14ac:dyDescent="0.2">
      <c r="A42" s="374"/>
    </row>
    <row r="43" spans="1:4" x14ac:dyDescent="0.2">
      <c r="A43" s="374"/>
    </row>
    <row r="44" spans="1:4" x14ac:dyDescent="0.2">
      <c r="A44" s="374"/>
    </row>
    <row r="45" spans="1:4" x14ac:dyDescent="0.2">
      <c r="A45" s="374"/>
    </row>
    <row r="46" spans="1:4" x14ac:dyDescent="0.2">
      <c r="A46" s="374"/>
    </row>
    <row r="47" spans="1:4" x14ac:dyDescent="0.2">
      <c r="A47" s="374"/>
    </row>
    <row r="48" spans="1:4" x14ac:dyDescent="0.2">
      <c r="A48" s="374"/>
    </row>
    <row r="49" spans="1:1" x14ac:dyDescent="0.2">
      <c r="A49" s="374"/>
    </row>
    <row r="50" spans="1:1" x14ac:dyDescent="0.2">
      <c r="A50" s="374"/>
    </row>
  </sheetData>
  <mergeCells count="5">
    <mergeCell ref="A1:H1"/>
    <mergeCell ref="D4:F4"/>
    <mergeCell ref="A10:H10"/>
    <mergeCell ref="A11:H11"/>
    <mergeCell ref="A5:H5"/>
  </mergeCells>
  <pageMargins left="0.78740157499999996" right="0.78740157499999996" top="0.984251969" bottom="0.984251969" header="0.4921259845" footer="0.4921259845"/>
  <pageSetup paperSize="9" scale="90" orientation="portrait" r:id="rId1"/>
  <headerFooter alignWithMargins="0">
    <oddFooter>&amp;C2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  <pageSetUpPr fitToPage="1"/>
  </sheetPr>
  <dimension ref="A1:H50"/>
  <sheetViews>
    <sheetView workbookViewId="0">
      <selection activeCell="A11" sqref="A11:H11"/>
    </sheetView>
  </sheetViews>
  <sheetFormatPr defaultRowHeight="12.75" x14ac:dyDescent="0.2"/>
  <cols>
    <col min="1" max="1" width="5.7109375" customWidth="1"/>
    <col min="2" max="2" width="16" customWidth="1"/>
    <col min="3" max="3" width="5.140625" style="347" customWidth="1"/>
    <col min="4" max="6" width="13.7109375" customWidth="1"/>
    <col min="7" max="7" width="14.42578125" customWidth="1"/>
    <col min="8" max="8" width="16.5703125" customWidth="1"/>
  </cols>
  <sheetData>
    <row r="1" spans="1:8" ht="14.25" x14ac:dyDescent="0.2">
      <c r="A1" s="1183"/>
      <c r="B1" s="1183"/>
      <c r="C1" s="1183"/>
      <c r="D1" s="1183"/>
      <c r="E1" s="1183"/>
      <c r="F1" s="1183"/>
      <c r="G1" s="1183"/>
      <c r="H1" s="1183"/>
    </row>
    <row r="2" spans="1:8" ht="15" x14ac:dyDescent="0.2">
      <c r="A2" s="350"/>
      <c r="H2" s="351"/>
    </row>
    <row r="3" spans="1:8" ht="15" x14ac:dyDescent="0.2">
      <c r="A3" s="350"/>
      <c r="H3" s="351"/>
    </row>
    <row r="4" spans="1:8" ht="14.25" x14ac:dyDescent="0.2">
      <c r="A4" s="350"/>
      <c r="D4" s="1184" t="s">
        <v>246</v>
      </c>
      <c r="E4" s="1184"/>
      <c r="F4" s="1184"/>
      <c r="H4" s="577" t="str">
        <f>'Popis SÚ a nákl.účtů'!D2</f>
        <v>číslo org.: 14xx</v>
      </c>
    </row>
    <row r="5" spans="1:8" ht="27.75" customHeight="1" x14ac:dyDescent="0.25">
      <c r="A5" s="1187">
        <f>'Popis SÚ a nákl.účtů'!C3</f>
        <v>0</v>
      </c>
      <c r="B5" s="1188"/>
      <c r="C5" s="1188"/>
      <c r="D5" s="1188"/>
      <c r="E5" s="1188"/>
      <c r="F5" s="1188"/>
      <c r="G5" s="1188"/>
      <c r="H5" s="1188"/>
    </row>
    <row r="6" spans="1:8" ht="15" x14ac:dyDescent="0.2">
      <c r="A6" s="352"/>
      <c r="H6" s="351"/>
    </row>
    <row r="7" spans="1:8" ht="15" x14ac:dyDescent="0.2">
      <c r="A7" s="352"/>
      <c r="H7" s="351"/>
    </row>
    <row r="8" spans="1:8" ht="14.25" x14ac:dyDescent="0.2">
      <c r="A8" s="353"/>
    </row>
    <row r="9" spans="1:8" ht="15.75" x14ac:dyDescent="0.25">
      <c r="A9" s="354"/>
      <c r="E9" s="354" t="s">
        <v>243</v>
      </c>
    </row>
    <row r="10" spans="1:8" ht="14.25" x14ac:dyDescent="0.2">
      <c r="A10" s="1185" t="s">
        <v>557</v>
      </c>
      <c r="B10" s="1185"/>
      <c r="C10" s="1185"/>
      <c r="D10" s="1185"/>
      <c r="E10" s="1185"/>
      <c r="F10" s="1185"/>
      <c r="G10" s="1185"/>
      <c r="H10" s="1185"/>
    </row>
    <row r="11" spans="1:8" x14ac:dyDescent="0.2">
      <c r="A11" s="1186"/>
      <c r="B11" s="1186"/>
      <c r="C11" s="1186"/>
      <c r="D11" s="1186"/>
      <c r="E11" s="1186"/>
      <c r="F11" s="1186"/>
      <c r="G11" s="1186"/>
      <c r="H11" s="1186"/>
    </row>
    <row r="12" spans="1:8" x14ac:dyDescent="0.2">
      <c r="A12" s="355"/>
    </row>
    <row r="13" spans="1:8" x14ac:dyDescent="0.2">
      <c r="A13" s="355"/>
    </row>
    <row r="14" spans="1:8" x14ac:dyDescent="0.2">
      <c r="A14" s="355"/>
    </row>
    <row r="15" spans="1:8" x14ac:dyDescent="0.2">
      <c r="A15" s="355"/>
    </row>
    <row r="16" spans="1:8" ht="13.5" thickBot="1" x14ac:dyDescent="0.25">
      <c r="A16" s="355"/>
    </row>
    <row r="17" spans="1:7" ht="26.25" thickBot="1" x14ac:dyDescent="0.25">
      <c r="A17" s="356" t="s">
        <v>247</v>
      </c>
      <c r="B17" s="357" t="s">
        <v>244</v>
      </c>
      <c r="C17" s="358" t="s">
        <v>245</v>
      </c>
      <c r="D17" s="357" t="s">
        <v>248</v>
      </c>
      <c r="E17" s="357" t="s">
        <v>249</v>
      </c>
      <c r="F17" s="357" t="s">
        <v>250</v>
      </c>
      <c r="G17" s="357" t="s">
        <v>251</v>
      </c>
    </row>
    <row r="18" spans="1:7" ht="15" customHeight="1" x14ac:dyDescent="0.2">
      <c r="A18" s="359" t="s">
        <v>238</v>
      </c>
      <c r="B18" s="360" t="s">
        <v>252</v>
      </c>
      <c r="C18" s="361" t="s">
        <v>253</v>
      </c>
      <c r="D18" s="362"/>
      <c r="E18" s="362"/>
      <c r="F18" s="362">
        <f t="shared" ref="F18:F27" si="0">+D18-E18</f>
        <v>0</v>
      </c>
      <c r="G18" s="363"/>
    </row>
    <row r="19" spans="1:7" ht="15" customHeight="1" x14ac:dyDescent="0.2">
      <c r="A19" s="364" t="s">
        <v>239</v>
      </c>
      <c r="B19" s="365" t="s">
        <v>254</v>
      </c>
      <c r="C19" s="366" t="s">
        <v>255</v>
      </c>
      <c r="D19" s="367"/>
      <c r="E19" s="367"/>
      <c r="F19" s="367">
        <f t="shared" si="0"/>
        <v>0</v>
      </c>
      <c r="G19" s="368"/>
    </row>
    <row r="20" spans="1:7" ht="15" customHeight="1" x14ac:dyDescent="0.2">
      <c r="A20" s="364" t="s">
        <v>240</v>
      </c>
      <c r="B20" s="365" t="s">
        <v>256</v>
      </c>
      <c r="C20" s="366" t="s">
        <v>257</v>
      </c>
      <c r="D20" s="367"/>
      <c r="E20" s="367"/>
      <c r="F20" s="367">
        <f t="shared" si="0"/>
        <v>0</v>
      </c>
      <c r="G20" s="368"/>
    </row>
    <row r="21" spans="1:7" ht="15" customHeight="1" x14ac:dyDescent="0.2">
      <c r="A21" s="364" t="s">
        <v>241</v>
      </c>
      <c r="B21" s="365" t="s">
        <v>197</v>
      </c>
      <c r="C21" s="366" t="s">
        <v>258</v>
      </c>
      <c r="D21" s="367"/>
      <c r="E21" s="367"/>
      <c r="F21" s="367">
        <f t="shared" si="0"/>
        <v>0</v>
      </c>
      <c r="G21" s="368"/>
    </row>
    <row r="22" spans="1:7" ht="24.95" customHeight="1" x14ac:dyDescent="0.2">
      <c r="A22" s="364" t="s">
        <v>242</v>
      </c>
      <c r="B22" s="365" t="s">
        <v>259</v>
      </c>
      <c r="C22" s="366" t="s">
        <v>260</v>
      </c>
      <c r="D22" s="367"/>
      <c r="E22" s="367"/>
      <c r="F22" s="367">
        <f t="shared" si="0"/>
        <v>0</v>
      </c>
      <c r="G22" s="368"/>
    </row>
    <row r="23" spans="1:7" ht="24.95" customHeight="1" x14ac:dyDescent="0.2">
      <c r="A23" s="364" t="s">
        <v>261</v>
      </c>
      <c r="B23" s="365" t="s">
        <v>262</v>
      </c>
      <c r="C23" s="366" t="s">
        <v>263</v>
      </c>
      <c r="D23" s="367"/>
      <c r="E23" s="367"/>
      <c r="F23" s="367">
        <f t="shared" si="0"/>
        <v>0</v>
      </c>
      <c r="G23" s="368"/>
    </row>
    <row r="24" spans="1:7" ht="15" customHeight="1" x14ac:dyDescent="0.2">
      <c r="A24" s="364" t="s">
        <v>264</v>
      </c>
      <c r="B24" s="365" t="s">
        <v>265</v>
      </c>
      <c r="C24" s="366" t="s">
        <v>266</v>
      </c>
      <c r="D24" s="367"/>
      <c r="E24" s="367"/>
      <c r="F24" s="367">
        <f t="shared" si="0"/>
        <v>0</v>
      </c>
      <c r="G24" s="368"/>
    </row>
    <row r="25" spans="1:7" ht="15" customHeight="1" x14ac:dyDescent="0.2">
      <c r="A25" s="364" t="s">
        <v>267</v>
      </c>
      <c r="B25" s="365" t="s">
        <v>268</v>
      </c>
      <c r="C25" s="366" t="s">
        <v>269</v>
      </c>
      <c r="D25" s="367"/>
      <c r="E25" s="367"/>
      <c r="F25" s="367">
        <f t="shared" si="0"/>
        <v>0</v>
      </c>
      <c r="G25" s="368"/>
    </row>
    <row r="26" spans="1:7" ht="15" customHeight="1" x14ac:dyDescent="0.2">
      <c r="A26" s="364" t="s">
        <v>270</v>
      </c>
      <c r="B26" s="365" t="s">
        <v>271</v>
      </c>
      <c r="C26" s="366" t="s">
        <v>272</v>
      </c>
      <c r="D26" s="367"/>
      <c r="E26" s="367"/>
      <c r="F26" s="367">
        <f t="shared" si="0"/>
        <v>0</v>
      </c>
      <c r="G26" s="368"/>
    </row>
    <row r="27" spans="1:7" ht="24.95" customHeight="1" thickBot="1" x14ac:dyDescent="0.25">
      <c r="A27" s="369" t="s">
        <v>273</v>
      </c>
      <c r="B27" s="370" t="s">
        <v>199</v>
      </c>
      <c r="C27" s="371" t="s">
        <v>274</v>
      </c>
      <c r="D27" s="372"/>
      <c r="E27" s="372"/>
      <c r="F27" s="372">
        <f t="shared" si="0"/>
        <v>0</v>
      </c>
      <c r="G27" s="373"/>
    </row>
    <row r="28" spans="1:7" x14ac:dyDescent="0.2">
      <c r="A28" s="374"/>
    </row>
    <row r="29" spans="1:7" x14ac:dyDescent="0.2">
      <c r="A29" s="374"/>
    </row>
    <row r="30" spans="1:7" x14ac:dyDescent="0.2">
      <c r="A30" s="374"/>
    </row>
    <row r="31" spans="1:7" x14ac:dyDescent="0.2">
      <c r="A31" s="374"/>
    </row>
    <row r="32" spans="1:7" x14ac:dyDescent="0.2">
      <c r="A32" s="374" t="s">
        <v>275</v>
      </c>
      <c r="D32" s="415">
        <f ca="1">'Popis SÚ a nákl.účtů'!B165</f>
        <v>44573</v>
      </c>
    </row>
    <row r="33" spans="1:4" x14ac:dyDescent="0.2">
      <c r="A33" s="374"/>
      <c r="D33" s="322"/>
    </row>
    <row r="34" spans="1:4" x14ac:dyDescent="0.2">
      <c r="A34" s="374"/>
      <c r="D34" s="322"/>
    </row>
    <row r="35" spans="1:4" x14ac:dyDescent="0.2">
      <c r="A35" s="374"/>
      <c r="D35" s="322"/>
    </row>
    <row r="36" spans="1:4" x14ac:dyDescent="0.2">
      <c r="A36" s="374" t="s">
        <v>276</v>
      </c>
      <c r="D36" s="416">
        <f>'Popis SÚ a nákl.účtů'!B166</f>
        <v>0</v>
      </c>
    </row>
    <row r="37" spans="1:4" x14ac:dyDescent="0.2">
      <c r="A37" s="374"/>
      <c r="D37" s="322"/>
    </row>
    <row r="38" spans="1:4" x14ac:dyDescent="0.2">
      <c r="A38" s="374"/>
      <c r="D38" s="322"/>
    </row>
    <row r="39" spans="1:4" x14ac:dyDescent="0.2">
      <c r="A39" s="374"/>
      <c r="D39" s="322"/>
    </row>
    <row r="40" spans="1:4" x14ac:dyDescent="0.2">
      <c r="A40" s="374" t="s">
        <v>277</v>
      </c>
      <c r="D40" s="416">
        <f>'Popis SÚ a nákl.účtů'!B168</f>
        <v>0</v>
      </c>
    </row>
    <row r="41" spans="1:4" x14ac:dyDescent="0.2">
      <c r="A41" s="374"/>
    </row>
    <row r="42" spans="1:4" x14ac:dyDescent="0.2">
      <c r="A42" s="374"/>
    </row>
    <row r="43" spans="1:4" x14ac:dyDescent="0.2">
      <c r="A43" s="374"/>
    </row>
    <row r="44" spans="1:4" x14ac:dyDescent="0.2">
      <c r="A44" s="374"/>
    </row>
    <row r="45" spans="1:4" x14ac:dyDescent="0.2">
      <c r="A45" s="374"/>
    </row>
    <row r="46" spans="1:4" x14ac:dyDescent="0.2">
      <c r="A46" s="374"/>
    </row>
    <row r="47" spans="1:4" x14ac:dyDescent="0.2">
      <c r="A47" s="374"/>
    </row>
    <row r="48" spans="1:4" x14ac:dyDescent="0.2">
      <c r="A48" s="374"/>
    </row>
    <row r="49" spans="1:1" x14ac:dyDescent="0.2">
      <c r="A49" s="374"/>
    </row>
    <row r="50" spans="1:1" x14ac:dyDescent="0.2">
      <c r="A50" s="374"/>
    </row>
  </sheetData>
  <mergeCells count="5">
    <mergeCell ref="A1:H1"/>
    <mergeCell ref="D4:F4"/>
    <mergeCell ref="A10:H10"/>
    <mergeCell ref="A11:H11"/>
    <mergeCell ref="A5:H5"/>
  </mergeCells>
  <pageMargins left="0.78740157499999996" right="0.78740157499999996" top="0.984251969" bottom="0.984251969" header="0.4921259845" footer="0.4921259845"/>
  <pageSetup paperSize="9" scale="87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20"/>
  <sheetViews>
    <sheetView topLeftCell="A16" workbookViewId="0">
      <selection activeCell="F19" sqref="F19"/>
    </sheetView>
  </sheetViews>
  <sheetFormatPr defaultRowHeight="12.75" x14ac:dyDescent="0.2"/>
  <cols>
    <col min="1" max="1" width="47.5703125" customWidth="1"/>
    <col min="2" max="2" width="30.28515625" customWidth="1"/>
    <col min="3" max="3" width="31.28515625" customWidth="1"/>
    <col min="4" max="4" width="17.7109375" customWidth="1"/>
    <col min="5" max="5" width="3.85546875" customWidth="1"/>
    <col min="6" max="6" width="24" customWidth="1"/>
    <col min="7" max="7" width="19.28515625" customWidth="1"/>
    <col min="8" max="8" width="46.28515625" customWidth="1"/>
  </cols>
  <sheetData>
    <row r="1" spans="1:11" ht="26.25" x14ac:dyDescent="0.4">
      <c r="A1" s="21" t="s">
        <v>461</v>
      </c>
      <c r="B1" s="21"/>
      <c r="D1" s="327" t="str">
        <f>'Popis SÚ a nákl.účtů'!D2</f>
        <v>číslo org.: 14xx</v>
      </c>
    </row>
    <row r="2" spans="1:11" ht="54.6" customHeight="1" x14ac:dyDescent="0.25">
      <c r="A2" t="s">
        <v>341</v>
      </c>
      <c r="B2" s="1190">
        <f>'Popis SÚ a nákl.účtů'!C3</f>
        <v>0</v>
      </c>
      <c r="C2" s="1191"/>
      <c r="D2" s="781"/>
      <c r="E2" s="781"/>
      <c r="F2" s="781"/>
      <c r="G2" s="781"/>
      <c r="H2" s="781"/>
      <c r="I2" s="135"/>
      <c r="J2" s="135"/>
      <c r="K2" s="135"/>
    </row>
    <row r="4" spans="1:11" ht="13.5" thickBot="1" x14ac:dyDescent="0.25"/>
    <row r="5" spans="1:11" ht="39" customHeight="1" thickBot="1" x14ac:dyDescent="0.25">
      <c r="A5" s="671"/>
      <c r="B5" s="946" t="s">
        <v>491</v>
      </c>
      <c r="C5" s="853" t="s">
        <v>481</v>
      </c>
      <c r="D5" s="804"/>
      <c r="E5" s="943"/>
      <c r="F5" s="943"/>
      <c r="G5" s="943"/>
      <c r="H5" s="806"/>
    </row>
    <row r="6" spans="1:11" s="795" customFormat="1" ht="51" customHeight="1" thickBot="1" x14ac:dyDescent="0.25">
      <c r="A6" s="949" t="s">
        <v>463</v>
      </c>
      <c r="B6" s="942">
        <f>C12</f>
        <v>0</v>
      </c>
      <c r="C6" s="950">
        <v>0</v>
      </c>
      <c r="D6" s="804"/>
      <c r="E6" s="943"/>
      <c r="F6" s="943"/>
      <c r="G6" s="943"/>
      <c r="H6" s="806"/>
    </row>
    <row r="7" spans="1:11" ht="51" customHeight="1" thickBot="1" x14ac:dyDescent="0.25">
      <c r="A7" s="949" t="s">
        <v>462</v>
      </c>
      <c r="B7" s="942">
        <v>0</v>
      </c>
      <c r="C7" s="950">
        <v>0</v>
      </c>
      <c r="D7" s="578"/>
      <c r="E7" s="944"/>
      <c r="F7" s="578"/>
      <c r="G7" s="578"/>
      <c r="H7" s="945"/>
    </row>
    <row r="8" spans="1:11" ht="51" customHeight="1" thickBot="1" x14ac:dyDescent="0.25">
      <c r="A8" s="955" t="s">
        <v>342</v>
      </c>
      <c r="B8" s="948">
        <f>(B7)*0.19</f>
        <v>0</v>
      </c>
      <c r="C8" s="951">
        <f>C7*0.19</f>
        <v>0</v>
      </c>
      <c r="D8" s="578"/>
      <c r="E8" s="944"/>
      <c r="F8" s="578"/>
      <c r="G8" s="578"/>
      <c r="H8" s="945"/>
    </row>
    <row r="9" spans="1:11" ht="29.1" customHeight="1" thickBot="1" x14ac:dyDescent="0.25">
      <c r="A9" s="949" t="s">
        <v>490</v>
      </c>
      <c r="B9" s="1189"/>
      <c r="C9" s="1015"/>
      <c r="D9" s="578"/>
      <c r="E9" s="944"/>
      <c r="F9" s="578"/>
      <c r="G9" s="578"/>
      <c r="H9" s="945"/>
    </row>
    <row r="10" spans="1:11" ht="51" customHeight="1" x14ac:dyDescent="0.2">
      <c r="A10" s="956" t="s">
        <v>464</v>
      </c>
      <c r="B10" s="957" t="s">
        <v>214</v>
      </c>
      <c r="C10" s="958">
        <v>0</v>
      </c>
      <c r="D10" s="578"/>
      <c r="E10" s="944"/>
      <c r="F10" s="578"/>
      <c r="G10" s="578"/>
      <c r="H10" s="945"/>
    </row>
    <row r="11" spans="1:11" ht="51" customHeight="1" x14ac:dyDescent="0.2">
      <c r="A11" s="142" t="s">
        <v>466</v>
      </c>
      <c r="B11" s="947" t="s">
        <v>214</v>
      </c>
      <c r="C11" s="950">
        <v>0</v>
      </c>
      <c r="D11" s="804"/>
      <c r="E11" s="804"/>
      <c r="F11" s="804"/>
      <c r="G11" s="804"/>
      <c r="H11" s="804"/>
    </row>
    <row r="12" spans="1:11" ht="51" customHeight="1" thickBot="1" x14ac:dyDescent="0.25">
      <c r="A12" s="954" t="s">
        <v>465</v>
      </c>
      <c r="B12" s="952" t="s">
        <v>214</v>
      </c>
      <c r="C12" s="953">
        <f>C8-C10-C11</f>
        <v>0</v>
      </c>
      <c r="D12" s="856"/>
    </row>
    <row r="13" spans="1:11" x14ac:dyDescent="0.2">
      <c r="A13" s="856"/>
      <c r="B13" s="856"/>
      <c r="C13" s="856"/>
      <c r="D13" s="856"/>
    </row>
    <row r="14" spans="1:11" x14ac:dyDescent="0.2">
      <c r="A14" s="856"/>
      <c r="B14" s="856"/>
      <c r="C14" s="856"/>
      <c r="D14" s="856"/>
    </row>
    <row r="15" spans="1:11" x14ac:dyDescent="0.2">
      <c r="A15" s="856"/>
      <c r="B15" s="856"/>
      <c r="C15" s="856"/>
      <c r="D15" s="856"/>
    </row>
    <row r="16" spans="1:11" x14ac:dyDescent="0.2">
      <c r="A16" s="856"/>
      <c r="B16" s="856"/>
      <c r="C16" s="856"/>
      <c r="D16" s="856"/>
    </row>
    <row r="17" spans="1:4" ht="19.5" customHeight="1" x14ac:dyDescent="0.2">
      <c r="A17" s="126" t="s">
        <v>227</v>
      </c>
      <c r="B17" s="415">
        <f ca="1">'Popis SÚ a nákl.účtů'!B165</f>
        <v>44573</v>
      </c>
      <c r="C17" s="55"/>
      <c r="D17" s="55"/>
    </row>
    <row r="18" spans="1:4" ht="19.5" customHeight="1" x14ac:dyDescent="0.2">
      <c r="A18" s="126" t="s">
        <v>114</v>
      </c>
      <c r="B18" s="416">
        <f>'Popis SÚ a nákl.účtů'!B166</f>
        <v>0</v>
      </c>
      <c r="C18" s="126" t="s">
        <v>109</v>
      </c>
      <c r="D18" s="125" t="s">
        <v>228</v>
      </c>
    </row>
    <row r="19" spans="1:4" ht="19.5" customHeight="1" x14ac:dyDescent="0.2">
      <c r="A19" s="126" t="s">
        <v>116</v>
      </c>
      <c r="B19" s="416">
        <f>'Popis SÚ a nákl.účtů'!B167</f>
        <v>0</v>
      </c>
    </row>
    <row r="20" spans="1:4" ht="19.5" customHeight="1" x14ac:dyDescent="0.2">
      <c r="A20" s="126" t="s">
        <v>117</v>
      </c>
      <c r="B20" s="416">
        <f>'Popis SÚ a nákl.účtů'!B168</f>
        <v>0</v>
      </c>
      <c r="C20" s="126" t="s">
        <v>109</v>
      </c>
      <c r="D20" s="125" t="s">
        <v>228</v>
      </c>
    </row>
  </sheetData>
  <mergeCells count="2">
    <mergeCell ref="B9:C9"/>
    <mergeCell ref="B2:C2"/>
  </mergeCells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J58"/>
  <sheetViews>
    <sheetView workbookViewId="0">
      <selection activeCell="A32" sqref="A32:A35"/>
    </sheetView>
  </sheetViews>
  <sheetFormatPr defaultColWidth="8.7109375" defaultRowHeight="12.75" x14ac:dyDescent="0.2"/>
  <cols>
    <col min="1" max="1" width="39.140625" style="795" customWidth="1"/>
    <col min="2" max="2" width="42.5703125" style="795" customWidth="1"/>
    <col min="3" max="3" width="27.7109375" style="3" customWidth="1"/>
    <col min="4" max="4" width="3.85546875" style="795" customWidth="1"/>
    <col min="5" max="5" width="24" style="795" customWidth="1"/>
    <col min="6" max="6" width="19.28515625" style="795" customWidth="1"/>
    <col min="7" max="7" width="46.28515625" style="795" customWidth="1"/>
    <col min="8" max="16384" width="8.7109375" style="795"/>
  </cols>
  <sheetData>
    <row r="1" spans="1:10" ht="26.25" x14ac:dyDescent="0.4">
      <c r="A1" s="800" t="s">
        <v>560</v>
      </c>
    </row>
    <row r="2" spans="1:10" ht="26.25" x14ac:dyDescent="0.4">
      <c r="A2" s="800"/>
      <c r="B2" s="800"/>
      <c r="C2" s="986" t="str">
        <f>'Popis SÚ a nákl.účtů'!D2</f>
        <v>číslo org.: 14xx</v>
      </c>
    </row>
    <row r="3" spans="1:10" ht="54.6" customHeight="1" x14ac:dyDescent="0.25">
      <c r="A3" s="795" t="s">
        <v>341</v>
      </c>
      <c r="B3" s="962">
        <f>'Popis SÚ a nákl.účtů'!C3</f>
        <v>0</v>
      </c>
      <c r="C3" s="987"/>
      <c r="D3" s="781"/>
      <c r="E3" s="781"/>
      <c r="F3" s="781"/>
      <c r="G3" s="781"/>
      <c r="H3" s="898"/>
      <c r="I3" s="898"/>
      <c r="J3" s="898"/>
    </row>
    <row r="5" spans="1:10" s="977" customFormat="1" ht="24" thickBot="1" x14ac:dyDescent="0.4">
      <c r="A5" s="1192" t="s">
        <v>482</v>
      </c>
      <c r="B5" s="1192"/>
      <c r="C5" s="988"/>
      <c r="D5" s="976"/>
    </row>
    <row r="6" spans="1:10" s="977" customFormat="1" ht="13.5" thickBot="1" x14ac:dyDescent="0.25">
      <c r="A6" s="1193" t="s">
        <v>561</v>
      </c>
      <c r="B6" s="1194"/>
      <c r="C6" s="998">
        <f>'Popis SÚ a nákl.účtů'!B114</f>
        <v>0</v>
      </c>
      <c r="D6" s="976"/>
    </row>
    <row r="7" spans="1:10" s="977" customFormat="1" x14ac:dyDescent="0.2">
      <c r="A7" s="1196" t="s">
        <v>483</v>
      </c>
      <c r="B7" s="978" t="s">
        <v>492</v>
      </c>
      <c r="C7" s="990" t="s">
        <v>493</v>
      </c>
      <c r="D7" s="976"/>
    </row>
    <row r="8" spans="1:10" s="977" customFormat="1" x14ac:dyDescent="0.2">
      <c r="A8" s="1197"/>
      <c r="B8" s="979"/>
      <c r="C8" s="991"/>
      <c r="D8" s="976"/>
    </row>
    <row r="9" spans="1:10" s="977" customFormat="1" x14ac:dyDescent="0.2">
      <c r="A9" s="1197"/>
      <c r="B9" s="978"/>
      <c r="C9" s="991"/>
      <c r="D9" s="976"/>
    </row>
    <row r="10" spans="1:10" s="977" customFormat="1" x14ac:dyDescent="0.2">
      <c r="A10" s="1198"/>
      <c r="B10" s="979"/>
      <c r="C10" s="991"/>
    </row>
    <row r="11" spans="1:10" s="977" customFormat="1" x14ac:dyDescent="0.2">
      <c r="A11" s="982" t="s">
        <v>494</v>
      </c>
      <c r="B11" s="983" t="s">
        <v>64</v>
      </c>
      <c r="C11" s="991"/>
      <c r="D11" s="976"/>
    </row>
    <row r="12" spans="1:10" s="977" customFormat="1" x14ac:dyDescent="0.2">
      <c r="A12" s="1199" t="s">
        <v>484</v>
      </c>
      <c r="B12" s="978"/>
      <c r="C12" s="992"/>
      <c r="D12" s="976"/>
    </row>
    <row r="13" spans="1:10" s="977" customFormat="1" x14ac:dyDescent="0.2">
      <c r="A13" s="1200"/>
      <c r="B13" s="978"/>
      <c r="C13" s="991"/>
      <c r="D13" s="976"/>
    </row>
    <row r="14" spans="1:10" s="977" customFormat="1" x14ac:dyDescent="0.2">
      <c r="A14" s="1200"/>
      <c r="B14" s="979"/>
      <c r="C14" s="993"/>
      <c r="D14" s="976"/>
    </row>
    <row r="15" spans="1:10" s="977" customFormat="1" ht="13.5" thickBot="1" x14ac:dyDescent="0.25">
      <c r="A15" s="1201"/>
      <c r="B15" s="980"/>
      <c r="C15" s="994"/>
      <c r="D15" s="976"/>
    </row>
    <row r="16" spans="1:10" s="977" customFormat="1" ht="13.5" thickBot="1" x14ac:dyDescent="0.25">
      <c r="A16" s="985" t="s">
        <v>558</v>
      </c>
      <c r="B16" s="984"/>
      <c r="C16" s="999">
        <f>C6-SUM(C7:C15)</f>
        <v>0</v>
      </c>
      <c r="D16" s="976"/>
    </row>
    <row r="17" spans="1:4" s="977" customFormat="1" ht="13.5" thickBot="1" x14ac:dyDescent="0.25">
      <c r="A17" s="997"/>
      <c r="B17" s="981"/>
      <c r="C17" s="996"/>
      <c r="D17" s="976"/>
    </row>
    <row r="18" spans="1:4" s="977" customFormat="1" ht="13.5" thickBot="1" x14ac:dyDescent="0.25">
      <c r="A18" s="1193" t="s">
        <v>495</v>
      </c>
      <c r="B18" s="1194"/>
      <c r="C18" s="989">
        <f>SUM(C20:C28)</f>
        <v>0</v>
      </c>
      <c r="D18" s="976"/>
    </row>
    <row r="19" spans="1:4" s="977" customFormat="1" x14ac:dyDescent="0.2">
      <c r="A19" s="1000" t="s">
        <v>485</v>
      </c>
      <c r="B19" s="978" t="s">
        <v>486</v>
      </c>
      <c r="C19" s="990" t="s">
        <v>496</v>
      </c>
      <c r="D19" s="976"/>
    </row>
    <row r="20" spans="1:4" s="977" customFormat="1" x14ac:dyDescent="0.2">
      <c r="A20" s="1001"/>
      <c r="B20" s="979"/>
      <c r="C20" s="991"/>
      <c r="D20" s="976"/>
    </row>
    <row r="21" spans="1:4" s="977" customFormat="1" x14ac:dyDescent="0.2">
      <c r="A21" s="1001"/>
      <c r="B21" s="978"/>
      <c r="C21" s="991"/>
      <c r="D21" s="976"/>
    </row>
    <row r="22" spans="1:4" s="977" customFormat="1" x14ac:dyDescent="0.2">
      <c r="A22" s="1001"/>
      <c r="B22" s="979"/>
      <c r="C22" s="991"/>
      <c r="D22" s="976"/>
    </row>
    <row r="23" spans="1:4" s="977" customFormat="1" x14ac:dyDescent="0.2">
      <c r="A23" s="1002"/>
      <c r="B23" s="983"/>
      <c r="C23" s="991"/>
      <c r="D23" s="976"/>
    </row>
    <row r="24" spans="1:4" s="977" customFormat="1" x14ac:dyDescent="0.2">
      <c r="A24" s="1003"/>
      <c r="B24" s="978"/>
      <c r="C24" s="992"/>
      <c r="D24" s="976"/>
    </row>
    <row r="25" spans="1:4" s="977" customFormat="1" x14ac:dyDescent="0.2">
      <c r="A25" s="1004"/>
      <c r="B25" s="978"/>
      <c r="C25" s="991"/>
      <c r="D25" s="976"/>
    </row>
    <row r="26" spans="1:4" s="977" customFormat="1" x14ac:dyDescent="0.2">
      <c r="A26" s="1004"/>
      <c r="B26" s="979"/>
      <c r="C26" s="993"/>
      <c r="D26" s="976"/>
    </row>
    <row r="27" spans="1:4" s="977" customFormat="1" x14ac:dyDescent="0.2">
      <c r="A27" s="1004"/>
      <c r="B27" s="979"/>
      <c r="C27" s="991"/>
      <c r="D27" s="976"/>
    </row>
    <row r="28" spans="1:4" s="977" customFormat="1" ht="13.5" thickBot="1" x14ac:dyDescent="0.25">
      <c r="A28" s="985"/>
      <c r="B28" s="984"/>
      <c r="C28" s="995"/>
      <c r="D28" s="976"/>
    </row>
    <row r="29" spans="1:4" s="977" customFormat="1" x14ac:dyDescent="0.2">
      <c r="A29" s="997"/>
      <c r="B29" s="981"/>
      <c r="C29" s="996"/>
      <c r="D29" s="976"/>
    </row>
    <row r="30" spans="1:4" s="977" customFormat="1" ht="24" thickBot="1" x14ac:dyDescent="0.4">
      <c r="A30" s="1195" t="s">
        <v>369</v>
      </c>
      <c r="B30" s="1195"/>
      <c r="C30" s="988"/>
      <c r="D30" s="976"/>
    </row>
    <row r="31" spans="1:4" s="977" customFormat="1" ht="13.5" thickBot="1" x14ac:dyDescent="0.25">
      <c r="A31" s="1193" t="s">
        <v>562</v>
      </c>
      <c r="B31" s="1194"/>
      <c r="C31" s="998">
        <f>'Popis SÚ a nákl.účtů'!B131</f>
        <v>0</v>
      </c>
      <c r="D31" s="976"/>
    </row>
    <row r="32" spans="1:4" s="977" customFormat="1" x14ac:dyDescent="0.2">
      <c r="A32" s="1196" t="s">
        <v>487</v>
      </c>
      <c r="B32" s="978"/>
      <c r="C32" s="990"/>
      <c r="D32" s="976"/>
    </row>
    <row r="33" spans="1:5" s="977" customFormat="1" x14ac:dyDescent="0.2">
      <c r="A33" s="1197"/>
      <c r="B33" s="979"/>
      <c r="C33" s="991"/>
      <c r="D33" s="976"/>
    </row>
    <row r="34" spans="1:5" s="977" customFormat="1" x14ac:dyDescent="0.2">
      <c r="A34" s="1197"/>
      <c r="B34" s="978"/>
      <c r="C34" s="991"/>
      <c r="D34" s="976"/>
    </row>
    <row r="35" spans="1:5" s="977" customFormat="1" x14ac:dyDescent="0.2">
      <c r="A35" s="1198"/>
      <c r="B35" s="979"/>
      <c r="C35" s="991"/>
    </row>
    <row r="36" spans="1:5" s="977" customFormat="1" x14ac:dyDescent="0.2">
      <c r="A36" s="1199" t="s">
        <v>488</v>
      </c>
      <c r="B36" s="978"/>
      <c r="C36" s="992"/>
      <c r="D36" s="976"/>
    </row>
    <row r="37" spans="1:5" s="977" customFormat="1" x14ac:dyDescent="0.2">
      <c r="A37" s="1200"/>
      <c r="B37" s="978"/>
      <c r="C37" s="991"/>
      <c r="D37" s="976"/>
    </row>
    <row r="38" spans="1:5" s="977" customFormat="1" x14ac:dyDescent="0.2">
      <c r="A38" s="1200"/>
      <c r="B38" s="979"/>
      <c r="C38" s="993"/>
      <c r="D38" s="976"/>
    </row>
    <row r="39" spans="1:5" s="977" customFormat="1" ht="13.5" thickBot="1" x14ac:dyDescent="0.25">
      <c r="A39" s="1201"/>
      <c r="B39" s="980"/>
      <c r="C39" s="994"/>
      <c r="D39" s="976"/>
    </row>
    <row r="40" spans="1:5" s="977" customFormat="1" ht="13.5" thickBot="1" x14ac:dyDescent="0.25">
      <c r="A40" s="985" t="s">
        <v>559</v>
      </c>
      <c r="B40" s="984"/>
      <c r="C40" s="999">
        <f>C31-SUM(C32:C39)</f>
        <v>0</v>
      </c>
      <c r="D40" s="976"/>
      <c r="E40" s="976"/>
    </row>
    <row r="41" spans="1:5" ht="13.5" thickBot="1" x14ac:dyDescent="0.25">
      <c r="A41" s="997"/>
      <c r="B41" s="981"/>
      <c r="C41" s="996"/>
    </row>
    <row r="42" spans="1:5" ht="13.5" thickBot="1" x14ac:dyDescent="0.25">
      <c r="A42" s="1193" t="s">
        <v>498</v>
      </c>
      <c r="B42" s="1194"/>
      <c r="C42" s="989">
        <f>SUM(C44:C52)</f>
        <v>0</v>
      </c>
    </row>
    <row r="43" spans="1:5" x14ac:dyDescent="0.2">
      <c r="A43" s="1000" t="s">
        <v>485</v>
      </c>
      <c r="B43" s="978" t="s">
        <v>486</v>
      </c>
      <c r="C43" s="990" t="s">
        <v>497</v>
      </c>
    </row>
    <row r="44" spans="1:5" x14ac:dyDescent="0.2">
      <c r="A44" s="1001"/>
      <c r="B44" s="979"/>
      <c r="C44" s="991"/>
    </row>
    <row r="45" spans="1:5" x14ac:dyDescent="0.2">
      <c r="A45" s="1001"/>
      <c r="B45" s="978"/>
      <c r="C45" s="991"/>
    </row>
    <row r="46" spans="1:5" x14ac:dyDescent="0.2">
      <c r="A46" s="1001"/>
      <c r="B46" s="979"/>
      <c r="C46" s="991"/>
    </row>
    <row r="47" spans="1:5" x14ac:dyDescent="0.2">
      <c r="A47" s="1002"/>
      <c r="B47" s="983"/>
      <c r="C47" s="991"/>
    </row>
    <row r="48" spans="1:5" x14ac:dyDescent="0.2">
      <c r="A48" s="1003"/>
      <c r="B48" s="978"/>
      <c r="C48" s="992"/>
    </row>
    <row r="49" spans="1:4" x14ac:dyDescent="0.2">
      <c r="A49" s="1004"/>
      <c r="B49" s="978"/>
      <c r="C49" s="991"/>
    </row>
    <row r="50" spans="1:4" x14ac:dyDescent="0.2">
      <c r="A50" s="1004"/>
      <c r="B50" s="979"/>
      <c r="C50" s="993"/>
    </row>
    <row r="51" spans="1:4" x14ac:dyDescent="0.2">
      <c r="A51" s="1004"/>
      <c r="B51" s="979"/>
      <c r="C51" s="991"/>
    </row>
    <row r="52" spans="1:4" ht="13.5" thickBot="1" x14ac:dyDescent="0.25">
      <c r="A52" s="985"/>
      <c r="B52" s="984"/>
      <c r="C52" s="995"/>
    </row>
    <row r="55" spans="1:4" ht="19.5" customHeight="1" x14ac:dyDescent="0.2">
      <c r="A55" s="813" t="s">
        <v>227</v>
      </c>
      <c r="B55" s="415">
        <f ca="1">'Popis SÚ a nákl.účtů'!B165</f>
        <v>44573</v>
      </c>
      <c r="C55" s="804"/>
      <c r="D55" s="804"/>
    </row>
    <row r="56" spans="1:4" ht="19.5" customHeight="1" x14ac:dyDescent="0.2">
      <c r="A56" s="813" t="s">
        <v>114</v>
      </c>
      <c r="B56" s="416">
        <f>'Popis SÚ a nákl.účtů'!B166</f>
        <v>0</v>
      </c>
      <c r="C56" s="813" t="s">
        <v>109</v>
      </c>
      <c r="D56" s="812" t="s">
        <v>228</v>
      </c>
    </row>
    <row r="57" spans="1:4" ht="19.5" customHeight="1" x14ac:dyDescent="0.2">
      <c r="A57" s="813" t="s">
        <v>116</v>
      </c>
      <c r="B57" s="416">
        <f>'Popis SÚ a nákl.účtů'!B167</f>
        <v>0</v>
      </c>
      <c r="C57" s="795"/>
    </row>
    <row r="58" spans="1:4" ht="19.5" customHeight="1" x14ac:dyDescent="0.2">
      <c r="A58" s="813" t="s">
        <v>117</v>
      </c>
      <c r="B58" s="416">
        <f>'Popis SÚ a nákl.účtů'!B168</f>
        <v>0</v>
      </c>
      <c r="C58" s="813" t="s">
        <v>109</v>
      </c>
      <c r="D58" s="812" t="s">
        <v>228</v>
      </c>
    </row>
  </sheetData>
  <mergeCells count="10">
    <mergeCell ref="A5:B5"/>
    <mergeCell ref="A6:B6"/>
    <mergeCell ref="A42:B42"/>
    <mergeCell ref="A30:B30"/>
    <mergeCell ref="A31:B31"/>
    <mergeCell ref="A7:A10"/>
    <mergeCell ref="A12:A15"/>
    <mergeCell ref="A18:B18"/>
    <mergeCell ref="A32:A35"/>
    <mergeCell ref="A36:A39"/>
  </mergeCells>
  <pageMargins left="0.70866141732283472" right="0.70866141732283472" top="0.78740157480314965" bottom="0.78740157480314965" header="0.31496062992125984" footer="0.31496062992125984"/>
  <pageSetup paperSize="9" scale="6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  <pageSetUpPr fitToPage="1"/>
  </sheetPr>
  <dimension ref="A1:N90"/>
  <sheetViews>
    <sheetView showGridLines="0" workbookViewId="0">
      <pane xSplit="1" ySplit="5" topLeftCell="B82" activePane="bottomRight" state="frozen"/>
      <selection pane="topRight" activeCell="B1" sqref="B1"/>
      <selection pane="bottomLeft" activeCell="A6" sqref="A6"/>
      <selection pane="bottomRight" activeCell="A90" sqref="A90"/>
    </sheetView>
  </sheetViews>
  <sheetFormatPr defaultRowHeight="12.75" x14ac:dyDescent="0.2"/>
  <cols>
    <col min="1" max="1" width="7.85546875" style="163" customWidth="1"/>
    <col min="2" max="2" width="37" customWidth="1"/>
    <col min="3" max="3" width="17.7109375" customWidth="1"/>
    <col min="4" max="4" width="21.85546875" customWidth="1"/>
    <col min="5" max="6" width="17.7109375" customWidth="1"/>
    <col min="7" max="7" width="20.42578125" customWidth="1"/>
    <col min="8" max="13" width="17.7109375" customWidth="1"/>
    <col min="14" max="14" width="18.28515625" customWidth="1"/>
  </cols>
  <sheetData>
    <row r="1" spans="1:14" ht="26.25" x14ac:dyDescent="0.4">
      <c r="B1" s="21" t="s">
        <v>501</v>
      </c>
      <c r="J1" s="126"/>
      <c r="K1" s="111" t="str">
        <f>'Popis SÚ a nákl.účtů'!D2</f>
        <v>číslo org.: 14xx</v>
      </c>
    </row>
    <row r="2" spans="1:14" ht="41.25" customHeight="1" x14ac:dyDescent="0.25">
      <c r="B2" s="111" t="s">
        <v>82</v>
      </c>
      <c r="C2" s="25"/>
      <c r="D2" s="1008">
        <f>'Popis SÚ a nákl.účtů'!C3</f>
        <v>0</v>
      </c>
      <c r="E2" s="1008"/>
      <c r="F2" s="1008"/>
      <c r="G2" s="1008"/>
      <c r="H2" s="1008"/>
      <c r="I2" s="1008"/>
      <c r="J2" s="1008"/>
    </row>
    <row r="3" spans="1:14" ht="13.5" thickBot="1" x14ac:dyDescent="0.25">
      <c r="B3" s="422" t="s">
        <v>302</v>
      </c>
    </row>
    <row r="4" spans="1:14" ht="17.100000000000001" customHeight="1" thickBot="1" x14ac:dyDescent="0.25">
      <c r="A4" s="1052" t="s">
        <v>233</v>
      </c>
      <c r="B4" s="53"/>
      <c r="C4" s="1044" t="s">
        <v>77</v>
      </c>
      <c r="D4" s="1050"/>
      <c r="E4" s="1050"/>
      <c r="F4" s="1050"/>
      <c r="G4" s="1051"/>
      <c r="H4" s="1044" t="s">
        <v>62</v>
      </c>
      <c r="I4" s="1045"/>
      <c r="J4" s="1046"/>
      <c r="K4" s="1047" t="s">
        <v>63</v>
      </c>
      <c r="L4" s="1048"/>
      <c r="M4" s="1049"/>
      <c r="N4" s="1042" t="s">
        <v>509</v>
      </c>
    </row>
    <row r="5" spans="1:14" s="924" customFormat="1" ht="52.5" customHeight="1" thickBot="1" x14ac:dyDescent="0.25">
      <c r="A5" s="1053"/>
      <c r="B5" s="849" t="s">
        <v>73</v>
      </c>
      <c r="C5" s="848" t="s">
        <v>502</v>
      </c>
      <c r="D5" s="849" t="s">
        <v>503</v>
      </c>
      <c r="E5" s="848" t="s">
        <v>506</v>
      </c>
      <c r="F5" s="923" t="s">
        <v>507</v>
      </c>
      <c r="G5" s="849" t="s">
        <v>504</v>
      </c>
      <c r="H5" s="850" t="s">
        <v>505</v>
      </c>
      <c r="I5" s="851" t="s">
        <v>508</v>
      </c>
      <c r="J5" s="852" t="s">
        <v>232</v>
      </c>
      <c r="K5" s="853" t="s">
        <v>74</v>
      </c>
      <c r="L5" s="853" t="s">
        <v>231</v>
      </c>
      <c r="M5" s="853" t="s">
        <v>136</v>
      </c>
      <c r="N5" s="1043"/>
    </row>
    <row r="6" spans="1:14" ht="17.100000000000001" customHeight="1" x14ac:dyDescent="0.2">
      <c r="A6" s="1058" t="s">
        <v>304</v>
      </c>
      <c r="B6" s="420" t="s">
        <v>301</v>
      </c>
      <c r="C6" s="432"/>
      <c r="D6" s="345" t="s">
        <v>214</v>
      </c>
      <c r="E6" s="147"/>
      <c r="F6" s="148"/>
      <c r="G6" s="345" t="s">
        <v>214</v>
      </c>
      <c r="H6" s="580" t="s">
        <v>214</v>
      </c>
      <c r="I6" s="147"/>
      <c r="J6" s="150"/>
      <c r="K6" s="602"/>
      <c r="L6" s="345" t="s">
        <v>214</v>
      </c>
      <c r="M6" s="345" t="s">
        <v>214</v>
      </c>
      <c r="N6" s="591" t="s">
        <v>214</v>
      </c>
    </row>
    <row r="7" spans="1:14" ht="17.100000000000001" customHeight="1" x14ac:dyDescent="0.2">
      <c r="A7" s="1059"/>
      <c r="B7" s="421" t="s">
        <v>234</v>
      </c>
      <c r="C7" s="338"/>
      <c r="D7" s="341" t="s">
        <v>214</v>
      </c>
      <c r="E7" s="28"/>
      <c r="F7" s="146"/>
      <c r="G7" s="341" t="s">
        <v>214</v>
      </c>
      <c r="H7" s="342" t="s">
        <v>214</v>
      </c>
      <c r="I7" s="28"/>
      <c r="J7" s="120"/>
      <c r="K7" s="72"/>
      <c r="L7" s="341" t="s">
        <v>214</v>
      </c>
      <c r="M7" s="341" t="s">
        <v>214</v>
      </c>
      <c r="N7" s="343" t="s">
        <v>214</v>
      </c>
    </row>
    <row r="8" spans="1:14" ht="17.100000000000001" customHeight="1" x14ac:dyDescent="0.2">
      <c r="A8" s="1059"/>
      <c r="B8" s="930"/>
      <c r="C8" s="823"/>
      <c r="D8" s="341" t="s">
        <v>214</v>
      </c>
      <c r="E8" s="28"/>
      <c r="F8" s="146"/>
      <c r="G8" s="341" t="s">
        <v>214</v>
      </c>
      <c r="H8" s="342" t="s">
        <v>214</v>
      </c>
      <c r="I8" s="28"/>
      <c r="J8" s="120"/>
      <c r="K8" s="72"/>
      <c r="L8" s="341" t="s">
        <v>214</v>
      </c>
      <c r="M8" s="341" t="s">
        <v>214</v>
      </c>
      <c r="N8" s="343" t="s">
        <v>214</v>
      </c>
    </row>
    <row r="9" spans="1:14" ht="17.100000000000001" customHeight="1" x14ac:dyDescent="0.2">
      <c r="A9" s="1059"/>
      <c r="B9" s="423" t="s">
        <v>26</v>
      </c>
      <c r="C9" s="338"/>
      <c r="D9" s="341" t="s">
        <v>214</v>
      </c>
      <c r="E9" s="28"/>
      <c r="F9" s="146"/>
      <c r="G9" s="341" t="s">
        <v>214</v>
      </c>
      <c r="H9" s="342" t="s">
        <v>214</v>
      </c>
      <c r="I9" s="28"/>
      <c r="J9" s="120"/>
      <c r="K9" s="72"/>
      <c r="L9" s="341" t="s">
        <v>214</v>
      </c>
      <c r="M9" s="341" t="s">
        <v>214</v>
      </c>
      <c r="N9" s="343" t="s">
        <v>214</v>
      </c>
    </row>
    <row r="10" spans="1:14" ht="17.100000000000001" customHeight="1" x14ac:dyDescent="0.2">
      <c r="A10" s="1059"/>
      <c r="B10" s="423" t="s">
        <v>26</v>
      </c>
      <c r="C10" s="338"/>
      <c r="D10" s="341" t="s">
        <v>214</v>
      </c>
      <c r="E10" s="28"/>
      <c r="F10" s="146"/>
      <c r="G10" s="341" t="s">
        <v>214</v>
      </c>
      <c r="H10" s="342" t="s">
        <v>214</v>
      </c>
      <c r="I10" s="28"/>
      <c r="J10" s="120"/>
      <c r="K10" s="72"/>
      <c r="L10" s="341" t="s">
        <v>214</v>
      </c>
      <c r="M10" s="341" t="s">
        <v>214</v>
      </c>
      <c r="N10" s="343" t="s">
        <v>214</v>
      </c>
    </row>
    <row r="11" spans="1:14" ht="17.100000000000001" customHeight="1" x14ac:dyDescent="0.2">
      <c r="A11" s="1059"/>
      <c r="B11" s="423" t="s">
        <v>26</v>
      </c>
      <c r="C11" s="338"/>
      <c r="D11" s="341" t="s">
        <v>214</v>
      </c>
      <c r="E11" s="28"/>
      <c r="F11" s="146"/>
      <c r="G11" s="341" t="s">
        <v>214</v>
      </c>
      <c r="H11" s="342" t="s">
        <v>214</v>
      </c>
      <c r="I11" s="28"/>
      <c r="J11" s="120"/>
      <c r="K11" s="72"/>
      <c r="L11" s="341" t="s">
        <v>214</v>
      </c>
      <c r="M11" s="341" t="s">
        <v>214</v>
      </c>
      <c r="N11" s="343" t="s">
        <v>214</v>
      </c>
    </row>
    <row r="12" spans="1:14" ht="17.100000000000001" customHeight="1" x14ac:dyDescent="0.2">
      <c r="A12" s="1059"/>
      <c r="B12" s="423" t="s">
        <v>26</v>
      </c>
      <c r="C12" s="338"/>
      <c r="D12" s="341" t="s">
        <v>214</v>
      </c>
      <c r="E12" s="28"/>
      <c r="F12" s="146"/>
      <c r="G12" s="341" t="s">
        <v>214</v>
      </c>
      <c r="H12" s="342" t="s">
        <v>214</v>
      </c>
      <c r="I12" s="28"/>
      <c r="J12" s="120"/>
      <c r="K12" s="72"/>
      <c r="L12" s="341" t="s">
        <v>214</v>
      </c>
      <c r="M12" s="341" t="s">
        <v>214</v>
      </c>
      <c r="N12" s="343" t="s">
        <v>214</v>
      </c>
    </row>
    <row r="13" spans="1:14" ht="17.100000000000001" customHeight="1" x14ac:dyDescent="0.2">
      <c r="A13" s="1059"/>
      <c r="B13" s="423" t="s">
        <v>26</v>
      </c>
      <c r="C13" s="338"/>
      <c r="D13" s="341" t="s">
        <v>214</v>
      </c>
      <c r="E13" s="28"/>
      <c r="F13" s="146"/>
      <c r="G13" s="341" t="s">
        <v>214</v>
      </c>
      <c r="H13" s="342" t="s">
        <v>214</v>
      </c>
      <c r="I13" s="28"/>
      <c r="J13" s="120"/>
      <c r="K13" s="72"/>
      <c r="L13" s="341" t="s">
        <v>214</v>
      </c>
      <c r="M13" s="341" t="s">
        <v>214</v>
      </c>
      <c r="N13" s="343" t="s">
        <v>214</v>
      </c>
    </row>
    <row r="14" spans="1:14" ht="17.100000000000001" customHeight="1" thickBot="1" x14ac:dyDescent="0.25">
      <c r="A14" s="1060"/>
      <c r="B14" s="424" t="s">
        <v>26</v>
      </c>
      <c r="C14" s="606"/>
      <c r="D14" s="594" t="s">
        <v>214</v>
      </c>
      <c r="E14" s="29"/>
      <c r="F14" s="603"/>
      <c r="G14" s="594" t="s">
        <v>214</v>
      </c>
      <c r="H14" s="596" t="s">
        <v>214</v>
      </c>
      <c r="I14" s="29"/>
      <c r="J14" s="604"/>
      <c r="K14" s="605"/>
      <c r="L14" s="594" t="s">
        <v>214</v>
      </c>
      <c r="M14" s="594" t="s">
        <v>214</v>
      </c>
      <c r="N14" s="597" t="s">
        <v>214</v>
      </c>
    </row>
    <row r="15" spans="1:14" ht="17.100000000000001" customHeight="1" x14ac:dyDescent="0.2">
      <c r="A15" s="1058" t="s">
        <v>303</v>
      </c>
      <c r="B15" s="425" t="s">
        <v>26</v>
      </c>
      <c r="C15" s="432"/>
      <c r="D15" s="345" t="s">
        <v>214</v>
      </c>
      <c r="E15" s="81"/>
      <c r="F15" s="600"/>
      <c r="G15" s="345" t="s">
        <v>214</v>
      </c>
      <c r="H15" s="590" t="s">
        <v>214</v>
      </c>
      <c r="I15" s="81"/>
      <c r="J15" s="601"/>
      <c r="K15" s="602"/>
      <c r="L15" s="345" t="s">
        <v>214</v>
      </c>
      <c r="M15" s="345" t="s">
        <v>214</v>
      </c>
      <c r="N15" s="591" t="s">
        <v>214</v>
      </c>
    </row>
    <row r="16" spans="1:14" ht="17.100000000000001" customHeight="1" x14ac:dyDescent="0.2">
      <c r="A16" s="1059"/>
      <c r="B16" s="426" t="s">
        <v>26</v>
      </c>
      <c r="C16" s="338"/>
      <c r="D16" s="341" t="s">
        <v>214</v>
      </c>
      <c r="E16" s="28"/>
      <c r="F16" s="73"/>
      <c r="G16" s="341" t="s">
        <v>214</v>
      </c>
      <c r="H16" s="581" t="s">
        <v>214</v>
      </c>
      <c r="I16" s="28"/>
      <c r="J16" s="120"/>
      <c r="K16" s="72"/>
      <c r="L16" s="341" t="s">
        <v>214</v>
      </c>
      <c r="M16" s="341" t="s">
        <v>214</v>
      </c>
      <c r="N16" s="343" t="s">
        <v>214</v>
      </c>
    </row>
    <row r="17" spans="1:14" ht="17.100000000000001" customHeight="1" x14ac:dyDescent="0.2">
      <c r="A17" s="1059"/>
      <c r="B17" s="426" t="s">
        <v>26</v>
      </c>
      <c r="C17" s="338"/>
      <c r="D17" s="341" t="s">
        <v>214</v>
      </c>
      <c r="E17" s="28"/>
      <c r="F17" s="73"/>
      <c r="G17" s="341" t="s">
        <v>214</v>
      </c>
      <c r="H17" s="581" t="s">
        <v>214</v>
      </c>
      <c r="I17" s="28"/>
      <c r="J17" s="120"/>
      <c r="K17" s="72"/>
      <c r="L17" s="341" t="s">
        <v>214</v>
      </c>
      <c r="M17" s="341" t="s">
        <v>214</v>
      </c>
      <c r="N17" s="343" t="s">
        <v>214</v>
      </c>
    </row>
    <row r="18" spans="1:14" ht="17.100000000000001" customHeight="1" x14ac:dyDescent="0.2">
      <c r="A18" s="1059"/>
      <c r="B18" s="426" t="s">
        <v>26</v>
      </c>
      <c r="C18" s="338"/>
      <c r="D18" s="341" t="s">
        <v>214</v>
      </c>
      <c r="E18" s="28"/>
      <c r="F18" s="73"/>
      <c r="G18" s="341" t="s">
        <v>214</v>
      </c>
      <c r="H18" s="581" t="s">
        <v>214</v>
      </c>
      <c r="I18" s="28"/>
      <c r="J18" s="120"/>
      <c r="K18" s="72"/>
      <c r="L18" s="341" t="s">
        <v>214</v>
      </c>
      <c r="M18" s="341" t="s">
        <v>214</v>
      </c>
      <c r="N18" s="343" t="s">
        <v>214</v>
      </c>
    </row>
    <row r="19" spans="1:14" ht="17.100000000000001" customHeight="1" x14ac:dyDescent="0.2">
      <c r="A19" s="1059"/>
      <c r="B19" s="426" t="s">
        <v>26</v>
      </c>
      <c r="C19" s="338"/>
      <c r="D19" s="341" t="s">
        <v>214</v>
      </c>
      <c r="E19" s="28"/>
      <c r="F19" s="73"/>
      <c r="G19" s="341" t="s">
        <v>214</v>
      </c>
      <c r="H19" s="581" t="s">
        <v>214</v>
      </c>
      <c r="I19" s="28"/>
      <c r="J19" s="120"/>
      <c r="K19" s="72"/>
      <c r="L19" s="341" t="s">
        <v>214</v>
      </c>
      <c r="M19" s="341" t="s">
        <v>214</v>
      </c>
      <c r="N19" s="343" t="s">
        <v>214</v>
      </c>
    </row>
    <row r="20" spans="1:14" ht="17.100000000000001" customHeight="1" x14ac:dyDescent="0.2">
      <c r="A20" s="1059"/>
      <c r="B20" s="426" t="s">
        <v>26</v>
      </c>
      <c r="C20" s="338"/>
      <c r="D20" s="341" t="s">
        <v>214</v>
      </c>
      <c r="E20" s="28"/>
      <c r="F20" s="73"/>
      <c r="G20" s="341" t="s">
        <v>214</v>
      </c>
      <c r="H20" s="581" t="s">
        <v>214</v>
      </c>
      <c r="I20" s="28"/>
      <c r="J20" s="120"/>
      <c r="K20" s="72"/>
      <c r="L20" s="341" t="s">
        <v>214</v>
      </c>
      <c r="M20" s="341" t="s">
        <v>214</v>
      </c>
      <c r="N20" s="343" t="s">
        <v>214</v>
      </c>
    </row>
    <row r="21" spans="1:14" ht="17.100000000000001" customHeight="1" x14ac:dyDescent="0.2">
      <c r="A21" s="1059"/>
      <c r="B21" s="426" t="s">
        <v>26</v>
      </c>
      <c r="C21" s="338"/>
      <c r="D21" s="341" t="s">
        <v>214</v>
      </c>
      <c r="E21" s="28"/>
      <c r="F21" s="73"/>
      <c r="G21" s="341" t="s">
        <v>214</v>
      </c>
      <c r="H21" s="581" t="s">
        <v>214</v>
      </c>
      <c r="I21" s="28"/>
      <c r="J21" s="120"/>
      <c r="K21" s="72"/>
      <c r="L21" s="341" t="s">
        <v>214</v>
      </c>
      <c r="M21" s="341" t="s">
        <v>214</v>
      </c>
      <c r="N21" s="343" t="s">
        <v>214</v>
      </c>
    </row>
    <row r="22" spans="1:14" ht="17.100000000000001" customHeight="1" thickBot="1" x14ac:dyDescent="0.25">
      <c r="A22" s="1060"/>
      <c r="B22" s="427" t="s">
        <v>26</v>
      </c>
      <c r="C22" s="606"/>
      <c r="D22" s="594" t="s">
        <v>214</v>
      </c>
      <c r="E22" s="29"/>
      <c r="F22" s="603"/>
      <c r="G22" s="594" t="s">
        <v>214</v>
      </c>
      <c r="H22" s="596" t="s">
        <v>214</v>
      </c>
      <c r="I22" s="29"/>
      <c r="J22" s="604"/>
      <c r="K22" s="605"/>
      <c r="L22" s="594" t="s">
        <v>214</v>
      </c>
      <c r="M22" s="594" t="s">
        <v>214</v>
      </c>
      <c r="N22" s="597" t="s">
        <v>214</v>
      </c>
    </row>
    <row r="23" spans="1:14" ht="17.100000000000001" customHeight="1" x14ac:dyDescent="0.2">
      <c r="A23" s="1058" t="s">
        <v>305</v>
      </c>
      <c r="B23" s="425" t="s">
        <v>26</v>
      </c>
      <c r="C23" s="588" t="s">
        <v>214</v>
      </c>
      <c r="D23" s="345" t="s">
        <v>214</v>
      </c>
      <c r="E23" s="345" t="s">
        <v>214</v>
      </c>
      <c r="F23" s="589" t="s">
        <v>214</v>
      </c>
      <c r="G23" s="345" t="s">
        <v>214</v>
      </c>
      <c r="H23" s="590" t="s">
        <v>214</v>
      </c>
      <c r="I23" s="345" t="s">
        <v>214</v>
      </c>
      <c r="J23" s="591" t="s">
        <v>214</v>
      </c>
      <c r="K23" s="588" t="s">
        <v>214</v>
      </c>
      <c r="L23" s="345" t="s">
        <v>214</v>
      </c>
      <c r="M23" s="345" t="s">
        <v>214</v>
      </c>
      <c r="N23" s="592"/>
    </row>
    <row r="24" spans="1:14" ht="17.100000000000001" customHeight="1" thickBot="1" x14ac:dyDescent="0.25">
      <c r="A24" s="1060"/>
      <c r="B24" s="427" t="s">
        <v>26</v>
      </c>
      <c r="C24" s="593" t="s">
        <v>214</v>
      </c>
      <c r="D24" s="594" t="s">
        <v>214</v>
      </c>
      <c r="E24" s="594" t="s">
        <v>214</v>
      </c>
      <c r="F24" s="595" t="s">
        <v>214</v>
      </c>
      <c r="G24" s="594" t="s">
        <v>214</v>
      </c>
      <c r="H24" s="596" t="s">
        <v>214</v>
      </c>
      <c r="I24" s="594" t="s">
        <v>214</v>
      </c>
      <c r="J24" s="597" t="s">
        <v>214</v>
      </c>
      <c r="K24" s="593" t="s">
        <v>214</v>
      </c>
      <c r="L24" s="594" t="s">
        <v>214</v>
      </c>
      <c r="M24" s="594" t="s">
        <v>214</v>
      </c>
      <c r="N24" s="598"/>
    </row>
    <row r="25" spans="1:14" ht="17.100000000000001" customHeight="1" x14ac:dyDescent="0.2">
      <c r="A25" s="1058" t="s">
        <v>306</v>
      </c>
      <c r="B25" s="430" t="s">
        <v>235</v>
      </c>
      <c r="C25" s="588" t="s">
        <v>214</v>
      </c>
      <c r="D25" s="345" t="s">
        <v>214</v>
      </c>
      <c r="E25" s="612" t="s">
        <v>214</v>
      </c>
      <c r="F25" s="589" t="s">
        <v>214</v>
      </c>
      <c r="G25" s="589" t="s">
        <v>214</v>
      </c>
      <c r="H25" s="580" t="s">
        <v>214</v>
      </c>
      <c r="I25" s="345" t="s">
        <v>214</v>
      </c>
      <c r="J25" s="591" t="s">
        <v>214</v>
      </c>
      <c r="K25" s="588" t="s">
        <v>214</v>
      </c>
      <c r="L25" s="613" t="s">
        <v>214</v>
      </c>
      <c r="M25" s="589" t="s">
        <v>214</v>
      </c>
      <c r="N25" s="592"/>
    </row>
    <row r="26" spans="1:14" ht="17.100000000000001" customHeight="1" thickBot="1" x14ac:dyDescent="0.25">
      <c r="A26" s="1059"/>
      <c r="B26" s="616" t="s">
        <v>236</v>
      </c>
      <c r="C26" s="339"/>
      <c r="D26" s="583" t="s">
        <v>214</v>
      </c>
      <c r="E26" s="328"/>
      <c r="F26" s="329"/>
      <c r="G26" s="614" t="s">
        <v>214</v>
      </c>
      <c r="H26" s="330"/>
      <c r="I26" s="328"/>
      <c r="J26" s="331"/>
      <c r="K26" s="339"/>
      <c r="L26" s="617" t="s">
        <v>214</v>
      </c>
      <c r="M26" s="614" t="s">
        <v>214</v>
      </c>
      <c r="N26" s="615" t="s">
        <v>214</v>
      </c>
    </row>
    <row r="27" spans="1:14" ht="17.100000000000001" customHeight="1" x14ac:dyDescent="0.2">
      <c r="A27" s="1061">
        <v>92304</v>
      </c>
      <c r="B27" s="428" t="s">
        <v>451</v>
      </c>
      <c r="C27" s="602"/>
      <c r="D27" s="618"/>
      <c r="E27" s="81"/>
      <c r="F27" s="600"/>
      <c r="G27" s="620"/>
      <c r="H27" s="122"/>
      <c r="I27" s="81"/>
      <c r="J27" s="601"/>
      <c r="K27" s="602"/>
      <c r="L27" s="613" t="s">
        <v>214</v>
      </c>
      <c r="M27" s="345" t="s">
        <v>214</v>
      </c>
      <c r="N27" s="591" t="s">
        <v>214</v>
      </c>
    </row>
    <row r="28" spans="1:14" ht="17.100000000000001" customHeight="1" x14ac:dyDescent="0.2">
      <c r="A28" s="1059"/>
      <c r="B28" s="797" t="s">
        <v>471</v>
      </c>
      <c r="C28" s="607"/>
      <c r="D28" s="587"/>
      <c r="E28" s="608"/>
      <c r="F28" s="609"/>
      <c r="G28" s="662"/>
      <c r="H28" s="610"/>
      <c r="I28" s="608"/>
      <c r="J28" s="611"/>
      <c r="K28" s="607"/>
      <c r="L28" s="586"/>
      <c r="M28" s="584"/>
      <c r="N28" s="585"/>
    </row>
    <row r="29" spans="1:14" ht="17.100000000000001" customHeight="1" x14ac:dyDescent="0.2">
      <c r="A29" s="1062"/>
      <c r="B29" s="797" t="s">
        <v>472</v>
      </c>
      <c r="C29" s="72"/>
      <c r="D29" s="582"/>
      <c r="E29" s="28"/>
      <c r="F29" s="73"/>
      <c r="G29" s="621"/>
      <c r="H29" s="123"/>
      <c r="I29" s="28"/>
      <c r="J29" s="120"/>
      <c r="K29" s="72"/>
      <c r="L29" s="344" t="s">
        <v>214</v>
      </c>
      <c r="M29" s="341" t="s">
        <v>214</v>
      </c>
      <c r="N29" s="343" t="s">
        <v>214</v>
      </c>
    </row>
    <row r="30" spans="1:14" ht="17.100000000000001" customHeight="1" x14ac:dyDescent="0.2">
      <c r="A30" s="1062"/>
      <c r="B30" s="966" t="s">
        <v>474</v>
      </c>
      <c r="C30" s="338"/>
      <c r="D30" s="582"/>
      <c r="E30" s="28"/>
      <c r="F30" s="73"/>
      <c r="G30" s="582"/>
      <c r="H30" s="149"/>
      <c r="I30" s="28"/>
      <c r="J30" s="120"/>
      <c r="K30" s="72"/>
      <c r="L30" s="341" t="s">
        <v>214</v>
      </c>
      <c r="M30" s="341" t="s">
        <v>214</v>
      </c>
      <c r="N30" s="343" t="s">
        <v>214</v>
      </c>
    </row>
    <row r="31" spans="1:14" ht="17.100000000000001" customHeight="1" x14ac:dyDescent="0.2">
      <c r="A31" s="1062"/>
      <c r="B31" s="966" t="s">
        <v>476</v>
      </c>
      <c r="C31" s="338"/>
      <c r="D31" s="582"/>
      <c r="E31" s="28"/>
      <c r="F31" s="73"/>
      <c r="G31" s="582"/>
      <c r="H31" s="149"/>
      <c r="I31" s="28"/>
      <c r="J31" s="120"/>
      <c r="K31" s="72"/>
      <c r="L31" s="582"/>
      <c r="M31" s="582"/>
      <c r="N31" s="343" t="s">
        <v>214</v>
      </c>
    </row>
    <row r="32" spans="1:14" ht="17.100000000000001" customHeight="1" x14ac:dyDescent="0.2">
      <c r="A32" s="1062"/>
      <c r="B32" s="967" t="s">
        <v>477</v>
      </c>
      <c r="C32" s="599"/>
      <c r="D32" s="334"/>
      <c r="E32" s="328"/>
      <c r="F32" s="329"/>
      <c r="G32" s="334"/>
      <c r="H32" s="689"/>
      <c r="I32" s="328"/>
      <c r="J32" s="331"/>
      <c r="K32" s="339"/>
      <c r="L32" s="334"/>
      <c r="M32" s="334"/>
      <c r="N32" s="615"/>
    </row>
    <row r="33" spans="1:14" s="856" customFormat="1" ht="17.100000000000001" customHeight="1" x14ac:dyDescent="0.2">
      <c r="A33" s="1062"/>
      <c r="B33" s="141"/>
      <c r="C33" s="599"/>
      <c r="D33" s="821"/>
      <c r="E33" s="821"/>
      <c r="F33" s="335"/>
      <c r="G33" s="821"/>
      <c r="H33" s="854"/>
      <c r="I33" s="821"/>
      <c r="J33" s="822"/>
      <c r="K33" s="599"/>
      <c r="L33" s="821"/>
      <c r="M33" s="821"/>
      <c r="N33" s="822"/>
    </row>
    <row r="34" spans="1:14" s="856" customFormat="1" ht="17.100000000000001" customHeight="1" x14ac:dyDescent="0.2">
      <c r="A34" s="1062"/>
      <c r="B34" s="931"/>
      <c r="C34" s="599"/>
      <c r="D34" s="821"/>
      <c r="E34" s="821"/>
      <c r="F34" s="335"/>
      <c r="G34" s="821"/>
      <c r="H34" s="854"/>
      <c r="I34" s="821"/>
      <c r="J34" s="822"/>
      <c r="K34" s="599"/>
      <c r="L34" s="599"/>
      <c r="M34" s="821"/>
      <c r="N34" s="822"/>
    </row>
    <row r="35" spans="1:14" s="856" customFormat="1" ht="17.100000000000001" customHeight="1" x14ac:dyDescent="0.2">
      <c r="A35" s="1062"/>
      <c r="B35" s="1007" t="s">
        <v>515</v>
      </c>
      <c r="C35" s="599"/>
      <c r="D35" s="821"/>
      <c r="E35" s="821"/>
      <c r="F35" s="335"/>
      <c r="G35" s="821"/>
      <c r="H35" s="854"/>
      <c r="I35" s="821"/>
      <c r="J35" s="822"/>
      <c r="K35" s="599"/>
      <c r="L35" s="599"/>
      <c r="M35" s="821"/>
      <c r="N35" s="822"/>
    </row>
    <row r="36" spans="1:14" s="856" customFormat="1" ht="17.100000000000001" customHeight="1" x14ac:dyDescent="0.2">
      <c r="A36" s="1062"/>
      <c r="B36" s="929"/>
      <c r="C36" s="599"/>
      <c r="D36" s="821"/>
      <c r="E36" s="821"/>
      <c r="F36" s="335"/>
      <c r="G36" s="821"/>
      <c r="H36" s="854"/>
      <c r="I36" s="821"/>
      <c r="J36" s="822"/>
      <c r="K36" s="599"/>
      <c r="L36" s="599"/>
      <c r="M36" s="926"/>
      <c r="N36" s="927"/>
    </row>
    <row r="37" spans="1:14" s="856" customFormat="1" ht="17.100000000000001" customHeight="1" x14ac:dyDescent="0.2">
      <c r="A37" s="1062"/>
      <c r="B37" s="925"/>
      <c r="C37" s="599"/>
      <c r="D37" s="821"/>
      <c r="E37" s="821"/>
      <c r="F37" s="335"/>
      <c r="G37" s="821"/>
      <c r="H37" s="854"/>
      <c r="I37" s="821"/>
      <c r="J37" s="822"/>
      <c r="K37" s="599"/>
      <c r="L37" s="599"/>
      <c r="M37" s="926"/>
      <c r="N37" s="927"/>
    </row>
    <row r="38" spans="1:14" s="856" customFormat="1" ht="17.100000000000001" customHeight="1" x14ac:dyDescent="0.2">
      <c r="A38" s="1062"/>
      <c r="B38" s="968" t="s">
        <v>510</v>
      </c>
      <c r="C38" s="599"/>
      <c r="D38" s="821"/>
      <c r="E38" s="821"/>
      <c r="F38" s="335"/>
      <c r="G38" s="821"/>
      <c r="H38" s="854"/>
      <c r="I38" s="821"/>
      <c r="J38" s="822"/>
      <c r="K38" s="599"/>
      <c r="L38" s="599"/>
      <c r="M38" s="926"/>
      <c r="N38" s="927"/>
    </row>
    <row r="39" spans="1:14" s="856" customFormat="1" ht="17.100000000000001" customHeight="1" thickBot="1" x14ac:dyDescent="0.25">
      <c r="A39" s="1062"/>
      <c r="B39" s="1006" t="s">
        <v>511</v>
      </c>
      <c r="C39" s="834"/>
      <c r="D39" s="835"/>
      <c r="E39" s="835"/>
      <c r="F39" s="687"/>
      <c r="G39" s="835"/>
      <c r="H39" s="928"/>
      <c r="I39" s="835"/>
      <c r="J39" s="832"/>
      <c r="K39" s="834"/>
      <c r="L39" s="835"/>
      <c r="M39" s="835"/>
      <c r="N39" s="832"/>
    </row>
    <row r="40" spans="1:14" ht="17.100000000000001" customHeight="1" x14ac:dyDescent="0.2">
      <c r="A40" s="1063">
        <v>91604</v>
      </c>
      <c r="B40" s="1005" t="s">
        <v>338</v>
      </c>
      <c r="C40" s="624"/>
      <c r="D40" s="969" t="s">
        <v>214</v>
      </c>
      <c r="E40" s="625"/>
      <c r="F40" s="148"/>
      <c r="G40" s="969" t="s">
        <v>214</v>
      </c>
      <c r="H40" s="970" t="s">
        <v>214</v>
      </c>
      <c r="I40" s="625"/>
      <c r="J40" s="626"/>
      <c r="K40" s="627"/>
      <c r="L40" s="612" t="s">
        <v>214</v>
      </c>
      <c r="M40" s="612" t="s">
        <v>214</v>
      </c>
      <c r="N40" s="628" t="s">
        <v>214</v>
      </c>
    </row>
    <row r="41" spans="1:14" ht="17.100000000000001" customHeight="1" x14ac:dyDescent="0.2">
      <c r="A41" s="1064"/>
      <c r="B41" s="967" t="s">
        <v>513</v>
      </c>
      <c r="C41" s="338"/>
      <c r="D41" s="341" t="s">
        <v>214</v>
      </c>
      <c r="E41" s="28"/>
      <c r="F41" s="73"/>
      <c r="G41" s="341" t="s">
        <v>214</v>
      </c>
      <c r="H41" s="342" t="s">
        <v>214</v>
      </c>
      <c r="I41" s="28"/>
      <c r="J41" s="120"/>
      <c r="K41" s="72"/>
      <c r="L41" s="341" t="s">
        <v>214</v>
      </c>
      <c r="M41" s="341" t="s">
        <v>214</v>
      </c>
      <c r="N41" s="343" t="s">
        <v>214</v>
      </c>
    </row>
    <row r="42" spans="1:14" ht="17.100000000000001" customHeight="1" x14ac:dyDescent="0.2">
      <c r="A42" s="1064"/>
      <c r="B42" s="967" t="s">
        <v>514</v>
      </c>
      <c r="C42" s="338"/>
      <c r="D42" s="341" t="s">
        <v>214</v>
      </c>
      <c r="E42" s="28"/>
      <c r="F42" s="73"/>
      <c r="G42" s="341" t="s">
        <v>214</v>
      </c>
      <c r="H42" s="342" t="s">
        <v>214</v>
      </c>
      <c r="I42" s="28"/>
      <c r="J42" s="120"/>
      <c r="K42" s="72"/>
      <c r="L42" s="341" t="s">
        <v>214</v>
      </c>
      <c r="M42" s="341" t="s">
        <v>214</v>
      </c>
      <c r="N42" s="343" t="s">
        <v>214</v>
      </c>
    </row>
    <row r="43" spans="1:14" ht="17.100000000000001" customHeight="1" x14ac:dyDescent="0.2">
      <c r="A43" s="1064"/>
      <c r="B43" s="967" t="s">
        <v>512</v>
      </c>
      <c r="C43" s="338"/>
      <c r="D43" s="341" t="s">
        <v>214</v>
      </c>
      <c r="E43" s="28"/>
      <c r="F43" s="73"/>
      <c r="G43" s="341" t="s">
        <v>214</v>
      </c>
      <c r="H43" s="342" t="s">
        <v>214</v>
      </c>
      <c r="I43" s="28"/>
      <c r="J43" s="120"/>
      <c r="K43" s="72"/>
      <c r="L43" s="341" t="s">
        <v>214</v>
      </c>
      <c r="M43" s="341" t="s">
        <v>214</v>
      </c>
      <c r="N43" s="343" t="s">
        <v>214</v>
      </c>
    </row>
    <row r="44" spans="1:14" ht="17.100000000000001" customHeight="1" x14ac:dyDescent="0.2">
      <c r="A44" s="1064"/>
      <c r="B44" s="966"/>
      <c r="C44" s="579"/>
      <c r="D44" s="346" t="s">
        <v>214</v>
      </c>
      <c r="E44" s="28"/>
      <c r="F44" s="73"/>
      <c r="G44" s="346" t="s">
        <v>214</v>
      </c>
      <c r="H44" s="342" t="s">
        <v>214</v>
      </c>
      <c r="I44" s="28"/>
      <c r="J44" s="120"/>
      <c r="K44" s="72"/>
      <c r="L44" s="346" t="s">
        <v>214</v>
      </c>
      <c r="M44" s="346" t="s">
        <v>214</v>
      </c>
      <c r="N44" s="629" t="s">
        <v>214</v>
      </c>
    </row>
    <row r="45" spans="1:14" ht="17.100000000000001" customHeight="1" x14ac:dyDescent="0.2">
      <c r="A45" s="1064"/>
      <c r="B45" s="966"/>
      <c r="C45" s="579"/>
      <c r="D45" s="346" t="s">
        <v>214</v>
      </c>
      <c r="E45" s="28"/>
      <c r="F45" s="73"/>
      <c r="G45" s="346" t="s">
        <v>214</v>
      </c>
      <c r="H45" s="342" t="s">
        <v>214</v>
      </c>
      <c r="I45" s="28"/>
      <c r="J45" s="120"/>
      <c r="K45" s="72"/>
      <c r="L45" s="346" t="s">
        <v>214</v>
      </c>
      <c r="M45" s="346" t="s">
        <v>214</v>
      </c>
      <c r="N45" s="629" t="s">
        <v>214</v>
      </c>
    </row>
    <row r="46" spans="1:14" ht="17.100000000000001" customHeight="1" x14ac:dyDescent="0.2">
      <c r="A46" s="1064"/>
      <c r="B46" s="968"/>
      <c r="C46" s="338"/>
      <c r="D46" s="341" t="s">
        <v>214</v>
      </c>
      <c r="E46" s="28"/>
      <c r="F46" s="73"/>
      <c r="G46" s="341" t="s">
        <v>214</v>
      </c>
      <c r="H46" s="342" t="s">
        <v>214</v>
      </c>
      <c r="I46" s="28"/>
      <c r="J46" s="120"/>
      <c r="K46" s="72"/>
      <c r="L46" s="341" t="s">
        <v>214</v>
      </c>
      <c r="M46" s="341" t="s">
        <v>214</v>
      </c>
      <c r="N46" s="343" t="s">
        <v>214</v>
      </c>
    </row>
    <row r="47" spans="1:14" ht="17.100000000000001" customHeight="1" x14ac:dyDescent="0.2">
      <c r="A47" s="1064"/>
      <c r="B47" s="966"/>
      <c r="C47" s="579"/>
      <c r="D47" s="346" t="s">
        <v>214</v>
      </c>
      <c r="E47" s="103"/>
      <c r="F47" s="118"/>
      <c r="G47" s="346" t="s">
        <v>214</v>
      </c>
      <c r="H47" s="581" t="s">
        <v>214</v>
      </c>
      <c r="I47" s="103"/>
      <c r="J47" s="121"/>
      <c r="K47" s="119"/>
      <c r="L47" s="346" t="s">
        <v>214</v>
      </c>
      <c r="M47" s="346" t="s">
        <v>214</v>
      </c>
      <c r="N47" s="629" t="s">
        <v>214</v>
      </c>
    </row>
    <row r="48" spans="1:14" ht="17.100000000000001" customHeight="1" x14ac:dyDescent="0.2">
      <c r="A48" s="1064"/>
      <c r="B48" s="429"/>
      <c r="C48" s="579"/>
      <c r="D48" s="346" t="s">
        <v>214</v>
      </c>
      <c r="E48" s="103"/>
      <c r="F48" s="118"/>
      <c r="G48" s="346" t="s">
        <v>214</v>
      </c>
      <c r="H48" s="581" t="s">
        <v>214</v>
      </c>
      <c r="I48" s="103"/>
      <c r="J48" s="121"/>
      <c r="K48" s="119"/>
      <c r="L48" s="346" t="s">
        <v>214</v>
      </c>
      <c r="M48" s="346" t="s">
        <v>214</v>
      </c>
      <c r="N48" s="629" t="s">
        <v>214</v>
      </c>
    </row>
    <row r="49" spans="1:14" ht="17.100000000000001" customHeight="1" x14ac:dyDescent="0.2">
      <c r="A49" s="1064"/>
      <c r="B49" s="429"/>
      <c r="C49" s="338"/>
      <c r="D49" s="824" t="s">
        <v>214</v>
      </c>
      <c r="E49" s="28"/>
      <c r="F49" s="73"/>
      <c r="G49" s="824" t="s">
        <v>214</v>
      </c>
      <c r="H49" s="829" t="s">
        <v>214</v>
      </c>
      <c r="I49" s="28"/>
      <c r="J49" s="120"/>
      <c r="K49" s="72"/>
      <c r="L49" s="341" t="s">
        <v>214</v>
      </c>
      <c r="M49" s="341" t="s">
        <v>214</v>
      </c>
      <c r="N49" s="343" t="s">
        <v>214</v>
      </c>
    </row>
    <row r="50" spans="1:14" ht="17.100000000000001" customHeight="1" x14ac:dyDescent="0.2">
      <c r="A50" s="1064"/>
      <c r="B50" s="429"/>
      <c r="C50" s="338"/>
      <c r="D50" s="341" t="s">
        <v>214</v>
      </c>
      <c r="E50" s="28"/>
      <c r="F50" s="73"/>
      <c r="G50" s="341" t="s">
        <v>214</v>
      </c>
      <c r="H50" s="342" t="s">
        <v>214</v>
      </c>
      <c r="I50" s="28"/>
      <c r="J50" s="120"/>
      <c r="K50" s="72"/>
      <c r="L50" s="341" t="s">
        <v>214</v>
      </c>
      <c r="M50" s="341" t="s">
        <v>214</v>
      </c>
      <c r="N50" s="343" t="s">
        <v>214</v>
      </c>
    </row>
    <row r="51" spans="1:14" ht="17.100000000000001" customHeight="1" x14ac:dyDescent="0.2">
      <c r="A51" s="1064"/>
      <c r="B51" s="429"/>
      <c r="C51" s="338"/>
      <c r="D51" s="341" t="s">
        <v>214</v>
      </c>
      <c r="E51" s="28"/>
      <c r="F51" s="73"/>
      <c r="G51" s="341" t="s">
        <v>214</v>
      </c>
      <c r="H51" s="342" t="s">
        <v>214</v>
      </c>
      <c r="I51" s="28"/>
      <c r="J51" s="120"/>
      <c r="K51" s="72"/>
      <c r="L51" s="341" t="s">
        <v>214</v>
      </c>
      <c r="M51" s="341" t="s">
        <v>214</v>
      </c>
      <c r="N51" s="343" t="s">
        <v>214</v>
      </c>
    </row>
    <row r="52" spans="1:14" ht="17.100000000000001" customHeight="1" x14ac:dyDescent="0.2">
      <c r="A52" s="1064"/>
      <c r="B52" s="429"/>
      <c r="C52" s="338"/>
      <c r="D52" s="341" t="s">
        <v>214</v>
      </c>
      <c r="E52" s="28"/>
      <c r="F52" s="73"/>
      <c r="G52" s="341" t="s">
        <v>214</v>
      </c>
      <c r="H52" s="342" t="s">
        <v>214</v>
      </c>
      <c r="I52" s="28"/>
      <c r="J52" s="120"/>
      <c r="K52" s="72"/>
      <c r="L52" s="341" t="s">
        <v>214</v>
      </c>
      <c r="M52" s="341" t="s">
        <v>214</v>
      </c>
      <c r="N52" s="343" t="s">
        <v>214</v>
      </c>
    </row>
    <row r="53" spans="1:14" ht="17.100000000000001" customHeight="1" x14ac:dyDescent="0.2">
      <c r="A53" s="1064"/>
      <c r="B53" s="429"/>
      <c r="C53" s="338"/>
      <c r="D53" s="341" t="s">
        <v>214</v>
      </c>
      <c r="E53" s="28"/>
      <c r="F53" s="73"/>
      <c r="G53" s="341" t="s">
        <v>214</v>
      </c>
      <c r="H53" s="342" t="s">
        <v>214</v>
      </c>
      <c r="I53" s="28"/>
      <c r="J53" s="120"/>
      <c r="K53" s="72"/>
      <c r="L53" s="341" t="s">
        <v>214</v>
      </c>
      <c r="M53" s="341" t="s">
        <v>214</v>
      </c>
      <c r="N53" s="343" t="s">
        <v>214</v>
      </c>
    </row>
    <row r="54" spans="1:14" ht="17.100000000000001" customHeight="1" x14ac:dyDescent="0.2">
      <c r="A54" s="1064"/>
      <c r="B54" s="429"/>
      <c r="C54" s="338"/>
      <c r="D54" s="341" t="s">
        <v>214</v>
      </c>
      <c r="E54" s="28"/>
      <c r="F54" s="73"/>
      <c r="G54" s="341" t="s">
        <v>214</v>
      </c>
      <c r="H54" s="342" t="s">
        <v>214</v>
      </c>
      <c r="I54" s="28"/>
      <c r="J54" s="120"/>
      <c r="K54" s="72"/>
      <c r="L54" s="341" t="s">
        <v>214</v>
      </c>
      <c r="M54" s="341" t="s">
        <v>214</v>
      </c>
      <c r="N54" s="343" t="s">
        <v>214</v>
      </c>
    </row>
    <row r="55" spans="1:14" ht="17.100000000000001" customHeight="1" x14ac:dyDescent="0.2">
      <c r="A55" s="1064"/>
      <c r="B55" s="429" t="s">
        <v>468</v>
      </c>
      <c r="C55" s="338"/>
      <c r="D55" s="830"/>
      <c r="E55" s="28"/>
      <c r="F55" s="73"/>
      <c r="G55" s="582"/>
      <c r="H55" s="844"/>
      <c r="I55" s="28"/>
      <c r="J55" s="120"/>
      <c r="K55" s="72"/>
      <c r="L55" s="346" t="s">
        <v>214</v>
      </c>
      <c r="M55" s="346" t="s">
        <v>214</v>
      </c>
      <c r="N55" s="629" t="s">
        <v>214</v>
      </c>
    </row>
    <row r="56" spans="1:14" ht="17.100000000000001" customHeight="1" x14ac:dyDescent="0.2">
      <c r="A56" s="1064"/>
      <c r="B56" s="429" t="s">
        <v>469</v>
      </c>
      <c r="C56" s="599"/>
      <c r="D56" s="830"/>
      <c r="E56" s="334"/>
      <c r="F56" s="329"/>
      <c r="G56" s="582"/>
      <c r="H56" s="844"/>
      <c r="I56" s="334"/>
      <c r="J56" s="337"/>
      <c r="K56" s="599"/>
      <c r="L56" s="431" t="s">
        <v>214</v>
      </c>
      <c r="M56" s="431" t="s">
        <v>214</v>
      </c>
      <c r="N56" s="398" t="s">
        <v>214</v>
      </c>
    </row>
    <row r="57" spans="1:14" ht="17.100000000000001" customHeight="1" x14ac:dyDescent="0.2">
      <c r="A57" s="1064"/>
      <c r="B57" s="665"/>
      <c r="C57" s="599"/>
      <c r="D57" s="341" t="s">
        <v>214</v>
      </c>
      <c r="E57" s="334"/>
      <c r="F57" s="329"/>
      <c r="G57" s="341" t="s">
        <v>214</v>
      </c>
      <c r="H57" s="342" t="s">
        <v>214</v>
      </c>
      <c r="I57" s="334"/>
      <c r="J57" s="337"/>
      <c r="K57" s="599"/>
      <c r="L57" s="431" t="s">
        <v>214</v>
      </c>
      <c r="M57" s="431" t="s">
        <v>214</v>
      </c>
      <c r="N57" s="398" t="s">
        <v>214</v>
      </c>
    </row>
    <row r="58" spans="1:14" ht="17.100000000000001" customHeight="1" x14ac:dyDescent="0.2">
      <c r="A58" s="1064"/>
      <c r="B58" s="665"/>
      <c r="C58" s="599"/>
      <c r="D58" s="341" t="s">
        <v>214</v>
      </c>
      <c r="E58" s="334"/>
      <c r="F58" s="329"/>
      <c r="G58" s="341" t="s">
        <v>214</v>
      </c>
      <c r="H58" s="342" t="s">
        <v>214</v>
      </c>
      <c r="I58" s="334"/>
      <c r="J58" s="337"/>
      <c r="K58" s="599"/>
      <c r="L58" s="431" t="s">
        <v>214</v>
      </c>
      <c r="M58" s="431" t="s">
        <v>214</v>
      </c>
      <c r="N58" s="398" t="s">
        <v>214</v>
      </c>
    </row>
    <row r="59" spans="1:14" ht="17.100000000000001" customHeight="1" x14ac:dyDescent="0.2">
      <c r="A59" s="1064"/>
      <c r="B59" s="665"/>
      <c r="C59" s="599"/>
      <c r="D59" s="341" t="s">
        <v>214</v>
      </c>
      <c r="E59" s="334"/>
      <c r="F59" s="329"/>
      <c r="G59" s="341" t="s">
        <v>214</v>
      </c>
      <c r="H59" s="342" t="s">
        <v>214</v>
      </c>
      <c r="I59" s="334"/>
      <c r="J59" s="337"/>
      <c r="K59" s="599"/>
      <c r="L59" s="431" t="s">
        <v>214</v>
      </c>
      <c r="M59" s="431" t="s">
        <v>214</v>
      </c>
      <c r="N59" s="398" t="s">
        <v>214</v>
      </c>
    </row>
    <row r="60" spans="1:14" s="25" customFormat="1" ht="17.100000000000001" customHeight="1" thickBot="1" x14ac:dyDescent="0.25">
      <c r="A60" s="1065"/>
      <c r="B60" s="666"/>
      <c r="C60" s="606"/>
      <c r="D60" s="594" t="s">
        <v>214</v>
      </c>
      <c r="E60" s="29"/>
      <c r="F60" s="603"/>
      <c r="G60" s="594" t="s">
        <v>214</v>
      </c>
      <c r="H60" s="667" t="s">
        <v>214</v>
      </c>
      <c r="I60" s="29"/>
      <c r="J60" s="604"/>
      <c r="K60" s="605"/>
      <c r="L60" s="594" t="s">
        <v>214</v>
      </c>
      <c r="M60" s="594" t="s">
        <v>214</v>
      </c>
      <c r="N60" s="597" t="s">
        <v>214</v>
      </c>
    </row>
    <row r="61" spans="1:14" ht="16.5" customHeight="1" x14ac:dyDescent="0.2">
      <c r="A61" s="681"/>
      <c r="B61" s="971" t="s">
        <v>473</v>
      </c>
      <c r="C61" s="682"/>
      <c r="D61" s="682"/>
      <c r="E61" s="682"/>
      <c r="F61" s="683"/>
      <c r="G61" s="683"/>
      <c r="H61" s="684"/>
      <c r="I61" s="682"/>
      <c r="J61" s="685"/>
      <c r="K61" s="602"/>
      <c r="L61" s="636"/>
      <c r="M61" s="600"/>
      <c r="N61" s="637"/>
    </row>
    <row r="62" spans="1:14" ht="16.5" customHeight="1" x14ac:dyDescent="0.2">
      <c r="A62" s="382"/>
      <c r="B62" s="972" t="s">
        <v>475</v>
      </c>
      <c r="C62" s="328"/>
      <c r="D62" s="328"/>
      <c r="E62" s="328"/>
      <c r="F62" s="329"/>
      <c r="G62" s="329"/>
      <c r="H62" s="330"/>
      <c r="I62" s="328"/>
      <c r="J62" s="331"/>
      <c r="K62" s="72"/>
      <c r="L62" s="75"/>
      <c r="M62" s="73"/>
      <c r="N62" s="332"/>
    </row>
    <row r="63" spans="1:14" ht="16.5" customHeight="1" x14ac:dyDescent="0.2">
      <c r="A63" s="382"/>
      <c r="B63" s="631" t="s">
        <v>26</v>
      </c>
      <c r="C63" s="328"/>
      <c r="D63" s="328"/>
      <c r="E63" s="328"/>
      <c r="F63" s="329"/>
      <c r="G63" s="329"/>
      <c r="H63" s="330"/>
      <c r="I63" s="328"/>
      <c r="J63" s="331"/>
      <c r="K63" s="72"/>
      <c r="L63" s="75"/>
      <c r="M63" s="73"/>
      <c r="N63" s="332"/>
    </row>
    <row r="64" spans="1:14" ht="16.5" customHeight="1" x14ac:dyDescent="0.2">
      <c r="A64" s="382"/>
      <c r="B64" s="631" t="s">
        <v>26</v>
      </c>
      <c r="C64" s="328"/>
      <c r="D64" s="328"/>
      <c r="E64" s="328"/>
      <c r="F64" s="329"/>
      <c r="G64" s="329"/>
      <c r="H64" s="330"/>
      <c r="I64" s="328"/>
      <c r="J64" s="331"/>
      <c r="K64" s="72"/>
      <c r="L64" s="75"/>
      <c r="M64" s="73"/>
      <c r="N64" s="332"/>
    </row>
    <row r="65" spans="1:14" ht="16.5" customHeight="1" x14ac:dyDescent="0.2">
      <c r="A65" s="382"/>
      <c r="B65" s="631" t="s">
        <v>26</v>
      </c>
      <c r="C65" s="328"/>
      <c r="D65" s="328"/>
      <c r="E65" s="328"/>
      <c r="F65" s="329"/>
      <c r="G65" s="329"/>
      <c r="H65" s="330"/>
      <c r="I65" s="328"/>
      <c r="J65" s="331"/>
      <c r="K65" s="72"/>
      <c r="L65" s="75"/>
      <c r="M65" s="73"/>
      <c r="N65" s="332"/>
    </row>
    <row r="66" spans="1:14" ht="16.5" customHeight="1" x14ac:dyDescent="0.2">
      <c r="A66" s="382"/>
      <c r="B66" s="631" t="s">
        <v>26</v>
      </c>
      <c r="C66" s="328"/>
      <c r="D66" s="328"/>
      <c r="E66" s="328"/>
      <c r="F66" s="329"/>
      <c r="G66" s="329"/>
      <c r="H66" s="330"/>
      <c r="I66" s="328"/>
      <c r="J66" s="331"/>
      <c r="K66" s="72"/>
      <c r="L66" s="75"/>
      <c r="M66" s="73"/>
      <c r="N66" s="332"/>
    </row>
    <row r="67" spans="1:14" ht="16.5" customHeight="1" x14ac:dyDescent="0.2">
      <c r="A67" s="382"/>
      <c r="B67" s="631" t="s">
        <v>26</v>
      </c>
      <c r="C67" s="328"/>
      <c r="D67" s="328"/>
      <c r="E67" s="328"/>
      <c r="F67" s="329"/>
      <c r="G67" s="329"/>
      <c r="H67" s="330"/>
      <c r="I67" s="328"/>
      <c r="J67" s="331"/>
      <c r="K67" s="72"/>
      <c r="L67" s="75"/>
      <c r="M67" s="73"/>
      <c r="N67" s="332"/>
    </row>
    <row r="68" spans="1:14" ht="16.5" customHeight="1" x14ac:dyDescent="0.2">
      <c r="A68" s="382"/>
      <c r="B68" s="631" t="s">
        <v>26</v>
      </c>
      <c r="C68" s="328"/>
      <c r="D68" s="328"/>
      <c r="E68" s="328"/>
      <c r="F68" s="329"/>
      <c r="G68" s="329"/>
      <c r="H68" s="330"/>
      <c r="I68" s="328"/>
      <c r="J68" s="331"/>
      <c r="K68" s="72"/>
      <c r="L68" s="75"/>
      <c r="M68" s="73"/>
      <c r="N68" s="332"/>
    </row>
    <row r="69" spans="1:14" ht="16.5" customHeight="1" thickBot="1" x14ac:dyDescent="0.25">
      <c r="A69" s="385"/>
      <c r="B69" s="686" t="s">
        <v>26</v>
      </c>
      <c r="C69" s="619"/>
      <c r="D69" s="619"/>
      <c r="E69" s="619"/>
      <c r="F69" s="687"/>
      <c r="G69" s="687"/>
      <c r="H69" s="664"/>
      <c r="I69" s="619"/>
      <c r="J69" s="598"/>
      <c r="K69" s="606"/>
      <c r="L69" s="638"/>
      <c r="M69" s="603"/>
      <c r="N69" s="688"/>
    </row>
    <row r="70" spans="1:14" ht="16.5" customHeight="1" x14ac:dyDescent="0.2">
      <c r="A70" s="1066" t="s">
        <v>349</v>
      </c>
      <c r="B70" s="630" t="s">
        <v>26</v>
      </c>
      <c r="C70" s="676"/>
      <c r="D70" s="676"/>
      <c r="E70" s="676"/>
      <c r="F70" s="677"/>
      <c r="G70" s="677"/>
      <c r="H70" s="678"/>
      <c r="I70" s="676"/>
      <c r="J70" s="679"/>
      <c r="K70" s="680"/>
      <c r="L70" s="622"/>
      <c r="M70" s="609"/>
      <c r="N70" s="623"/>
    </row>
    <row r="71" spans="1:14" ht="16.5" customHeight="1" x14ac:dyDescent="0.2">
      <c r="A71" s="1067"/>
      <c r="B71" s="631" t="s">
        <v>26</v>
      </c>
      <c r="C71" s="334"/>
      <c r="D71" s="334"/>
      <c r="E71" s="334"/>
      <c r="F71" s="335"/>
      <c r="G71" s="335"/>
      <c r="H71" s="336"/>
      <c r="I71" s="334"/>
      <c r="J71" s="337"/>
      <c r="K71" s="338"/>
      <c r="L71" s="75"/>
      <c r="M71" s="73"/>
      <c r="N71" s="332"/>
    </row>
    <row r="72" spans="1:14" ht="16.5" customHeight="1" x14ac:dyDescent="0.2">
      <c r="A72" s="1067"/>
      <c r="B72" s="631" t="s">
        <v>26</v>
      </c>
      <c r="C72" s="334"/>
      <c r="D72" s="334"/>
      <c r="E72" s="334"/>
      <c r="F72" s="335"/>
      <c r="G72" s="335"/>
      <c r="H72" s="336"/>
      <c r="I72" s="334"/>
      <c r="J72" s="337"/>
      <c r="K72" s="338"/>
      <c r="L72" s="75"/>
      <c r="M72" s="73"/>
      <c r="N72" s="332"/>
    </row>
    <row r="73" spans="1:14" ht="16.5" customHeight="1" x14ac:dyDescent="0.2">
      <c r="A73" s="1067"/>
      <c r="B73" s="631" t="s">
        <v>26</v>
      </c>
      <c r="C73" s="334"/>
      <c r="D73" s="334"/>
      <c r="E73" s="334"/>
      <c r="F73" s="335"/>
      <c r="G73" s="335"/>
      <c r="H73" s="336"/>
      <c r="I73" s="334"/>
      <c r="J73" s="337"/>
      <c r="K73" s="338"/>
      <c r="L73" s="75"/>
      <c r="M73" s="73"/>
      <c r="N73" s="332"/>
    </row>
    <row r="74" spans="1:14" ht="16.5" customHeight="1" x14ac:dyDescent="0.2">
      <c r="A74" s="1067"/>
      <c r="B74" s="631" t="s">
        <v>26</v>
      </c>
      <c r="C74" s="334"/>
      <c r="D74" s="334"/>
      <c r="E74" s="334"/>
      <c r="F74" s="335"/>
      <c r="G74" s="335"/>
      <c r="H74" s="336"/>
      <c r="I74" s="334"/>
      <c r="J74" s="337"/>
      <c r="K74" s="338"/>
      <c r="L74" s="75"/>
      <c r="M74" s="73"/>
      <c r="N74" s="332"/>
    </row>
    <row r="75" spans="1:14" ht="16.5" customHeight="1" thickBot="1" x14ac:dyDescent="0.25">
      <c r="A75" s="1068"/>
      <c r="B75" s="631" t="s">
        <v>26</v>
      </c>
      <c r="C75" s="334"/>
      <c r="D75" s="334"/>
      <c r="E75" s="334"/>
      <c r="F75" s="335"/>
      <c r="G75" s="335"/>
      <c r="H75" s="336"/>
      <c r="I75" s="334"/>
      <c r="J75" s="337"/>
      <c r="K75" s="599"/>
      <c r="L75" s="340"/>
      <c r="M75" s="329"/>
      <c r="N75" s="332"/>
    </row>
    <row r="76" spans="1:14" s="795" customFormat="1" ht="16.5" customHeight="1" x14ac:dyDescent="0.2">
      <c r="A76" s="816" t="s">
        <v>516</v>
      </c>
      <c r="B76" s="837"/>
      <c r="C76" s="839"/>
      <c r="D76" s="838"/>
      <c r="E76" s="838"/>
      <c r="F76" s="840"/>
      <c r="G76" s="839"/>
      <c r="H76" s="838"/>
      <c r="I76" s="635"/>
      <c r="J76" s="840"/>
      <c r="K76" s="855"/>
      <c r="L76" s="841"/>
      <c r="M76" s="833"/>
      <c r="N76" s="868"/>
    </row>
    <row r="77" spans="1:14" s="795" customFormat="1" ht="16.5" customHeight="1" x14ac:dyDescent="0.2">
      <c r="A77" s="1069" t="s">
        <v>517</v>
      </c>
      <c r="B77" s="1055"/>
      <c r="C77" s="827" t="s">
        <v>214</v>
      </c>
      <c r="D77" s="826" t="s">
        <v>214</v>
      </c>
      <c r="E77" s="826" t="s">
        <v>214</v>
      </c>
      <c r="F77" s="825" t="s">
        <v>214</v>
      </c>
      <c r="G77" s="827" t="s">
        <v>214</v>
      </c>
      <c r="H77" s="826" t="s">
        <v>214</v>
      </c>
      <c r="I77" s="399" t="s">
        <v>214</v>
      </c>
      <c r="J77" s="825" t="s">
        <v>214</v>
      </c>
      <c r="K77" s="829" t="s">
        <v>214</v>
      </c>
      <c r="L77" s="828" t="s">
        <v>214</v>
      </c>
      <c r="M77" s="872">
        <f>'Transferové odpisy'!D26-'Transferové odpisy'!E26-'Transferové odpisy'!F26</f>
        <v>0</v>
      </c>
      <c r="N77" s="869" t="s">
        <v>214</v>
      </c>
    </row>
    <row r="78" spans="1:14" s="795" customFormat="1" ht="16.5" customHeight="1" x14ac:dyDescent="0.2">
      <c r="A78" s="1054" t="s">
        <v>448</v>
      </c>
      <c r="B78" s="1055"/>
      <c r="C78" s="827" t="s">
        <v>214</v>
      </c>
      <c r="D78" s="826" t="s">
        <v>214</v>
      </c>
      <c r="E78" s="826" t="s">
        <v>214</v>
      </c>
      <c r="F78" s="825" t="s">
        <v>214</v>
      </c>
      <c r="G78" s="827" t="s">
        <v>214</v>
      </c>
      <c r="H78" s="826" t="s">
        <v>214</v>
      </c>
      <c r="I78" s="399" t="s">
        <v>214</v>
      </c>
      <c r="J78" s="825" t="s">
        <v>214</v>
      </c>
      <c r="K78" s="829" t="s">
        <v>214</v>
      </c>
      <c r="L78" s="828" t="s">
        <v>214</v>
      </c>
      <c r="M78" s="872">
        <f>'Transferové odpisy'!F26-'Transferové odpisy'!G26</f>
        <v>0</v>
      </c>
      <c r="N78" s="869" t="s">
        <v>214</v>
      </c>
    </row>
    <row r="79" spans="1:14" s="795" customFormat="1" ht="16.5" customHeight="1" x14ac:dyDescent="0.2">
      <c r="A79" s="1054" t="s">
        <v>449</v>
      </c>
      <c r="B79" s="1055"/>
      <c r="C79" s="829" t="s">
        <v>214</v>
      </c>
      <c r="D79" s="824" t="s">
        <v>214</v>
      </c>
      <c r="E79" s="824" t="s">
        <v>214</v>
      </c>
      <c r="F79" s="836" t="s">
        <v>214</v>
      </c>
      <c r="G79" s="829" t="s">
        <v>214</v>
      </c>
      <c r="H79" s="824" t="s">
        <v>214</v>
      </c>
      <c r="I79" s="397" t="s">
        <v>214</v>
      </c>
      <c r="J79" s="836" t="s">
        <v>214</v>
      </c>
      <c r="K79" s="871">
        <f>L79</f>
        <v>0</v>
      </c>
      <c r="L79" s="870">
        <f>'Transferové odpisy'!H26+'Transferové odpisy'!I26</f>
        <v>0</v>
      </c>
      <c r="M79" s="836" t="s">
        <v>214</v>
      </c>
      <c r="N79" s="895" t="s">
        <v>214</v>
      </c>
    </row>
    <row r="80" spans="1:14" s="795" customFormat="1" ht="16.5" customHeight="1" thickBot="1" x14ac:dyDescent="0.25">
      <c r="A80" s="1054" t="s">
        <v>450</v>
      </c>
      <c r="B80" s="1055"/>
      <c r="C80" s="831" t="s">
        <v>214</v>
      </c>
      <c r="D80" s="842" t="s">
        <v>214</v>
      </c>
      <c r="E80" s="842" t="s">
        <v>214</v>
      </c>
      <c r="F80" s="893" t="s">
        <v>214</v>
      </c>
      <c r="G80" s="827" t="s">
        <v>214</v>
      </c>
      <c r="H80" s="826" t="s">
        <v>214</v>
      </c>
      <c r="I80" s="399" t="s">
        <v>214</v>
      </c>
      <c r="J80" s="825" t="s">
        <v>214</v>
      </c>
      <c r="K80" s="896"/>
      <c r="L80" s="894"/>
      <c r="M80" s="897"/>
      <c r="N80" s="867" t="s">
        <v>214</v>
      </c>
    </row>
    <row r="81" spans="1:14" s="25" customFormat="1" ht="17.100000000000001" customHeight="1" thickBot="1" x14ac:dyDescent="0.25">
      <c r="A81" s="1056" t="s">
        <v>14</v>
      </c>
      <c r="B81" s="1057"/>
      <c r="C81" s="124">
        <f>SUM(C6:C75)</f>
        <v>0</v>
      </c>
      <c r="D81" s="124">
        <f t="shared" ref="D81:I81" si="0">SUM(D6:D75)</f>
        <v>0</v>
      </c>
      <c r="E81" s="124">
        <f t="shared" si="0"/>
        <v>0</v>
      </c>
      <c r="F81" s="124">
        <f t="shared" si="0"/>
        <v>0</v>
      </c>
      <c r="G81" s="124">
        <f t="shared" si="0"/>
        <v>0</v>
      </c>
      <c r="H81" s="124">
        <f t="shared" si="0"/>
        <v>0</v>
      </c>
      <c r="I81" s="124">
        <f t="shared" si="0"/>
        <v>0</v>
      </c>
      <c r="J81" s="124">
        <f>SUM(J6:J75)</f>
        <v>0</v>
      </c>
      <c r="K81" s="54">
        <f>SUM(K6:K80)</f>
        <v>0</v>
      </c>
      <c r="L81" s="54">
        <f>SUM(L77:L80)</f>
        <v>0</v>
      </c>
      <c r="M81" s="54">
        <f>SUM(M77:M80)</f>
        <v>0</v>
      </c>
      <c r="N81" s="56">
        <f>SUM(N6:N80)</f>
        <v>0</v>
      </c>
    </row>
    <row r="82" spans="1:14" ht="17.100000000000001" customHeight="1" x14ac:dyDescent="0.2"/>
    <row r="83" spans="1:14" ht="17.100000000000001" customHeight="1" x14ac:dyDescent="0.25">
      <c r="B83" s="76" t="s">
        <v>78</v>
      </c>
      <c r="C83" s="77" t="s">
        <v>108</v>
      </c>
      <c r="D83" s="25"/>
      <c r="E83" s="151" t="s">
        <v>66</v>
      </c>
      <c r="F83" s="151"/>
      <c r="G83" s="333"/>
      <c r="H83" s="23"/>
      <c r="I83" s="23"/>
      <c r="J83" s="23"/>
    </row>
    <row r="84" spans="1:14" ht="17.100000000000001" customHeight="1" x14ac:dyDescent="0.2">
      <c r="B84" s="5" t="s">
        <v>75</v>
      </c>
      <c r="C84" s="412">
        <f>C81+D81+E81-F81-G81</f>
        <v>0</v>
      </c>
      <c r="D84" s="23"/>
      <c r="E84" s="632" t="s">
        <v>67</v>
      </c>
      <c r="F84" s="632"/>
      <c r="G84" s="633"/>
      <c r="H84" s="27"/>
      <c r="I84" s="27"/>
      <c r="J84" s="27"/>
    </row>
    <row r="85" spans="1:14" ht="17.100000000000001" customHeight="1" x14ac:dyDescent="0.2">
      <c r="B85" s="78">
        <v>388</v>
      </c>
      <c r="C85" s="412">
        <f>H81+I81-J81</f>
        <v>0</v>
      </c>
      <c r="D85" s="23"/>
      <c r="E85" s="501" t="s">
        <v>135</v>
      </c>
      <c r="F85" s="502"/>
      <c r="G85" s="634"/>
      <c r="H85" s="27"/>
      <c r="I85" s="27"/>
      <c r="J85" s="27"/>
    </row>
    <row r="86" spans="1:14" ht="17.100000000000001" customHeight="1" x14ac:dyDescent="0.2">
      <c r="B86" s="78">
        <v>672</v>
      </c>
      <c r="C86" s="412">
        <f>K81</f>
        <v>0</v>
      </c>
      <c r="D86" s="3"/>
    </row>
    <row r="87" spans="1:14" ht="17.100000000000001" customHeight="1" x14ac:dyDescent="0.2">
      <c r="B87" s="78">
        <v>403</v>
      </c>
      <c r="C87" s="412">
        <f>M81-L81</f>
        <v>0</v>
      </c>
      <c r="D87" s="3"/>
      <c r="J87" s="126" t="s">
        <v>227</v>
      </c>
      <c r="K87" s="415">
        <f ca="1">'Popis SÚ a nákl.účtů'!B165</f>
        <v>44573</v>
      </c>
    </row>
    <row r="88" spans="1:14" ht="19.5" customHeight="1" x14ac:dyDescent="0.2">
      <c r="B88" s="25"/>
      <c r="C88" s="758"/>
      <c r="D88" s="3"/>
      <c r="J88" s="126" t="s">
        <v>114</v>
      </c>
      <c r="K88" s="414">
        <f>'Popis SÚ a nákl.účtů'!B166</f>
        <v>0</v>
      </c>
      <c r="L88" s="126" t="s">
        <v>109</v>
      </c>
      <c r="M88" s="125" t="s">
        <v>115</v>
      </c>
    </row>
    <row r="89" spans="1:14" ht="19.5" customHeight="1" x14ac:dyDescent="0.2">
      <c r="J89" s="126" t="s">
        <v>116</v>
      </c>
      <c r="K89" s="414">
        <f>'Popis SÚ a nákl.účtů'!B167</f>
        <v>0</v>
      </c>
    </row>
    <row r="90" spans="1:14" ht="19.5" customHeight="1" x14ac:dyDescent="0.2">
      <c r="J90" s="126" t="s">
        <v>117</v>
      </c>
      <c r="K90" s="414">
        <f>'Popis SÚ a nákl.účtů'!B168</f>
        <v>0</v>
      </c>
      <c r="L90" s="126" t="s">
        <v>109</v>
      </c>
      <c r="M90" s="125" t="s">
        <v>115</v>
      </c>
    </row>
  </sheetData>
  <mergeCells count="18">
    <mergeCell ref="A78:B78"/>
    <mergeCell ref="A79:B79"/>
    <mergeCell ref="D2:J2"/>
    <mergeCell ref="A81:B81"/>
    <mergeCell ref="A6:A14"/>
    <mergeCell ref="A15:A22"/>
    <mergeCell ref="A23:A24"/>
    <mergeCell ref="A25:A26"/>
    <mergeCell ref="A27:A39"/>
    <mergeCell ref="A40:A60"/>
    <mergeCell ref="A80:B80"/>
    <mergeCell ref="A70:A75"/>
    <mergeCell ref="A77:B77"/>
    <mergeCell ref="N4:N5"/>
    <mergeCell ref="H4:J4"/>
    <mergeCell ref="K4:M4"/>
    <mergeCell ref="C4:G4"/>
    <mergeCell ref="A4:A5"/>
  </mergeCells>
  <phoneticPr fontId="2" type="noConversion"/>
  <pageMargins left="0.23622047244094491" right="0.23622047244094491" top="0.74803149606299213" bottom="0.74803149606299213" header="0.31496062992125984" footer="0.31496062992125984"/>
  <pageSetup paperSize="8" scale="79" fitToHeight="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2"/>
  <sheetViews>
    <sheetView workbookViewId="0">
      <pane ySplit="5" topLeftCell="A27" activePane="bottomLeft" state="frozen"/>
      <selection pane="bottomLeft" activeCell="A34" sqref="A34"/>
    </sheetView>
  </sheetViews>
  <sheetFormatPr defaultRowHeight="12.75" x14ac:dyDescent="0.2"/>
  <cols>
    <col min="1" max="1" width="10.140625" customWidth="1"/>
    <col min="2" max="2" width="32.42578125" customWidth="1"/>
    <col min="3" max="10" width="21.42578125" customWidth="1"/>
  </cols>
  <sheetData>
    <row r="1" spans="1:10" s="795" customFormat="1" ht="26.25" x14ac:dyDescent="0.4">
      <c r="A1" s="863"/>
      <c r="B1" s="800" t="s">
        <v>518</v>
      </c>
      <c r="J1" s="810" t="str">
        <f>'Popis SÚ a nákl.účtů'!D2</f>
        <v>číslo org.: 14xx</v>
      </c>
    </row>
    <row r="2" spans="1:10" s="795" customFormat="1" ht="26.25" customHeight="1" x14ac:dyDescent="0.25">
      <c r="A2" s="863"/>
      <c r="B2" s="810" t="s">
        <v>82</v>
      </c>
      <c r="C2" s="1074">
        <f>'Popis SÚ a nákl.účtů'!C3:D3</f>
        <v>0</v>
      </c>
      <c r="D2" s="1074"/>
      <c r="E2" s="1074"/>
      <c r="F2" s="1074"/>
      <c r="G2" s="1074"/>
      <c r="H2" s="1074"/>
      <c r="I2" s="1074"/>
    </row>
    <row r="3" spans="1:10" s="795" customFormat="1" ht="13.5" thickBot="1" x14ac:dyDescent="0.25">
      <c r="A3" s="863"/>
      <c r="B3" s="876"/>
    </row>
    <row r="4" spans="1:10" s="795" customFormat="1" ht="17.100000000000001" customHeight="1" thickBot="1" x14ac:dyDescent="0.25">
      <c r="A4" s="1075" t="s">
        <v>440</v>
      </c>
      <c r="B4" s="1070" t="s">
        <v>441</v>
      </c>
      <c r="C4" s="1078" t="s">
        <v>442</v>
      </c>
      <c r="D4" s="1050"/>
      <c r="E4" s="1050"/>
      <c r="F4" s="1050"/>
      <c r="G4" s="1079"/>
      <c r="H4" s="1050"/>
      <c r="I4" s="1050"/>
      <c r="J4" s="1070" t="s">
        <v>443</v>
      </c>
    </row>
    <row r="5" spans="1:10" s="796" customFormat="1" ht="68.25" customHeight="1" thickBot="1" x14ac:dyDescent="0.25">
      <c r="A5" s="1076"/>
      <c r="B5" s="1077"/>
      <c r="C5" s="859" t="s">
        <v>444</v>
      </c>
      <c r="D5" s="860" t="s">
        <v>445</v>
      </c>
      <c r="E5" s="873" t="s">
        <v>519</v>
      </c>
      <c r="F5" s="873" t="s">
        <v>520</v>
      </c>
      <c r="G5" s="880" t="s">
        <v>446</v>
      </c>
      <c r="H5" s="873" t="s">
        <v>521</v>
      </c>
      <c r="I5" s="873" t="s">
        <v>522</v>
      </c>
      <c r="J5" s="1071"/>
    </row>
    <row r="6" spans="1:10" s="795" customFormat="1" ht="24" customHeight="1" x14ac:dyDescent="0.2">
      <c r="A6" s="881"/>
      <c r="B6" s="882"/>
      <c r="C6" s="902"/>
      <c r="D6" s="903"/>
      <c r="E6" s="903"/>
      <c r="F6" s="904"/>
      <c r="G6" s="905"/>
      <c r="H6" s="906"/>
      <c r="I6" s="907"/>
      <c r="J6" s="908">
        <f t="shared" ref="J6:J25" si="0">D6-E6-G6-H6-I6</f>
        <v>0</v>
      </c>
    </row>
    <row r="7" spans="1:10" s="795" customFormat="1" ht="24" customHeight="1" x14ac:dyDescent="0.2">
      <c r="A7" s="883"/>
      <c r="B7" s="884"/>
      <c r="C7" s="909"/>
      <c r="D7" s="910"/>
      <c r="E7" s="910"/>
      <c r="F7" s="911"/>
      <c r="G7" s="912"/>
      <c r="H7" s="913"/>
      <c r="I7" s="914"/>
      <c r="J7" s="908">
        <f t="shared" si="0"/>
        <v>0</v>
      </c>
    </row>
    <row r="8" spans="1:10" s="795" customFormat="1" ht="24" customHeight="1" x14ac:dyDescent="0.2">
      <c r="A8" s="883"/>
      <c r="B8" s="884"/>
      <c r="C8" s="909"/>
      <c r="D8" s="910"/>
      <c r="E8" s="910"/>
      <c r="F8" s="911"/>
      <c r="G8" s="912"/>
      <c r="H8" s="913"/>
      <c r="I8" s="914"/>
      <c r="J8" s="908">
        <f t="shared" si="0"/>
        <v>0</v>
      </c>
    </row>
    <row r="9" spans="1:10" s="795" customFormat="1" ht="24" customHeight="1" x14ac:dyDescent="0.2">
      <c r="A9" s="883"/>
      <c r="B9" s="884"/>
      <c r="C9" s="909"/>
      <c r="D9" s="910"/>
      <c r="E9" s="910"/>
      <c r="F9" s="911"/>
      <c r="G9" s="912"/>
      <c r="H9" s="913"/>
      <c r="I9" s="914"/>
      <c r="J9" s="908">
        <f t="shared" si="0"/>
        <v>0</v>
      </c>
    </row>
    <row r="10" spans="1:10" s="795" customFormat="1" ht="24" customHeight="1" x14ac:dyDescent="0.2">
      <c r="A10" s="883"/>
      <c r="B10" s="884"/>
      <c r="C10" s="909"/>
      <c r="D10" s="910"/>
      <c r="E10" s="910"/>
      <c r="F10" s="911"/>
      <c r="G10" s="912"/>
      <c r="H10" s="913"/>
      <c r="I10" s="914"/>
      <c r="J10" s="908">
        <f t="shared" si="0"/>
        <v>0</v>
      </c>
    </row>
    <row r="11" spans="1:10" s="795" customFormat="1" ht="24" customHeight="1" x14ac:dyDescent="0.2">
      <c r="A11" s="883"/>
      <c r="B11" s="885"/>
      <c r="C11" s="909"/>
      <c r="D11" s="910"/>
      <c r="E11" s="910"/>
      <c r="F11" s="911"/>
      <c r="G11" s="912"/>
      <c r="H11" s="913"/>
      <c r="I11" s="914"/>
      <c r="J11" s="908">
        <f t="shared" si="0"/>
        <v>0</v>
      </c>
    </row>
    <row r="12" spans="1:10" s="795" customFormat="1" ht="24" customHeight="1" x14ac:dyDescent="0.2">
      <c r="A12" s="883"/>
      <c r="B12" s="885"/>
      <c r="C12" s="909"/>
      <c r="D12" s="910"/>
      <c r="E12" s="910"/>
      <c r="F12" s="911"/>
      <c r="G12" s="912"/>
      <c r="H12" s="913"/>
      <c r="I12" s="914"/>
      <c r="J12" s="908">
        <f t="shared" si="0"/>
        <v>0</v>
      </c>
    </row>
    <row r="13" spans="1:10" s="795" customFormat="1" ht="24" customHeight="1" x14ac:dyDescent="0.2">
      <c r="A13" s="883"/>
      <c r="B13" s="886"/>
      <c r="C13" s="909"/>
      <c r="D13" s="910"/>
      <c r="E13" s="910"/>
      <c r="F13" s="911"/>
      <c r="G13" s="912"/>
      <c r="H13" s="913"/>
      <c r="I13" s="914"/>
      <c r="J13" s="908">
        <f t="shared" si="0"/>
        <v>0</v>
      </c>
    </row>
    <row r="14" spans="1:10" s="795" customFormat="1" ht="24" customHeight="1" x14ac:dyDescent="0.2">
      <c r="A14" s="883"/>
      <c r="B14" s="885"/>
      <c r="C14" s="909"/>
      <c r="D14" s="910"/>
      <c r="E14" s="910"/>
      <c r="F14" s="911"/>
      <c r="G14" s="912"/>
      <c r="H14" s="913"/>
      <c r="I14" s="914"/>
      <c r="J14" s="908">
        <f t="shared" si="0"/>
        <v>0</v>
      </c>
    </row>
    <row r="15" spans="1:10" s="795" customFormat="1" ht="24" customHeight="1" x14ac:dyDescent="0.2">
      <c r="A15" s="887"/>
      <c r="B15" s="888"/>
      <c r="C15" s="915"/>
      <c r="D15" s="916"/>
      <c r="E15" s="910"/>
      <c r="F15" s="911"/>
      <c r="G15" s="912"/>
      <c r="H15" s="913"/>
      <c r="I15" s="914"/>
      <c r="J15" s="908">
        <f t="shared" si="0"/>
        <v>0</v>
      </c>
    </row>
    <row r="16" spans="1:10" s="795" customFormat="1" ht="24" customHeight="1" x14ac:dyDescent="0.2">
      <c r="A16" s="883"/>
      <c r="B16" s="888"/>
      <c r="C16" s="915"/>
      <c r="D16" s="910"/>
      <c r="E16" s="910"/>
      <c r="F16" s="911"/>
      <c r="G16" s="912"/>
      <c r="H16" s="913"/>
      <c r="I16" s="914"/>
      <c r="J16" s="908">
        <f t="shared" si="0"/>
        <v>0</v>
      </c>
    </row>
    <row r="17" spans="1:12" s="795" customFormat="1" ht="24" customHeight="1" x14ac:dyDescent="0.2">
      <c r="A17" s="865"/>
      <c r="B17" s="888"/>
      <c r="C17" s="915"/>
      <c r="D17" s="910"/>
      <c r="E17" s="910"/>
      <c r="F17" s="911"/>
      <c r="G17" s="912"/>
      <c r="H17" s="913"/>
      <c r="I17" s="914"/>
      <c r="J17" s="908">
        <f t="shared" si="0"/>
        <v>0</v>
      </c>
    </row>
    <row r="18" spans="1:12" s="795" customFormat="1" ht="24" customHeight="1" x14ac:dyDescent="0.2">
      <c r="A18" s="864"/>
      <c r="B18" s="888"/>
      <c r="C18" s="915"/>
      <c r="D18" s="910"/>
      <c r="E18" s="910"/>
      <c r="F18" s="910"/>
      <c r="G18" s="913"/>
      <c r="H18" s="913"/>
      <c r="I18" s="914"/>
      <c r="J18" s="908">
        <f t="shared" si="0"/>
        <v>0</v>
      </c>
    </row>
    <row r="19" spans="1:12" s="795" customFormat="1" ht="24" customHeight="1" x14ac:dyDescent="0.2">
      <c r="A19" s="865"/>
      <c r="B19" s="888"/>
      <c r="C19" s="915"/>
      <c r="D19" s="910"/>
      <c r="E19" s="910"/>
      <c r="F19" s="910"/>
      <c r="G19" s="913"/>
      <c r="H19" s="913"/>
      <c r="I19" s="914"/>
      <c r="J19" s="908">
        <f t="shared" si="0"/>
        <v>0</v>
      </c>
    </row>
    <row r="20" spans="1:12" s="795" customFormat="1" ht="24" customHeight="1" x14ac:dyDescent="0.2">
      <c r="A20" s="864"/>
      <c r="B20" s="888"/>
      <c r="C20" s="915"/>
      <c r="D20" s="910"/>
      <c r="E20" s="910"/>
      <c r="F20" s="910"/>
      <c r="G20" s="913"/>
      <c r="H20" s="913"/>
      <c r="I20" s="914"/>
      <c r="J20" s="908">
        <f>D20-E20-G20-H20-I20</f>
        <v>0</v>
      </c>
    </row>
    <row r="21" spans="1:12" s="795" customFormat="1" ht="24" customHeight="1" x14ac:dyDescent="0.2">
      <c r="A21" s="865"/>
      <c r="B21" s="888"/>
      <c r="C21" s="915"/>
      <c r="D21" s="910"/>
      <c r="E21" s="910"/>
      <c r="F21" s="910"/>
      <c r="G21" s="913"/>
      <c r="H21" s="913"/>
      <c r="I21" s="914"/>
      <c r="J21" s="908">
        <f t="shared" si="0"/>
        <v>0</v>
      </c>
    </row>
    <row r="22" spans="1:12" s="795" customFormat="1" ht="24" customHeight="1" x14ac:dyDescent="0.2">
      <c r="A22" s="864"/>
      <c r="B22" s="888"/>
      <c r="C22" s="915"/>
      <c r="D22" s="910"/>
      <c r="E22" s="910"/>
      <c r="F22" s="910"/>
      <c r="G22" s="913"/>
      <c r="H22" s="913"/>
      <c r="I22" s="914"/>
      <c r="J22" s="908">
        <f t="shared" si="0"/>
        <v>0</v>
      </c>
    </row>
    <row r="23" spans="1:12" s="795" customFormat="1" ht="24" customHeight="1" x14ac:dyDescent="0.2">
      <c r="A23" s="865"/>
      <c r="B23" s="888"/>
      <c r="C23" s="915"/>
      <c r="D23" s="910"/>
      <c r="E23" s="910"/>
      <c r="F23" s="910"/>
      <c r="G23" s="913"/>
      <c r="H23" s="913"/>
      <c r="I23" s="914"/>
      <c r="J23" s="908">
        <f t="shared" si="0"/>
        <v>0</v>
      </c>
    </row>
    <row r="24" spans="1:12" s="795" customFormat="1" ht="24" customHeight="1" x14ac:dyDescent="0.2">
      <c r="A24" s="864"/>
      <c r="B24" s="888"/>
      <c r="C24" s="915"/>
      <c r="D24" s="910"/>
      <c r="E24" s="910"/>
      <c r="F24" s="910"/>
      <c r="G24" s="913"/>
      <c r="H24" s="913"/>
      <c r="I24" s="914"/>
      <c r="J24" s="908">
        <f t="shared" si="0"/>
        <v>0</v>
      </c>
    </row>
    <row r="25" spans="1:12" s="795" customFormat="1" ht="24" customHeight="1" thickBot="1" x14ac:dyDescent="0.25">
      <c r="A25" s="878"/>
      <c r="B25" s="889"/>
      <c r="C25" s="917"/>
      <c r="D25" s="918"/>
      <c r="E25" s="918"/>
      <c r="F25" s="918"/>
      <c r="G25" s="913"/>
      <c r="H25" s="919"/>
      <c r="I25" s="920"/>
      <c r="J25" s="908">
        <f t="shared" si="0"/>
        <v>0</v>
      </c>
    </row>
    <row r="26" spans="1:12" s="862" customFormat="1" ht="26.25" customHeight="1" thickBot="1" x14ac:dyDescent="0.3">
      <c r="A26" s="877" t="s">
        <v>447</v>
      </c>
      <c r="B26" s="866"/>
      <c r="C26" s="861">
        <f>SUM(C6:C25)</f>
        <v>0</v>
      </c>
      <c r="D26" s="874">
        <f t="shared" ref="D26:J26" si="1">SUM(D6:D25)</f>
        <v>0</v>
      </c>
      <c r="E26" s="874">
        <f t="shared" si="1"/>
        <v>0</v>
      </c>
      <c r="F26" s="890">
        <f t="shared" si="1"/>
        <v>0</v>
      </c>
      <c r="G26" s="874">
        <f t="shared" si="1"/>
        <v>0</v>
      </c>
      <c r="H26" s="891">
        <f>SUM(H6:H25)</f>
        <v>0</v>
      </c>
      <c r="I26" s="891">
        <f t="shared" ref="I26" si="2">SUM(I6:I25)</f>
        <v>0</v>
      </c>
      <c r="J26" s="874">
        <f t="shared" si="1"/>
        <v>0</v>
      </c>
    </row>
    <row r="27" spans="1:12" s="795" customFormat="1" ht="17.100000000000001" customHeight="1" x14ac:dyDescent="0.2">
      <c r="A27" s="863"/>
      <c r="B27" s="807"/>
      <c r="C27" s="858"/>
      <c r="D27" s="858"/>
      <c r="E27" s="858"/>
      <c r="F27" s="858"/>
      <c r="G27" s="858"/>
      <c r="H27" s="858"/>
      <c r="I27" s="858"/>
    </row>
    <row r="28" spans="1:12" s="795" customFormat="1" ht="20.100000000000001" customHeight="1" x14ac:dyDescent="0.2">
      <c r="A28" s="921"/>
      <c r="B28" s="922"/>
      <c r="C28" s="858"/>
      <c r="D28" s="858"/>
      <c r="E28" s="858"/>
      <c r="F28" s="858"/>
      <c r="G28" s="858"/>
      <c r="H28" s="858"/>
      <c r="I28" s="858"/>
    </row>
    <row r="29" spans="1:12" s="795" customFormat="1" ht="20.100000000000001" customHeight="1" x14ac:dyDescent="0.2">
      <c r="A29" s="922"/>
      <c r="B29" s="922"/>
      <c r="D29" s="813" t="s">
        <v>227</v>
      </c>
      <c r="E29" s="1072">
        <f ca="1">'Popis SÚ a nákl.účtů'!B165</f>
        <v>44573</v>
      </c>
      <c r="F29" s="1073"/>
      <c r="G29" s="932"/>
      <c r="H29" s="932"/>
      <c r="I29" s="932"/>
      <c r="K29" s="856"/>
      <c r="L29" s="856"/>
    </row>
    <row r="30" spans="1:12" s="795" customFormat="1" ht="20.100000000000001" customHeight="1" x14ac:dyDescent="0.2">
      <c r="A30" s="922"/>
      <c r="B30" s="922"/>
      <c r="D30" s="813" t="s">
        <v>114</v>
      </c>
      <c r="E30" s="899">
        <f>'Popis SÚ a nákl.účtů'!B166</f>
        <v>0</v>
      </c>
      <c r="F30" s="416"/>
      <c r="G30" s="933"/>
      <c r="H30" s="934"/>
      <c r="I30" s="934"/>
      <c r="J30" s="812" t="s">
        <v>115</v>
      </c>
      <c r="K30" s="857"/>
      <c r="L30" s="856"/>
    </row>
    <row r="31" spans="1:12" s="795" customFormat="1" ht="20.100000000000001" customHeight="1" x14ac:dyDescent="0.2">
      <c r="A31" s="922"/>
      <c r="B31" s="922"/>
      <c r="D31" s="813" t="s">
        <v>116</v>
      </c>
      <c r="E31" s="899">
        <f>'Popis SÚ a nákl.účtů'!B167</f>
        <v>0</v>
      </c>
      <c r="F31" s="899"/>
      <c r="G31" s="933"/>
      <c r="H31" s="934"/>
      <c r="I31" s="934"/>
      <c r="K31" s="856"/>
      <c r="L31" s="856"/>
    </row>
    <row r="32" spans="1:12" s="795" customFormat="1" ht="20.100000000000001" customHeight="1" x14ac:dyDescent="0.2">
      <c r="A32" s="922"/>
      <c r="B32" s="922"/>
      <c r="D32" s="813" t="s">
        <v>117</v>
      </c>
      <c r="E32" s="899">
        <f>'Popis SÚ a nákl.účtů'!B168</f>
        <v>0</v>
      </c>
      <c r="F32" s="899"/>
      <c r="G32" s="933"/>
      <c r="H32" s="934"/>
      <c r="I32" s="934"/>
      <c r="J32" s="812" t="s">
        <v>115</v>
      </c>
      <c r="K32" s="857"/>
      <c r="L32" s="856"/>
    </row>
  </sheetData>
  <mergeCells count="6">
    <mergeCell ref="J4:J5"/>
    <mergeCell ref="E29:F29"/>
    <mergeCell ref="C2:I2"/>
    <mergeCell ref="A4:A5"/>
    <mergeCell ref="B4:B5"/>
    <mergeCell ref="C4:I4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H52"/>
  <sheetViews>
    <sheetView showGridLines="0" topLeftCell="A35" workbookViewId="0">
      <selection activeCell="A54" sqref="A54"/>
    </sheetView>
  </sheetViews>
  <sheetFormatPr defaultRowHeight="12.75" x14ac:dyDescent="0.2"/>
  <cols>
    <col min="1" max="1" width="37.5703125" customWidth="1"/>
    <col min="2" max="2" width="7.7109375" customWidth="1"/>
    <col min="3" max="3" width="27" customWidth="1"/>
    <col min="4" max="4" width="18.7109375" customWidth="1"/>
    <col min="5" max="5" width="21.140625" customWidth="1"/>
    <col min="6" max="6" width="2.5703125" customWidth="1"/>
    <col min="7" max="7" width="3.7109375" customWidth="1"/>
  </cols>
  <sheetData>
    <row r="1" spans="1:8" x14ac:dyDescent="0.2">
      <c r="H1" s="126"/>
    </row>
    <row r="2" spans="1:8" ht="26.25" x14ac:dyDescent="0.4">
      <c r="A2" s="21" t="s">
        <v>523</v>
      </c>
      <c r="B2" s="21"/>
      <c r="C2" s="21"/>
      <c r="D2" s="204"/>
      <c r="E2" s="162" t="str">
        <f>'Popis SÚ a nákl.účtů'!D2</f>
        <v>číslo org.: 14xx</v>
      </c>
      <c r="F2" s="162"/>
      <c r="H2" s="205"/>
    </row>
    <row r="3" spans="1:8" ht="15" x14ac:dyDescent="0.2">
      <c r="A3" s="206" t="s">
        <v>138</v>
      </c>
      <c r="B3" s="1084">
        <f>'Popis SÚ a nákl.účtů'!C3</f>
        <v>0</v>
      </c>
      <c r="C3" s="1084"/>
      <c r="D3" s="1084"/>
      <c r="E3" s="1084"/>
      <c r="F3" s="1084"/>
      <c r="G3" s="1084"/>
      <c r="H3" s="1084"/>
    </row>
    <row r="4" spans="1:8" ht="27.75" customHeight="1" x14ac:dyDescent="0.2">
      <c r="B4" s="1084"/>
      <c r="C4" s="1084"/>
      <c r="D4" s="1084"/>
      <c r="E4" s="1084"/>
      <c r="F4" s="1084"/>
      <c r="G4" s="1084"/>
      <c r="H4" s="1084"/>
    </row>
    <row r="5" spans="1:8" x14ac:dyDescent="0.2">
      <c r="A5" s="125"/>
      <c r="B5" s="25"/>
      <c r="C5" s="25"/>
      <c r="D5" s="25"/>
    </row>
    <row r="6" spans="1:8" ht="15.75" x14ac:dyDescent="0.25">
      <c r="A6" s="207" t="s">
        <v>524</v>
      </c>
      <c r="B6" s="208"/>
    </row>
    <row r="7" spans="1:8" ht="18" x14ac:dyDescent="0.25">
      <c r="A7" s="209" t="s">
        <v>174</v>
      </c>
      <c r="B7" s="125" t="s">
        <v>175</v>
      </c>
      <c r="C7" s="210">
        <v>0</v>
      </c>
      <c r="D7" s="125" t="s">
        <v>176</v>
      </c>
    </row>
    <row r="8" spans="1:8" x14ac:dyDescent="0.2">
      <c r="A8" s="125" t="s">
        <v>177</v>
      </c>
    </row>
    <row r="9" spans="1:8" ht="57" customHeight="1" x14ac:dyDescent="0.2">
      <c r="A9" s="1085"/>
      <c r="B9" s="1086"/>
      <c r="C9" s="1086"/>
      <c r="D9" s="1086"/>
      <c r="E9" s="1086"/>
      <c r="F9" s="1086"/>
      <c r="G9" s="1086"/>
      <c r="H9" s="1087"/>
    </row>
    <row r="10" spans="1:8" x14ac:dyDescent="0.2">
      <c r="A10" s="211"/>
      <c r="B10" s="57"/>
      <c r="C10" s="57"/>
    </row>
    <row r="11" spans="1:8" ht="18" x14ac:dyDescent="0.25">
      <c r="A11" s="209" t="s">
        <v>178</v>
      </c>
      <c r="B11" s="125" t="s">
        <v>175</v>
      </c>
      <c r="C11" s="325">
        <f>SUM(C13:C17)</f>
        <v>0</v>
      </c>
      <c r="D11" s="125" t="s">
        <v>176</v>
      </c>
    </row>
    <row r="12" spans="1:8" ht="18" x14ac:dyDescent="0.25">
      <c r="A12" s="324" t="s">
        <v>223</v>
      </c>
      <c r="B12" s="125"/>
      <c r="C12" s="317"/>
      <c r="D12" s="125"/>
    </row>
    <row r="13" spans="1:8" ht="18" x14ac:dyDescent="0.25">
      <c r="A13" s="1080" t="s">
        <v>26</v>
      </c>
      <c r="B13" s="1081"/>
      <c r="C13" s="210"/>
      <c r="D13" s="422" t="s">
        <v>84</v>
      </c>
    </row>
    <row r="14" spans="1:8" ht="18" x14ac:dyDescent="0.25">
      <c r="A14" s="1080" t="s">
        <v>26</v>
      </c>
      <c r="B14" s="1081"/>
      <c r="C14" s="210"/>
      <c r="D14" s="125"/>
    </row>
    <row r="15" spans="1:8" ht="18" x14ac:dyDescent="0.25">
      <c r="A15" s="1080" t="s">
        <v>26</v>
      </c>
      <c r="B15" s="1081"/>
      <c r="C15" s="210"/>
      <c r="D15" s="125"/>
    </row>
    <row r="16" spans="1:8" ht="18" x14ac:dyDescent="0.25">
      <c r="A16" s="1080" t="s">
        <v>26</v>
      </c>
      <c r="B16" s="1081"/>
      <c r="C16" s="210"/>
      <c r="D16" s="125"/>
    </row>
    <row r="17" spans="1:8" ht="18" x14ac:dyDescent="0.25">
      <c r="A17" s="1080" t="s">
        <v>26</v>
      </c>
      <c r="B17" s="1081"/>
      <c r="C17" s="210"/>
      <c r="D17" s="125"/>
    </row>
    <row r="18" spans="1:8" ht="18" x14ac:dyDescent="0.25">
      <c r="A18" s="209"/>
      <c r="B18" s="125"/>
      <c r="C18" s="317"/>
      <c r="D18" s="125"/>
    </row>
    <row r="19" spans="1:8" x14ac:dyDescent="0.2">
      <c r="A19" s="125" t="s">
        <v>179</v>
      </c>
    </row>
    <row r="20" spans="1:8" ht="66" customHeight="1" x14ac:dyDescent="0.2">
      <c r="A20" s="1085"/>
      <c r="B20" s="1088"/>
      <c r="C20" s="1088"/>
      <c r="D20" s="1088"/>
      <c r="E20" s="1088"/>
      <c r="F20" s="1088"/>
      <c r="G20" s="1088"/>
      <c r="H20" s="1089"/>
    </row>
    <row r="22" spans="1:8" ht="15" x14ac:dyDescent="0.25">
      <c r="A22" s="1090" t="s">
        <v>180</v>
      </c>
      <c r="B22" s="1091"/>
      <c r="C22" s="212">
        <f>C7+C11</f>
        <v>0</v>
      </c>
      <c r="D22" s="125"/>
    </row>
    <row r="23" spans="1:8" ht="15" x14ac:dyDescent="0.25">
      <c r="A23" s="1092" t="s">
        <v>181</v>
      </c>
      <c r="B23" s="1093"/>
      <c r="C23" s="213">
        <v>0</v>
      </c>
    </row>
    <row r="24" spans="1:8" ht="20.25" x14ac:dyDescent="0.3">
      <c r="A24" s="1094" t="s">
        <v>182</v>
      </c>
      <c r="B24" s="1095"/>
      <c r="C24" s="214">
        <f>C22-C23</f>
        <v>0</v>
      </c>
    </row>
    <row r="25" spans="1:8" ht="15.75" x14ac:dyDescent="0.25">
      <c r="A25" s="215"/>
      <c r="B25" s="215"/>
      <c r="C25" s="216"/>
      <c r="D25" s="125"/>
    </row>
    <row r="27" spans="1:8" ht="16.5" thickBot="1" x14ac:dyDescent="0.3">
      <c r="A27" s="217" t="s">
        <v>183</v>
      </c>
      <c r="B27" s="218"/>
      <c r="C27" s="218"/>
      <c r="D27" s="219"/>
      <c r="E27" s="219"/>
    </row>
    <row r="28" spans="1:8" ht="28.5" customHeight="1" thickBot="1" x14ac:dyDescent="0.25">
      <c r="A28" s="220" t="s">
        <v>525</v>
      </c>
      <c r="B28" s="759"/>
      <c r="C28" s="221" t="s">
        <v>526</v>
      </c>
      <c r="D28" s="222" t="s">
        <v>527</v>
      </c>
    </row>
    <row r="29" spans="1:8" ht="14.25" x14ac:dyDescent="0.2">
      <c r="A29" s="223" t="s">
        <v>314</v>
      </c>
      <c r="B29" s="224"/>
      <c r="C29" s="225">
        <v>0</v>
      </c>
      <c r="D29" s="939" t="e">
        <f>C29/C24</f>
        <v>#DIV/0!</v>
      </c>
    </row>
    <row r="30" spans="1:8" ht="14.25" x14ac:dyDescent="0.2">
      <c r="A30" s="159" t="s">
        <v>184</v>
      </c>
      <c r="B30" s="226"/>
      <c r="C30" s="227">
        <v>0</v>
      </c>
      <c r="D30" s="935" t="e">
        <f>C30/C24</f>
        <v>#DIV/0!</v>
      </c>
    </row>
    <row r="31" spans="1:8" s="259" customFormat="1" ht="14.25" customHeight="1" x14ac:dyDescent="0.2">
      <c r="A31" s="254" t="s">
        <v>185</v>
      </c>
      <c r="B31" s="255"/>
      <c r="C31" s="256">
        <v>0</v>
      </c>
      <c r="D31" s="936" t="e">
        <f>C31/C24</f>
        <v>#DIV/0!</v>
      </c>
      <c r="E31" s="257"/>
      <c r="F31" s="258"/>
    </row>
    <row r="32" spans="1:8" ht="15" thickBot="1" x14ac:dyDescent="0.25">
      <c r="A32" s="229" t="s">
        <v>186</v>
      </c>
      <c r="B32" s="230"/>
      <c r="C32" s="231">
        <v>0</v>
      </c>
      <c r="D32" s="937" t="e">
        <f>C32/C24</f>
        <v>#DIV/0!</v>
      </c>
      <c r="F32" s="228"/>
    </row>
    <row r="33" spans="1:4" x14ac:dyDescent="0.2">
      <c r="B33" s="126" t="s">
        <v>187</v>
      </c>
      <c r="C33" s="232">
        <f>C29+C30+C31+C32</f>
        <v>0</v>
      </c>
      <c r="D33" s="938" t="e">
        <f>D29+D30+D31+D32</f>
        <v>#DIV/0!</v>
      </c>
    </row>
    <row r="34" spans="1:4" x14ac:dyDescent="0.2">
      <c r="B34" s="126"/>
      <c r="C34" s="92"/>
      <c r="D34" s="233"/>
    </row>
    <row r="35" spans="1:4" ht="15.75" x14ac:dyDescent="0.25">
      <c r="A35" s="217" t="s">
        <v>188</v>
      </c>
      <c r="B35" s="218"/>
      <c r="C35" s="218"/>
      <c r="D35" s="233"/>
    </row>
    <row r="36" spans="1:4" ht="15.75" x14ac:dyDescent="0.25">
      <c r="A36" s="220" t="s">
        <v>528</v>
      </c>
      <c r="B36" s="226"/>
      <c r="C36" s="234">
        <f>C38+C39+C40</f>
        <v>0</v>
      </c>
      <c r="D36" s="233"/>
    </row>
    <row r="37" spans="1:4" ht="14.25" x14ac:dyDescent="0.2">
      <c r="A37" s="1082" t="s">
        <v>189</v>
      </c>
      <c r="B37" s="1083"/>
      <c r="C37" s="235"/>
      <c r="D37" s="233"/>
    </row>
    <row r="38" spans="1:4" ht="14.25" x14ac:dyDescent="0.2">
      <c r="A38" s="236" t="s">
        <v>190</v>
      </c>
      <c r="B38" s="237"/>
      <c r="C38" s="238">
        <v>0</v>
      </c>
      <c r="D38" s="233"/>
    </row>
    <row r="39" spans="1:4" ht="14.25" x14ac:dyDescent="0.2">
      <c r="A39" s="236" t="s">
        <v>191</v>
      </c>
      <c r="B39" s="237"/>
      <c r="C39" s="238">
        <v>0</v>
      </c>
      <c r="D39" s="233"/>
    </row>
    <row r="40" spans="1:4" ht="14.25" x14ac:dyDescent="0.2">
      <c r="A40" s="236" t="s">
        <v>315</v>
      </c>
      <c r="B40" s="237"/>
      <c r="C40" s="239">
        <v>0</v>
      </c>
      <c r="D40" s="233"/>
    </row>
    <row r="41" spans="1:4" x14ac:dyDescent="0.2">
      <c r="B41" s="126"/>
      <c r="C41" s="92"/>
      <c r="D41" s="233"/>
    </row>
    <row r="42" spans="1:4" ht="16.5" thickBot="1" x14ac:dyDescent="0.3">
      <c r="A42" s="207" t="s">
        <v>192</v>
      </c>
      <c r="B42" s="208"/>
      <c r="C42" s="208"/>
    </row>
    <row r="43" spans="1:4" ht="15" thickBot="1" x14ac:dyDescent="0.25">
      <c r="A43" s="240" t="s">
        <v>327</v>
      </c>
      <c r="B43" s="241"/>
      <c r="C43" s="242">
        <v>0</v>
      </c>
    </row>
    <row r="44" spans="1:4" ht="15" x14ac:dyDescent="0.25">
      <c r="A44" s="243" t="s">
        <v>193</v>
      </c>
      <c r="B44" s="244"/>
      <c r="C44" s="973">
        <f>C46+C45</f>
        <v>0</v>
      </c>
    </row>
    <row r="45" spans="1:4" ht="14.25" x14ac:dyDescent="0.2">
      <c r="A45" s="245" t="s">
        <v>194</v>
      </c>
      <c r="B45" s="246"/>
      <c r="C45" s="247">
        <v>0</v>
      </c>
    </row>
    <row r="46" spans="1:4" ht="15" thickBot="1" x14ac:dyDescent="0.25">
      <c r="A46" s="245" t="s">
        <v>195</v>
      </c>
      <c r="B46" s="248"/>
      <c r="C46" s="249">
        <v>0</v>
      </c>
      <c r="D46" s="250"/>
    </row>
    <row r="47" spans="1:4" ht="15" thickBot="1" x14ac:dyDescent="0.25">
      <c r="A47" s="251" t="s">
        <v>326</v>
      </c>
      <c r="B47" s="241"/>
      <c r="C47" s="242">
        <f>C43-C44</f>
        <v>0</v>
      </c>
    </row>
    <row r="48" spans="1:4" ht="14.25" x14ac:dyDescent="0.2">
      <c r="A48" s="130"/>
      <c r="B48" s="25"/>
      <c r="C48" s="252"/>
    </row>
    <row r="49" spans="2:5" ht="19.5" customHeight="1" x14ac:dyDescent="0.2">
      <c r="B49" s="126" t="s">
        <v>227</v>
      </c>
      <c r="C49" s="415">
        <f ca="1">'Popis SÚ a nákl.účtů'!B165</f>
        <v>44573</v>
      </c>
      <c r="D49" s="126" t="s">
        <v>109</v>
      </c>
      <c r="E49" s="125" t="s">
        <v>228</v>
      </c>
    </row>
    <row r="50" spans="2:5" ht="19.5" customHeight="1" x14ac:dyDescent="0.2">
      <c r="B50" s="126" t="s">
        <v>114</v>
      </c>
      <c r="C50" s="416">
        <f>'Popis SÚ a nákl.účtů'!B166</f>
        <v>0</v>
      </c>
    </row>
    <row r="51" spans="2:5" ht="19.5" customHeight="1" x14ac:dyDescent="0.2">
      <c r="B51" s="126" t="s">
        <v>116</v>
      </c>
      <c r="C51" s="416">
        <f>'Popis SÚ a nákl.účtů'!B167</f>
        <v>0</v>
      </c>
    </row>
    <row r="52" spans="2:5" ht="19.5" customHeight="1" x14ac:dyDescent="0.2">
      <c r="B52" s="126" t="s">
        <v>117</v>
      </c>
      <c r="C52" s="416">
        <f>'Popis SÚ a nákl.účtů'!B168</f>
        <v>0</v>
      </c>
      <c r="D52" s="126" t="s">
        <v>109</v>
      </c>
      <c r="E52" s="125" t="s">
        <v>228</v>
      </c>
    </row>
  </sheetData>
  <mergeCells count="12">
    <mergeCell ref="A15:B15"/>
    <mergeCell ref="A17:B17"/>
    <mergeCell ref="A37:B37"/>
    <mergeCell ref="B3:H4"/>
    <mergeCell ref="A9:H9"/>
    <mergeCell ref="A20:H20"/>
    <mergeCell ref="A22:B22"/>
    <mergeCell ref="A23:B23"/>
    <mergeCell ref="A24:B24"/>
    <mergeCell ref="A13:B13"/>
    <mergeCell ref="A14:B14"/>
    <mergeCell ref="A16:B16"/>
  </mergeCells>
  <pageMargins left="0.25" right="0.25" top="0.75" bottom="0.75" header="0.3" footer="0.3"/>
  <pageSetup paperSize="9" scale="7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Q48"/>
  <sheetViews>
    <sheetView showGridLines="0" topLeftCell="A28" workbookViewId="0">
      <selection activeCell="A44" sqref="A44"/>
    </sheetView>
  </sheetViews>
  <sheetFormatPr defaultRowHeight="12.75" x14ac:dyDescent="0.2"/>
  <cols>
    <col min="1" max="1" width="17.42578125" customWidth="1"/>
    <col min="2" max="2" width="14.140625" customWidth="1"/>
    <col min="3" max="3" width="20.140625" customWidth="1"/>
    <col min="4" max="4" width="18.5703125" customWidth="1"/>
    <col min="5" max="6" width="13.7109375" customWidth="1"/>
    <col min="7" max="13" width="15.7109375" customWidth="1"/>
    <col min="14" max="14" width="18.5703125" customWidth="1"/>
  </cols>
  <sheetData>
    <row r="1" spans="1:14" ht="23.25" x14ac:dyDescent="0.35">
      <c r="A1" s="433" t="s">
        <v>529</v>
      </c>
      <c r="B1" s="160"/>
      <c r="C1" s="161"/>
      <c r="D1" s="161"/>
      <c r="E1" s="161"/>
      <c r="F1" s="161"/>
      <c r="G1" s="161"/>
      <c r="H1" s="161"/>
      <c r="I1" s="161"/>
      <c r="J1" s="161"/>
      <c r="K1" s="434"/>
      <c r="L1" s="510" t="str">
        <f>'Popis SÚ a nákl.účtů'!D2</f>
        <v>číslo org.: 14xx</v>
      </c>
      <c r="M1" s="161"/>
      <c r="N1" s="435"/>
    </row>
    <row r="2" spans="1:14" ht="18" x14ac:dyDescent="0.25">
      <c r="A2" s="162"/>
      <c r="J2" s="161"/>
    </row>
    <row r="3" spans="1:14" ht="15.75" x14ac:dyDescent="0.25">
      <c r="A3" s="436" t="s">
        <v>82</v>
      </c>
      <c r="C3" s="1128">
        <f>'Popis SÚ a nákl.účtů'!C3</f>
        <v>0</v>
      </c>
      <c r="D3" s="1128"/>
      <c r="E3" s="1128"/>
      <c r="F3" s="1128"/>
      <c r="G3" s="1128"/>
      <c r="H3" s="1128"/>
      <c r="I3" s="1128"/>
      <c r="J3" s="1128"/>
      <c r="K3" s="1128"/>
      <c r="L3" s="1128"/>
      <c r="M3" s="1128"/>
      <c r="N3" s="1128"/>
    </row>
    <row r="4" spans="1:14" x14ac:dyDescent="0.2">
      <c r="A4" s="163"/>
      <c r="J4" s="161"/>
      <c r="L4" s="2"/>
    </row>
    <row r="5" spans="1:14" ht="26.25" x14ac:dyDescent="0.4">
      <c r="A5" s="162" t="s">
        <v>139</v>
      </c>
      <c r="G5" s="253"/>
      <c r="H5" s="161"/>
      <c r="I5" s="160"/>
      <c r="J5" s="161"/>
      <c r="N5" s="126" t="s">
        <v>140</v>
      </c>
    </row>
    <row r="6" spans="1:14" ht="13.5" thickBot="1" x14ac:dyDescent="0.25">
      <c r="A6" s="163"/>
      <c r="B6" s="74"/>
      <c r="C6" s="74"/>
      <c r="I6" s="25"/>
      <c r="J6" s="161"/>
    </row>
    <row r="7" spans="1:14" ht="15" customHeight="1" x14ac:dyDescent="0.25">
      <c r="A7" s="1118" t="s">
        <v>141</v>
      </c>
      <c r="B7" s="1121" t="s">
        <v>142</v>
      </c>
      <c r="C7" s="1122"/>
      <c r="D7" s="1125" t="s">
        <v>307</v>
      </c>
      <c r="E7" s="419"/>
      <c r="F7" s="437"/>
      <c r="G7" s="438" t="s">
        <v>308</v>
      </c>
      <c r="H7" s="437"/>
      <c r="I7" s="439"/>
      <c r="J7" s="437"/>
      <c r="K7" s="437"/>
      <c r="L7" s="439"/>
      <c r="M7" s="440"/>
      <c r="N7" s="1134" t="s">
        <v>144</v>
      </c>
    </row>
    <row r="8" spans="1:14" ht="15.75" customHeight="1" x14ac:dyDescent="0.2">
      <c r="A8" s="1119"/>
      <c r="B8" s="1123"/>
      <c r="C8" s="1124"/>
      <c r="D8" s="1126"/>
      <c r="E8" s="164"/>
      <c r="F8" s="165"/>
      <c r="G8" s="165"/>
      <c r="H8" s="166" t="s">
        <v>145</v>
      </c>
      <c r="I8" s="167"/>
      <c r="J8" s="167"/>
      <c r="K8" s="441" t="s">
        <v>146</v>
      </c>
      <c r="L8" s="166"/>
      <c r="M8" s="442"/>
      <c r="N8" s="1135"/>
    </row>
    <row r="9" spans="1:14" ht="74.25" customHeight="1" thickBot="1" x14ac:dyDescent="0.25">
      <c r="A9" s="1120"/>
      <c r="B9" s="443" t="s">
        <v>147</v>
      </c>
      <c r="C9" s="444"/>
      <c r="D9" s="1127"/>
      <c r="E9" s="168" t="s">
        <v>148</v>
      </c>
      <c r="F9" s="169" t="s">
        <v>149</v>
      </c>
      <c r="G9" s="445" t="s">
        <v>150</v>
      </c>
      <c r="H9" s="446" t="s">
        <v>350</v>
      </c>
      <c r="I9" s="447" t="s">
        <v>152</v>
      </c>
      <c r="J9" s="170" t="s">
        <v>153</v>
      </c>
      <c r="K9" s="448" t="s">
        <v>154</v>
      </c>
      <c r="L9" s="446" t="s">
        <v>351</v>
      </c>
      <c r="M9" s="449" t="s">
        <v>155</v>
      </c>
      <c r="N9" s="1077"/>
    </row>
    <row r="10" spans="1:14" x14ac:dyDescent="0.2">
      <c r="A10" s="171">
        <v>1</v>
      </c>
      <c r="B10" s="172">
        <v>0</v>
      </c>
      <c r="C10" s="450"/>
      <c r="D10" s="173">
        <v>0</v>
      </c>
      <c r="E10" s="451"/>
      <c r="F10" s="174">
        <v>10</v>
      </c>
      <c r="G10" s="511">
        <v>0</v>
      </c>
      <c r="H10" s="512">
        <v>0</v>
      </c>
      <c r="I10" s="513">
        <v>0</v>
      </c>
      <c r="J10" s="514">
        <f t="shared" ref="J10:J16" si="0">G10+H10+I10</f>
        <v>0</v>
      </c>
      <c r="K10" s="540">
        <v>0</v>
      </c>
      <c r="L10" s="541">
        <v>0</v>
      </c>
      <c r="M10" s="542">
        <f t="shared" ref="M10:M21" si="1">K10+L10</f>
        <v>0</v>
      </c>
      <c r="N10" s="452">
        <f>B10-D10-J10-M10</f>
        <v>0</v>
      </c>
    </row>
    <row r="11" spans="1:14" x14ac:dyDescent="0.2">
      <c r="A11" s="175">
        <v>2</v>
      </c>
      <c r="B11" s="176">
        <v>0</v>
      </c>
      <c r="C11" s="453"/>
      <c r="D11" s="177">
        <v>0</v>
      </c>
      <c r="E11" s="454"/>
      <c r="F11" s="178">
        <v>10</v>
      </c>
      <c r="G11" s="515">
        <v>0</v>
      </c>
      <c r="H11" s="516">
        <v>0</v>
      </c>
      <c r="I11" s="517">
        <v>0</v>
      </c>
      <c r="J11" s="518">
        <f t="shared" si="0"/>
        <v>0</v>
      </c>
      <c r="K11" s="543">
        <v>0</v>
      </c>
      <c r="L11" s="544">
        <v>0</v>
      </c>
      <c r="M11" s="545">
        <f t="shared" si="1"/>
        <v>0</v>
      </c>
      <c r="N11" s="452">
        <f t="shared" ref="N11:N22" si="2">B11-D11-J11-M11</f>
        <v>0</v>
      </c>
    </row>
    <row r="12" spans="1:14" x14ac:dyDescent="0.2">
      <c r="A12" s="175">
        <v>3</v>
      </c>
      <c r="B12" s="176">
        <v>0</v>
      </c>
      <c r="C12" s="453"/>
      <c r="D12" s="177">
        <v>0</v>
      </c>
      <c r="E12" s="454"/>
      <c r="F12" s="178">
        <v>15</v>
      </c>
      <c r="G12" s="515">
        <v>0</v>
      </c>
      <c r="H12" s="516">
        <v>0</v>
      </c>
      <c r="I12" s="517">
        <v>0</v>
      </c>
      <c r="J12" s="518">
        <f t="shared" si="0"/>
        <v>0</v>
      </c>
      <c r="K12" s="543">
        <v>0</v>
      </c>
      <c r="L12" s="544">
        <v>0</v>
      </c>
      <c r="M12" s="545">
        <f t="shared" si="1"/>
        <v>0</v>
      </c>
      <c r="N12" s="452">
        <f t="shared" si="2"/>
        <v>0</v>
      </c>
    </row>
    <row r="13" spans="1:14" x14ac:dyDescent="0.2">
      <c r="A13" s="175">
        <v>4</v>
      </c>
      <c r="B13" s="176">
        <v>0</v>
      </c>
      <c r="C13" s="453"/>
      <c r="D13" s="177">
        <v>0</v>
      </c>
      <c r="E13" s="454"/>
      <c r="F13" s="178">
        <v>20</v>
      </c>
      <c r="G13" s="515">
        <v>0</v>
      </c>
      <c r="H13" s="516">
        <v>0</v>
      </c>
      <c r="I13" s="517">
        <v>0</v>
      </c>
      <c r="J13" s="518">
        <f t="shared" si="0"/>
        <v>0</v>
      </c>
      <c r="K13" s="543">
        <v>0</v>
      </c>
      <c r="L13" s="544">
        <v>0</v>
      </c>
      <c r="M13" s="545">
        <f t="shared" si="1"/>
        <v>0</v>
      </c>
      <c r="N13" s="452">
        <f t="shared" si="2"/>
        <v>0</v>
      </c>
    </row>
    <row r="14" spans="1:14" x14ac:dyDescent="0.2">
      <c r="A14" s="179" t="s">
        <v>156</v>
      </c>
      <c r="B14" s="176">
        <v>0</v>
      </c>
      <c r="C14" s="453"/>
      <c r="D14" s="177">
        <v>0</v>
      </c>
      <c r="E14" s="454"/>
      <c r="F14" s="178">
        <v>10</v>
      </c>
      <c r="G14" s="515">
        <v>0</v>
      </c>
      <c r="H14" s="516">
        <v>0</v>
      </c>
      <c r="I14" s="517">
        <v>0</v>
      </c>
      <c r="J14" s="518">
        <f t="shared" si="0"/>
        <v>0</v>
      </c>
      <c r="K14" s="543">
        <v>0</v>
      </c>
      <c r="L14" s="544">
        <v>0</v>
      </c>
      <c r="M14" s="545">
        <f t="shared" si="1"/>
        <v>0</v>
      </c>
      <c r="N14" s="452">
        <f t="shared" si="2"/>
        <v>0</v>
      </c>
    </row>
    <row r="15" spans="1:14" x14ac:dyDescent="0.2">
      <c r="A15" s="175">
        <v>5</v>
      </c>
      <c r="B15" s="176">
        <v>0</v>
      </c>
      <c r="C15" s="453"/>
      <c r="D15" s="177">
        <v>0</v>
      </c>
      <c r="E15" s="454"/>
      <c r="F15" s="178">
        <v>30</v>
      </c>
      <c r="G15" s="515">
        <v>0</v>
      </c>
      <c r="H15" s="516">
        <v>0</v>
      </c>
      <c r="I15" s="517">
        <v>0</v>
      </c>
      <c r="J15" s="518">
        <f t="shared" si="0"/>
        <v>0</v>
      </c>
      <c r="K15" s="543">
        <v>0</v>
      </c>
      <c r="L15" s="544">
        <v>0</v>
      </c>
      <c r="M15" s="545">
        <f t="shared" si="1"/>
        <v>0</v>
      </c>
      <c r="N15" s="452">
        <f t="shared" si="2"/>
        <v>0</v>
      </c>
    </row>
    <row r="16" spans="1:14" ht="13.5" thickBot="1" x14ac:dyDescent="0.25">
      <c r="A16" s="180">
        <v>6</v>
      </c>
      <c r="B16" s="181">
        <v>0</v>
      </c>
      <c r="C16" s="455"/>
      <c r="D16" s="182">
        <v>0</v>
      </c>
      <c r="E16" s="456"/>
      <c r="F16" s="183">
        <v>50</v>
      </c>
      <c r="G16" s="519">
        <v>0</v>
      </c>
      <c r="H16" s="520">
        <v>0</v>
      </c>
      <c r="I16" s="521">
        <v>0</v>
      </c>
      <c r="J16" s="518">
        <f t="shared" si="0"/>
        <v>0</v>
      </c>
      <c r="K16" s="546">
        <v>0</v>
      </c>
      <c r="L16" s="547">
        <v>0</v>
      </c>
      <c r="M16" s="545">
        <f t="shared" si="1"/>
        <v>0</v>
      </c>
      <c r="N16" s="452">
        <f t="shared" si="2"/>
        <v>0</v>
      </c>
    </row>
    <row r="17" spans="1:14" ht="13.5" thickBot="1" x14ac:dyDescent="0.25">
      <c r="A17" s="184" t="s">
        <v>157</v>
      </c>
      <c r="B17" s="185">
        <f>B10+B11+B12+B13+B14+B15+B16</f>
        <v>0</v>
      </c>
      <c r="C17" s="457"/>
      <c r="D17" s="186">
        <f>D10+D11+D12+D13+D14+D15+D16</f>
        <v>0</v>
      </c>
      <c r="E17" s="458"/>
      <c r="F17" s="459"/>
      <c r="G17" s="522">
        <f t="shared" ref="G17:L17" si="3">G10+G11+G12+G13+G14+G15+G16</f>
        <v>0</v>
      </c>
      <c r="H17" s="523">
        <f t="shared" si="3"/>
        <v>0</v>
      </c>
      <c r="I17" s="524">
        <f t="shared" si="3"/>
        <v>0</v>
      </c>
      <c r="J17" s="186">
        <f t="shared" si="3"/>
        <v>0</v>
      </c>
      <c r="K17" s="185">
        <f t="shared" si="3"/>
        <v>0</v>
      </c>
      <c r="L17" s="548">
        <f t="shared" si="3"/>
        <v>0</v>
      </c>
      <c r="M17" s="549">
        <f t="shared" si="1"/>
        <v>0</v>
      </c>
      <c r="N17" s="187">
        <f t="shared" si="2"/>
        <v>0</v>
      </c>
    </row>
    <row r="18" spans="1:14" x14ac:dyDescent="0.2">
      <c r="A18" s="171">
        <v>6</v>
      </c>
      <c r="B18" s="172">
        <v>0</v>
      </c>
      <c r="C18" s="460"/>
      <c r="D18" s="173">
        <v>0</v>
      </c>
      <c r="E18" s="451"/>
      <c r="F18" s="174">
        <v>50</v>
      </c>
      <c r="G18" s="525">
        <v>0</v>
      </c>
      <c r="H18" s="526">
        <v>0</v>
      </c>
      <c r="I18" s="527">
        <v>0</v>
      </c>
      <c r="J18" s="514">
        <f>G18+H18+I18</f>
        <v>0</v>
      </c>
      <c r="K18" s="540">
        <v>0</v>
      </c>
      <c r="L18" s="541">
        <v>0</v>
      </c>
      <c r="M18" s="542">
        <f t="shared" si="1"/>
        <v>0</v>
      </c>
      <c r="N18" s="461">
        <f>B18-D18-J18-M18</f>
        <v>0</v>
      </c>
    </row>
    <row r="19" spans="1:14" x14ac:dyDescent="0.2">
      <c r="A19" s="188">
        <v>7</v>
      </c>
      <c r="B19" s="176">
        <v>0</v>
      </c>
      <c r="C19" s="453"/>
      <c r="D19" s="177">
        <v>0</v>
      </c>
      <c r="E19" s="462"/>
      <c r="F19" s="189">
        <v>150</v>
      </c>
      <c r="G19" s="528">
        <v>0</v>
      </c>
      <c r="H19" s="529">
        <v>0</v>
      </c>
      <c r="I19" s="530">
        <v>0</v>
      </c>
      <c r="J19" s="518">
        <f>G19+H19+I19</f>
        <v>0</v>
      </c>
      <c r="K19" s="543">
        <v>0</v>
      </c>
      <c r="L19" s="544">
        <v>0</v>
      </c>
      <c r="M19" s="545">
        <f t="shared" si="1"/>
        <v>0</v>
      </c>
      <c r="N19" s="463">
        <f>B19-D19-J19-M19</f>
        <v>0</v>
      </c>
    </row>
    <row r="20" spans="1:14" ht="13.5" thickBot="1" x14ac:dyDescent="0.25">
      <c r="A20" s="464">
        <v>7</v>
      </c>
      <c r="B20" s="181">
        <v>0</v>
      </c>
      <c r="C20" s="455"/>
      <c r="D20" s="182">
        <v>0</v>
      </c>
      <c r="E20" s="465"/>
      <c r="F20" s="466" t="s">
        <v>158</v>
      </c>
      <c r="G20" s="531">
        <v>0</v>
      </c>
      <c r="H20" s="532">
        <v>0</v>
      </c>
      <c r="I20" s="533">
        <v>0</v>
      </c>
      <c r="J20" s="534">
        <f>G20+H20+I20</f>
        <v>0</v>
      </c>
      <c r="K20" s="546">
        <v>0</v>
      </c>
      <c r="L20" s="550">
        <v>0</v>
      </c>
      <c r="M20" s="545">
        <f t="shared" si="1"/>
        <v>0</v>
      </c>
      <c r="N20" s="452">
        <f>B20-D20-J20-M20</f>
        <v>0</v>
      </c>
    </row>
    <row r="21" spans="1:14" ht="13.5" thickBot="1" x14ac:dyDescent="0.25">
      <c r="A21" s="190" t="s">
        <v>159</v>
      </c>
      <c r="B21" s="185">
        <f>B18+B19+B20</f>
        <v>0</v>
      </c>
      <c r="C21" s="457"/>
      <c r="D21" s="186">
        <f>D18+D19+D20</f>
        <v>0</v>
      </c>
      <c r="E21" s="467"/>
      <c r="F21" s="459"/>
      <c r="G21" s="522">
        <f t="shared" ref="G21:L21" si="4">G18+G19+G20</f>
        <v>0</v>
      </c>
      <c r="H21" s="523">
        <f t="shared" si="4"/>
        <v>0</v>
      </c>
      <c r="I21" s="524">
        <f t="shared" si="4"/>
        <v>0</v>
      </c>
      <c r="J21" s="535">
        <f t="shared" si="4"/>
        <v>0</v>
      </c>
      <c r="K21" s="185">
        <f t="shared" si="4"/>
        <v>0</v>
      </c>
      <c r="L21" s="551">
        <f t="shared" si="4"/>
        <v>0</v>
      </c>
      <c r="M21" s="551">
        <f t="shared" si="1"/>
        <v>0</v>
      </c>
      <c r="N21" s="187">
        <f t="shared" si="2"/>
        <v>0</v>
      </c>
    </row>
    <row r="22" spans="1:14" ht="15.75" thickBot="1" x14ac:dyDescent="0.3">
      <c r="A22" s="468" t="s">
        <v>160</v>
      </c>
      <c r="B22" s="469">
        <f>B17+B21</f>
        <v>0</v>
      </c>
      <c r="C22" s="470"/>
      <c r="D22" s="191">
        <f>D17+D21</f>
        <v>0</v>
      </c>
      <c r="E22" s="471"/>
      <c r="F22" s="472"/>
      <c r="G22" s="536">
        <f>G17+G21</f>
        <v>0</v>
      </c>
      <c r="H22" s="537">
        <f t="shared" ref="H22:M22" si="5">H17+H21</f>
        <v>0</v>
      </c>
      <c r="I22" s="538">
        <f t="shared" si="5"/>
        <v>0</v>
      </c>
      <c r="J22" s="539">
        <f t="shared" si="5"/>
        <v>0</v>
      </c>
      <c r="K22" s="506">
        <f t="shared" si="5"/>
        <v>0</v>
      </c>
      <c r="L22" s="552">
        <f t="shared" si="5"/>
        <v>0</v>
      </c>
      <c r="M22" s="552">
        <f t="shared" si="5"/>
        <v>0</v>
      </c>
      <c r="N22" s="192">
        <f t="shared" si="2"/>
        <v>0</v>
      </c>
    </row>
    <row r="23" spans="1:14" x14ac:dyDescent="0.2">
      <c r="A23" s="193"/>
      <c r="B23" s="194"/>
      <c r="C23" s="194"/>
      <c r="D23" s="194"/>
      <c r="E23" s="193"/>
      <c r="F23" s="193"/>
      <c r="G23" s="194"/>
      <c r="H23" s="194"/>
      <c r="I23" s="194"/>
      <c r="J23" s="194"/>
      <c r="K23" s="194"/>
      <c r="L23" s="194"/>
      <c r="M23" s="194"/>
      <c r="N23" s="195"/>
    </row>
    <row r="24" spans="1:14" x14ac:dyDescent="0.2">
      <c r="A24" s="196"/>
      <c r="B24" s="196"/>
      <c r="C24" s="196"/>
      <c r="D24" s="196"/>
      <c r="E24" s="196"/>
      <c r="F24" s="196"/>
      <c r="G24" s="196"/>
      <c r="H24" s="194"/>
      <c r="I24" s="194"/>
      <c r="J24" s="194"/>
      <c r="K24" s="194"/>
      <c r="L24" s="194"/>
      <c r="M24" s="194"/>
      <c r="N24" s="195"/>
    </row>
    <row r="25" spans="1:14" ht="26.25" thickBot="1" x14ac:dyDescent="0.4">
      <c r="A25" s="197" t="s">
        <v>161</v>
      </c>
      <c r="J25" s="161"/>
      <c r="L25" s="126" t="s">
        <v>140</v>
      </c>
    </row>
    <row r="26" spans="1:14" ht="15.75" customHeight="1" thickBot="1" x14ac:dyDescent="0.3">
      <c r="A26" s="163"/>
      <c r="E26" s="1129" t="s">
        <v>145</v>
      </c>
      <c r="F26" s="1048"/>
      <c r="G26" s="1049"/>
      <c r="H26" s="1130" t="s">
        <v>146</v>
      </c>
      <c r="I26" s="1045"/>
      <c r="J26" s="1046"/>
      <c r="K26" s="1131" t="s">
        <v>144</v>
      </c>
      <c r="L26" s="1019"/>
    </row>
    <row r="27" spans="1:14" ht="39" thickBot="1" x14ac:dyDescent="0.25">
      <c r="A27" s="198" t="s">
        <v>162</v>
      </c>
      <c r="B27" s="199" t="s">
        <v>163</v>
      </c>
      <c r="C27" s="200" t="s">
        <v>164</v>
      </c>
      <c r="D27" s="201" t="s">
        <v>143</v>
      </c>
      <c r="E27" s="473" t="s">
        <v>165</v>
      </c>
      <c r="F27" s="447" t="s">
        <v>166</v>
      </c>
      <c r="G27" s="474" t="s">
        <v>153</v>
      </c>
      <c r="H27" s="475" t="s">
        <v>154</v>
      </c>
      <c r="I27" s="446" t="s">
        <v>151</v>
      </c>
      <c r="J27" s="449" t="s">
        <v>155</v>
      </c>
      <c r="K27" s="1132"/>
      <c r="L27" s="1133"/>
      <c r="N27" s="202"/>
    </row>
    <row r="28" spans="1:14" x14ac:dyDescent="0.2">
      <c r="A28" s="171">
        <v>1</v>
      </c>
      <c r="B28" s="476">
        <v>10</v>
      </c>
      <c r="C28" s="477">
        <v>0</v>
      </c>
      <c r="D28" s="478">
        <v>0</v>
      </c>
      <c r="E28" s="553">
        <v>0</v>
      </c>
      <c r="F28" s="554">
        <v>0</v>
      </c>
      <c r="G28" s="555">
        <v>0</v>
      </c>
      <c r="H28" s="556">
        <v>0</v>
      </c>
      <c r="I28" s="557">
        <v>0</v>
      </c>
      <c r="J28" s="555">
        <v>0</v>
      </c>
      <c r="K28" s="1100">
        <f>C28-D28-G28-J28</f>
        <v>0</v>
      </c>
      <c r="L28" s="1101"/>
    </row>
    <row r="29" spans="1:14" x14ac:dyDescent="0.2">
      <c r="A29" s="175">
        <v>2</v>
      </c>
      <c r="B29" s="479">
        <v>10</v>
      </c>
      <c r="C29" s="480">
        <v>0</v>
      </c>
      <c r="D29" s="481">
        <v>0</v>
      </c>
      <c r="E29" s="558">
        <v>0</v>
      </c>
      <c r="F29" s="559">
        <v>0</v>
      </c>
      <c r="G29" s="555">
        <f t="shared" ref="G29:G34" si="6">E29+F29</f>
        <v>0</v>
      </c>
      <c r="H29" s="560">
        <v>0</v>
      </c>
      <c r="I29" s="561">
        <v>0</v>
      </c>
      <c r="J29" s="555">
        <f t="shared" ref="J29:J34" si="7">H29+I29</f>
        <v>0</v>
      </c>
      <c r="K29" s="1100">
        <f t="shared" ref="K29:K34" si="8">C29-D29-G29-J29</f>
        <v>0</v>
      </c>
      <c r="L29" s="1101"/>
      <c r="M29" s="161"/>
    </row>
    <row r="30" spans="1:14" x14ac:dyDescent="0.2">
      <c r="A30" s="175">
        <v>3</v>
      </c>
      <c r="B30" s="479">
        <v>15</v>
      </c>
      <c r="C30" s="480">
        <v>0</v>
      </c>
      <c r="D30" s="481">
        <v>0</v>
      </c>
      <c r="E30" s="558">
        <v>0</v>
      </c>
      <c r="F30" s="559">
        <v>0</v>
      </c>
      <c r="G30" s="555">
        <v>0</v>
      </c>
      <c r="H30" s="560">
        <v>0</v>
      </c>
      <c r="I30" s="561">
        <v>0</v>
      </c>
      <c r="J30" s="555">
        <f t="shared" si="7"/>
        <v>0</v>
      </c>
      <c r="K30" s="1100">
        <f t="shared" si="8"/>
        <v>0</v>
      </c>
      <c r="L30" s="1101"/>
      <c r="M30" s="161"/>
    </row>
    <row r="31" spans="1:14" x14ac:dyDescent="0.2">
      <c r="A31" s="175">
        <v>4</v>
      </c>
      <c r="B31" s="479">
        <v>20</v>
      </c>
      <c r="C31" s="480">
        <v>0</v>
      </c>
      <c r="D31" s="481">
        <v>0</v>
      </c>
      <c r="E31" s="558">
        <v>0</v>
      </c>
      <c r="F31" s="559">
        <v>0</v>
      </c>
      <c r="G31" s="555">
        <v>0</v>
      </c>
      <c r="H31" s="560">
        <v>0</v>
      </c>
      <c r="I31" s="561">
        <v>0</v>
      </c>
      <c r="J31" s="555">
        <f t="shared" si="7"/>
        <v>0</v>
      </c>
      <c r="K31" s="1100">
        <f t="shared" si="8"/>
        <v>0</v>
      </c>
      <c r="L31" s="1101"/>
      <c r="M31" s="161"/>
    </row>
    <row r="32" spans="1:14" x14ac:dyDescent="0.2">
      <c r="A32" s="175">
        <v>5</v>
      </c>
      <c r="B32" s="479">
        <v>30</v>
      </c>
      <c r="C32" s="480">
        <v>0</v>
      </c>
      <c r="D32" s="481">
        <v>0</v>
      </c>
      <c r="E32" s="558">
        <v>0</v>
      </c>
      <c r="F32" s="559">
        <v>0</v>
      </c>
      <c r="G32" s="555">
        <f t="shared" si="6"/>
        <v>0</v>
      </c>
      <c r="H32" s="560">
        <v>0</v>
      </c>
      <c r="I32" s="561">
        <v>0</v>
      </c>
      <c r="J32" s="555">
        <f t="shared" si="7"/>
        <v>0</v>
      </c>
      <c r="K32" s="1100">
        <f t="shared" si="8"/>
        <v>0</v>
      </c>
      <c r="L32" s="1101"/>
      <c r="M32" s="161"/>
    </row>
    <row r="33" spans="1:17" x14ac:dyDescent="0.2">
      <c r="A33" s="175">
        <v>6</v>
      </c>
      <c r="B33" s="479">
        <v>50</v>
      </c>
      <c r="C33" s="480">
        <v>0</v>
      </c>
      <c r="D33" s="481">
        <v>0</v>
      </c>
      <c r="E33" s="558">
        <v>0</v>
      </c>
      <c r="F33" s="559">
        <v>0</v>
      </c>
      <c r="G33" s="555">
        <f t="shared" si="6"/>
        <v>0</v>
      </c>
      <c r="H33" s="560">
        <v>0</v>
      </c>
      <c r="I33" s="561">
        <v>0</v>
      </c>
      <c r="J33" s="555">
        <f t="shared" si="7"/>
        <v>0</v>
      </c>
      <c r="K33" s="1100">
        <f t="shared" si="8"/>
        <v>0</v>
      </c>
      <c r="L33" s="1101"/>
      <c r="M33" s="161"/>
    </row>
    <row r="34" spans="1:17" ht="13.5" thickBot="1" x14ac:dyDescent="0.25">
      <c r="A34" s="180">
        <v>7</v>
      </c>
      <c r="B34" s="482">
        <v>150</v>
      </c>
      <c r="C34" s="483">
        <v>0</v>
      </c>
      <c r="D34" s="484">
        <v>0</v>
      </c>
      <c r="E34" s="562">
        <v>0</v>
      </c>
      <c r="F34" s="563">
        <v>0</v>
      </c>
      <c r="G34" s="555">
        <f t="shared" si="6"/>
        <v>0</v>
      </c>
      <c r="H34" s="564">
        <v>0</v>
      </c>
      <c r="I34" s="565">
        <v>0</v>
      </c>
      <c r="J34" s="555">
        <f t="shared" si="7"/>
        <v>0</v>
      </c>
      <c r="K34" s="1100">
        <f t="shared" si="8"/>
        <v>0</v>
      </c>
      <c r="L34" s="1101"/>
      <c r="M34" s="161"/>
    </row>
    <row r="35" spans="1:17" ht="15.75" thickBot="1" x14ac:dyDescent="0.3">
      <c r="A35" s="485" t="s">
        <v>167</v>
      </c>
      <c r="B35" s="486"/>
      <c r="C35" s="487">
        <f t="shared" ref="C35:J35" si="9">SUM(C28:C34)</f>
        <v>0</v>
      </c>
      <c r="D35" s="488">
        <f t="shared" si="9"/>
        <v>0</v>
      </c>
      <c r="E35" s="566">
        <f t="shared" si="9"/>
        <v>0</v>
      </c>
      <c r="F35" s="567">
        <f t="shared" si="9"/>
        <v>0</v>
      </c>
      <c r="G35" s="568">
        <f t="shared" si="9"/>
        <v>0</v>
      </c>
      <c r="H35" s="569">
        <f t="shared" si="9"/>
        <v>0</v>
      </c>
      <c r="I35" s="567">
        <f t="shared" si="9"/>
        <v>0</v>
      </c>
      <c r="J35" s="567">
        <f t="shared" si="9"/>
        <v>0</v>
      </c>
      <c r="K35" s="1112">
        <f>SUM(K28:L34)</f>
        <v>0</v>
      </c>
      <c r="L35" s="1113"/>
      <c r="M35" s="489"/>
      <c r="N35" s="436"/>
    </row>
    <row r="36" spans="1:17" x14ac:dyDescent="0.2">
      <c r="A36" s="163"/>
      <c r="J36" s="126" t="s">
        <v>140</v>
      </c>
    </row>
    <row r="37" spans="1:17" ht="33.75" customHeight="1" x14ac:dyDescent="0.25">
      <c r="A37" s="1104" t="s">
        <v>168</v>
      </c>
      <c r="B37" s="1105"/>
      <c r="C37" s="1106" t="s">
        <v>169</v>
      </c>
      <c r="D37" s="1107"/>
      <c r="E37" s="1108" t="s">
        <v>325</v>
      </c>
      <c r="F37" s="1109"/>
      <c r="G37" s="1108" t="s">
        <v>76</v>
      </c>
      <c r="H37" s="1109"/>
      <c r="I37" s="1114" t="s">
        <v>321</v>
      </c>
      <c r="J37" s="1114" t="s">
        <v>170</v>
      </c>
      <c r="K37" s="1116"/>
    </row>
    <row r="38" spans="1:17" ht="30" customHeight="1" x14ac:dyDescent="0.2">
      <c r="A38" s="709"/>
      <c r="B38" s="710"/>
      <c r="C38" s="153" t="s">
        <v>171</v>
      </c>
      <c r="D38" s="153" t="s">
        <v>172</v>
      </c>
      <c r="E38" s="1110"/>
      <c r="F38" s="1111"/>
      <c r="G38" s="1110"/>
      <c r="H38" s="1111"/>
      <c r="I38" s="1115"/>
      <c r="J38" s="1115"/>
      <c r="K38" s="1117"/>
    </row>
    <row r="39" spans="1:17" ht="32.25" customHeight="1" thickBot="1" x14ac:dyDescent="0.3">
      <c r="A39" s="1096" t="s">
        <v>173</v>
      </c>
      <c r="B39" s="1097"/>
      <c r="C39" s="570">
        <f>G35+J22</f>
        <v>0</v>
      </c>
      <c r="D39" s="570">
        <f>J35+M22</f>
        <v>0</v>
      </c>
      <c r="E39" s="1102">
        <f>H22+L22+F35+I35</f>
        <v>0</v>
      </c>
      <c r="F39" s="1103"/>
      <c r="G39" s="1098">
        <f>Transfery!E7</f>
        <v>0</v>
      </c>
      <c r="H39" s="1099"/>
      <c r="I39" s="571">
        <f>IF(G39-G22&gt;0,G39-G22,0)</f>
        <v>0</v>
      </c>
      <c r="J39" s="571">
        <f>IF(G22-G39&gt;0,G22-G39,0)</f>
        <v>0</v>
      </c>
      <c r="K39" s="639"/>
      <c r="L39" s="2"/>
      <c r="M39" s="2"/>
      <c r="N39" s="2"/>
      <c r="O39" s="2"/>
      <c r="P39" s="2"/>
      <c r="Q39" s="2"/>
    </row>
    <row r="40" spans="1:17" x14ac:dyDescent="0.2">
      <c r="A40" s="163"/>
      <c r="J40" s="161"/>
      <c r="L40" s="490" t="s">
        <v>309</v>
      </c>
      <c r="M40" s="496"/>
      <c r="N40" s="154" t="s">
        <v>310</v>
      </c>
      <c r="O40" s="5"/>
    </row>
    <row r="41" spans="1:17" x14ac:dyDescent="0.2">
      <c r="A41" s="163"/>
      <c r="J41" s="161"/>
      <c r="L41" s="491"/>
      <c r="M41" s="497"/>
      <c r="N41" s="154" t="s">
        <v>311</v>
      </c>
      <c r="O41" s="5"/>
    </row>
    <row r="42" spans="1:17" ht="11.25" customHeight="1" x14ac:dyDescent="0.2">
      <c r="A42" s="762" t="s">
        <v>114</v>
      </c>
      <c r="B42" s="646">
        <f>'Popis SÚ a nákl.účtů'!B166</f>
        <v>0</v>
      </c>
      <c r="C42" s="760" t="s">
        <v>339</v>
      </c>
      <c r="D42" s="648">
        <f>'Popis SÚ a nákl.účtů'!B167</f>
        <v>0</v>
      </c>
      <c r="E42" s="761" t="s">
        <v>312</v>
      </c>
      <c r="F42" s="763">
        <f ca="1">'Popis SÚ a nákl.účtů'!B165</f>
        <v>44573</v>
      </c>
      <c r="G42" s="573"/>
      <c r="H42" s="493" t="s">
        <v>322</v>
      </c>
      <c r="I42" s="575"/>
      <c r="J42" s="74"/>
      <c r="L42" s="494"/>
      <c r="M42" s="154" t="s">
        <v>313</v>
      </c>
      <c r="N42" s="5"/>
      <c r="O42" s="5"/>
    </row>
    <row r="43" spans="1:17" ht="25.5" customHeight="1" x14ac:dyDescent="0.2">
      <c r="A43" s="762" t="s">
        <v>117</v>
      </c>
      <c r="B43" s="647">
        <f>'Popis SÚ a nákl.účtů'!B168</f>
        <v>0</v>
      </c>
      <c r="C43" s="492"/>
      <c r="D43" s="572"/>
      <c r="E43" s="25"/>
      <c r="F43" s="492"/>
      <c r="G43" s="574"/>
      <c r="H43" s="493" t="s">
        <v>322</v>
      </c>
      <c r="I43" s="575"/>
      <c r="J43" s="74"/>
      <c r="L43" s="25"/>
    </row>
    <row r="44" spans="1:17" x14ac:dyDescent="0.2">
      <c r="A44" s="125"/>
      <c r="B44" s="25"/>
      <c r="C44" s="25"/>
      <c r="D44" s="25"/>
      <c r="H44" s="25"/>
      <c r="I44" s="25"/>
      <c r="J44" s="55"/>
      <c r="K44" s="495"/>
      <c r="L44" s="25"/>
    </row>
    <row r="45" spans="1:17" x14ac:dyDescent="0.2">
      <c r="B45" s="25"/>
      <c r="C45" s="25"/>
      <c r="D45" s="161"/>
      <c r="J45" s="161"/>
      <c r="K45" s="495"/>
      <c r="L45" s="25"/>
    </row>
    <row r="46" spans="1:17" x14ac:dyDescent="0.2">
      <c r="B46" s="25"/>
      <c r="C46" s="25"/>
      <c r="D46" s="203"/>
      <c r="E46" s="126"/>
      <c r="F46" s="125"/>
      <c r="H46" s="126"/>
      <c r="I46" s="125"/>
      <c r="J46" s="161"/>
      <c r="K46" s="495"/>
      <c r="L46" s="25"/>
    </row>
    <row r="47" spans="1:17" x14ac:dyDescent="0.2">
      <c r="B47" s="25"/>
      <c r="C47" s="25"/>
      <c r="F47" s="125"/>
      <c r="G47" s="161"/>
      <c r="J47" s="161"/>
      <c r="K47" s="495"/>
      <c r="L47" s="25"/>
    </row>
    <row r="48" spans="1:17" x14ac:dyDescent="0.2">
      <c r="A48" s="163"/>
      <c r="J48" s="161"/>
    </row>
  </sheetData>
  <mergeCells count="25">
    <mergeCell ref="K33:L33"/>
    <mergeCell ref="A7:A9"/>
    <mergeCell ref="B7:C8"/>
    <mergeCell ref="D7:D9"/>
    <mergeCell ref="C3:N3"/>
    <mergeCell ref="E26:G26"/>
    <mergeCell ref="H26:J26"/>
    <mergeCell ref="K26:L27"/>
    <mergeCell ref="N7:N9"/>
    <mergeCell ref="A39:B39"/>
    <mergeCell ref="G39:H39"/>
    <mergeCell ref="K34:L34"/>
    <mergeCell ref="K28:L28"/>
    <mergeCell ref="K30:L30"/>
    <mergeCell ref="E39:F39"/>
    <mergeCell ref="A37:B37"/>
    <mergeCell ref="C37:D37"/>
    <mergeCell ref="K29:L29"/>
    <mergeCell ref="K31:L31"/>
    <mergeCell ref="K32:L32"/>
    <mergeCell ref="E37:F38"/>
    <mergeCell ref="K35:L35"/>
    <mergeCell ref="G37:H38"/>
    <mergeCell ref="I37:I38"/>
    <mergeCell ref="J37:K38"/>
  </mergeCells>
  <pageMargins left="0.25" right="0.25" top="0.75" bottom="0.75" header="0.3" footer="0.3"/>
  <pageSetup paperSize="9" scale="61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59999389629810485"/>
    <pageSetUpPr fitToPage="1"/>
  </sheetPr>
  <dimension ref="A2:K33"/>
  <sheetViews>
    <sheetView zoomScaleNormal="100" workbookViewId="0">
      <selection activeCell="L23" sqref="L23"/>
    </sheetView>
  </sheetViews>
  <sheetFormatPr defaultColWidth="9.140625" defaultRowHeight="12.75" x14ac:dyDescent="0.2"/>
  <cols>
    <col min="1" max="1" width="14" style="691" customWidth="1"/>
    <col min="2" max="2" width="9.140625" style="691"/>
    <col min="3" max="3" width="16.7109375" style="691" customWidth="1"/>
    <col min="4" max="4" width="19" style="691" customWidth="1"/>
    <col min="5" max="9" width="16.7109375" style="691" customWidth="1"/>
    <col min="10" max="10" width="9.140625" style="691"/>
    <col min="11" max="11" width="18" style="691" customWidth="1"/>
    <col min="12" max="16384" width="9.140625" style="691"/>
  </cols>
  <sheetData>
    <row r="2" spans="1:11" x14ac:dyDescent="0.2">
      <c r="I2" s="692" t="s">
        <v>356</v>
      </c>
    </row>
    <row r="3" spans="1:11" x14ac:dyDescent="0.2">
      <c r="I3" s="692"/>
    </row>
    <row r="4" spans="1:11" ht="30.75" customHeight="1" x14ac:dyDescent="0.2">
      <c r="A4" s="711" t="s">
        <v>372</v>
      </c>
      <c r="B4" s="1136">
        <f>Transfery!D2</f>
        <v>0</v>
      </c>
      <c r="C4" s="1137"/>
      <c r="D4" s="1137"/>
      <c r="E4" s="1137"/>
      <c r="F4" s="1137"/>
      <c r="G4" s="1137"/>
      <c r="H4" s="1137"/>
      <c r="I4" s="1137"/>
    </row>
    <row r="6" spans="1:11" x14ac:dyDescent="0.2">
      <c r="D6" s="694" t="s">
        <v>357</v>
      </c>
    </row>
    <row r="8" spans="1:11" ht="13.5" thickBot="1" x14ac:dyDescent="0.25">
      <c r="I8" s="692" t="s">
        <v>140</v>
      </c>
    </row>
    <row r="9" spans="1:11" x14ac:dyDescent="0.2">
      <c r="A9" s="695"/>
      <c r="B9" s="696"/>
      <c r="C9" s="1140" t="s">
        <v>531</v>
      </c>
      <c r="D9" s="1142" t="s">
        <v>530</v>
      </c>
      <c r="E9" s="1142"/>
      <c r="F9" s="1143" t="s">
        <v>358</v>
      </c>
      <c r="G9" s="1144"/>
      <c r="H9" s="1145" t="s">
        <v>533</v>
      </c>
      <c r="I9" s="1148" t="s">
        <v>534</v>
      </c>
      <c r="K9" s="1211" t="s">
        <v>563</v>
      </c>
    </row>
    <row r="10" spans="1:11" s="693" customFormat="1" x14ac:dyDescent="0.2">
      <c r="A10" s="697" t="s">
        <v>359</v>
      </c>
      <c r="B10" s="698" t="s">
        <v>360</v>
      </c>
      <c r="C10" s="1141"/>
      <c r="D10" s="1151" t="s">
        <v>532</v>
      </c>
      <c r="E10" s="1141" t="s">
        <v>361</v>
      </c>
      <c r="F10" s="1153" t="s">
        <v>362</v>
      </c>
      <c r="G10" s="1153" t="s">
        <v>363</v>
      </c>
      <c r="H10" s="1146"/>
      <c r="I10" s="1149"/>
      <c r="K10" s="1212"/>
    </row>
    <row r="11" spans="1:11" s="693" customFormat="1" x14ac:dyDescent="0.2">
      <c r="A11" s="697" t="s">
        <v>364</v>
      </c>
      <c r="B11" s="698" t="s">
        <v>365</v>
      </c>
      <c r="C11" s="1141"/>
      <c r="D11" s="1152"/>
      <c r="E11" s="1141"/>
      <c r="F11" s="1154"/>
      <c r="G11" s="1154"/>
      <c r="H11" s="1147"/>
      <c r="I11" s="1150"/>
      <c r="K11" s="1152"/>
    </row>
    <row r="12" spans="1:11" x14ac:dyDescent="0.2">
      <c r="A12" s="699"/>
      <c r="B12" s="700"/>
      <c r="C12" s="701">
        <v>2</v>
      </c>
      <c r="D12" s="701">
        <v>3</v>
      </c>
      <c r="E12" s="701">
        <v>4</v>
      </c>
      <c r="F12" s="701">
        <v>5</v>
      </c>
      <c r="G12" s="701">
        <v>6</v>
      </c>
      <c r="H12" s="701">
        <v>7</v>
      </c>
      <c r="I12" s="702" t="s">
        <v>366</v>
      </c>
      <c r="K12" s="701">
        <v>7</v>
      </c>
    </row>
    <row r="13" spans="1:11" ht="19.5" customHeight="1" x14ac:dyDescent="0.2">
      <c r="A13" s="703" t="s">
        <v>87</v>
      </c>
      <c r="B13" s="700">
        <v>411</v>
      </c>
      <c r="C13" s="1207">
        <f>'Popis SÚ a nákl.účtů'!B73</f>
        <v>0</v>
      </c>
      <c r="D13" s="1207">
        <f>'Popis SÚ a nákl.účtů'!B74</f>
        <v>0</v>
      </c>
      <c r="E13" s="714" t="s">
        <v>214</v>
      </c>
      <c r="F13" s="1207">
        <f>'Popis SÚ a nákl.účtů'!B75</f>
        <v>0</v>
      </c>
      <c r="G13" s="714" t="s">
        <v>214</v>
      </c>
      <c r="H13" s="1207">
        <f>C13+D13-F13</f>
        <v>0</v>
      </c>
      <c r="I13" s="1210">
        <f>(H13-C13)</f>
        <v>0</v>
      </c>
      <c r="K13" s="1207">
        <f>'Popis SÚ a nákl.účtů'!E79</f>
        <v>0</v>
      </c>
    </row>
    <row r="14" spans="1:11" ht="19.5" customHeight="1" x14ac:dyDescent="0.2">
      <c r="A14" s="704" t="s">
        <v>367</v>
      </c>
      <c r="B14" s="701">
        <v>412</v>
      </c>
      <c r="C14" s="1207">
        <f>'Popis SÚ a nákl.účtů'!B83</f>
        <v>0</v>
      </c>
      <c r="D14" s="714" t="s">
        <v>214</v>
      </c>
      <c r="E14" s="1207">
        <f>'Popis SÚ a nákl.účtů'!B84+'Popis SÚ a nákl.účtů'!B85</f>
        <v>0</v>
      </c>
      <c r="F14" s="1207">
        <f>'Popis SÚ a nákl.účtů'!B86+'Popis SÚ a nákl.účtů'!B87+'Popis SÚ a nákl.účtů'!B88+'Popis SÚ a nákl.účtů'!B89+'Popis SÚ a nákl.účtů'!B90+'Popis SÚ a nákl.účtů'!B91+'Popis SÚ a nákl.účtů'!B92+'Popis SÚ a nákl.účtů'!B93+'Popis SÚ a nákl.účtů'!B94+'Popis SÚ a nákl.účtů'!B95+'Popis SÚ a nákl.účtů'!B96</f>
        <v>0</v>
      </c>
      <c r="G14" s="714" t="s">
        <v>214</v>
      </c>
      <c r="H14" s="1207">
        <f>C14+E14-F14</f>
        <v>0</v>
      </c>
      <c r="I14" s="1210">
        <f>(H14-C14)</f>
        <v>0</v>
      </c>
      <c r="K14" s="1207">
        <f>'Popis SÚ a nákl.účtů'!E97</f>
        <v>0</v>
      </c>
    </row>
    <row r="15" spans="1:11" ht="19.5" customHeight="1" x14ac:dyDescent="0.2">
      <c r="A15" s="704" t="s">
        <v>368</v>
      </c>
      <c r="B15" s="701">
        <v>413</v>
      </c>
      <c r="C15" s="713">
        <v>0</v>
      </c>
      <c r="D15" s="1207">
        <f>'Popis SÚ a nákl.účtů'!B102</f>
        <v>0</v>
      </c>
      <c r="E15" s="713">
        <v>0</v>
      </c>
      <c r="F15" s="713">
        <v>0</v>
      </c>
      <c r="G15" s="714" t="s">
        <v>214</v>
      </c>
      <c r="H15" s="1207">
        <f>C15+D15+E15-F15</f>
        <v>0</v>
      </c>
      <c r="I15" s="1210">
        <f>(H15-C15)</f>
        <v>0</v>
      </c>
      <c r="K15" s="1213">
        <f>'Popis SÚ a nákl.účtů'!E114</f>
        <v>0</v>
      </c>
    </row>
    <row r="16" spans="1:11" ht="19.5" customHeight="1" x14ac:dyDescent="0.2">
      <c r="A16" s="704" t="s">
        <v>368</v>
      </c>
      <c r="B16" s="701">
        <v>414</v>
      </c>
      <c r="C16" s="713">
        <v>0</v>
      </c>
      <c r="D16" s="714" t="s">
        <v>214</v>
      </c>
      <c r="E16" s="713">
        <v>0</v>
      </c>
      <c r="F16" s="713">
        <v>0</v>
      </c>
      <c r="G16" s="714" t="s">
        <v>214</v>
      </c>
      <c r="H16" s="1207">
        <f>C16+E16-F16</f>
        <v>0</v>
      </c>
      <c r="I16" s="1210">
        <f>(H16-C16)</f>
        <v>0</v>
      </c>
      <c r="K16" s="1214"/>
    </row>
    <row r="17" spans="1:11" ht="19.5" customHeight="1" x14ac:dyDescent="0.2">
      <c r="A17" s="705" t="s">
        <v>369</v>
      </c>
      <c r="B17" s="701">
        <v>416</v>
      </c>
      <c r="C17" s="1207">
        <f>'Popis SÚ a nákl.účtů'!B118</f>
        <v>0</v>
      </c>
      <c r="D17" s="714" t="s">
        <v>214</v>
      </c>
      <c r="E17" s="1207">
        <f>'Popis SÚ a nákl.účtů'!B119+'Popis SÚ a nákl.účtů'!B120+'Popis SÚ a nákl.účtů'!B121+'Popis SÚ a nákl.účtů'!B122+'Popis SÚ a nákl.účtů'!B123+'Popis SÚ a nákl.účtů'!B124</f>
        <v>0</v>
      </c>
      <c r="F17" s="1207">
        <f>'Popis SÚ a nákl.účtů'!B127+'Popis SÚ a nákl.účtů'!B128+'Popis SÚ a nákl.účtů'!B129+'Popis SÚ a nákl.účtů'!B130</f>
        <v>0</v>
      </c>
      <c r="G17" s="1207">
        <f>'Popis SÚ a nákl.účtů'!B125+'Popis SÚ a nákl.účtů'!B126</f>
        <v>0</v>
      </c>
      <c r="H17" s="1207">
        <f>C17+E17-F17-G17</f>
        <v>0</v>
      </c>
      <c r="I17" s="1210">
        <f>(H17-C17)</f>
        <v>0</v>
      </c>
      <c r="K17" s="1207">
        <f>'Popis SÚ a nákl.účtů'!E131</f>
        <v>0</v>
      </c>
    </row>
    <row r="18" spans="1:11" ht="19.5" customHeight="1" thickBot="1" x14ac:dyDescent="0.25">
      <c r="A18" s="1155" t="s">
        <v>370</v>
      </c>
      <c r="B18" s="1156"/>
      <c r="C18" s="1208">
        <f>SUM(C13:C17)</f>
        <v>0</v>
      </c>
      <c r="D18" s="1208">
        <f>D13+D15</f>
        <v>0</v>
      </c>
      <c r="E18" s="1208">
        <f>SUM(E13:E17)</f>
        <v>0</v>
      </c>
      <c r="F18" s="1208">
        <f>SUM(F13:F17)</f>
        <v>0</v>
      </c>
      <c r="G18" s="1208">
        <f>SUM(G13:G17)</f>
        <v>0</v>
      </c>
      <c r="H18" s="1208">
        <f>SUM(H13:H17)</f>
        <v>0</v>
      </c>
      <c r="I18" s="1209">
        <f>SUM(I13:I17)</f>
        <v>0</v>
      </c>
      <c r="K18" s="1208">
        <f>SUM(K13:K17)</f>
        <v>0</v>
      </c>
    </row>
    <row r="20" spans="1:11" x14ac:dyDescent="0.2">
      <c r="A20" s="694" t="s">
        <v>371</v>
      </c>
    </row>
    <row r="21" spans="1:11" ht="20.100000000000001" customHeight="1" x14ac:dyDescent="0.2">
      <c r="A21" s="712" t="s">
        <v>87</v>
      </c>
      <c r="B21" s="1138"/>
      <c r="C21" s="1139"/>
      <c r="D21" s="1139"/>
      <c r="E21" s="1139"/>
      <c r="F21" s="1139"/>
      <c r="G21" s="1139"/>
      <c r="H21" s="1139"/>
      <c r="I21" s="1139"/>
    </row>
    <row r="22" spans="1:11" ht="20.100000000000001" customHeight="1" x14ac:dyDescent="0.2">
      <c r="A22" s="712" t="s">
        <v>367</v>
      </c>
      <c r="B22" s="1138"/>
      <c r="C22" s="1139"/>
      <c r="D22" s="1139"/>
      <c r="E22" s="1139"/>
      <c r="F22" s="1139"/>
      <c r="G22" s="1139"/>
      <c r="H22" s="1139"/>
      <c r="I22" s="1139"/>
    </row>
    <row r="23" spans="1:11" ht="20.100000000000001" customHeight="1" x14ac:dyDescent="0.2">
      <c r="A23" s="712" t="s">
        <v>368</v>
      </c>
      <c r="B23" s="1138"/>
      <c r="C23" s="1139"/>
      <c r="D23" s="1139"/>
      <c r="E23" s="1139"/>
      <c r="F23" s="1139"/>
      <c r="G23" s="1139"/>
      <c r="H23" s="1139"/>
      <c r="I23" s="1139"/>
    </row>
    <row r="24" spans="1:11" ht="20.100000000000001" customHeight="1" x14ac:dyDescent="0.2">
      <c r="A24" s="712" t="s">
        <v>369</v>
      </c>
      <c r="B24" s="1138"/>
      <c r="C24" s="1139"/>
      <c r="D24" s="1139"/>
      <c r="E24" s="1139"/>
      <c r="F24" s="1139"/>
      <c r="G24" s="1139"/>
      <c r="H24" s="1139"/>
      <c r="I24" s="1139"/>
    </row>
    <row r="27" spans="1:11" ht="19.5" customHeight="1" x14ac:dyDescent="0.2">
      <c r="A27" s="126"/>
      <c r="B27" s="326"/>
      <c r="C27" s="126" t="s">
        <v>227</v>
      </c>
      <c r="D27" s="764">
        <f ca="1">'Popis SÚ a nákl.účtů'!B165</f>
        <v>44573</v>
      </c>
      <c r="E27"/>
      <c r="F27"/>
    </row>
    <row r="28" spans="1:11" ht="19.5" customHeight="1" x14ac:dyDescent="0.2">
      <c r="A28" s="126"/>
      <c r="B28" s="125"/>
      <c r="C28" s="126" t="s">
        <v>114</v>
      </c>
      <c r="D28" s="125">
        <f>'Popis SÚ a nákl.účtů'!B166</f>
        <v>0</v>
      </c>
      <c r="E28" s="126" t="s">
        <v>109</v>
      </c>
      <c r="F28" s="125" t="s">
        <v>115</v>
      </c>
    </row>
    <row r="29" spans="1:11" ht="19.5" customHeight="1" x14ac:dyDescent="0.2">
      <c r="A29" s="126"/>
      <c r="B29" s="136"/>
      <c r="C29" s="126"/>
      <c r="D29" s="136"/>
      <c r="E29"/>
      <c r="F29"/>
    </row>
    <row r="30" spans="1:11" ht="19.5" customHeight="1" x14ac:dyDescent="0.2">
      <c r="A30" s="126"/>
      <c r="B30" s="125"/>
      <c r="C30" s="126" t="s">
        <v>117</v>
      </c>
      <c r="D30" s="125">
        <f>'Popis SÚ a nákl.účtů'!B168</f>
        <v>0</v>
      </c>
      <c r="E30" s="126" t="s">
        <v>109</v>
      </c>
      <c r="F30" s="125" t="s">
        <v>115</v>
      </c>
    </row>
    <row r="33" spans="1:7" x14ac:dyDescent="0.2">
      <c r="A33" s="694"/>
      <c r="B33" s="694"/>
      <c r="C33" s="694"/>
      <c r="D33" s="694"/>
      <c r="E33" s="694"/>
      <c r="F33" s="694"/>
      <c r="G33" s="694"/>
    </row>
  </sheetData>
  <mergeCells count="17">
    <mergeCell ref="K9:K11"/>
    <mergeCell ref="K15:K16"/>
    <mergeCell ref="B4:I4"/>
    <mergeCell ref="B21:I21"/>
    <mergeCell ref="B22:I22"/>
    <mergeCell ref="B23:I23"/>
    <mergeCell ref="B24:I24"/>
    <mergeCell ref="C9:C11"/>
    <mergeCell ref="D9:E9"/>
    <mergeCell ref="F9:G9"/>
    <mergeCell ref="H9:H11"/>
    <mergeCell ref="I9:I11"/>
    <mergeCell ref="D10:D11"/>
    <mergeCell ref="E10:E11"/>
    <mergeCell ref="F10:F11"/>
    <mergeCell ref="G10:G11"/>
    <mergeCell ref="A18:B18"/>
  </mergeCells>
  <pageMargins left="0.78740157499999996" right="0.78740157499999996" top="0.984251969" bottom="0.984251969" header="0.4921259845" footer="0.4921259845"/>
  <pageSetup paperSize="9" scale="8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59999389629810485"/>
  </sheetPr>
  <dimension ref="A2:E63"/>
  <sheetViews>
    <sheetView topLeftCell="A12" zoomScaleNormal="100" workbookViewId="0">
      <selection activeCell="I44" sqref="I44"/>
    </sheetView>
  </sheetViews>
  <sheetFormatPr defaultColWidth="9.140625" defaultRowHeight="12.75" x14ac:dyDescent="0.2"/>
  <cols>
    <col min="1" max="1" width="38.5703125" style="691" customWidth="1"/>
    <col min="2" max="5" width="25.140625" style="691" customWidth="1"/>
    <col min="6" max="16384" width="9.140625" style="691"/>
  </cols>
  <sheetData>
    <row r="2" spans="1:5" x14ac:dyDescent="0.2">
      <c r="E2" s="715" t="s">
        <v>373</v>
      </c>
    </row>
    <row r="3" spans="1:5" x14ac:dyDescent="0.2">
      <c r="A3" s="728" t="s">
        <v>380</v>
      </c>
      <c r="D3" s="693"/>
      <c r="E3" s="715" t="s">
        <v>72</v>
      </c>
    </row>
    <row r="4" spans="1:5" ht="38.25" customHeight="1" x14ac:dyDescent="0.2">
      <c r="A4" s="1158">
        <f>Transfery!D2</f>
        <v>0</v>
      </c>
      <c r="B4" s="1159"/>
      <c r="C4" s="1159"/>
      <c r="D4" s="1159"/>
      <c r="E4" s="1159"/>
    </row>
    <row r="6" spans="1:5" x14ac:dyDescent="0.2">
      <c r="A6" s="1157" t="s">
        <v>374</v>
      </c>
      <c r="B6" s="1157"/>
      <c r="C6" s="1157"/>
      <c r="D6" s="1157"/>
      <c r="E6" s="1157"/>
    </row>
    <row r="7" spans="1:5" x14ac:dyDescent="0.2">
      <c r="A7" s="1157" t="s">
        <v>381</v>
      </c>
      <c r="B7" s="1157"/>
      <c r="C7" s="1157"/>
      <c r="D7" s="1157"/>
      <c r="E7" s="1157"/>
    </row>
    <row r="8" spans="1:5" ht="13.5" thickBot="1" x14ac:dyDescent="0.25">
      <c r="A8" s="717"/>
      <c r="B8" s="717"/>
      <c r="C8" s="717"/>
      <c r="D8" s="718"/>
      <c r="E8" s="716" t="s">
        <v>140</v>
      </c>
    </row>
    <row r="9" spans="1:5" x14ac:dyDescent="0.2">
      <c r="A9" s="719"/>
      <c r="B9" s="720"/>
      <c r="C9" s="720"/>
      <c r="D9" s="720"/>
      <c r="E9" s="721"/>
    </row>
    <row r="10" spans="1:5" x14ac:dyDescent="0.2">
      <c r="A10" s="722"/>
      <c r="B10" s="723" t="s">
        <v>375</v>
      </c>
      <c r="C10" s="723" t="s">
        <v>375</v>
      </c>
      <c r="D10" s="723" t="s">
        <v>375</v>
      </c>
      <c r="E10" s="722" t="s">
        <v>375</v>
      </c>
    </row>
    <row r="11" spans="1:5" x14ac:dyDescent="0.2">
      <c r="A11" s="722" t="s">
        <v>205</v>
      </c>
      <c r="B11" s="723" t="s">
        <v>535</v>
      </c>
      <c r="C11" s="723" t="s">
        <v>536</v>
      </c>
      <c r="D11" s="723" t="s">
        <v>537</v>
      </c>
      <c r="E11" s="722" t="s">
        <v>537</v>
      </c>
    </row>
    <row r="12" spans="1:5" x14ac:dyDescent="0.2">
      <c r="A12" s="722"/>
      <c r="B12" s="723" t="s">
        <v>376</v>
      </c>
      <c r="C12" s="723" t="s">
        <v>377</v>
      </c>
      <c r="D12" s="723" t="s">
        <v>376</v>
      </c>
      <c r="E12" s="722" t="s">
        <v>377</v>
      </c>
    </row>
    <row r="13" spans="1:5" ht="13.5" thickBot="1" x14ac:dyDescent="0.25">
      <c r="A13" s="724"/>
      <c r="B13" s="725"/>
      <c r="C13" s="725"/>
      <c r="D13" s="725"/>
      <c r="E13" s="726"/>
    </row>
    <row r="14" spans="1:5" x14ac:dyDescent="0.2">
      <c r="A14" s="719"/>
      <c r="B14" s="733">
        <v>1</v>
      </c>
      <c r="C14" s="733">
        <v>2</v>
      </c>
      <c r="D14" s="733">
        <v>3</v>
      </c>
      <c r="E14" s="729">
        <v>4</v>
      </c>
    </row>
    <row r="15" spans="1:5" ht="19.5" customHeight="1" x14ac:dyDescent="0.2">
      <c r="A15" s="734" t="s">
        <v>368</v>
      </c>
      <c r="B15" s="1202">
        <f>'Popis SÚ a nákl.účtů'!B101</f>
        <v>0</v>
      </c>
      <c r="C15" s="1202">
        <f>B15</f>
        <v>0</v>
      </c>
      <c r="D15" s="1202">
        <f>'Popis SÚ a nákl.účtů'!B114</f>
        <v>0</v>
      </c>
      <c r="E15" s="1203">
        <f>'Popis SÚ a nákl.účtů'!D101</f>
        <v>0</v>
      </c>
    </row>
    <row r="16" spans="1:5" ht="19.5" customHeight="1" x14ac:dyDescent="0.2">
      <c r="A16" s="734" t="s">
        <v>378</v>
      </c>
      <c r="B16" s="1202">
        <f>'Popis SÚ a nákl.účtů'!B118</f>
        <v>0</v>
      </c>
      <c r="C16" s="1202">
        <f>B16</f>
        <v>0</v>
      </c>
      <c r="D16" s="1202">
        <f>'Popis SÚ a nákl.účtů'!B131</f>
        <v>0</v>
      </c>
      <c r="E16" s="1203">
        <f>'Popis SÚ a nákl.účtů'!D118</f>
        <v>0</v>
      </c>
    </row>
    <row r="17" spans="1:5" ht="19.5" customHeight="1" x14ac:dyDescent="0.2">
      <c r="A17" s="734" t="s">
        <v>87</v>
      </c>
      <c r="B17" s="1202">
        <f>'Popis SÚ a nákl.účtů'!B73</f>
        <v>0</v>
      </c>
      <c r="C17" s="1202">
        <f>B17</f>
        <v>0</v>
      </c>
      <c r="D17" s="1202">
        <f>'Popis SÚ a nákl.účtů'!B79</f>
        <v>0</v>
      </c>
      <c r="E17" s="1203">
        <f>'Popis SÚ a nákl.účtů'!D73</f>
        <v>0</v>
      </c>
    </row>
    <row r="18" spans="1:5" ht="19.5" customHeight="1" thickBot="1" x14ac:dyDescent="0.25">
      <c r="A18" s="735" t="s">
        <v>379</v>
      </c>
      <c r="B18" s="1204">
        <f>'Popis SÚ a nákl.účtů'!B83</f>
        <v>0</v>
      </c>
      <c r="C18" s="1204">
        <f>B18</f>
        <v>0</v>
      </c>
      <c r="D18" s="1205">
        <f>'Popis SÚ a nákl.účtů'!B97</f>
        <v>0</v>
      </c>
      <c r="E18" s="1206">
        <f>'Popis SÚ a nákl.účtů'!D83</f>
        <v>0</v>
      </c>
    </row>
    <row r="19" spans="1:5" ht="19.5" customHeight="1" thickBot="1" x14ac:dyDescent="0.25">
      <c r="A19" s="731" t="s">
        <v>14</v>
      </c>
      <c r="B19" s="732">
        <f>SUM(B15:B18)</f>
        <v>0</v>
      </c>
      <c r="C19" s="732">
        <f>SUM(C15:C18)</f>
        <v>0</v>
      </c>
      <c r="D19" s="732">
        <f>SUM(D15:D18)</f>
        <v>0</v>
      </c>
      <c r="E19" s="732">
        <f>SUM(E15:E18)</f>
        <v>0</v>
      </c>
    </row>
    <row r="21" spans="1:5" x14ac:dyDescent="0.2">
      <c r="A21" s="736" t="s">
        <v>383</v>
      </c>
    </row>
    <row r="22" spans="1:5" ht="19.5" customHeight="1" x14ac:dyDescent="0.2">
      <c r="A22" s="734" t="s">
        <v>368</v>
      </c>
      <c r="B22" s="1138"/>
      <c r="C22" s="1138"/>
      <c r="D22" s="1138"/>
      <c r="E22" s="1138"/>
    </row>
    <row r="23" spans="1:5" ht="19.5" customHeight="1" x14ac:dyDescent="0.2">
      <c r="A23" s="734" t="s">
        <v>378</v>
      </c>
      <c r="B23" s="1138"/>
      <c r="C23" s="1138"/>
      <c r="D23" s="1138"/>
      <c r="E23" s="1138"/>
    </row>
    <row r="24" spans="1:5" ht="19.5" customHeight="1" x14ac:dyDescent="0.2">
      <c r="A24" s="734" t="s">
        <v>87</v>
      </c>
      <c r="B24" s="1138"/>
      <c r="C24" s="1138"/>
      <c r="D24" s="1138"/>
      <c r="E24" s="1138"/>
    </row>
    <row r="25" spans="1:5" ht="19.5" customHeight="1" thickBot="1" x14ac:dyDescent="0.25">
      <c r="A25" s="735" t="s">
        <v>379</v>
      </c>
      <c r="B25" s="1138"/>
      <c r="C25" s="1138"/>
      <c r="D25" s="1138"/>
      <c r="E25" s="1138"/>
    </row>
    <row r="26" spans="1:5" x14ac:dyDescent="0.2">
      <c r="A26" s="727"/>
      <c r="B26" s="727"/>
      <c r="C26" s="727"/>
      <c r="E26" s="727"/>
    </row>
    <row r="29" spans="1:5" ht="19.5" customHeight="1" x14ac:dyDescent="0.2">
      <c r="A29" s="126" t="s">
        <v>227</v>
      </c>
      <c r="B29" s="326">
        <f ca="1">'Popis SÚ a nákl.účtů'!B165</f>
        <v>44573</v>
      </c>
      <c r="C29"/>
      <c r="D29"/>
    </row>
    <row r="30" spans="1:5" ht="19.5" customHeight="1" x14ac:dyDescent="0.2">
      <c r="A30" s="126" t="s">
        <v>114</v>
      </c>
      <c r="B30" s="125">
        <f>'Popis SÚ a nákl.účtů'!B166</f>
        <v>0</v>
      </c>
      <c r="C30" s="126" t="s">
        <v>109</v>
      </c>
      <c r="D30" s="125" t="s">
        <v>115</v>
      </c>
    </row>
    <row r="31" spans="1:5" ht="19.5" customHeight="1" x14ac:dyDescent="0.2">
      <c r="A31" s="126"/>
      <c r="B31" s="136"/>
      <c r="C31"/>
      <c r="D31"/>
    </row>
    <row r="32" spans="1:5" ht="19.5" customHeight="1" x14ac:dyDescent="0.2">
      <c r="A32" s="126" t="s">
        <v>117</v>
      </c>
      <c r="B32" s="125">
        <f>'Popis SÚ a nákl.účtů'!B168</f>
        <v>0</v>
      </c>
      <c r="C32" s="126" t="s">
        <v>109</v>
      </c>
      <c r="D32" s="125" t="s">
        <v>115</v>
      </c>
    </row>
    <row r="63" spans="1:5" x14ac:dyDescent="0.2">
      <c r="A63" s="693"/>
      <c r="B63" s="693"/>
      <c r="C63" s="693"/>
      <c r="D63" s="693"/>
      <c r="E63" s="693"/>
    </row>
  </sheetData>
  <mergeCells count="7">
    <mergeCell ref="B25:E25"/>
    <mergeCell ref="A6:E6"/>
    <mergeCell ref="A4:E4"/>
    <mergeCell ref="A7:E7"/>
    <mergeCell ref="B22:E22"/>
    <mergeCell ref="B23:E23"/>
    <mergeCell ref="B24:E24"/>
  </mergeCells>
  <pageMargins left="0.78740157499999996" right="0.78740157499999996" top="0.984251969" bottom="0.984251969" header="0.4921259845" footer="0.4921259845"/>
  <pageSetup paperSize="9" scale="8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59999389629810485"/>
  </sheetPr>
  <dimension ref="A1:I43"/>
  <sheetViews>
    <sheetView topLeftCell="A2" zoomScaleNormal="100" workbookViewId="0">
      <selection activeCell="B7" sqref="B7"/>
    </sheetView>
  </sheetViews>
  <sheetFormatPr defaultColWidth="9.140625" defaultRowHeight="12.75" x14ac:dyDescent="0.2"/>
  <cols>
    <col min="1" max="1" width="24.7109375" style="691" customWidth="1"/>
    <col min="2" max="2" width="14.28515625" style="691" customWidth="1"/>
    <col min="3" max="3" width="69" style="691" customWidth="1"/>
    <col min="4" max="16384" width="9.140625" style="691"/>
  </cols>
  <sheetData>
    <row r="1" spans="1:9" x14ac:dyDescent="0.2">
      <c r="D1" s="737"/>
      <c r="E1" s="737"/>
    </row>
    <row r="2" spans="1:9" x14ac:dyDescent="0.2">
      <c r="C2" s="715" t="s">
        <v>384</v>
      </c>
      <c r="D2" s="737"/>
      <c r="E2" s="737"/>
      <c r="I2" s="715"/>
    </row>
    <row r="3" spans="1:9" x14ac:dyDescent="0.2">
      <c r="A3" s="728" t="s">
        <v>404</v>
      </c>
      <c r="D3" s="755"/>
      <c r="E3" s="756" t="s">
        <v>72</v>
      </c>
    </row>
    <row r="4" spans="1:9" ht="32.25" customHeight="1" x14ac:dyDescent="0.2">
      <c r="A4" s="1158">
        <f>Transfery!D2</f>
        <v>0</v>
      </c>
      <c r="B4" s="1159"/>
      <c r="C4" s="1159"/>
      <c r="D4" s="737"/>
      <c r="E4" s="737"/>
    </row>
    <row r="5" spans="1:9" x14ac:dyDescent="0.2">
      <c r="D5" s="737"/>
      <c r="E5" s="737"/>
    </row>
    <row r="6" spans="1:9" x14ac:dyDescent="0.2">
      <c r="B6" s="694" t="s">
        <v>538</v>
      </c>
      <c r="D6" s="757"/>
      <c r="E6" s="757"/>
      <c r="F6" s="694"/>
      <c r="G6" s="694"/>
    </row>
    <row r="7" spans="1:9" ht="13.5" thickBot="1" x14ac:dyDescent="0.25">
      <c r="A7" s="737"/>
      <c r="B7" s="737"/>
      <c r="C7" s="737"/>
      <c r="D7" s="737"/>
      <c r="E7" s="737"/>
      <c r="F7" s="737"/>
      <c r="G7" s="737"/>
      <c r="H7" s="737"/>
      <c r="I7" s="737"/>
    </row>
    <row r="8" spans="1:9" ht="39" customHeight="1" thickBot="1" x14ac:dyDescent="0.25">
      <c r="A8" s="770" t="s">
        <v>385</v>
      </c>
      <c r="B8" s="738" t="s">
        <v>386</v>
      </c>
      <c r="C8" s="767" t="s">
        <v>387</v>
      </c>
      <c r="D8" s="737"/>
      <c r="E8" s="737"/>
      <c r="F8" s="737"/>
      <c r="G8" s="737"/>
      <c r="H8" s="737"/>
      <c r="I8" s="737"/>
    </row>
    <row r="9" spans="1:9" ht="20.100000000000001" customHeight="1" thickBot="1" x14ac:dyDescent="0.25">
      <c r="A9" s="780" t="s">
        <v>388</v>
      </c>
      <c r="B9" s="779">
        <f>SUM(B10:B14)</f>
        <v>0</v>
      </c>
      <c r="C9" s="777"/>
      <c r="D9" s="737"/>
      <c r="E9" s="737"/>
      <c r="F9" s="737"/>
      <c r="G9" s="737"/>
      <c r="H9" s="737"/>
      <c r="I9" s="737"/>
    </row>
    <row r="10" spans="1:9" ht="20.100000000000001" customHeight="1" x14ac:dyDescent="0.2">
      <c r="A10" s="739" t="s">
        <v>389</v>
      </c>
      <c r="B10" s="778"/>
      <c r="C10" s="768"/>
      <c r="D10" s="737"/>
      <c r="E10" s="737"/>
      <c r="F10" s="737"/>
      <c r="G10" s="737"/>
      <c r="H10" s="737"/>
      <c r="I10" s="737"/>
    </row>
    <row r="11" spans="1:9" ht="20.100000000000001" customHeight="1" x14ac:dyDescent="0.2">
      <c r="A11" s="704" t="s">
        <v>390</v>
      </c>
      <c r="B11" s="706"/>
      <c r="C11" s="768"/>
      <c r="D11" s="737"/>
      <c r="E11" s="737"/>
      <c r="F11" s="737"/>
      <c r="G11" s="737"/>
      <c r="H11" s="737"/>
      <c r="I11" s="737"/>
    </row>
    <row r="12" spans="1:9" ht="20.100000000000001" customHeight="1" x14ac:dyDescent="0.2">
      <c r="A12" s="740" t="s">
        <v>391</v>
      </c>
      <c r="B12" s="706"/>
      <c r="C12" s="768"/>
      <c r="D12" s="737"/>
      <c r="E12" s="737"/>
      <c r="F12" s="737"/>
      <c r="G12" s="737"/>
      <c r="H12" s="737"/>
      <c r="I12" s="737"/>
    </row>
    <row r="13" spans="1:9" ht="20.100000000000001" customHeight="1" x14ac:dyDescent="0.2">
      <c r="A13" s="740" t="s">
        <v>392</v>
      </c>
      <c r="B13" s="706"/>
      <c r="C13" s="768"/>
      <c r="D13" s="737"/>
      <c r="E13" s="737"/>
      <c r="F13" s="737"/>
      <c r="G13" s="737"/>
      <c r="H13" s="737"/>
      <c r="I13" s="737"/>
    </row>
    <row r="14" spans="1:9" ht="20.100000000000001" customHeight="1" thickBot="1" x14ac:dyDescent="0.25">
      <c r="A14" s="741" t="s">
        <v>393</v>
      </c>
      <c r="B14" s="707"/>
      <c r="C14" s="769"/>
      <c r="D14" s="737"/>
      <c r="E14" s="737"/>
      <c r="F14" s="737"/>
      <c r="G14" s="737"/>
      <c r="H14" s="737"/>
      <c r="I14" s="737"/>
    </row>
    <row r="15" spans="1:9" ht="20.100000000000001" customHeight="1" thickBot="1" x14ac:dyDescent="0.25">
      <c r="A15" s="737"/>
      <c r="B15" s="737"/>
      <c r="C15" s="737"/>
      <c r="D15" s="737"/>
      <c r="E15" s="737"/>
      <c r="F15" s="737"/>
      <c r="G15" s="737"/>
      <c r="H15" s="737"/>
      <c r="I15" s="737"/>
    </row>
    <row r="16" spans="1:9" ht="39.75" customHeight="1" thickBot="1" x14ac:dyDescent="0.25">
      <c r="A16" s="770" t="s">
        <v>394</v>
      </c>
      <c r="B16" s="738" t="s">
        <v>99</v>
      </c>
      <c r="C16" s="738" t="s">
        <v>395</v>
      </c>
      <c r="D16" s="737"/>
      <c r="E16" s="737"/>
      <c r="F16" s="737"/>
      <c r="G16" s="737"/>
      <c r="H16" s="737"/>
      <c r="I16" s="737"/>
    </row>
    <row r="17" spans="1:9" ht="39.75" customHeight="1" thickBot="1" x14ac:dyDescent="0.25">
      <c r="A17" s="771" t="s">
        <v>396</v>
      </c>
      <c r="B17" s="774">
        <f>SUM(B18:B25)</f>
        <v>0</v>
      </c>
      <c r="C17" s="772"/>
      <c r="D17" s="737"/>
      <c r="E17" s="737"/>
      <c r="F17" s="737"/>
      <c r="G17" s="737"/>
      <c r="H17" s="737"/>
      <c r="I17" s="737"/>
    </row>
    <row r="18" spans="1:9" ht="20.100000000000001" customHeight="1" x14ac:dyDescent="0.2">
      <c r="A18" s="742" t="s">
        <v>389</v>
      </c>
      <c r="B18" s="773"/>
      <c r="C18" s="712"/>
      <c r="D18" s="737"/>
      <c r="E18" s="737"/>
      <c r="F18" s="737"/>
      <c r="G18" s="737"/>
      <c r="H18" s="737"/>
      <c r="I18" s="737"/>
    </row>
    <row r="19" spans="1:9" ht="20.100000000000001" customHeight="1" x14ac:dyDescent="0.2">
      <c r="A19" s="740" t="s">
        <v>390</v>
      </c>
      <c r="B19" s="751"/>
      <c r="C19" s="712"/>
      <c r="D19" s="737"/>
      <c r="E19" s="737"/>
      <c r="F19" s="737"/>
      <c r="G19" s="737"/>
      <c r="H19" s="737"/>
      <c r="I19" s="737"/>
    </row>
    <row r="20" spans="1:9" ht="20.100000000000001" customHeight="1" x14ac:dyDescent="0.2">
      <c r="A20" s="740" t="s">
        <v>397</v>
      </c>
      <c r="B20" s="751"/>
      <c r="C20" s="712"/>
      <c r="D20" s="737"/>
      <c r="E20" s="737"/>
      <c r="F20" s="737"/>
      <c r="G20" s="737"/>
      <c r="H20" s="737"/>
      <c r="I20" s="737"/>
    </row>
    <row r="21" spans="1:9" ht="20.100000000000001" customHeight="1" x14ac:dyDescent="0.2">
      <c r="A21" s="740" t="s">
        <v>391</v>
      </c>
      <c r="B21" s="751"/>
      <c r="C21" s="712"/>
      <c r="D21" s="737"/>
      <c r="E21" s="737"/>
      <c r="F21" s="737"/>
      <c r="G21" s="737"/>
      <c r="H21" s="737"/>
      <c r="I21" s="737"/>
    </row>
    <row r="22" spans="1:9" ht="20.100000000000001" customHeight="1" x14ac:dyDescent="0.2">
      <c r="A22" s="740" t="s">
        <v>392</v>
      </c>
      <c r="B22" s="751"/>
      <c r="C22" s="712"/>
      <c r="D22" s="737"/>
      <c r="E22" s="737"/>
      <c r="F22" s="737"/>
      <c r="G22" s="737"/>
      <c r="H22" s="737"/>
      <c r="I22" s="737"/>
    </row>
    <row r="23" spans="1:9" ht="20.100000000000001" customHeight="1" x14ac:dyDescent="0.2">
      <c r="A23" s="740" t="s">
        <v>398</v>
      </c>
      <c r="B23" s="751"/>
      <c r="C23" s="712"/>
      <c r="D23" s="737"/>
      <c r="E23" s="737"/>
      <c r="F23" s="737"/>
      <c r="G23" s="737"/>
      <c r="H23" s="737"/>
      <c r="I23" s="737"/>
    </row>
    <row r="24" spans="1:9" ht="20.100000000000001" customHeight="1" x14ac:dyDescent="0.2">
      <c r="A24" s="740" t="s">
        <v>399</v>
      </c>
      <c r="B24" s="751"/>
      <c r="C24" s="712"/>
      <c r="D24" s="737"/>
      <c r="E24" s="737"/>
      <c r="F24" s="737"/>
      <c r="G24" s="737"/>
      <c r="H24" s="737"/>
      <c r="I24" s="737"/>
    </row>
    <row r="25" spans="1:9" ht="20.100000000000001" customHeight="1" thickBot="1" x14ac:dyDescent="0.25">
      <c r="A25" s="743" t="s">
        <v>400</v>
      </c>
      <c r="B25" s="752"/>
      <c r="C25" s="766"/>
      <c r="D25" s="737"/>
      <c r="E25" s="737"/>
      <c r="F25" s="737"/>
      <c r="G25" s="737"/>
      <c r="H25" s="737"/>
      <c r="I25" s="737"/>
    </row>
    <row r="26" spans="1:9" ht="39" customHeight="1" thickBot="1" x14ac:dyDescent="0.25">
      <c r="A26" s="771" t="s">
        <v>401</v>
      </c>
      <c r="B26" s="774">
        <v>0</v>
      </c>
      <c r="C26" s="775"/>
      <c r="D26" s="737"/>
      <c r="E26" s="737"/>
      <c r="F26" s="737"/>
      <c r="G26" s="737"/>
      <c r="H26" s="737"/>
      <c r="I26" s="737"/>
    </row>
    <row r="27" spans="1:9" ht="20.100000000000001" customHeight="1" x14ac:dyDescent="0.2">
      <c r="A27" s="744" t="s">
        <v>402</v>
      </c>
      <c r="B27" s="776"/>
      <c r="C27" s="766"/>
      <c r="D27" s="737"/>
      <c r="E27" s="737"/>
      <c r="F27" s="737"/>
      <c r="G27" s="737"/>
      <c r="H27" s="737"/>
      <c r="I27" s="737"/>
    </row>
    <row r="28" spans="1:9" ht="20.100000000000001" customHeight="1" thickBot="1" x14ac:dyDescent="0.25">
      <c r="A28" s="741" t="s">
        <v>403</v>
      </c>
      <c r="B28" s="753"/>
      <c r="C28" s="765"/>
      <c r="D28" s="737"/>
      <c r="E28" s="737"/>
      <c r="F28" s="737"/>
      <c r="G28" s="737"/>
      <c r="H28" s="737"/>
      <c r="I28" s="737"/>
    </row>
    <row r="29" spans="1:9" ht="20.25" customHeight="1" x14ac:dyDescent="0.2">
      <c r="A29" s="745"/>
      <c r="B29" s="746"/>
      <c r="C29" s="747"/>
      <c r="D29" s="737"/>
      <c r="E29" s="737"/>
      <c r="F29" s="737"/>
      <c r="G29" s="737"/>
      <c r="H29" s="737"/>
      <c r="I29" s="737"/>
    </row>
    <row r="30" spans="1:9" ht="19.5" customHeight="1" x14ac:dyDescent="0.2">
      <c r="A30" s="748" t="s">
        <v>382</v>
      </c>
      <c r="B30" s="737"/>
      <c r="C30" s="737"/>
      <c r="D30" s="737"/>
      <c r="E30" s="737"/>
      <c r="F30" s="737"/>
      <c r="G30" s="737"/>
      <c r="H30" s="737"/>
      <c r="I30" s="737"/>
    </row>
    <row r="31" spans="1:9" ht="19.5" customHeight="1" x14ac:dyDescent="0.2">
      <c r="A31" s="730" t="s">
        <v>405</v>
      </c>
      <c r="B31" s="1138"/>
      <c r="C31" s="1139"/>
      <c r="D31" s="349"/>
      <c r="E31" s="349"/>
      <c r="F31" s="737"/>
      <c r="G31" s="737"/>
      <c r="H31" s="737"/>
      <c r="I31" s="737"/>
    </row>
    <row r="32" spans="1:9" ht="19.5" customHeight="1" x14ac:dyDescent="0.2">
      <c r="A32" s="730" t="s">
        <v>406</v>
      </c>
      <c r="B32" s="1138"/>
      <c r="C32" s="1139"/>
      <c r="D32" s="349"/>
      <c r="E32" s="349"/>
      <c r="F32" s="737"/>
      <c r="G32" s="737"/>
      <c r="H32" s="737"/>
      <c r="I32" s="737"/>
    </row>
    <row r="33" spans="1:9" x14ac:dyDescent="0.2">
      <c r="A33" s="727"/>
      <c r="B33" s="727"/>
      <c r="C33" s="749"/>
      <c r="D33" s="737"/>
      <c r="E33" s="737"/>
      <c r="F33" s="737"/>
      <c r="G33" s="737"/>
      <c r="H33" s="737"/>
      <c r="I33" s="737"/>
    </row>
    <row r="34" spans="1:9" x14ac:dyDescent="0.2">
      <c r="A34" s="727"/>
      <c r="B34" s="727"/>
      <c r="C34" s="749"/>
      <c r="D34" s="737"/>
      <c r="E34" s="737"/>
      <c r="F34" s="737"/>
      <c r="G34" s="737"/>
      <c r="H34" s="737"/>
      <c r="I34" s="737"/>
    </row>
    <row r="35" spans="1:9" x14ac:dyDescent="0.2">
      <c r="A35" s="727"/>
      <c r="B35" s="727"/>
      <c r="C35" s="749"/>
      <c r="D35" s="737"/>
      <c r="E35" s="737"/>
      <c r="F35" s="737"/>
      <c r="G35" s="737"/>
      <c r="H35" s="737"/>
      <c r="I35" s="737"/>
    </row>
    <row r="36" spans="1:9" x14ac:dyDescent="0.2">
      <c r="A36" s="737"/>
      <c r="B36" s="737"/>
      <c r="C36" s="737"/>
      <c r="D36" s="737"/>
      <c r="E36" s="737"/>
      <c r="F36" s="737"/>
      <c r="G36" s="737"/>
      <c r="H36" s="737"/>
      <c r="I36" s="737"/>
    </row>
    <row r="37" spans="1:9" x14ac:dyDescent="0.2">
      <c r="A37" s="737"/>
      <c r="B37" s="737"/>
      <c r="C37" s="737"/>
      <c r="D37" s="737"/>
      <c r="E37" s="737"/>
      <c r="F37" s="737"/>
      <c r="G37" s="737"/>
      <c r="H37" s="737"/>
      <c r="I37" s="737"/>
    </row>
    <row r="38" spans="1:9" ht="19.5" customHeight="1" x14ac:dyDescent="0.2">
      <c r="A38" s="126" t="s">
        <v>227</v>
      </c>
      <c r="B38" s="764">
        <f ca="1">'Popis SÚ a nákl.účtů'!B165</f>
        <v>44573</v>
      </c>
      <c r="C38"/>
      <c r="D38" s="25"/>
      <c r="E38" s="737"/>
      <c r="F38" s="737"/>
      <c r="G38" s="737"/>
      <c r="H38" s="737"/>
      <c r="I38" s="737"/>
    </row>
    <row r="39" spans="1:9" ht="19.5" customHeight="1" x14ac:dyDescent="0.2">
      <c r="A39" s="126" t="s">
        <v>114</v>
      </c>
      <c r="B39" s="125">
        <f>'Popis SÚ a nákl.účtů'!B166</f>
        <v>0</v>
      </c>
      <c r="C39" s="690" t="s">
        <v>407</v>
      </c>
      <c r="D39" s="754"/>
      <c r="E39" s="737"/>
      <c r="F39" s="737"/>
      <c r="G39" s="737"/>
      <c r="H39" s="737"/>
      <c r="I39" s="737"/>
    </row>
    <row r="40" spans="1:9" ht="19.5" customHeight="1" x14ac:dyDescent="0.2">
      <c r="A40" s="126"/>
      <c r="B40" s="136"/>
      <c r="C40" s="163"/>
      <c r="D40" s="25"/>
      <c r="E40" s="737"/>
      <c r="F40" s="737"/>
      <c r="G40" s="737"/>
      <c r="H40" s="737"/>
      <c r="I40" s="737"/>
    </row>
    <row r="41" spans="1:9" ht="19.5" customHeight="1" x14ac:dyDescent="0.2">
      <c r="A41" s="126" t="s">
        <v>117</v>
      </c>
      <c r="B41" s="125">
        <f>'Popis SÚ a nákl.účtů'!B168</f>
        <v>0</v>
      </c>
      <c r="C41" s="690" t="s">
        <v>408</v>
      </c>
      <c r="D41" s="754"/>
      <c r="E41" s="737"/>
      <c r="F41" s="737"/>
      <c r="G41" s="737"/>
      <c r="H41" s="737"/>
      <c r="I41" s="737"/>
    </row>
    <row r="42" spans="1:9" x14ac:dyDescent="0.2">
      <c r="A42" s="737"/>
      <c r="B42" s="737"/>
      <c r="C42" s="737"/>
      <c r="D42" s="737"/>
      <c r="E42" s="737"/>
      <c r="F42" s="737"/>
      <c r="G42" s="737"/>
      <c r="H42" s="737"/>
      <c r="I42" s="737"/>
    </row>
    <row r="43" spans="1:9" x14ac:dyDescent="0.2">
      <c r="A43" s="737"/>
      <c r="B43" s="737"/>
      <c r="C43" s="737"/>
      <c r="D43" s="737"/>
      <c r="E43" s="737"/>
      <c r="F43" s="737"/>
      <c r="G43" s="737"/>
      <c r="H43" s="737"/>
      <c r="I43" s="737"/>
    </row>
  </sheetData>
  <mergeCells count="3">
    <mergeCell ref="A4:C4"/>
    <mergeCell ref="B31:C31"/>
    <mergeCell ref="B32:C32"/>
  </mergeCells>
  <pageMargins left="0.7" right="0.7" top="0.75" bottom="0.75" header="0.3" footer="0.3"/>
  <pageSetup paperSize="9" scale="7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  <pageSetUpPr fitToPage="1"/>
  </sheetPr>
  <dimension ref="A1:L59"/>
  <sheetViews>
    <sheetView showGridLines="0" tabSelected="1" workbookViewId="0">
      <selection activeCell="E7" sqref="E7"/>
    </sheetView>
  </sheetViews>
  <sheetFormatPr defaultRowHeight="12.75" x14ac:dyDescent="0.2"/>
  <cols>
    <col min="1" max="1" width="49.42578125" customWidth="1"/>
    <col min="2" max="2" width="8.42578125" customWidth="1"/>
    <col min="3" max="3" width="37.28515625" customWidth="1"/>
    <col min="4" max="4" width="13.7109375" customWidth="1"/>
    <col min="5" max="5" width="37" customWidth="1"/>
  </cols>
  <sheetData>
    <row r="1" spans="1:6" ht="24.75" customHeight="1" x14ac:dyDescent="0.4">
      <c r="A1" s="128" t="s">
        <v>546</v>
      </c>
      <c r="D1" s="126"/>
      <c r="E1" s="323" t="str">
        <f>'Popis SÚ a nákl.účtů'!D2</f>
        <v>číslo org.: 14xx</v>
      </c>
    </row>
    <row r="2" spans="1:6" ht="33" customHeight="1" x14ac:dyDescent="0.25">
      <c r="A2" s="111" t="s">
        <v>82</v>
      </c>
      <c r="B2" s="25"/>
      <c r="C2" s="1008">
        <f>'Popis SÚ a nákl.účtů'!C3</f>
        <v>0</v>
      </c>
      <c r="D2" s="1162"/>
      <c r="E2" s="1162"/>
    </row>
    <row r="3" spans="1:6" ht="7.5" customHeight="1" x14ac:dyDescent="0.25">
      <c r="A3" s="111"/>
      <c r="B3" s="25"/>
      <c r="C3" s="25"/>
      <c r="D3" s="25"/>
      <c r="E3" s="25"/>
    </row>
    <row r="4" spans="1:6" ht="31.5" customHeight="1" x14ac:dyDescent="0.2">
      <c r="A4" s="1160" t="s">
        <v>547</v>
      </c>
      <c r="B4" s="1161"/>
      <c r="C4" s="1161"/>
      <c r="D4" s="1161"/>
      <c r="E4" s="1161"/>
      <c r="F4" s="135"/>
    </row>
    <row r="5" spans="1:6" ht="12" customHeight="1" x14ac:dyDescent="0.25">
      <c r="A5" s="111"/>
      <c r="B5" s="25"/>
      <c r="C5" s="25"/>
      <c r="D5" s="25"/>
      <c r="E5" s="25"/>
    </row>
    <row r="6" spans="1:6" ht="17.100000000000001" customHeight="1" thickBot="1" x14ac:dyDescent="0.3">
      <c r="A6" s="131" t="s">
        <v>123</v>
      </c>
    </row>
    <row r="7" spans="1:6" ht="29.25" customHeight="1" thickBot="1" x14ac:dyDescent="0.25">
      <c r="A7" s="127" t="s">
        <v>125</v>
      </c>
      <c r="B7" s="138" t="s">
        <v>126</v>
      </c>
      <c r="C7" s="974" t="s">
        <v>548</v>
      </c>
    </row>
    <row r="8" spans="1:6" ht="15" customHeight="1" x14ac:dyDescent="0.2">
      <c r="A8" s="139" t="s">
        <v>119</v>
      </c>
      <c r="B8" s="140"/>
      <c r="C8" s="1216" t="s">
        <v>214</v>
      </c>
    </row>
    <row r="9" spans="1:6" ht="15" customHeight="1" x14ac:dyDescent="0.2">
      <c r="A9" s="129" t="s">
        <v>120</v>
      </c>
      <c r="B9" s="5"/>
      <c r="C9" s="141" t="s">
        <v>124</v>
      </c>
    </row>
    <row r="10" spans="1:6" ht="15" customHeight="1" x14ac:dyDescent="0.2">
      <c r="A10" s="129" t="s">
        <v>121</v>
      </c>
      <c r="B10" s="5"/>
      <c r="C10" s="141" t="s">
        <v>124</v>
      </c>
    </row>
    <row r="11" spans="1:6" ht="15" customHeight="1" x14ac:dyDescent="0.2">
      <c r="A11" s="129" t="s">
        <v>122</v>
      </c>
      <c r="B11" s="5"/>
      <c r="C11" s="141" t="s">
        <v>129</v>
      </c>
    </row>
    <row r="12" spans="1:6" ht="15" customHeight="1" x14ac:dyDescent="0.2">
      <c r="A12" s="142" t="s">
        <v>118</v>
      </c>
      <c r="B12" s="5"/>
      <c r="C12" s="1215" t="s">
        <v>214</v>
      </c>
    </row>
    <row r="13" spans="1:6" ht="15" customHeight="1" x14ac:dyDescent="0.2">
      <c r="A13" s="129" t="s">
        <v>127</v>
      </c>
      <c r="B13" s="5"/>
      <c r="C13" s="141" t="s">
        <v>129</v>
      </c>
    </row>
    <row r="14" spans="1:6" ht="15" customHeight="1" x14ac:dyDescent="0.2">
      <c r="A14" s="129" t="s">
        <v>128</v>
      </c>
      <c r="B14" s="5"/>
      <c r="C14" s="141" t="s">
        <v>129</v>
      </c>
    </row>
    <row r="15" spans="1:6" ht="15" customHeight="1" x14ac:dyDescent="0.2">
      <c r="A15" s="129" t="s">
        <v>453</v>
      </c>
      <c r="B15" s="5"/>
      <c r="C15" s="141" t="s">
        <v>129</v>
      </c>
    </row>
    <row r="16" spans="1:6" ht="15" customHeight="1" x14ac:dyDescent="0.2">
      <c r="A16" s="129" t="s">
        <v>454</v>
      </c>
      <c r="B16" s="5"/>
      <c r="C16" s="141" t="s">
        <v>129</v>
      </c>
    </row>
    <row r="17" spans="1:12" ht="15" customHeight="1" x14ac:dyDescent="0.2">
      <c r="A17" s="129" t="s">
        <v>455</v>
      </c>
      <c r="B17" s="5"/>
      <c r="C17" s="141" t="s">
        <v>129</v>
      </c>
    </row>
    <row r="18" spans="1:12" ht="15" customHeight="1" x14ac:dyDescent="0.2">
      <c r="A18" s="129" t="s">
        <v>456</v>
      </c>
      <c r="B18" s="5"/>
      <c r="C18" s="141" t="s">
        <v>129</v>
      </c>
    </row>
    <row r="19" spans="1:12" ht="15" customHeight="1" x14ac:dyDescent="0.2">
      <c r="A19" s="129" t="s">
        <v>457</v>
      </c>
      <c r="B19" s="5"/>
      <c r="C19" s="141" t="s">
        <v>129</v>
      </c>
    </row>
    <row r="20" spans="1:12" ht="15" customHeight="1" x14ac:dyDescent="0.2">
      <c r="A20" s="129" t="s">
        <v>458</v>
      </c>
      <c r="B20" s="5"/>
      <c r="C20" s="141" t="s">
        <v>129</v>
      </c>
    </row>
    <row r="21" spans="1:12" ht="15" customHeight="1" x14ac:dyDescent="0.2">
      <c r="A21" s="129" t="s">
        <v>459</v>
      </c>
      <c r="B21" s="5"/>
      <c r="C21" s="141" t="s">
        <v>129</v>
      </c>
    </row>
    <row r="22" spans="1:12" ht="15" customHeight="1" x14ac:dyDescent="0.2">
      <c r="A22" s="129" t="s">
        <v>460</v>
      </c>
      <c r="B22" s="5"/>
      <c r="C22" s="141" t="s">
        <v>129</v>
      </c>
    </row>
    <row r="23" spans="1:12" ht="15" customHeight="1" x14ac:dyDescent="0.2">
      <c r="A23" s="708" t="s">
        <v>541</v>
      </c>
      <c r="B23" s="5"/>
      <c r="C23" s="141" t="s">
        <v>129</v>
      </c>
    </row>
    <row r="24" spans="1:12" ht="15" customHeight="1" x14ac:dyDescent="0.2">
      <c r="A24" s="708" t="s">
        <v>542</v>
      </c>
      <c r="B24" s="5"/>
      <c r="C24" s="141" t="s">
        <v>129</v>
      </c>
    </row>
    <row r="25" spans="1:12" ht="15" customHeight="1" x14ac:dyDescent="0.2">
      <c r="A25" s="708" t="s">
        <v>543</v>
      </c>
      <c r="B25" s="5"/>
      <c r="C25" s="141" t="s">
        <v>129</v>
      </c>
      <c r="L25" s="125"/>
    </row>
    <row r="26" spans="1:12" ht="15" customHeight="1" x14ac:dyDescent="0.2">
      <c r="A26" s="708" t="s">
        <v>544</v>
      </c>
      <c r="B26" s="5"/>
      <c r="C26" s="141" t="s">
        <v>129</v>
      </c>
      <c r="L26" s="125"/>
    </row>
    <row r="27" spans="1:12" s="795" customFormat="1" ht="15" customHeight="1" x14ac:dyDescent="0.2">
      <c r="A27" s="708" t="s">
        <v>545</v>
      </c>
      <c r="B27" s="797"/>
      <c r="C27" s="141" t="s">
        <v>129</v>
      </c>
      <c r="L27" s="812"/>
    </row>
    <row r="28" spans="1:12" ht="15" customHeight="1" x14ac:dyDescent="0.2">
      <c r="A28" s="142" t="s">
        <v>540</v>
      </c>
      <c r="B28" s="5"/>
      <c r="C28" s="141" t="s">
        <v>130</v>
      </c>
      <c r="L28" s="125"/>
    </row>
    <row r="29" spans="1:12" ht="15" customHeight="1" x14ac:dyDescent="0.2">
      <c r="A29" s="142" t="s">
        <v>478</v>
      </c>
      <c r="B29" s="5"/>
      <c r="C29" s="141" t="s">
        <v>130</v>
      </c>
      <c r="L29" s="125"/>
    </row>
    <row r="30" spans="1:12" s="795" customFormat="1" ht="15" customHeight="1" x14ac:dyDescent="0.2">
      <c r="A30" s="142" t="s">
        <v>452</v>
      </c>
      <c r="B30" s="797"/>
      <c r="C30" s="141" t="s">
        <v>130</v>
      </c>
      <c r="L30" s="812"/>
    </row>
    <row r="31" spans="1:12" ht="15" customHeight="1" x14ac:dyDescent="0.2">
      <c r="A31" s="142" t="s">
        <v>409</v>
      </c>
      <c r="B31" s="5"/>
      <c r="C31" s="141" t="s">
        <v>130</v>
      </c>
      <c r="L31" s="125"/>
    </row>
    <row r="32" spans="1:12" ht="15" customHeight="1" x14ac:dyDescent="0.2">
      <c r="A32" s="142" t="s">
        <v>539</v>
      </c>
      <c r="B32" s="5"/>
      <c r="C32" s="141" t="s">
        <v>130</v>
      </c>
    </row>
    <row r="33" spans="1:5" ht="15" customHeight="1" thickBot="1" x14ac:dyDescent="0.25">
      <c r="A33" s="143" t="s">
        <v>410</v>
      </c>
      <c r="B33" s="144"/>
      <c r="C33" s="145" t="s">
        <v>130</v>
      </c>
    </row>
    <row r="34" spans="1:5" ht="18" customHeight="1" x14ac:dyDescent="0.2">
      <c r="A34" s="125"/>
    </row>
    <row r="35" spans="1:5" ht="26.25" customHeight="1" x14ac:dyDescent="0.2">
      <c r="A35" s="132" t="s">
        <v>132</v>
      </c>
      <c r="B35" s="137" t="s">
        <v>126</v>
      </c>
      <c r="C35" s="133" t="s">
        <v>133</v>
      </c>
      <c r="D35" s="134" t="s">
        <v>131</v>
      </c>
      <c r="E35" s="133" t="s">
        <v>134</v>
      </c>
    </row>
    <row r="36" spans="1:5" ht="15" customHeight="1" x14ac:dyDescent="0.2">
      <c r="A36" s="5"/>
      <c r="B36" s="5"/>
      <c r="C36" s="5"/>
      <c r="D36" s="5"/>
      <c r="E36" s="5"/>
    </row>
    <row r="37" spans="1:5" ht="15" customHeight="1" x14ac:dyDescent="0.2">
      <c r="A37" s="5"/>
      <c r="B37" s="5"/>
      <c r="C37" s="5"/>
      <c r="D37" s="5"/>
      <c r="E37" s="5"/>
    </row>
    <row r="38" spans="1:5" ht="15" customHeight="1" x14ac:dyDescent="0.2">
      <c r="A38" s="5"/>
      <c r="B38" s="5"/>
      <c r="C38" s="5"/>
      <c r="D38" s="5"/>
      <c r="E38" s="5"/>
    </row>
    <row r="39" spans="1:5" ht="15" customHeight="1" x14ac:dyDescent="0.2">
      <c r="A39" s="5"/>
      <c r="B39" s="5"/>
      <c r="C39" s="5"/>
      <c r="D39" s="5"/>
      <c r="E39" s="5"/>
    </row>
    <row r="40" spans="1:5" ht="15" customHeight="1" x14ac:dyDescent="0.2">
      <c r="A40" s="5"/>
      <c r="B40" s="5"/>
      <c r="C40" s="5"/>
      <c r="D40" s="5"/>
      <c r="E40" s="5"/>
    </row>
    <row r="41" spans="1:5" ht="17.100000000000001" customHeight="1" x14ac:dyDescent="0.2">
      <c r="B41" s="126" t="s">
        <v>227</v>
      </c>
      <c r="C41" s="415">
        <f ca="1">'Popis SÚ a nákl.účtů'!B165</f>
        <v>44573</v>
      </c>
    </row>
    <row r="42" spans="1:5" ht="17.100000000000001" customHeight="1" x14ac:dyDescent="0.2">
      <c r="B42" s="126" t="s">
        <v>224</v>
      </c>
      <c r="C42" s="416">
        <f>'Popis SÚ a nákl.účtů'!B166</f>
        <v>0</v>
      </c>
      <c r="D42" s="126" t="s">
        <v>109</v>
      </c>
      <c r="E42" s="125" t="s">
        <v>226</v>
      </c>
    </row>
    <row r="43" spans="1:5" ht="17.100000000000001" customHeight="1" x14ac:dyDescent="0.2">
      <c r="B43" s="126" t="s">
        <v>225</v>
      </c>
      <c r="C43" s="416">
        <f>'Popis SÚ a nákl.účtů'!B167</f>
        <v>0</v>
      </c>
    </row>
    <row r="44" spans="1:5" ht="17.100000000000001" customHeight="1" x14ac:dyDescent="0.2">
      <c r="B44" s="126" t="s">
        <v>117</v>
      </c>
      <c r="C44" s="416">
        <f>'Popis SÚ a nákl.účtů'!B168</f>
        <v>0</v>
      </c>
      <c r="D44" s="126" t="s">
        <v>109</v>
      </c>
      <c r="E44" s="125" t="s">
        <v>226</v>
      </c>
    </row>
    <row r="45" spans="1:5" ht="17.100000000000001" customHeight="1" x14ac:dyDescent="0.2"/>
    <row r="46" spans="1:5" ht="17.100000000000001" customHeight="1" x14ac:dyDescent="0.2"/>
    <row r="47" spans="1:5" ht="17.100000000000001" customHeight="1" x14ac:dyDescent="0.2"/>
    <row r="48" spans="1:5" ht="17.100000000000001" customHeight="1" x14ac:dyDescent="0.2"/>
    <row r="49" ht="17.100000000000001" customHeight="1" x14ac:dyDescent="0.2"/>
    <row r="50" ht="17.100000000000001" customHeight="1" x14ac:dyDescent="0.2"/>
    <row r="51" ht="17.100000000000001" customHeight="1" x14ac:dyDescent="0.2"/>
    <row r="52" ht="17.100000000000001" customHeight="1" x14ac:dyDescent="0.2"/>
    <row r="53" ht="17.100000000000001" customHeight="1" x14ac:dyDescent="0.2"/>
    <row r="54" ht="17.100000000000001" customHeight="1" x14ac:dyDescent="0.2"/>
    <row r="55" ht="17.100000000000001" customHeight="1" x14ac:dyDescent="0.2"/>
    <row r="56" ht="17.100000000000001" customHeight="1" x14ac:dyDescent="0.2"/>
    <row r="57" ht="17.100000000000001" customHeight="1" x14ac:dyDescent="0.2"/>
    <row r="58" ht="17.100000000000001" customHeight="1" x14ac:dyDescent="0.2"/>
    <row r="59" ht="17.100000000000001" customHeight="1" x14ac:dyDescent="0.2"/>
  </sheetData>
  <mergeCells count="2">
    <mergeCell ref="A4:E4"/>
    <mergeCell ref="C2:E2"/>
  </mergeCells>
  <pageMargins left="0.23622047244094491" right="0.23622047244094491" top="0.19685039370078741" bottom="0.19685039370078741" header="0.31496062992125984" footer="0.31496062992125984"/>
  <pageSetup paperSize="9" scale="8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16</vt:i4>
      </vt:variant>
      <vt:variant>
        <vt:lpstr>Pojmenované oblasti</vt:lpstr>
      </vt:variant>
      <vt:variant>
        <vt:i4>4</vt:i4>
      </vt:variant>
    </vt:vector>
  </HeadingPairs>
  <TitlesOfParts>
    <vt:vector size="20" baseType="lpstr">
      <vt:lpstr>Popis SÚ a nákl.účtů</vt:lpstr>
      <vt:lpstr>Transfery</vt:lpstr>
      <vt:lpstr>Transferové odpisy</vt:lpstr>
      <vt:lpstr>Rozdělení HV</vt:lpstr>
      <vt:lpstr>Odpisy</vt:lpstr>
      <vt:lpstr>Peněžní fondy</vt:lpstr>
      <vt:lpstr>Finanční krytí fondů</vt:lpstr>
      <vt:lpstr>Stav pohledávek a závazků</vt:lpstr>
      <vt:lpstr>Schvalování účetní závěrky</vt:lpstr>
      <vt:lpstr>Finanční vypořádání dotací</vt:lpstr>
      <vt:lpstr>Vyúčtování provozního příspěvku</vt:lpstr>
      <vt:lpstr>Majetek předaný a vlastní</vt:lpstr>
      <vt:lpstr>Majetek vlastní</vt:lpstr>
      <vt:lpstr>Majetek předaný</vt:lpstr>
      <vt:lpstr>Daňová úspora</vt:lpstr>
      <vt:lpstr>Rozpis kon. stavů fondů</vt:lpstr>
      <vt:lpstr>'Finanční vypořádání dotací'!Oblast_tisku</vt:lpstr>
      <vt:lpstr>'Peněžní fondy'!Oblast_tisku</vt:lpstr>
      <vt:lpstr>'Popis SÚ a nákl.účtů'!Oblast_tisku</vt:lpstr>
      <vt:lpstr>'Stav pohledávek a závazků'!Oblast_tisku</vt:lpstr>
    </vt:vector>
  </TitlesOfParts>
  <Company>kulk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machovap</dc:creator>
  <cp:lastModifiedBy>Machová Pavla</cp:lastModifiedBy>
  <cp:lastPrinted>2021-01-08T00:36:26Z</cp:lastPrinted>
  <dcterms:created xsi:type="dcterms:W3CDTF">2011-11-14T09:06:15Z</dcterms:created>
  <dcterms:modified xsi:type="dcterms:W3CDTF">2022-01-12T11:41:15Z</dcterms:modified>
</cp:coreProperties>
</file>