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ROZPISOVÉ TABULKY/"/>
    </mc:Choice>
  </mc:AlternateContent>
  <xr:revisionPtr revIDLastSave="371" documentId="11_E4319EE0A88852618A1BF10FA8A89D398F9DF8C7" xr6:coauthVersionLast="47" xr6:coauthVersionMax="47" xr10:uidLastSave="{69CDA191-D66E-4883-BBE5-CFD667AA244F}"/>
  <bookViews>
    <workbookView xWindow="-120" yWindow="-120" windowWidth="29040" windowHeight="15840" activeTab="4" xr2:uid="{00000000-000D-0000-FFFF-FFFF00000000}"/>
  </bookViews>
  <sheets>
    <sheet name="SJ_stat" sheetId="1" r:id="rId1"/>
    <sheet name="SJ_ROZP" sheetId="2" r:id="rId2"/>
    <sheet name="SJ_ZUKA" sheetId="3" r:id="rId3"/>
    <sheet name="úprava_říjen" sheetId="4" state="hidden" r:id="rId4"/>
    <sheet name="NORMATIVY" sheetId="5" r:id="rId5"/>
    <sheet name="List1" sheetId="6" r:id="rId6"/>
  </sheets>
  <definedNames>
    <definedName name="_xlnm._FilterDatabase" localSheetId="5" hidden="1">List1!$A$4:$I$395</definedName>
    <definedName name="_xlnm._FilterDatabase" localSheetId="0" hidden="1">SJ_stat!$A$5:$BJ$44</definedName>
    <definedName name="_xlnm._FilterDatabase" localSheetId="2" hidden="1">SJ_ZUKA!$A$5:$AM$44</definedName>
    <definedName name="_xlnm._FilterDatabase" localSheetId="3" hidden="1">úprava_říjen!$A$5:$AV$33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3" l="1"/>
  <c r="B7" i="3"/>
  <c r="C7" i="3"/>
  <c r="D7" i="3"/>
  <c r="I7" i="3"/>
  <c r="K7" i="3"/>
  <c r="N7" i="3"/>
  <c r="O7" i="3"/>
  <c r="P7" i="3"/>
  <c r="Q7" i="3"/>
  <c r="R7" i="3"/>
  <c r="S7" i="3"/>
  <c r="T7" i="3"/>
  <c r="U7" i="3"/>
  <c r="V7" i="3"/>
  <c r="W7" i="3"/>
  <c r="X7" i="3"/>
  <c r="Y7" i="3"/>
  <c r="AC7" i="3"/>
  <c r="AF7" i="3"/>
  <c r="AG7" i="3"/>
  <c r="AJ7" i="3"/>
  <c r="AK7" i="3"/>
  <c r="AL7" i="3"/>
  <c r="A8" i="3"/>
  <c r="B8" i="3"/>
  <c r="C8" i="3"/>
  <c r="D8" i="3"/>
  <c r="I8" i="3"/>
  <c r="K8" i="3"/>
  <c r="N8" i="3"/>
  <c r="O8" i="3"/>
  <c r="P8" i="3"/>
  <c r="Q8" i="3"/>
  <c r="T8" i="3"/>
  <c r="U8" i="3"/>
  <c r="V8" i="3"/>
  <c r="W8" i="3"/>
  <c r="X8" i="3"/>
  <c r="Y8" i="3"/>
  <c r="AC8" i="3"/>
  <c r="AG8" i="3"/>
  <c r="AJ8" i="3"/>
  <c r="AK8" i="3"/>
  <c r="AL8" i="3"/>
  <c r="A9" i="3"/>
  <c r="B9" i="3"/>
  <c r="C9" i="3"/>
  <c r="D9" i="3"/>
  <c r="I9" i="3"/>
  <c r="K9" i="3"/>
  <c r="N9" i="3"/>
  <c r="O9" i="3"/>
  <c r="P9" i="3"/>
  <c r="Q9" i="3"/>
  <c r="R9" i="3"/>
  <c r="S9" i="3"/>
  <c r="T9" i="3"/>
  <c r="U9" i="3"/>
  <c r="V9" i="3"/>
  <c r="W9" i="3"/>
  <c r="X9" i="3"/>
  <c r="Y9" i="3"/>
  <c r="AC9" i="3"/>
  <c r="AF9" i="3"/>
  <c r="AG9" i="3"/>
  <c r="AJ9" i="3"/>
  <c r="AK9" i="3"/>
  <c r="AL9" i="3"/>
  <c r="A10" i="3"/>
  <c r="B10" i="3"/>
  <c r="C10" i="3"/>
  <c r="D10" i="3"/>
  <c r="I10" i="3"/>
  <c r="K10" i="3"/>
  <c r="L10" i="3"/>
  <c r="O10" i="3"/>
  <c r="P10" i="3"/>
  <c r="Q10" i="3"/>
  <c r="R10" i="3"/>
  <c r="S10" i="3"/>
  <c r="T10" i="3"/>
  <c r="U10" i="3"/>
  <c r="V10" i="3"/>
  <c r="W10" i="3"/>
  <c r="X10" i="3"/>
  <c r="Y10" i="3"/>
  <c r="AC10" i="3"/>
  <c r="AD10" i="3"/>
  <c r="AG10" i="3"/>
  <c r="AJ10" i="3"/>
  <c r="AK10" i="3"/>
  <c r="AL10" i="3"/>
  <c r="A11" i="3"/>
  <c r="B11" i="3"/>
  <c r="C11" i="3"/>
  <c r="D11" i="3"/>
  <c r="I11" i="3"/>
  <c r="K11" i="3"/>
  <c r="L11" i="3"/>
  <c r="M11" i="3"/>
  <c r="N11" i="3"/>
  <c r="O11" i="3"/>
  <c r="P11" i="3"/>
  <c r="Q11" i="3"/>
  <c r="R11" i="3"/>
  <c r="S11" i="3"/>
  <c r="T11" i="3"/>
  <c r="U11" i="3"/>
  <c r="V11" i="3"/>
  <c r="Y11" i="3"/>
  <c r="AC11" i="3"/>
  <c r="AD11" i="3"/>
  <c r="AG11" i="3"/>
  <c r="AJ11" i="3"/>
  <c r="AK11" i="3"/>
  <c r="AL11" i="3"/>
  <c r="A12" i="3"/>
  <c r="B12" i="3"/>
  <c r="C12" i="3"/>
  <c r="D12" i="3"/>
  <c r="I12" i="3"/>
  <c r="K12" i="3"/>
  <c r="L12" i="3"/>
  <c r="O12" i="3"/>
  <c r="P12" i="3"/>
  <c r="Q12" i="3"/>
  <c r="R12" i="3"/>
  <c r="S12" i="3"/>
  <c r="T12" i="3"/>
  <c r="U12" i="3"/>
  <c r="V12" i="3"/>
  <c r="W12" i="3"/>
  <c r="X12" i="3"/>
  <c r="Y12" i="3"/>
  <c r="AC12" i="3"/>
  <c r="AD12" i="3"/>
  <c r="AG12" i="3"/>
  <c r="AJ12" i="3"/>
  <c r="AK12" i="3"/>
  <c r="AL12" i="3"/>
  <c r="A13" i="3"/>
  <c r="B13" i="3"/>
  <c r="C13" i="3"/>
  <c r="D13" i="3"/>
  <c r="I13" i="3"/>
  <c r="K13" i="3"/>
  <c r="L13" i="3"/>
  <c r="M13" i="3"/>
  <c r="N13" i="3"/>
  <c r="O13" i="3"/>
  <c r="P13" i="3"/>
  <c r="Q13" i="3"/>
  <c r="R13" i="3"/>
  <c r="S13" i="3"/>
  <c r="T13" i="3"/>
  <c r="U13" i="3"/>
  <c r="V13" i="3"/>
  <c r="Y13" i="3"/>
  <c r="AC13" i="3"/>
  <c r="AD13" i="3"/>
  <c r="AG13" i="3"/>
  <c r="AJ13" i="3"/>
  <c r="AK13" i="3"/>
  <c r="AL13" i="3"/>
  <c r="A14" i="3"/>
  <c r="B14" i="3"/>
  <c r="C14" i="3"/>
  <c r="D14" i="3"/>
  <c r="I14" i="3"/>
  <c r="K14" i="3"/>
  <c r="L14" i="3"/>
  <c r="M14" i="3"/>
  <c r="P14" i="3"/>
  <c r="Q14" i="3"/>
  <c r="S14" i="3"/>
  <c r="T14" i="3"/>
  <c r="U14" i="3"/>
  <c r="V14" i="3"/>
  <c r="W14" i="3"/>
  <c r="X14" i="3"/>
  <c r="Y14" i="3"/>
  <c r="AC14" i="3"/>
  <c r="AD14" i="3"/>
  <c r="AJ14" i="3"/>
  <c r="AK14" i="3"/>
  <c r="AL14" i="3"/>
  <c r="A15" i="3"/>
  <c r="B15" i="3"/>
  <c r="C15" i="3"/>
  <c r="D15" i="3"/>
  <c r="I15" i="3"/>
  <c r="K15" i="3"/>
  <c r="L15" i="3"/>
  <c r="M15" i="3"/>
  <c r="N15" i="3"/>
  <c r="P15" i="3"/>
  <c r="Q15" i="3"/>
  <c r="R15" i="3"/>
  <c r="S15" i="3"/>
  <c r="T15" i="3"/>
  <c r="U15" i="3"/>
  <c r="V15" i="3"/>
  <c r="W15" i="3"/>
  <c r="X15" i="3"/>
  <c r="Y15" i="3"/>
  <c r="AC15" i="3"/>
  <c r="AD15" i="3"/>
  <c r="AE15" i="3"/>
  <c r="AF15" i="3"/>
  <c r="AJ15" i="3"/>
  <c r="AK15" i="3"/>
  <c r="AL15" i="3"/>
  <c r="A16" i="3"/>
  <c r="B16" i="3"/>
  <c r="C16" i="3"/>
  <c r="D16" i="3"/>
  <c r="I16" i="3"/>
  <c r="K16" i="3"/>
  <c r="L16" i="3"/>
  <c r="M16" i="3"/>
  <c r="N16" i="3"/>
  <c r="O16" i="3"/>
  <c r="P16" i="3"/>
  <c r="Q16" i="3"/>
  <c r="R16" i="3"/>
  <c r="S16" i="3"/>
  <c r="T16" i="3"/>
  <c r="U16" i="3"/>
  <c r="V16" i="3"/>
  <c r="X16" i="3"/>
  <c r="Y16" i="3"/>
  <c r="AC16" i="3"/>
  <c r="AD16" i="3"/>
  <c r="AF16" i="3"/>
  <c r="AG16" i="3"/>
  <c r="AJ16" i="3"/>
  <c r="AM16" i="3" s="1"/>
  <c r="AK16" i="3"/>
  <c r="AL16" i="3"/>
  <c r="A17" i="3"/>
  <c r="B17" i="3"/>
  <c r="C17" i="3"/>
  <c r="D17" i="3"/>
  <c r="I17" i="3"/>
  <c r="K17" i="3"/>
  <c r="L17" i="3"/>
  <c r="M17" i="3"/>
  <c r="N17" i="3"/>
  <c r="O17" i="3"/>
  <c r="P17" i="3"/>
  <c r="Q17" i="3"/>
  <c r="R17" i="3"/>
  <c r="S17" i="3"/>
  <c r="T17" i="3"/>
  <c r="U17" i="3"/>
  <c r="V17" i="3"/>
  <c r="AC17" i="3"/>
  <c r="AD17" i="3"/>
  <c r="AJ17" i="3"/>
  <c r="AK17" i="3"/>
  <c r="AL17" i="3"/>
  <c r="A18" i="3"/>
  <c r="B18" i="3"/>
  <c r="C18" i="3"/>
  <c r="D18" i="3"/>
  <c r="I18" i="3"/>
  <c r="K18" i="3"/>
  <c r="L18" i="3"/>
  <c r="M18" i="3"/>
  <c r="N18" i="3"/>
  <c r="O18" i="3"/>
  <c r="P18" i="3"/>
  <c r="Q18" i="3"/>
  <c r="R18" i="3"/>
  <c r="S18" i="3"/>
  <c r="T18" i="3"/>
  <c r="V18" i="3"/>
  <c r="W18" i="3"/>
  <c r="X18" i="3"/>
  <c r="Y18" i="3"/>
  <c r="AD18" i="3"/>
  <c r="AE18" i="3"/>
  <c r="AF18" i="3"/>
  <c r="AG18" i="3"/>
  <c r="AJ18" i="3"/>
  <c r="AK18" i="3"/>
  <c r="AL18" i="3"/>
  <c r="A19" i="3"/>
  <c r="B19" i="3"/>
  <c r="C19" i="3"/>
  <c r="D19" i="3"/>
  <c r="I19" i="3"/>
  <c r="K19" i="3"/>
  <c r="L19" i="3"/>
  <c r="M19" i="3"/>
  <c r="N19" i="3"/>
  <c r="O19" i="3"/>
  <c r="P19" i="3"/>
  <c r="Q19" i="3"/>
  <c r="R19" i="3"/>
  <c r="S19" i="3"/>
  <c r="T19" i="3"/>
  <c r="U19" i="3"/>
  <c r="V19" i="3"/>
  <c r="X19" i="3"/>
  <c r="Y19" i="3"/>
  <c r="AC19" i="3"/>
  <c r="AD19" i="3"/>
  <c r="AF19" i="3"/>
  <c r="AG19" i="3"/>
  <c r="AJ19" i="3"/>
  <c r="AK19" i="3"/>
  <c r="AL19" i="3"/>
  <c r="A20" i="3"/>
  <c r="B20" i="3"/>
  <c r="C20" i="3"/>
  <c r="D20" i="3"/>
  <c r="I20" i="3"/>
  <c r="K20" i="3"/>
  <c r="L20" i="3"/>
  <c r="M20" i="3"/>
  <c r="N20" i="3"/>
  <c r="O20" i="3"/>
  <c r="P20" i="3"/>
  <c r="Q20" i="3"/>
  <c r="R20" i="3"/>
  <c r="S20" i="3"/>
  <c r="T20" i="3"/>
  <c r="U20" i="3"/>
  <c r="V20" i="3"/>
  <c r="X20" i="3"/>
  <c r="Y20" i="3"/>
  <c r="AC20" i="3"/>
  <c r="AD20" i="3"/>
  <c r="AF20" i="3"/>
  <c r="AG20" i="3"/>
  <c r="AJ20" i="3"/>
  <c r="AK20" i="3"/>
  <c r="AL20" i="3"/>
  <c r="A21" i="3"/>
  <c r="B21" i="3"/>
  <c r="C21" i="3"/>
  <c r="D21" i="3"/>
  <c r="I21" i="3"/>
  <c r="K21" i="3"/>
  <c r="L21" i="3"/>
  <c r="M21" i="3"/>
  <c r="N21" i="3"/>
  <c r="O21" i="3"/>
  <c r="P21" i="3"/>
  <c r="Q21" i="3"/>
  <c r="R21" i="3"/>
  <c r="S21" i="3"/>
  <c r="T21" i="3"/>
  <c r="U21" i="3"/>
  <c r="V21" i="3"/>
  <c r="Y21" i="3"/>
  <c r="AC21" i="3"/>
  <c r="AD21" i="3"/>
  <c r="AG21" i="3"/>
  <c r="AJ21" i="3"/>
  <c r="AK21" i="3"/>
  <c r="AL21" i="3"/>
  <c r="A22" i="3"/>
  <c r="B22" i="3"/>
  <c r="C22" i="3"/>
  <c r="D22" i="3"/>
  <c r="I22" i="3"/>
  <c r="K22" i="3"/>
  <c r="L22" i="3"/>
  <c r="O22" i="3"/>
  <c r="P22" i="3"/>
  <c r="Q22" i="3"/>
  <c r="R22" i="3"/>
  <c r="S22" i="3"/>
  <c r="T22" i="3"/>
  <c r="U22" i="3"/>
  <c r="V22" i="3"/>
  <c r="W22" i="3"/>
  <c r="X22" i="3"/>
  <c r="Y22" i="3"/>
  <c r="AC22" i="3"/>
  <c r="AD22" i="3"/>
  <c r="AG22" i="3"/>
  <c r="AJ22" i="3"/>
  <c r="AK22" i="3"/>
  <c r="AL22" i="3"/>
  <c r="A23" i="3"/>
  <c r="B23" i="3"/>
  <c r="C23" i="3"/>
  <c r="D23" i="3"/>
  <c r="I23" i="3"/>
  <c r="K23" i="3"/>
  <c r="L23" i="3"/>
  <c r="N23" i="3"/>
  <c r="O23" i="3"/>
  <c r="P23" i="3"/>
  <c r="Q23" i="3"/>
  <c r="R23" i="3"/>
  <c r="S23" i="3"/>
  <c r="T23" i="3"/>
  <c r="U23" i="3"/>
  <c r="V23" i="3"/>
  <c r="W23" i="3"/>
  <c r="X23" i="3"/>
  <c r="Y23" i="3"/>
  <c r="AC23" i="3"/>
  <c r="AD23" i="3"/>
  <c r="AF23" i="3"/>
  <c r="AG23" i="3"/>
  <c r="AJ23" i="3"/>
  <c r="AK23" i="3"/>
  <c r="AL23" i="3"/>
  <c r="A24" i="3"/>
  <c r="B24" i="3"/>
  <c r="C24" i="3"/>
  <c r="D24" i="3"/>
  <c r="I24" i="3"/>
  <c r="K24" i="3"/>
  <c r="L24" i="3"/>
  <c r="M24" i="3"/>
  <c r="O24" i="3"/>
  <c r="P24" i="3"/>
  <c r="Q24" i="3"/>
  <c r="R24" i="3"/>
  <c r="S24" i="3"/>
  <c r="T24" i="3"/>
  <c r="U24" i="3"/>
  <c r="V24" i="3"/>
  <c r="W24" i="3"/>
  <c r="X24" i="3"/>
  <c r="Y24" i="3"/>
  <c r="AC24" i="3"/>
  <c r="AD24" i="3"/>
  <c r="AE24" i="3"/>
  <c r="AG24" i="3"/>
  <c r="AJ24" i="3"/>
  <c r="AK24" i="3"/>
  <c r="AL24" i="3"/>
  <c r="A25" i="3"/>
  <c r="B25" i="3"/>
  <c r="C25" i="3"/>
  <c r="D25" i="3"/>
  <c r="I25" i="3"/>
  <c r="K25" i="3"/>
  <c r="L25" i="3"/>
  <c r="O25" i="3"/>
  <c r="P25" i="3"/>
  <c r="S25" i="3"/>
  <c r="T25" i="3"/>
  <c r="U25" i="3"/>
  <c r="V25" i="3"/>
  <c r="W25" i="3"/>
  <c r="X25" i="3"/>
  <c r="Y25" i="3"/>
  <c r="AC25" i="3"/>
  <c r="AG25" i="3"/>
  <c r="AJ25" i="3"/>
  <c r="AK25" i="3"/>
  <c r="AL25" i="3"/>
  <c r="A26" i="3"/>
  <c r="B26" i="3"/>
  <c r="C26" i="3"/>
  <c r="D26" i="3"/>
  <c r="I26" i="3"/>
  <c r="K26" i="3"/>
  <c r="L26" i="3"/>
  <c r="M26" i="3"/>
  <c r="N26" i="3"/>
  <c r="O26" i="3"/>
  <c r="P26" i="3"/>
  <c r="Q26" i="3"/>
  <c r="R26" i="3"/>
  <c r="S26" i="3"/>
  <c r="T26" i="3"/>
  <c r="U26" i="3"/>
  <c r="X26" i="3"/>
  <c r="Y26" i="3"/>
  <c r="AC26" i="3"/>
  <c r="AF26" i="3"/>
  <c r="AG26" i="3"/>
  <c r="AJ26" i="3"/>
  <c r="AK26" i="3"/>
  <c r="AL26" i="3"/>
  <c r="A27" i="3"/>
  <c r="B27" i="3"/>
  <c r="C27" i="3"/>
  <c r="D27" i="3"/>
  <c r="I27" i="3"/>
  <c r="K27" i="3"/>
  <c r="L27" i="3"/>
  <c r="P27" i="3"/>
  <c r="Q27" i="3"/>
  <c r="R27" i="3"/>
  <c r="S27" i="3"/>
  <c r="T27" i="3"/>
  <c r="U27" i="3"/>
  <c r="V27" i="3"/>
  <c r="W27" i="3"/>
  <c r="X27" i="3"/>
  <c r="Y27" i="3"/>
  <c r="AC27" i="3"/>
  <c r="AD27" i="3"/>
  <c r="AJ27" i="3"/>
  <c r="AM27" i="3" s="1"/>
  <c r="AK27" i="3"/>
  <c r="AL27" i="3"/>
  <c r="A28" i="3"/>
  <c r="B28" i="3"/>
  <c r="C28" i="3"/>
  <c r="D28" i="3"/>
  <c r="I28" i="3"/>
  <c r="K28" i="3"/>
  <c r="P28" i="3"/>
  <c r="S28" i="3"/>
  <c r="T28" i="3"/>
  <c r="U28" i="3"/>
  <c r="V28" i="3"/>
  <c r="W28" i="3"/>
  <c r="X28" i="3"/>
  <c r="Y28" i="3"/>
  <c r="AC28" i="3"/>
  <c r="AJ28" i="3"/>
  <c r="AK28" i="3"/>
  <c r="AL28" i="3"/>
  <c r="A29" i="3"/>
  <c r="B29" i="3"/>
  <c r="C29" i="3"/>
  <c r="D29" i="3"/>
  <c r="I29" i="3"/>
  <c r="K29" i="3"/>
  <c r="L29" i="3"/>
  <c r="M29" i="3"/>
  <c r="N29" i="3"/>
  <c r="O29" i="3"/>
  <c r="P29" i="3"/>
  <c r="Q29" i="3"/>
  <c r="R29" i="3"/>
  <c r="S29" i="3"/>
  <c r="T29" i="3"/>
  <c r="U29" i="3"/>
  <c r="V29" i="3"/>
  <c r="X29" i="3"/>
  <c r="Y29" i="3"/>
  <c r="AC29" i="3"/>
  <c r="AD29" i="3"/>
  <c r="AF29" i="3"/>
  <c r="AG29" i="3"/>
  <c r="AJ29" i="3"/>
  <c r="AK29" i="3"/>
  <c r="AL29" i="3"/>
  <c r="A30" i="3"/>
  <c r="B30" i="3"/>
  <c r="C30" i="3"/>
  <c r="D30" i="3"/>
  <c r="I30" i="3"/>
  <c r="M30" i="3"/>
  <c r="O30" i="3"/>
  <c r="P30" i="3"/>
  <c r="Q30" i="3"/>
  <c r="R30" i="3"/>
  <c r="S30" i="3"/>
  <c r="T30" i="3"/>
  <c r="U30" i="3"/>
  <c r="V30" i="3"/>
  <c r="W30" i="3"/>
  <c r="X30" i="3"/>
  <c r="Y30" i="3"/>
  <c r="AE30" i="3"/>
  <c r="AG30" i="3"/>
  <c r="AJ30" i="3"/>
  <c r="AM30" i="3" s="1"/>
  <c r="AK30" i="3"/>
  <c r="AL30" i="3"/>
  <c r="A31" i="3"/>
  <c r="B31" i="3"/>
  <c r="C31" i="3"/>
  <c r="D31" i="3"/>
  <c r="I31" i="3"/>
  <c r="K31" i="3"/>
  <c r="L31" i="3"/>
  <c r="M31" i="3"/>
  <c r="N31" i="3"/>
  <c r="O31" i="3"/>
  <c r="P31" i="3"/>
  <c r="Q31" i="3"/>
  <c r="R31" i="3"/>
  <c r="S31" i="3"/>
  <c r="T31" i="3"/>
  <c r="W31" i="3"/>
  <c r="X31" i="3"/>
  <c r="Y31" i="3"/>
  <c r="AE31" i="3"/>
  <c r="AF31" i="3"/>
  <c r="AG31" i="3"/>
  <c r="AJ31" i="3"/>
  <c r="AK31" i="3"/>
  <c r="AL31" i="3"/>
  <c r="A32" i="3"/>
  <c r="B32" i="3"/>
  <c r="C32" i="3"/>
  <c r="D32" i="3"/>
  <c r="I32" i="3"/>
  <c r="K32" i="3"/>
  <c r="M32" i="3"/>
  <c r="N32" i="3"/>
  <c r="O32" i="3"/>
  <c r="R32" i="3"/>
  <c r="S32" i="3"/>
  <c r="T32" i="3"/>
  <c r="U32" i="3"/>
  <c r="V32" i="3"/>
  <c r="W32" i="3"/>
  <c r="X32" i="3"/>
  <c r="Y32" i="3"/>
  <c r="AE32" i="3"/>
  <c r="AF32" i="3"/>
  <c r="AG32" i="3"/>
  <c r="AJ32" i="3"/>
  <c r="AK32" i="3"/>
  <c r="AM32" i="3" s="1"/>
  <c r="AL32" i="3"/>
  <c r="A33" i="3"/>
  <c r="B33" i="3"/>
  <c r="C33" i="3"/>
  <c r="D33" i="3"/>
  <c r="I33" i="3"/>
  <c r="K33" i="3"/>
  <c r="L33" i="3"/>
  <c r="M33" i="3"/>
  <c r="N33" i="3"/>
  <c r="O33" i="3"/>
  <c r="P33" i="3"/>
  <c r="Q33" i="3"/>
  <c r="R33" i="3"/>
  <c r="S33" i="3"/>
  <c r="T33" i="3"/>
  <c r="W33" i="3"/>
  <c r="X33" i="3"/>
  <c r="Y33" i="3"/>
  <c r="AE33" i="3"/>
  <c r="AF33" i="3"/>
  <c r="AG33" i="3"/>
  <c r="AJ33" i="3"/>
  <c r="AK33" i="3"/>
  <c r="AL33" i="3"/>
  <c r="A34" i="3"/>
  <c r="B34" i="3"/>
  <c r="C34" i="3"/>
  <c r="D34" i="3"/>
  <c r="I34" i="3"/>
  <c r="K34" i="3"/>
  <c r="L34" i="3"/>
  <c r="M34" i="3"/>
  <c r="N34" i="3"/>
  <c r="O34" i="3"/>
  <c r="P34" i="3"/>
  <c r="Q34" i="3"/>
  <c r="R34" i="3"/>
  <c r="S34" i="3"/>
  <c r="T34" i="3"/>
  <c r="W34" i="3"/>
  <c r="X34" i="3"/>
  <c r="Y34" i="3"/>
  <c r="AE34" i="3"/>
  <c r="AF34" i="3"/>
  <c r="AG34" i="3"/>
  <c r="AJ34" i="3"/>
  <c r="AK34" i="3"/>
  <c r="AL34" i="3"/>
  <c r="A35" i="3"/>
  <c r="B35" i="3"/>
  <c r="C35" i="3"/>
  <c r="D35" i="3"/>
  <c r="I35" i="3"/>
  <c r="K35" i="3"/>
  <c r="L35" i="3"/>
  <c r="M35" i="3"/>
  <c r="N35" i="3"/>
  <c r="O35" i="3"/>
  <c r="P35" i="3"/>
  <c r="Q35" i="3"/>
  <c r="R35" i="3"/>
  <c r="S35" i="3"/>
  <c r="T35" i="3"/>
  <c r="U35" i="3"/>
  <c r="W35" i="3"/>
  <c r="X35" i="3"/>
  <c r="Y35" i="3"/>
  <c r="AC35" i="3"/>
  <c r="AE35" i="3"/>
  <c r="AF35" i="3"/>
  <c r="AG35" i="3"/>
  <c r="AJ35" i="3"/>
  <c r="AK35" i="3"/>
  <c r="AL35" i="3"/>
  <c r="A36" i="3"/>
  <c r="B36" i="3"/>
  <c r="C36" i="3"/>
  <c r="D36" i="3"/>
  <c r="I36" i="3"/>
  <c r="K36" i="3"/>
  <c r="L36" i="3"/>
  <c r="M36" i="3"/>
  <c r="N36" i="3"/>
  <c r="O36" i="3"/>
  <c r="P36" i="3"/>
  <c r="Q36" i="3"/>
  <c r="R36" i="3"/>
  <c r="S36" i="3"/>
  <c r="T36" i="3"/>
  <c r="U36" i="3"/>
  <c r="W36" i="3"/>
  <c r="X36" i="3"/>
  <c r="Y36" i="3"/>
  <c r="AC36" i="3"/>
  <c r="AE36" i="3"/>
  <c r="AF36" i="3"/>
  <c r="AG36" i="3"/>
  <c r="AJ36" i="3"/>
  <c r="AK36" i="3"/>
  <c r="AL36" i="3"/>
  <c r="A37" i="3"/>
  <c r="B37" i="3"/>
  <c r="C37" i="3"/>
  <c r="D37" i="3"/>
  <c r="I37" i="3"/>
  <c r="K37" i="3"/>
  <c r="L37" i="3"/>
  <c r="M37" i="3"/>
  <c r="O37" i="3"/>
  <c r="P37" i="3"/>
  <c r="Q37" i="3"/>
  <c r="R37" i="3"/>
  <c r="S37" i="3"/>
  <c r="T37" i="3"/>
  <c r="U37" i="3"/>
  <c r="V37" i="3"/>
  <c r="W37" i="3"/>
  <c r="X37" i="3"/>
  <c r="Y37" i="3"/>
  <c r="AC37" i="3"/>
  <c r="AD37" i="3"/>
  <c r="AE37" i="3"/>
  <c r="AG37" i="3"/>
  <c r="AJ37" i="3"/>
  <c r="AK37" i="3"/>
  <c r="AL37" i="3"/>
  <c r="A38" i="3"/>
  <c r="B38" i="3"/>
  <c r="C38" i="3"/>
  <c r="D38" i="3"/>
  <c r="I38" i="3"/>
  <c r="K38" i="3"/>
  <c r="L38" i="3"/>
  <c r="M38" i="3"/>
  <c r="O38" i="3"/>
  <c r="P38" i="3"/>
  <c r="R38" i="3"/>
  <c r="S38" i="3"/>
  <c r="T38" i="3"/>
  <c r="U38" i="3"/>
  <c r="V38" i="3"/>
  <c r="W38" i="3"/>
  <c r="X38" i="3"/>
  <c r="Y38" i="3"/>
  <c r="AC38" i="3"/>
  <c r="AE38" i="3"/>
  <c r="AG38" i="3"/>
  <c r="AJ38" i="3"/>
  <c r="AK38" i="3"/>
  <c r="AL38" i="3"/>
  <c r="A39" i="3"/>
  <c r="B39" i="3"/>
  <c r="C39" i="3"/>
  <c r="D39" i="3"/>
  <c r="I39" i="3"/>
  <c r="K39" i="3"/>
  <c r="L39" i="3"/>
  <c r="M39" i="3"/>
  <c r="P39" i="3"/>
  <c r="Q39" i="3"/>
  <c r="R39" i="3"/>
  <c r="S39" i="3"/>
  <c r="T39" i="3"/>
  <c r="U39" i="3"/>
  <c r="V39" i="3"/>
  <c r="W39" i="3"/>
  <c r="X39" i="3"/>
  <c r="Y39" i="3"/>
  <c r="AC39" i="3"/>
  <c r="AD39" i="3"/>
  <c r="AE39" i="3"/>
  <c r="AJ39" i="3"/>
  <c r="AK39" i="3"/>
  <c r="AL39" i="3"/>
  <c r="A40" i="3"/>
  <c r="B40" i="3"/>
  <c r="C40" i="3"/>
  <c r="D40" i="3"/>
  <c r="I40" i="3"/>
  <c r="K40" i="3"/>
  <c r="L40" i="3"/>
  <c r="M40" i="3"/>
  <c r="O40" i="3"/>
  <c r="P40" i="3"/>
  <c r="Q40" i="3"/>
  <c r="R40" i="3"/>
  <c r="S40" i="3"/>
  <c r="T40" i="3"/>
  <c r="U40" i="3"/>
  <c r="V40" i="3"/>
  <c r="W40" i="3"/>
  <c r="X40" i="3"/>
  <c r="Y40" i="3"/>
  <c r="AC40" i="3"/>
  <c r="AD40" i="3"/>
  <c r="AE40" i="3"/>
  <c r="AG40" i="3"/>
  <c r="AJ40" i="3"/>
  <c r="AK40" i="3"/>
  <c r="AL40" i="3"/>
  <c r="A41" i="3"/>
  <c r="B41" i="3"/>
  <c r="C41" i="3"/>
  <c r="D41" i="3"/>
  <c r="I41" i="3"/>
  <c r="K41" i="3"/>
  <c r="L41" i="3"/>
  <c r="M41" i="3"/>
  <c r="P41" i="3"/>
  <c r="Q41" i="3"/>
  <c r="R41" i="3"/>
  <c r="S41" i="3"/>
  <c r="T41" i="3"/>
  <c r="U41" i="3"/>
  <c r="V41" i="3"/>
  <c r="W41" i="3"/>
  <c r="X41" i="3"/>
  <c r="Y41" i="3"/>
  <c r="AC41" i="3"/>
  <c r="AD41" i="3"/>
  <c r="AE41" i="3"/>
  <c r="AJ41" i="3"/>
  <c r="AK41" i="3"/>
  <c r="AL41" i="3"/>
  <c r="A42" i="3"/>
  <c r="B42" i="3"/>
  <c r="C42" i="3"/>
  <c r="D42" i="3"/>
  <c r="I42" i="3"/>
  <c r="K42" i="3"/>
  <c r="L42" i="3"/>
  <c r="M42" i="3"/>
  <c r="O42" i="3"/>
  <c r="P42" i="3"/>
  <c r="Q42" i="3"/>
  <c r="R42" i="3"/>
  <c r="S42" i="3"/>
  <c r="T42" i="3"/>
  <c r="U42" i="3"/>
  <c r="V42" i="3"/>
  <c r="W42" i="3"/>
  <c r="X42" i="3"/>
  <c r="Y42" i="3"/>
  <c r="AC42" i="3"/>
  <c r="AD42" i="3"/>
  <c r="AE42" i="3"/>
  <c r="AG42" i="3"/>
  <c r="AJ42" i="3"/>
  <c r="AM42" i="3" s="1"/>
  <c r="AK42" i="3"/>
  <c r="AL42" i="3"/>
  <c r="A7" i="2"/>
  <c r="B7" i="2"/>
  <c r="C7" i="2"/>
  <c r="D7" i="2"/>
  <c r="A8" i="2"/>
  <c r="B8" i="2"/>
  <c r="C8" i="2"/>
  <c r="D8" i="2"/>
  <c r="A9" i="2"/>
  <c r="B9" i="2"/>
  <c r="C9" i="2"/>
  <c r="D9" i="2"/>
  <c r="A10" i="2"/>
  <c r="B10" i="2"/>
  <c r="C10" i="2"/>
  <c r="D10" i="2"/>
  <c r="A11" i="2"/>
  <c r="B11" i="2"/>
  <c r="C11" i="2"/>
  <c r="D11" i="2"/>
  <c r="A12" i="2"/>
  <c r="B12" i="2"/>
  <c r="C12" i="2"/>
  <c r="D12" i="2"/>
  <c r="A13" i="2"/>
  <c r="B13" i="2"/>
  <c r="C13" i="2"/>
  <c r="D13" i="2"/>
  <c r="A14" i="2"/>
  <c r="B14" i="2"/>
  <c r="C14" i="2"/>
  <c r="D14" i="2"/>
  <c r="A15" i="2"/>
  <c r="B15" i="2"/>
  <c r="C15" i="2"/>
  <c r="D15" i="2"/>
  <c r="A16" i="2"/>
  <c r="B16" i="2"/>
  <c r="C16" i="2"/>
  <c r="D16" i="2"/>
  <c r="A17" i="2"/>
  <c r="B17" i="2"/>
  <c r="C17" i="2"/>
  <c r="D17" i="2"/>
  <c r="A18" i="2"/>
  <c r="B18" i="2"/>
  <c r="C18" i="2"/>
  <c r="D18" i="2"/>
  <c r="A19" i="2"/>
  <c r="B19" i="2"/>
  <c r="C19" i="2"/>
  <c r="D19" i="2"/>
  <c r="A20" i="2"/>
  <c r="B20" i="2"/>
  <c r="C20" i="2"/>
  <c r="D20" i="2"/>
  <c r="A21" i="2"/>
  <c r="B21" i="2"/>
  <c r="C21" i="2"/>
  <c r="D21" i="2"/>
  <c r="A22" i="2"/>
  <c r="B22" i="2"/>
  <c r="C22" i="2"/>
  <c r="D22" i="2"/>
  <c r="A23" i="2"/>
  <c r="B23" i="2"/>
  <c r="C23" i="2"/>
  <c r="D23" i="2"/>
  <c r="A24" i="2"/>
  <c r="B24" i="2"/>
  <c r="C24" i="2"/>
  <c r="D24" i="2"/>
  <c r="A25" i="2"/>
  <c r="B25" i="2"/>
  <c r="C25" i="2"/>
  <c r="D25" i="2"/>
  <c r="A26" i="2"/>
  <c r="B26" i="2"/>
  <c r="C26" i="2"/>
  <c r="D26" i="2"/>
  <c r="A27" i="2"/>
  <c r="B27" i="2"/>
  <c r="C27" i="2"/>
  <c r="D27" i="2"/>
  <c r="A28" i="2"/>
  <c r="B28" i="2"/>
  <c r="C28" i="2"/>
  <c r="D28" i="2"/>
  <c r="A29" i="2"/>
  <c r="B29" i="2"/>
  <c r="C29" i="2"/>
  <c r="D29" i="2"/>
  <c r="A30" i="2"/>
  <c r="B30" i="2"/>
  <c r="C30" i="2"/>
  <c r="D30" i="2"/>
  <c r="A31" i="2"/>
  <c r="B31" i="2"/>
  <c r="C31" i="2"/>
  <c r="D31" i="2"/>
  <c r="A32" i="2"/>
  <c r="B32" i="2"/>
  <c r="C32" i="2"/>
  <c r="D32" i="2"/>
  <c r="A33" i="2"/>
  <c r="B33" i="2"/>
  <c r="C33" i="2"/>
  <c r="D33" i="2"/>
  <c r="A34" i="2"/>
  <c r="B34" i="2"/>
  <c r="C34" i="2"/>
  <c r="D34" i="2"/>
  <c r="A35" i="2"/>
  <c r="B35" i="2"/>
  <c r="C35" i="2"/>
  <c r="D35" i="2"/>
  <c r="A36" i="2"/>
  <c r="B36" i="2"/>
  <c r="C36" i="2"/>
  <c r="D36" i="2"/>
  <c r="A37" i="2"/>
  <c r="B37" i="2"/>
  <c r="C37" i="2"/>
  <c r="D37" i="2"/>
  <c r="A38" i="2"/>
  <c r="B38" i="2"/>
  <c r="C38" i="2"/>
  <c r="D38" i="2"/>
  <c r="A39" i="2"/>
  <c r="B39" i="2"/>
  <c r="C39" i="2"/>
  <c r="D39" i="2"/>
  <c r="A40" i="2"/>
  <c r="B40" i="2"/>
  <c r="C40" i="2"/>
  <c r="D40" i="2"/>
  <c r="A41" i="2"/>
  <c r="B41" i="2"/>
  <c r="C41" i="2"/>
  <c r="D41" i="2"/>
  <c r="A42" i="2"/>
  <c r="B42" i="2"/>
  <c r="C42" i="2"/>
  <c r="D42" i="2"/>
  <c r="E7" i="2"/>
  <c r="F7" i="2"/>
  <c r="I7" i="2"/>
  <c r="J7" i="2"/>
  <c r="L7" i="2"/>
  <c r="M7" i="2"/>
  <c r="N7" i="2"/>
  <c r="O7" i="2"/>
  <c r="P7" i="2"/>
  <c r="R7" i="2"/>
  <c r="S7" i="2"/>
  <c r="T7" i="2"/>
  <c r="U7" i="2"/>
  <c r="V7" i="2"/>
  <c r="E8" i="2"/>
  <c r="F8" i="2"/>
  <c r="I8" i="2"/>
  <c r="J8" i="2"/>
  <c r="L8" i="2"/>
  <c r="M8" i="2"/>
  <c r="P8" i="2"/>
  <c r="R8" i="2"/>
  <c r="S8" i="2"/>
  <c r="T8" i="2"/>
  <c r="U8" i="2"/>
  <c r="V8" i="2"/>
  <c r="E9" i="2"/>
  <c r="F9" i="2"/>
  <c r="I9" i="2"/>
  <c r="J9" i="2"/>
  <c r="L9" i="2"/>
  <c r="M9" i="2"/>
  <c r="N9" i="2"/>
  <c r="O9" i="2"/>
  <c r="P9" i="2"/>
  <c r="R9" i="2"/>
  <c r="S9" i="2"/>
  <c r="T9" i="2"/>
  <c r="U9" i="2"/>
  <c r="V9" i="2"/>
  <c r="E10" i="2"/>
  <c r="F10" i="2"/>
  <c r="G10" i="2"/>
  <c r="J10" i="2"/>
  <c r="L10" i="2"/>
  <c r="M10" i="2"/>
  <c r="N10" i="2"/>
  <c r="O10" i="2"/>
  <c r="P10" i="2"/>
  <c r="R10" i="2"/>
  <c r="S10" i="2"/>
  <c r="T10" i="2"/>
  <c r="U10" i="2"/>
  <c r="V10" i="2"/>
  <c r="E11" i="2"/>
  <c r="F11" i="2"/>
  <c r="G11" i="2"/>
  <c r="H11" i="2"/>
  <c r="I11" i="2"/>
  <c r="J11" i="2"/>
  <c r="L11" i="2"/>
  <c r="M11" i="2"/>
  <c r="N11" i="2"/>
  <c r="O11" i="2"/>
  <c r="P11" i="2"/>
  <c r="R11" i="2"/>
  <c r="S11" i="2"/>
  <c r="V11" i="2"/>
  <c r="E12" i="2"/>
  <c r="F12" i="2"/>
  <c r="G12" i="2"/>
  <c r="J12" i="2"/>
  <c r="L12" i="2"/>
  <c r="M12" i="2"/>
  <c r="N12" i="2"/>
  <c r="O12" i="2"/>
  <c r="P12" i="2"/>
  <c r="R12" i="2"/>
  <c r="S12" i="2"/>
  <c r="T12" i="2"/>
  <c r="U12" i="2"/>
  <c r="V12" i="2"/>
  <c r="E13" i="2"/>
  <c r="F13" i="2"/>
  <c r="G13" i="2"/>
  <c r="H13" i="2"/>
  <c r="I13" i="2"/>
  <c r="J13" i="2"/>
  <c r="L13" i="2"/>
  <c r="M13" i="2"/>
  <c r="N13" i="2"/>
  <c r="O13" i="2"/>
  <c r="P13" i="2"/>
  <c r="R13" i="2"/>
  <c r="S13" i="2"/>
  <c r="V13" i="2"/>
  <c r="E14" i="2"/>
  <c r="F14" i="2"/>
  <c r="G14" i="2"/>
  <c r="H14" i="2"/>
  <c r="L14" i="2"/>
  <c r="M14" i="2"/>
  <c r="O14" i="2"/>
  <c r="P14" i="2"/>
  <c r="R14" i="2"/>
  <c r="S14" i="2"/>
  <c r="T14" i="2"/>
  <c r="U14" i="2"/>
  <c r="V14" i="2"/>
  <c r="E15" i="2"/>
  <c r="F15" i="2"/>
  <c r="G15" i="2"/>
  <c r="H15" i="2"/>
  <c r="I15" i="2"/>
  <c r="L15" i="2"/>
  <c r="M15" i="2"/>
  <c r="N15" i="2"/>
  <c r="O15" i="2"/>
  <c r="P15" i="2"/>
  <c r="R15" i="2"/>
  <c r="S15" i="2"/>
  <c r="T15" i="2"/>
  <c r="U15" i="2"/>
  <c r="V15" i="2"/>
  <c r="E16" i="2"/>
  <c r="F16" i="2"/>
  <c r="G16" i="2"/>
  <c r="H16" i="2"/>
  <c r="I16" i="2"/>
  <c r="J16" i="2"/>
  <c r="L16" i="2"/>
  <c r="M16" i="2"/>
  <c r="N16" i="2"/>
  <c r="O16" i="2"/>
  <c r="P16" i="2"/>
  <c r="R16" i="2"/>
  <c r="S16" i="2"/>
  <c r="U16" i="2"/>
  <c r="V16" i="2"/>
  <c r="E17" i="2"/>
  <c r="F17" i="2"/>
  <c r="G17" i="2"/>
  <c r="H17" i="2"/>
  <c r="I17" i="2"/>
  <c r="J17" i="2"/>
  <c r="L17" i="2"/>
  <c r="M17" i="2"/>
  <c r="N17" i="2"/>
  <c r="O17" i="2"/>
  <c r="P17" i="2"/>
  <c r="R17" i="2"/>
  <c r="S17" i="2"/>
  <c r="E18" i="2"/>
  <c r="F18" i="2"/>
  <c r="G18" i="2"/>
  <c r="H18" i="2"/>
  <c r="I18" i="2"/>
  <c r="J18" i="2"/>
  <c r="L18" i="2"/>
  <c r="M18" i="2"/>
  <c r="N18" i="2"/>
  <c r="O18" i="2"/>
  <c r="P18" i="2"/>
  <c r="S18" i="2"/>
  <c r="T18" i="2"/>
  <c r="U18" i="2"/>
  <c r="V18" i="2"/>
  <c r="E19" i="2"/>
  <c r="F19" i="2"/>
  <c r="G19" i="2"/>
  <c r="H19" i="2"/>
  <c r="I19" i="2"/>
  <c r="J19" i="2"/>
  <c r="L19" i="2"/>
  <c r="M19" i="2"/>
  <c r="N19" i="2"/>
  <c r="O19" i="2"/>
  <c r="P19" i="2"/>
  <c r="R19" i="2"/>
  <c r="S19" i="2"/>
  <c r="U19" i="2"/>
  <c r="V19" i="2"/>
  <c r="E20" i="2"/>
  <c r="F20" i="2"/>
  <c r="G20" i="2"/>
  <c r="H20" i="2"/>
  <c r="I20" i="2"/>
  <c r="J20" i="2"/>
  <c r="L20" i="2"/>
  <c r="M20" i="2"/>
  <c r="N20" i="2"/>
  <c r="O20" i="2"/>
  <c r="P20" i="2"/>
  <c r="R20" i="2"/>
  <c r="S20" i="2"/>
  <c r="U20" i="2"/>
  <c r="V20" i="2"/>
  <c r="E21" i="2"/>
  <c r="F21" i="2"/>
  <c r="G21" i="2"/>
  <c r="H21" i="2"/>
  <c r="I21" i="2"/>
  <c r="J21" i="2"/>
  <c r="L21" i="2"/>
  <c r="M21" i="2"/>
  <c r="N21" i="2"/>
  <c r="O21" i="2"/>
  <c r="P21" i="2"/>
  <c r="R21" i="2"/>
  <c r="S21" i="2"/>
  <c r="V21" i="2"/>
  <c r="E22" i="2"/>
  <c r="F22" i="2"/>
  <c r="G22" i="2"/>
  <c r="J22" i="2"/>
  <c r="L22" i="2"/>
  <c r="M22" i="2"/>
  <c r="N22" i="2"/>
  <c r="O22" i="2"/>
  <c r="P22" i="2"/>
  <c r="R22" i="2"/>
  <c r="S22" i="2"/>
  <c r="T22" i="2"/>
  <c r="U22" i="2"/>
  <c r="V22" i="2"/>
  <c r="E23" i="2"/>
  <c r="F23" i="2"/>
  <c r="G23" i="2"/>
  <c r="I23" i="2"/>
  <c r="J23" i="2"/>
  <c r="L23" i="2"/>
  <c r="M23" i="2"/>
  <c r="N23" i="2"/>
  <c r="O23" i="2"/>
  <c r="P23" i="2"/>
  <c r="R23" i="2"/>
  <c r="S23" i="2"/>
  <c r="T23" i="2"/>
  <c r="U23" i="2"/>
  <c r="V23" i="2"/>
  <c r="E24" i="2"/>
  <c r="F24" i="2"/>
  <c r="G24" i="2"/>
  <c r="H24" i="2"/>
  <c r="J24" i="2"/>
  <c r="L24" i="2"/>
  <c r="M24" i="2"/>
  <c r="N24" i="2"/>
  <c r="O24" i="2"/>
  <c r="P24" i="2"/>
  <c r="R24" i="2"/>
  <c r="S24" i="2"/>
  <c r="T24" i="2"/>
  <c r="U24" i="2"/>
  <c r="V24" i="2"/>
  <c r="E25" i="2"/>
  <c r="F25" i="2"/>
  <c r="G25" i="2"/>
  <c r="J25" i="2"/>
  <c r="L25" i="2"/>
  <c r="O25" i="2"/>
  <c r="P25" i="2"/>
  <c r="R25" i="2"/>
  <c r="S25" i="2"/>
  <c r="T25" i="2"/>
  <c r="U25" i="2"/>
  <c r="V25" i="2"/>
  <c r="E26" i="2"/>
  <c r="F26" i="2"/>
  <c r="G26" i="2"/>
  <c r="H26" i="2"/>
  <c r="I26" i="2"/>
  <c r="J26" i="2"/>
  <c r="L26" i="2"/>
  <c r="M26" i="2"/>
  <c r="N26" i="2"/>
  <c r="O26" i="2"/>
  <c r="P26" i="2"/>
  <c r="R26" i="2"/>
  <c r="U26" i="2"/>
  <c r="V26" i="2"/>
  <c r="E27" i="2"/>
  <c r="F27" i="2"/>
  <c r="G27" i="2"/>
  <c r="L27" i="2"/>
  <c r="M27" i="2"/>
  <c r="N27" i="2"/>
  <c r="O27" i="2"/>
  <c r="P27" i="2"/>
  <c r="R27" i="2"/>
  <c r="S27" i="2"/>
  <c r="T27" i="2"/>
  <c r="U27" i="2"/>
  <c r="V27" i="2"/>
  <c r="E28" i="2"/>
  <c r="F28" i="2"/>
  <c r="L28" i="2"/>
  <c r="O28" i="2"/>
  <c r="P28" i="2"/>
  <c r="R28" i="2"/>
  <c r="S28" i="2"/>
  <c r="T28" i="2"/>
  <c r="U28" i="2"/>
  <c r="V28" i="2"/>
  <c r="E29" i="2"/>
  <c r="F29" i="2"/>
  <c r="G29" i="2"/>
  <c r="H29" i="2"/>
  <c r="I29" i="2"/>
  <c r="J29" i="2"/>
  <c r="L29" i="2"/>
  <c r="M29" i="2"/>
  <c r="N29" i="2"/>
  <c r="O29" i="2"/>
  <c r="P29" i="2"/>
  <c r="R29" i="2"/>
  <c r="S29" i="2"/>
  <c r="U29" i="2"/>
  <c r="V29" i="2"/>
  <c r="E30" i="2"/>
  <c r="H30" i="2"/>
  <c r="J30" i="2"/>
  <c r="L30" i="2"/>
  <c r="M30" i="2"/>
  <c r="N30" i="2"/>
  <c r="O30" i="2"/>
  <c r="P30" i="2"/>
  <c r="R30" i="2"/>
  <c r="S30" i="2"/>
  <c r="T30" i="2"/>
  <c r="U30" i="2"/>
  <c r="V30" i="2"/>
  <c r="E31" i="2"/>
  <c r="F31" i="2"/>
  <c r="G31" i="2"/>
  <c r="H31" i="2"/>
  <c r="I31" i="2"/>
  <c r="J31" i="2"/>
  <c r="L31" i="2"/>
  <c r="M31" i="2"/>
  <c r="N31" i="2"/>
  <c r="O31" i="2"/>
  <c r="P31" i="2"/>
  <c r="T31" i="2"/>
  <c r="U31" i="2"/>
  <c r="V31" i="2"/>
  <c r="E32" i="2"/>
  <c r="F32" i="2"/>
  <c r="H32" i="2"/>
  <c r="I32" i="2"/>
  <c r="J32" i="2"/>
  <c r="N32" i="2"/>
  <c r="O32" i="2"/>
  <c r="P32" i="2"/>
  <c r="R32" i="2"/>
  <c r="S32" i="2"/>
  <c r="T32" i="2"/>
  <c r="U32" i="2"/>
  <c r="V32" i="2"/>
  <c r="E33" i="2"/>
  <c r="F33" i="2"/>
  <c r="G33" i="2"/>
  <c r="H33" i="2"/>
  <c r="I33" i="2"/>
  <c r="J33" i="2"/>
  <c r="L33" i="2"/>
  <c r="M33" i="2"/>
  <c r="N33" i="2"/>
  <c r="O33" i="2"/>
  <c r="P33" i="2"/>
  <c r="T33" i="2"/>
  <c r="U33" i="2"/>
  <c r="V33" i="2"/>
  <c r="E34" i="2"/>
  <c r="F34" i="2"/>
  <c r="G34" i="2"/>
  <c r="H34" i="2"/>
  <c r="I34" i="2"/>
  <c r="J34" i="2"/>
  <c r="L34" i="2"/>
  <c r="M34" i="2"/>
  <c r="N34" i="2"/>
  <c r="O34" i="2"/>
  <c r="P34" i="2"/>
  <c r="T34" i="2"/>
  <c r="U34" i="2"/>
  <c r="V34" i="2"/>
  <c r="E35" i="2"/>
  <c r="F35" i="2"/>
  <c r="G35" i="2"/>
  <c r="H35" i="2"/>
  <c r="I35" i="2"/>
  <c r="J35" i="2"/>
  <c r="L35" i="2"/>
  <c r="M35" i="2"/>
  <c r="N35" i="2"/>
  <c r="O35" i="2"/>
  <c r="P35" i="2"/>
  <c r="R35" i="2"/>
  <c r="T35" i="2"/>
  <c r="U35" i="2"/>
  <c r="V35" i="2"/>
  <c r="E36" i="2"/>
  <c r="F36" i="2"/>
  <c r="G36" i="2"/>
  <c r="H36" i="2"/>
  <c r="I36" i="2"/>
  <c r="J36" i="2"/>
  <c r="L36" i="2"/>
  <c r="M36" i="2"/>
  <c r="N36" i="2"/>
  <c r="O36" i="2"/>
  <c r="P36" i="2"/>
  <c r="R36" i="2"/>
  <c r="T36" i="2"/>
  <c r="U36" i="2"/>
  <c r="V36" i="2"/>
  <c r="E37" i="2"/>
  <c r="F37" i="2"/>
  <c r="G37" i="2"/>
  <c r="H37" i="2"/>
  <c r="J37" i="2"/>
  <c r="L37" i="2"/>
  <c r="M37" i="2"/>
  <c r="N37" i="2"/>
  <c r="O37" i="2"/>
  <c r="P37" i="2"/>
  <c r="R37" i="2"/>
  <c r="S37" i="2"/>
  <c r="T37" i="2"/>
  <c r="U37" i="2"/>
  <c r="V37" i="2"/>
  <c r="E38" i="2"/>
  <c r="F38" i="2"/>
  <c r="G38" i="2"/>
  <c r="H38" i="2"/>
  <c r="J38" i="2"/>
  <c r="L38" i="2"/>
  <c r="N38" i="2"/>
  <c r="O38" i="2"/>
  <c r="P38" i="2"/>
  <c r="R38" i="2"/>
  <c r="S38" i="2"/>
  <c r="T38" i="2"/>
  <c r="U38" i="2"/>
  <c r="V38" i="2"/>
  <c r="E39" i="2"/>
  <c r="F39" i="2"/>
  <c r="G39" i="2"/>
  <c r="H39" i="2"/>
  <c r="L39" i="2"/>
  <c r="M39" i="2"/>
  <c r="N39" i="2"/>
  <c r="O39" i="2"/>
  <c r="P39" i="2"/>
  <c r="R39" i="2"/>
  <c r="S39" i="2"/>
  <c r="T39" i="2"/>
  <c r="U39" i="2"/>
  <c r="V39" i="2"/>
  <c r="E40" i="2"/>
  <c r="F40" i="2"/>
  <c r="G40" i="2"/>
  <c r="H40" i="2"/>
  <c r="J40" i="2"/>
  <c r="L40" i="2"/>
  <c r="M40" i="2"/>
  <c r="N40" i="2"/>
  <c r="O40" i="2"/>
  <c r="P40" i="2"/>
  <c r="R40" i="2"/>
  <c r="S40" i="2"/>
  <c r="T40" i="2"/>
  <c r="U40" i="2"/>
  <c r="V40" i="2"/>
  <c r="E41" i="2"/>
  <c r="F41" i="2"/>
  <c r="G41" i="2"/>
  <c r="H41" i="2"/>
  <c r="L41" i="2"/>
  <c r="M41" i="2"/>
  <c r="N41" i="2"/>
  <c r="O41" i="2"/>
  <c r="P41" i="2"/>
  <c r="R41" i="2"/>
  <c r="S41" i="2"/>
  <c r="T41" i="2"/>
  <c r="U41" i="2"/>
  <c r="V41" i="2"/>
  <c r="E42" i="2"/>
  <c r="F42" i="2"/>
  <c r="G42" i="2"/>
  <c r="H42" i="2"/>
  <c r="J42" i="2"/>
  <c r="L42" i="2"/>
  <c r="M42" i="2"/>
  <c r="N42" i="2"/>
  <c r="O42" i="2"/>
  <c r="P42" i="2"/>
  <c r="R42" i="2"/>
  <c r="S42" i="2"/>
  <c r="T42" i="2"/>
  <c r="U42" i="2"/>
  <c r="V42" i="2"/>
  <c r="V21" i="1"/>
  <c r="W21" i="1"/>
  <c r="X21" i="1"/>
  <c r="Y21" i="1"/>
  <c r="Z21" i="1"/>
  <c r="AA21" i="1"/>
  <c r="AB21" i="1"/>
  <c r="AC21" i="1"/>
  <c r="AD21" i="1"/>
  <c r="AE21" i="1"/>
  <c r="AF21" i="1"/>
  <c r="AG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V22" i="1"/>
  <c r="W22" i="1"/>
  <c r="X22" i="1"/>
  <c r="H22" i="2" s="1"/>
  <c r="Y22" i="1"/>
  <c r="AF22" i="3" s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V23" i="1"/>
  <c r="W23" i="1"/>
  <c r="X23" i="1"/>
  <c r="M23" i="3" s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V24" i="1"/>
  <c r="W24" i="1"/>
  <c r="X24" i="1"/>
  <c r="Y24" i="1"/>
  <c r="I24" i="2" s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V25" i="1"/>
  <c r="W25" i="1"/>
  <c r="X25" i="1"/>
  <c r="M25" i="3" s="1"/>
  <c r="Y25" i="1"/>
  <c r="AF25" i="3" s="1"/>
  <c r="Z25" i="1"/>
  <c r="AA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V26" i="1"/>
  <c r="W26" i="1"/>
  <c r="X26" i="1"/>
  <c r="Y26" i="1"/>
  <c r="Z26" i="1"/>
  <c r="AA26" i="1"/>
  <c r="AB26" i="1"/>
  <c r="AC26" i="1"/>
  <c r="AD26" i="1"/>
  <c r="AE26" i="1"/>
  <c r="AF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V27" i="1"/>
  <c r="W27" i="1"/>
  <c r="X27" i="1"/>
  <c r="H27" i="2" s="1"/>
  <c r="Y27" i="1"/>
  <c r="N27" i="3" s="1"/>
  <c r="Z27" i="1"/>
  <c r="O27" i="3" s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V28" i="1"/>
  <c r="W28" i="1"/>
  <c r="L28" i="3" s="1"/>
  <c r="X28" i="1"/>
  <c r="M28" i="3" s="1"/>
  <c r="Y28" i="1"/>
  <c r="N28" i="3" s="1"/>
  <c r="Z28" i="1"/>
  <c r="AG28" i="3" s="1"/>
  <c r="AA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V29" i="1"/>
  <c r="W29" i="1"/>
  <c r="X29" i="1"/>
  <c r="Y29" i="1"/>
  <c r="Z29" i="1"/>
  <c r="AA29" i="1"/>
  <c r="AB29" i="1"/>
  <c r="AC29" i="1"/>
  <c r="AD29" i="1"/>
  <c r="AE29" i="1"/>
  <c r="AF29" i="1"/>
  <c r="AG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V30" i="1"/>
  <c r="K30" i="3" s="1"/>
  <c r="W30" i="1"/>
  <c r="G30" i="2" s="1"/>
  <c r="X30" i="1"/>
  <c r="Y30" i="1"/>
  <c r="N30" i="3" s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V31" i="1"/>
  <c r="W31" i="1"/>
  <c r="X31" i="1"/>
  <c r="Y31" i="1"/>
  <c r="Z31" i="1"/>
  <c r="AA31" i="1"/>
  <c r="AB31" i="1"/>
  <c r="AC31" i="1"/>
  <c r="AD31" i="1"/>
  <c r="AE31" i="1"/>
  <c r="AF31" i="1"/>
  <c r="U31" i="3" s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V32" i="1"/>
  <c r="W32" i="1"/>
  <c r="L32" i="3" s="1"/>
  <c r="X32" i="1"/>
  <c r="Y32" i="1"/>
  <c r="Z32" i="1"/>
  <c r="AA32" i="1"/>
  <c r="AC32" i="3" s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V33" i="1"/>
  <c r="W33" i="1"/>
  <c r="X33" i="1"/>
  <c r="Y33" i="1"/>
  <c r="Z33" i="1"/>
  <c r="AA33" i="1"/>
  <c r="AB33" i="1"/>
  <c r="AC33" i="1"/>
  <c r="AD33" i="1"/>
  <c r="AE33" i="1"/>
  <c r="AF33" i="1"/>
  <c r="R33" i="2" s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V34" i="1"/>
  <c r="W34" i="1"/>
  <c r="X34" i="1"/>
  <c r="Y34" i="1"/>
  <c r="Z34" i="1"/>
  <c r="AA34" i="1"/>
  <c r="AB34" i="1"/>
  <c r="AC34" i="1"/>
  <c r="AD34" i="1"/>
  <c r="AE34" i="1"/>
  <c r="AF34" i="1"/>
  <c r="U34" i="3" s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V35" i="1"/>
  <c r="W35" i="1"/>
  <c r="X35" i="1"/>
  <c r="Y35" i="1"/>
  <c r="Z35" i="1"/>
  <c r="AA35" i="1"/>
  <c r="AB35" i="1"/>
  <c r="AC35" i="1"/>
  <c r="AD35" i="1"/>
  <c r="AE35" i="1"/>
  <c r="AF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V36" i="1"/>
  <c r="W36" i="1"/>
  <c r="X36" i="1"/>
  <c r="Y36" i="1"/>
  <c r="Z36" i="1"/>
  <c r="AA36" i="1"/>
  <c r="AB36" i="1"/>
  <c r="AC36" i="1"/>
  <c r="AD36" i="1"/>
  <c r="AE36" i="1"/>
  <c r="AF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V37" i="1"/>
  <c r="W37" i="1"/>
  <c r="X37" i="1"/>
  <c r="Y37" i="1"/>
  <c r="N37" i="3" s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V38" i="1"/>
  <c r="W38" i="1"/>
  <c r="X38" i="1"/>
  <c r="Y38" i="1"/>
  <c r="N38" i="3" s="1"/>
  <c r="Z38" i="1"/>
  <c r="AA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V39" i="1"/>
  <c r="W39" i="1"/>
  <c r="X39" i="1"/>
  <c r="Y39" i="1"/>
  <c r="N39" i="3" s="1"/>
  <c r="Z39" i="1"/>
  <c r="AG39" i="3" s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V40" i="1"/>
  <c r="W40" i="1"/>
  <c r="X40" i="1"/>
  <c r="Y40" i="1"/>
  <c r="I40" i="2" s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V41" i="1"/>
  <c r="W41" i="1"/>
  <c r="X41" i="1"/>
  <c r="Y41" i="1"/>
  <c r="AF41" i="3" s="1"/>
  <c r="Z41" i="1"/>
  <c r="AG41" i="3" s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V42" i="1"/>
  <c r="W42" i="1"/>
  <c r="X42" i="1"/>
  <c r="Y42" i="1"/>
  <c r="I42" i="2" s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V19" i="1"/>
  <c r="W19" i="1"/>
  <c r="X19" i="1"/>
  <c r="Y19" i="1"/>
  <c r="Z19" i="1"/>
  <c r="AA19" i="1"/>
  <c r="AB19" i="1"/>
  <c r="AC19" i="1"/>
  <c r="AD19" i="1"/>
  <c r="AE19" i="1"/>
  <c r="AF19" i="1"/>
  <c r="AG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V20" i="1"/>
  <c r="W20" i="1"/>
  <c r="X20" i="1"/>
  <c r="Y20" i="1"/>
  <c r="Z20" i="1"/>
  <c r="AA20" i="1"/>
  <c r="AB20" i="1"/>
  <c r="AC20" i="1"/>
  <c r="AD20" i="1"/>
  <c r="AE20" i="1"/>
  <c r="AF20" i="1"/>
  <c r="AG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35" i="1"/>
  <c r="AM39" i="3" l="1"/>
  <c r="AM36" i="3"/>
  <c r="AM24" i="3"/>
  <c r="AM15" i="3"/>
  <c r="AM41" i="3"/>
  <c r="AM40" i="3"/>
  <c r="AM34" i="3"/>
  <c r="AM22" i="3"/>
  <c r="AM12" i="3"/>
  <c r="AM10" i="3"/>
  <c r="N41" i="3"/>
  <c r="K17" i="2"/>
  <c r="Q26" i="2"/>
  <c r="W8" i="2"/>
  <c r="W7" i="2"/>
  <c r="AE27" i="3"/>
  <c r="W37" i="2"/>
  <c r="J28" i="2"/>
  <c r="K20" i="2"/>
  <c r="Q17" i="2"/>
  <c r="Q41" i="2"/>
  <c r="Q29" i="2"/>
  <c r="W23" i="2"/>
  <c r="K11" i="2"/>
  <c r="Q9" i="2"/>
  <c r="Q20" i="2"/>
  <c r="Q39" i="2"/>
  <c r="W27" i="2"/>
  <c r="Q23" i="2"/>
  <c r="W41" i="2"/>
  <c r="K35" i="2"/>
  <c r="W32" i="2"/>
  <c r="K31" i="2"/>
  <c r="Q22" i="2"/>
  <c r="Q21" i="2"/>
  <c r="K16" i="2"/>
  <c r="W15" i="2"/>
  <c r="Q11" i="2"/>
  <c r="Q35" i="2"/>
  <c r="K34" i="2"/>
  <c r="M27" i="3"/>
  <c r="Q13" i="2"/>
  <c r="Q37" i="2"/>
  <c r="K26" i="2"/>
  <c r="Q7" i="2"/>
  <c r="W38" i="2"/>
  <c r="K29" i="2"/>
  <c r="W28" i="2"/>
  <c r="K18" i="2"/>
  <c r="W14" i="2"/>
  <c r="W24" i="2"/>
  <c r="Q12" i="2"/>
  <c r="Q10" i="2"/>
  <c r="Q42" i="2"/>
  <c r="I41" i="2"/>
  <c r="W39" i="2"/>
  <c r="Q34" i="2"/>
  <c r="Q31" i="2"/>
  <c r="W22" i="2"/>
  <c r="Q18" i="2"/>
  <c r="Q16" i="2"/>
  <c r="K13" i="2"/>
  <c r="W12" i="2"/>
  <c r="W10" i="2"/>
  <c r="W42" i="2"/>
  <c r="Q40" i="2"/>
  <c r="K33" i="2"/>
  <c r="Q30" i="2"/>
  <c r="K19" i="2"/>
  <c r="W9" i="2"/>
  <c r="W40" i="2"/>
  <c r="K36" i="2"/>
  <c r="Q33" i="2"/>
  <c r="W30" i="2"/>
  <c r="Q19" i="2"/>
  <c r="Q36" i="2"/>
  <c r="Q27" i="2"/>
  <c r="W25" i="2"/>
  <c r="Q24" i="2"/>
  <c r="K21" i="2"/>
  <c r="Q15" i="2"/>
  <c r="AM29" i="3"/>
  <c r="H28" i="2"/>
  <c r="AM28" i="3"/>
  <c r="G28" i="2"/>
  <c r="AF28" i="3"/>
  <c r="I28" i="2"/>
  <c r="O28" i="3"/>
  <c r="AM35" i="3"/>
  <c r="AF39" i="3"/>
  <c r="AH39" i="3" s="1"/>
  <c r="I39" i="2"/>
  <c r="J39" i="2"/>
  <c r="K39" i="2" s="1"/>
  <c r="O39" i="3"/>
  <c r="AA39" i="3" s="1"/>
  <c r="AB39" i="3" s="1"/>
  <c r="AF40" i="3"/>
  <c r="AH40" i="3" s="1"/>
  <c r="K40" i="2"/>
  <c r="N40" i="3"/>
  <c r="AA40" i="3" s="1"/>
  <c r="AM33" i="3"/>
  <c r="R34" i="2"/>
  <c r="AC34" i="3"/>
  <c r="U33" i="3"/>
  <c r="AC33" i="3"/>
  <c r="P32" i="3"/>
  <c r="L32" i="2"/>
  <c r="G32" i="2"/>
  <c r="K32" i="2" s="1"/>
  <c r="AH41" i="3"/>
  <c r="O41" i="3"/>
  <c r="AA41" i="3" s="1"/>
  <c r="J41" i="2"/>
  <c r="K41" i="2" s="1"/>
  <c r="AM13" i="3"/>
  <c r="AM11" i="3"/>
  <c r="I37" i="2"/>
  <c r="K37" i="2" s="1"/>
  <c r="AF37" i="3"/>
  <c r="AH37" i="3" s="1"/>
  <c r="AA37" i="3"/>
  <c r="AB37" i="3" s="1"/>
  <c r="AM37" i="3"/>
  <c r="AF38" i="3"/>
  <c r="I38" i="2"/>
  <c r="K38" i="2" s="1"/>
  <c r="AM38" i="3"/>
  <c r="AM31" i="3"/>
  <c r="AC31" i="3"/>
  <c r="R31" i="2"/>
  <c r="AD30" i="3"/>
  <c r="L30" i="3"/>
  <c r="AA30" i="3" s="1"/>
  <c r="J30" i="3" s="1"/>
  <c r="AC30" i="3"/>
  <c r="F30" i="2"/>
  <c r="I30" i="2"/>
  <c r="AF30" i="3"/>
  <c r="I27" i="2"/>
  <c r="AF27" i="3"/>
  <c r="J27" i="2"/>
  <c r="AG27" i="3"/>
  <c r="AA27" i="3"/>
  <c r="AB27" i="3" s="1"/>
  <c r="N24" i="3"/>
  <c r="AA24" i="3" s="1"/>
  <c r="K24" i="2"/>
  <c r="AF24" i="3"/>
  <c r="AH24" i="3" s="1"/>
  <c r="AE23" i="3"/>
  <c r="AH23" i="3" s="1"/>
  <c r="H23" i="2"/>
  <c r="K23" i="2" s="1"/>
  <c r="AM23" i="3"/>
  <c r="AA23" i="3"/>
  <c r="AB23" i="3" s="1"/>
  <c r="AM8" i="3"/>
  <c r="N42" i="3"/>
  <c r="AA42" i="3" s="1"/>
  <c r="K42" i="2"/>
  <c r="AF42" i="3"/>
  <c r="AH42" i="3" s="1"/>
  <c r="AM9" i="3"/>
  <c r="AM7" i="3"/>
  <c r="AM18" i="3"/>
  <c r="AM17" i="3"/>
  <c r="AM21" i="3"/>
  <c r="AM19" i="3"/>
  <c r="AM20" i="3"/>
  <c r="AM14" i="3"/>
  <c r="N22" i="3"/>
  <c r="I22" i="2"/>
  <c r="K22" i="2"/>
  <c r="M22" i="3"/>
  <c r="AE22" i="3"/>
  <c r="AH22" i="3" s="1"/>
  <c r="AM26" i="3"/>
  <c r="N25" i="3"/>
  <c r="I25" i="2"/>
  <c r="AM25" i="3"/>
  <c r="H25" i="2"/>
  <c r="AZ37" i="1"/>
  <c r="AZ38" i="1"/>
  <c r="AZ39" i="1"/>
  <c r="AZ40" i="1"/>
  <c r="AZ41" i="1"/>
  <c r="AZ42" i="1"/>
  <c r="L43" i="1"/>
  <c r="M43" i="1"/>
  <c r="N43" i="1"/>
  <c r="O43" i="1"/>
  <c r="P43" i="1"/>
  <c r="Q43" i="1"/>
  <c r="T43" i="1"/>
  <c r="G43" i="1"/>
  <c r="AA22" i="3" l="1"/>
  <c r="AB22" i="3" s="1"/>
  <c r="AH27" i="3"/>
  <c r="X37" i="2"/>
  <c r="E37" i="3" s="1"/>
  <c r="F37" i="3" s="1"/>
  <c r="X41" i="2"/>
  <c r="E41" i="3" s="1"/>
  <c r="F41" i="3" s="1"/>
  <c r="X40" i="2"/>
  <c r="E40" i="3" s="1"/>
  <c r="F40" i="3" s="1"/>
  <c r="X24" i="2"/>
  <c r="E24" i="3" s="1"/>
  <c r="F24" i="3" s="1"/>
  <c r="X22" i="2"/>
  <c r="E22" i="3" s="1"/>
  <c r="F22" i="3" s="1"/>
  <c r="H22" i="3" s="1"/>
  <c r="G22" i="3" s="1"/>
  <c r="X42" i="2"/>
  <c r="E42" i="3" s="1"/>
  <c r="F42" i="3" s="1"/>
  <c r="H42" i="3" s="1"/>
  <c r="G42" i="3" s="1"/>
  <c r="X23" i="2"/>
  <c r="E23" i="3" s="1"/>
  <c r="F23" i="3" s="1"/>
  <c r="J23" i="3"/>
  <c r="J37" i="3"/>
  <c r="X39" i="2"/>
  <c r="E39" i="3" s="1"/>
  <c r="F39" i="3" s="1"/>
  <c r="J40" i="3"/>
  <c r="AB40" i="3"/>
  <c r="K27" i="2"/>
  <c r="X27" i="2" s="1"/>
  <c r="E27" i="3" s="1"/>
  <c r="F27" i="3" s="1"/>
  <c r="K30" i="2"/>
  <c r="X30" i="2" s="1"/>
  <c r="E30" i="3" s="1"/>
  <c r="F30" i="3" s="1"/>
  <c r="H30" i="3" s="1"/>
  <c r="G30" i="3" s="1"/>
  <c r="K28" i="2"/>
  <c r="J39" i="3"/>
  <c r="AB41" i="3"/>
  <c r="J41" i="3"/>
  <c r="AH30" i="3"/>
  <c r="AB30" i="3"/>
  <c r="J27" i="3"/>
  <c r="J24" i="3"/>
  <c r="AB24" i="3"/>
  <c r="J42" i="3"/>
  <c r="AB42" i="3"/>
  <c r="J22" i="3"/>
  <c r="K25" i="2"/>
  <c r="U43" i="1"/>
  <c r="S43" i="1"/>
  <c r="I43" i="1"/>
  <c r="H43" i="1"/>
  <c r="K43" i="1"/>
  <c r="J43" i="1"/>
  <c r="H24" i="3" l="1"/>
  <c r="G24" i="3" s="1"/>
  <c r="H40" i="3"/>
  <c r="G40" i="3" s="1"/>
  <c r="H39" i="3"/>
  <c r="G39" i="3" s="1"/>
  <c r="H41" i="3"/>
  <c r="G41" i="3" s="1"/>
  <c r="H37" i="3"/>
  <c r="G37" i="3" s="1"/>
  <c r="H27" i="3"/>
  <c r="G27" i="3" s="1"/>
  <c r="H23" i="3"/>
  <c r="G23" i="3" s="1"/>
  <c r="R43" i="1"/>
  <c r="Y6" i="3" l="1"/>
  <c r="X6" i="3"/>
  <c r="U6" i="3"/>
  <c r="T6" i="3"/>
  <c r="S6" i="3"/>
  <c r="R6" i="3"/>
  <c r="Q6" i="3"/>
  <c r="P6" i="3"/>
  <c r="O6" i="3"/>
  <c r="N6" i="3"/>
  <c r="M6" i="3"/>
  <c r="L6" i="3"/>
  <c r="K6" i="3"/>
  <c r="V6" i="2"/>
  <c r="U6" i="2"/>
  <c r="R6" i="2"/>
  <c r="P6" i="2"/>
  <c r="O6" i="2"/>
  <c r="N6" i="2"/>
  <c r="M6" i="2"/>
  <c r="L6" i="2"/>
  <c r="J6" i="2"/>
  <c r="I6" i="2"/>
  <c r="H6" i="2"/>
  <c r="G6" i="2"/>
  <c r="F6" i="2"/>
  <c r="AA333" i="5" l="1"/>
  <c r="AA304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AA319" i="5"/>
  <c r="AA320" i="5"/>
  <c r="AA321" i="5"/>
  <c r="AA322" i="5"/>
  <c r="AA323" i="5"/>
  <c r="AA324" i="5"/>
  <c r="AA325" i="5"/>
  <c r="AA326" i="5"/>
  <c r="AA327" i="5"/>
  <c r="AA328" i="5"/>
  <c r="AA329" i="5"/>
  <c r="AA330" i="5"/>
  <c r="AA331" i="5"/>
  <c r="AA332" i="5"/>
  <c r="H27" i="4" l="1"/>
  <c r="Q16" i="4"/>
  <c r="C1074" i="5" l="1"/>
  <c r="C1073" i="5"/>
  <c r="C1072" i="5"/>
  <c r="C1071" i="5"/>
  <c r="C1070" i="5"/>
  <c r="C1069" i="5"/>
  <c r="C1068" i="5"/>
  <c r="C1067" i="5"/>
  <c r="C1066" i="5"/>
  <c r="C1065" i="5"/>
  <c r="C1064" i="5"/>
  <c r="C1063" i="5"/>
  <c r="C1062" i="5"/>
  <c r="C1061" i="5"/>
  <c r="C1060" i="5"/>
  <c r="C1059" i="5"/>
  <c r="C1058" i="5"/>
  <c r="C1057" i="5"/>
  <c r="C1056" i="5"/>
  <c r="C1055" i="5"/>
  <c r="C1054" i="5"/>
  <c r="C1053" i="5"/>
  <c r="C1052" i="5"/>
  <c r="C1051" i="5"/>
  <c r="C1050" i="5"/>
  <c r="C1049" i="5"/>
  <c r="C1048" i="5"/>
  <c r="C1047" i="5"/>
  <c r="C1046" i="5"/>
  <c r="C1045" i="5"/>
  <c r="C1044" i="5"/>
  <c r="C1043" i="5"/>
  <c r="C1042" i="5"/>
  <c r="C1041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26" i="5"/>
  <c r="C1025" i="5"/>
  <c r="C1024" i="5"/>
  <c r="C1023" i="5"/>
  <c r="C1022" i="5"/>
  <c r="C1021" i="5"/>
  <c r="C1020" i="5"/>
  <c r="C1019" i="5"/>
  <c r="C1018" i="5"/>
  <c r="C1017" i="5"/>
  <c r="C1016" i="5"/>
  <c r="C1015" i="5"/>
  <c r="C1014" i="5"/>
  <c r="C1013" i="5"/>
  <c r="C1012" i="5"/>
  <c r="C1011" i="5"/>
  <c r="C1010" i="5"/>
  <c r="C1009" i="5"/>
  <c r="C1008" i="5"/>
  <c r="C1007" i="5"/>
  <c r="C1006" i="5"/>
  <c r="C1005" i="5"/>
  <c r="C1004" i="5"/>
  <c r="C1003" i="5"/>
  <c r="C1002" i="5"/>
  <c r="C1001" i="5"/>
  <c r="C1000" i="5"/>
  <c r="C999" i="5"/>
  <c r="C998" i="5"/>
  <c r="C997" i="5"/>
  <c r="C996" i="5"/>
  <c r="C995" i="5"/>
  <c r="C994" i="5"/>
  <c r="C993" i="5"/>
  <c r="C992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7" i="5"/>
  <c r="C976" i="5"/>
  <c r="C975" i="5"/>
  <c r="C974" i="5"/>
  <c r="C973" i="5"/>
  <c r="C972" i="5"/>
  <c r="C971" i="5"/>
  <c r="C970" i="5"/>
  <c r="C969" i="5"/>
  <c r="C968" i="5"/>
  <c r="C967" i="5"/>
  <c r="C966" i="5"/>
  <c r="C965" i="5"/>
  <c r="C964" i="5"/>
  <c r="C963" i="5"/>
  <c r="C962" i="5"/>
  <c r="C961" i="5"/>
  <c r="C960" i="5"/>
  <c r="C959" i="5"/>
  <c r="C958" i="5"/>
  <c r="C957" i="5"/>
  <c r="C956" i="5"/>
  <c r="C955" i="5"/>
  <c r="C954" i="5"/>
  <c r="C953" i="5"/>
  <c r="C952" i="5"/>
  <c r="C951" i="5"/>
  <c r="C950" i="5"/>
  <c r="C949" i="5"/>
  <c r="C948" i="5"/>
  <c r="C947" i="5"/>
  <c r="C946" i="5"/>
  <c r="C945" i="5"/>
  <c r="C944" i="5"/>
  <c r="C943" i="5"/>
  <c r="C942" i="5"/>
  <c r="C941" i="5"/>
  <c r="C940" i="5"/>
  <c r="C939" i="5"/>
  <c r="C938" i="5"/>
  <c r="C937" i="5"/>
  <c r="C936" i="5"/>
  <c r="C935" i="5"/>
  <c r="C934" i="5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915" i="5"/>
  <c r="C914" i="5"/>
  <c r="C913" i="5"/>
  <c r="C912" i="5"/>
  <c r="C911" i="5"/>
  <c r="C910" i="5"/>
  <c r="C909" i="5"/>
  <c r="C908" i="5"/>
  <c r="C907" i="5"/>
  <c r="C906" i="5"/>
  <c r="C905" i="5"/>
  <c r="C904" i="5"/>
  <c r="C903" i="5"/>
  <c r="C902" i="5"/>
  <c r="C901" i="5"/>
  <c r="C900" i="5"/>
  <c r="C899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J875" i="5"/>
  <c r="C875" i="5"/>
  <c r="J874" i="5"/>
  <c r="C874" i="5"/>
  <c r="J873" i="5"/>
  <c r="C873" i="5"/>
  <c r="J872" i="5"/>
  <c r="C872" i="5"/>
  <c r="J871" i="5"/>
  <c r="C871" i="5"/>
  <c r="J870" i="5"/>
  <c r="C870" i="5"/>
  <c r="J869" i="5"/>
  <c r="C869" i="5"/>
  <c r="J868" i="5"/>
  <c r="C868" i="5"/>
  <c r="J867" i="5"/>
  <c r="C867" i="5"/>
  <c r="J866" i="5"/>
  <c r="C866" i="5"/>
  <c r="J865" i="5"/>
  <c r="C865" i="5"/>
  <c r="J864" i="5"/>
  <c r="C864" i="5"/>
  <c r="J863" i="5"/>
  <c r="C863" i="5"/>
  <c r="J862" i="5"/>
  <c r="C862" i="5"/>
  <c r="J861" i="5"/>
  <c r="C861" i="5"/>
  <c r="J860" i="5"/>
  <c r="C860" i="5"/>
  <c r="J859" i="5"/>
  <c r="C859" i="5"/>
  <c r="J858" i="5"/>
  <c r="C858" i="5"/>
  <c r="J857" i="5"/>
  <c r="C857" i="5"/>
  <c r="J856" i="5"/>
  <c r="C856" i="5"/>
  <c r="J855" i="5"/>
  <c r="C855" i="5"/>
  <c r="J854" i="5"/>
  <c r="C854" i="5"/>
  <c r="J853" i="5"/>
  <c r="C853" i="5"/>
  <c r="J852" i="5"/>
  <c r="C852" i="5"/>
  <c r="J851" i="5"/>
  <c r="C851" i="5"/>
  <c r="J850" i="5"/>
  <c r="C850" i="5"/>
  <c r="J849" i="5"/>
  <c r="C849" i="5"/>
  <c r="J848" i="5"/>
  <c r="C848" i="5"/>
  <c r="J847" i="5"/>
  <c r="C847" i="5"/>
  <c r="J846" i="5"/>
  <c r="C846" i="5"/>
  <c r="J845" i="5"/>
  <c r="C845" i="5"/>
  <c r="J844" i="5"/>
  <c r="C844" i="5"/>
  <c r="J843" i="5"/>
  <c r="C843" i="5"/>
  <c r="J842" i="5"/>
  <c r="C842" i="5"/>
  <c r="J841" i="5"/>
  <c r="C841" i="5"/>
  <c r="J840" i="5"/>
  <c r="C840" i="5"/>
  <c r="J839" i="5"/>
  <c r="C839" i="5"/>
  <c r="J838" i="5"/>
  <c r="C838" i="5"/>
  <c r="J837" i="5"/>
  <c r="C837" i="5"/>
  <c r="J836" i="5"/>
  <c r="C836" i="5"/>
  <c r="J835" i="5"/>
  <c r="C835" i="5"/>
  <c r="J834" i="5"/>
  <c r="C834" i="5"/>
  <c r="J833" i="5"/>
  <c r="C833" i="5"/>
  <c r="J832" i="5"/>
  <c r="C832" i="5"/>
  <c r="J831" i="5"/>
  <c r="C831" i="5"/>
  <c r="J830" i="5"/>
  <c r="C830" i="5"/>
  <c r="J829" i="5"/>
  <c r="C829" i="5"/>
  <c r="J828" i="5"/>
  <c r="C828" i="5"/>
  <c r="J827" i="5"/>
  <c r="C827" i="5"/>
  <c r="J826" i="5"/>
  <c r="C826" i="5"/>
  <c r="J825" i="5"/>
  <c r="C825" i="5"/>
  <c r="J824" i="5"/>
  <c r="C824" i="5"/>
  <c r="J823" i="5"/>
  <c r="C823" i="5"/>
  <c r="J822" i="5"/>
  <c r="C822" i="5"/>
  <c r="J821" i="5"/>
  <c r="C821" i="5"/>
  <c r="J820" i="5"/>
  <c r="C820" i="5"/>
  <c r="J819" i="5"/>
  <c r="C819" i="5"/>
  <c r="J818" i="5"/>
  <c r="C818" i="5"/>
  <c r="J817" i="5"/>
  <c r="C817" i="5"/>
  <c r="J816" i="5"/>
  <c r="C816" i="5"/>
  <c r="J815" i="5"/>
  <c r="C815" i="5"/>
  <c r="J814" i="5"/>
  <c r="C814" i="5"/>
  <c r="J813" i="5"/>
  <c r="C813" i="5"/>
  <c r="J812" i="5"/>
  <c r="C812" i="5"/>
  <c r="J811" i="5"/>
  <c r="C811" i="5"/>
  <c r="J810" i="5"/>
  <c r="C810" i="5"/>
  <c r="J809" i="5"/>
  <c r="C809" i="5"/>
  <c r="J808" i="5"/>
  <c r="C808" i="5"/>
  <c r="J807" i="5"/>
  <c r="C807" i="5"/>
  <c r="J806" i="5"/>
  <c r="C806" i="5"/>
  <c r="J805" i="5"/>
  <c r="C805" i="5"/>
  <c r="J804" i="5"/>
  <c r="C804" i="5"/>
  <c r="J803" i="5"/>
  <c r="C803" i="5"/>
  <c r="J802" i="5"/>
  <c r="C802" i="5"/>
  <c r="J801" i="5"/>
  <c r="C801" i="5"/>
  <c r="J800" i="5"/>
  <c r="C800" i="5"/>
  <c r="J799" i="5"/>
  <c r="C799" i="5"/>
  <c r="J798" i="5"/>
  <c r="C798" i="5"/>
  <c r="J797" i="5"/>
  <c r="C797" i="5"/>
  <c r="J796" i="5"/>
  <c r="C796" i="5"/>
  <c r="J795" i="5"/>
  <c r="C795" i="5"/>
  <c r="J794" i="5"/>
  <c r="C794" i="5"/>
  <c r="J793" i="5"/>
  <c r="C793" i="5"/>
  <c r="J792" i="5"/>
  <c r="C792" i="5"/>
  <c r="J791" i="5"/>
  <c r="C791" i="5"/>
  <c r="J790" i="5"/>
  <c r="C790" i="5"/>
  <c r="J789" i="5"/>
  <c r="C789" i="5"/>
  <c r="J788" i="5"/>
  <c r="C788" i="5"/>
  <c r="J787" i="5"/>
  <c r="C787" i="5"/>
  <c r="J786" i="5"/>
  <c r="C786" i="5"/>
  <c r="J785" i="5"/>
  <c r="C785" i="5"/>
  <c r="J784" i="5"/>
  <c r="C784" i="5"/>
  <c r="J783" i="5"/>
  <c r="C783" i="5"/>
  <c r="J782" i="5"/>
  <c r="C782" i="5"/>
  <c r="J781" i="5"/>
  <c r="C781" i="5"/>
  <c r="J780" i="5"/>
  <c r="C780" i="5"/>
  <c r="J779" i="5"/>
  <c r="C779" i="5"/>
  <c r="J778" i="5"/>
  <c r="C778" i="5"/>
  <c r="J777" i="5"/>
  <c r="C777" i="5"/>
  <c r="J776" i="5"/>
  <c r="C776" i="5"/>
  <c r="J775" i="5"/>
  <c r="C775" i="5"/>
  <c r="J774" i="5"/>
  <c r="C774" i="5"/>
  <c r="J773" i="5"/>
  <c r="C773" i="5"/>
  <c r="J772" i="5"/>
  <c r="C772" i="5"/>
  <c r="J771" i="5"/>
  <c r="C771" i="5"/>
  <c r="J770" i="5"/>
  <c r="C770" i="5"/>
  <c r="J769" i="5"/>
  <c r="C769" i="5"/>
  <c r="J768" i="5"/>
  <c r="C768" i="5"/>
  <c r="J767" i="5"/>
  <c r="C767" i="5"/>
  <c r="J766" i="5"/>
  <c r="C766" i="5"/>
  <c r="J765" i="5"/>
  <c r="C765" i="5"/>
  <c r="J764" i="5"/>
  <c r="C764" i="5"/>
  <c r="J763" i="5"/>
  <c r="C763" i="5"/>
  <c r="J762" i="5"/>
  <c r="C762" i="5"/>
  <c r="J761" i="5"/>
  <c r="C761" i="5"/>
  <c r="J760" i="5"/>
  <c r="C760" i="5"/>
  <c r="J759" i="5"/>
  <c r="C759" i="5"/>
  <c r="J758" i="5"/>
  <c r="C758" i="5"/>
  <c r="J757" i="5"/>
  <c r="C757" i="5"/>
  <c r="J756" i="5"/>
  <c r="C756" i="5"/>
  <c r="J755" i="5"/>
  <c r="C755" i="5"/>
  <c r="J754" i="5"/>
  <c r="C754" i="5"/>
  <c r="J753" i="5"/>
  <c r="C753" i="5"/>
  <c r="J752" i="5"/>
  <c r="C752" i="5"/>
  <c r="J751" i="5"/>
  <c r="C751" i="5"/>
  <c r="J750" i="5"/>
  <c r="C750" i="5"/>
  <c r="J749" i="5"/>
  <c r="C749" i="5"/>
  <c r="J748" i="5"/>
  <c r="C748" i="5"/>
  <c r="J747" i="5"/>
  <c r="C747" i="5"/>
  <c r="J746" i="5"/>
  <c r="C746" i="5"/>
  <c r="J745" i="5"/>
  <c r="C745" i="5"/>
  <c r="J744" i="5"/>
  <c r="C744" i="5"/>
  <c r="J743" i="5"/>
  <c r="C743" i="5"/>
  <c r="J742" i="5"/>
  <c r="C742" i="5"/>
  <c r="J741" i="5"/>
  <c r="C741" i="5"/>
  <c r="J740" i="5"/>
  <c r="C740" i="5"/>
  <c r="J739" i="5"/>
  <c r="C739" i="5"/>
  <c r="J738" i="5"/>
  <c r="C738" i="5"/>
  <c r="J737" i="5"/>
  <c r="C737" i="5"/>
  <c r="J736" i="5"/>
  <c r="C736" i="5"/>
  <c r="J735" i="5"/>
  <c r="C735" i="5"/>
  <c r="J734" i="5"/>
  <c r="C734" i="5"/>
  <c r="J733" i="5"/>
  <c r="C733" i="5"/>
  <c r="J732" i="5"/>
  <c r="C732" i="5"/>
  <c r="J731" i="5"/>
  <c r="C731" i="5"/>
  <c r="J730" i="5"/>
  <c r="C730" i="5"/>
  <c r="J729" i="5"/>
  <c r="C729" i="5"/>
  <c r="J728" i="5"/>
  <c r="C728" i="5"/>
  <c r="J727" i="5"/>
  <c r="C727" i="5"/>
  <c r="J726" i="5"/>
  <c r="C726" i="5"/>
  <c r="J725" i="5"/>
  <c r="C725" i="5"/>
  <c r="J724" i="5"/>
  <c r="C724" i="5"/>
  <c r="J723" i="5"/>
  <c r="C723" i="5"/>
  <c r="J722" i="5"/>
  <c r="C722" i="5"/>
  <c r="J721" i="5"/>
  <c r="C721" i="5"/>
  <c r="J720" i="5"/>
  <c r="C720" i="5"/>
  <c r="J719" i="5"/>
  <c r="C719" i="5"/>
  <c r="J718" i="5"/>
  <c r="C718" i="5"/>
  <c r="J717" i="5"/>
  <c r="C717" i="5"/>
  <c r="J716" i="5"/>
  <c r="C716" i="5"/>
  <c r="J715" i="5"/>
  <c r="C715" i="5"/>
  <c r="J714" i="5"/>
  <c r="C714" i="5"/>
  <c r="J713" i="5"/>
  <c r="C713" i="5"/>
  <c r="J712" i="5"/>
  <c r="C712" i="5"/>
  <c r="J711" i="5"/>
  <c r="C711" i="5"/>
  <c r="J710" i="5"/>
  <c r="C710" i="5"/>
  <c r="J709" i="5"/>
  <c r="C709" i="5"/>
  <c r="J708" i="5"/>
  <c r="C708" i="5"/>
  <c r="J707" i="5"/>
  <c r="C707" i="5"/>
  <c r="J706" i="5"/>
  <c r="C706" i="5"/>
  <c r="J705" i="5"/>
  <c r="C705" i="5"/>
  <c r="J704" i="5"/>
  <c r="C704" i="5"/>
  <c r="J703" i="5"/>
  <c r="C703" i="5"/>
  <c r="J702" i="5"/>
  <c r="C702" i="5"/>
  <c r="J701" i="5"/>
  <c r="C701" i="5"/>
  <c r="J700" i="5"/>
  <c r="C700" i="5"/>
  <c r="J699" i="5"/>
  <c r="C699" i="5"/>
  <c r="J698" i="5"/>
  <c r="C698" i="5"/>
  <c r="J697" i="5"/>
  <c r="C697" i="5"/>
  <c r="J696" i="5"/>
  <c r="C696" i="5"/>
  <c r="J695" i="5"/>
  <c r="C695" i="5"/>
  <c r="J694" i="5"/>
  <c r="C694" i="5"/>
  <c r="J693" i="5"/>
  <c r="C693" i="5"/>
  <c r="J692" i="5"/>
  <c r="C692" i="5"/>
  <c r="J691" i="5"/>
  <c r="C691" i="5"/>
  <c r="J690" i="5"/>
  <c r="C690" i="5"/>
  <c r="J689" i="5"/>
  <c r="C689" i="5"/>
  <c r="J688" i="5"/>
  <c r="C688" i="5"/>
  <c r="J687" i="5"/>
  <c r="C687" i="5"/>
  <c r="J686" i="5"/>
  <c r="C686" i="5"/>
  <c r="J685" i="5"/>
  <c r="C685" i="5"/>
  <c r="J684" i="5"/>
  <c r="C684" i="5"/>
  <c r="J683" i="5"/>
  <c r="C683" i="5"/>
  <c r="J682" i="5"/>
  <c r="C682" i="5"/>
  <c r="J681" i="5"/>
  <c r="C681" i="5"/>
  <c r="J680" i="5"/>
  <c r="C680" i="5"/>
  <c r="J679" i="5"/>
  <c r="C679" i="5"/>
  <c r="J678" i="5"/>
  <c r="C678" i="5"/>
  <c r="J677" i="5"/>
  <c r="C677" i="5"/>
  <c r="J676" i="5"/>
  <c r="C676" i="5"/>
  <c r="J675" i="5"/>
  <c r="C675" i="5"/>
  <c r="J674" i="5"/>
  <c r="C674" i="5"/>
  <c r="J673" i="5"/>
  <c r="C673" i="5"/>
  <c r="J672" i="5"/>
  <c r="C672" i="5"/>
  <c r="J671" i="5"/>
  <c r="C671" i="5"/>
  <c r="J670" i="5"/>
  <c r="C670" i="5"/>
  <c r="J669" i="5"/>
  <c r="C669" i="5"/>
  <c r="J668" i="5"/>
  <c r="C668" i="5"/>
  <c r="J667" i="5"/>
  <c r="C667" i="5"/>
  <c r="J666" i="5"/>
  <c r="C666" i="5"/>
  <c r="J665" i="5"/>
  <c r="C665" i="5"/>
  <c r="J664" i="5"/>
  <c r="C664" i="5"/>
  <c r="J663" i="5"/>
  <c r="C663" i="5"/>
  <c r="J662" i="5"/>
  <c r="C662" i="5"/>
  <c r="J661" i="5"/>
  <c r="C661" i="5"/>
  <c r="J660" i="5"/>
  <c r="C660" i="5"/>
  <c r="J659" i="5"/>
  <c r="C659" i="5"/>
  <c r="J658" i="5"/>
  <c r="C658" i="5"/>
  <c r="J657" i="5"/>
  <c r="C657" i="5"/>
  <c r="J656" i="5"/>
  <c r="C656" i="5"/>
  <c r="J655" i="5"/>
  <c r="C655" i="5"/>
  <c r="J654" i="5"/>
  <c r="C654" i="5"/>
  <c r="J653" i="5"/>
  <c r="C653" i="5"/>
  <c r="J652" i="5"/>
  <c r="C652" i="5"/>
  <c r="J651" i="5"/>
  <c r="C651" i="5"/>
  <c r="J650" i="5"/>
  <c r="C650" i="5"/>
  <c r="J649" i="5"/>
  <c r="C649" i="5"/>
  <c r="J648" i="5"/>
  <c r="C648" i="5"/>
  <c r="J647" i="5"/>
  <c r="C647" i="5"/>
  <c r="J646" i="5"/>
  <c r="C646" i="5"/>
  <c r="J645" i="5"/>
  <c r="C645" i="5"/>
  <c r="J644" i="5"/>
  <c r="C644" i="5"/>
  <c r="J643" i="5"/>
  <c r="C643" i="5"/>
  <c r="J642" i="5"/>
  <c r="C642" i="5"/>
  <c r="J641" i="5"/>
  <c r="C641" i="5"/>
  <c r="J640" i="5"/>
  <c r="C640" i="5"/>
  <c r="J639" i="5"/>
  <c r="C639" i="5"/>
  <c r="J638" i="5"/>
  <c r="C638" i="5"/>
  <c r="J637" i="5"/>
  <c r="C637" i="5"/>
  <c r="J636" i="5"/>
  <c r="C636" i="5"/>
  <c r="J635" i="5"/>
  <c r="C635" i="5"/>
  <c r="J634" i="5"/>
  <c r="C634" i="5"/>
  <c r="J633" i="5"/>
  <c r="C633" i="5"/>
  <c r="J632" i="5"/>
  <c r="C632" i="5"/>
  <c r="J631" i="5"/>
  <c r="C631" i="5"/>
  <c r="J630" i="5"/>
  <c r="C630" i="5"/>
  <c r="J629" i="5"/>
  <c r="C629" i="5"/>
  <c r="J628" i="5"/>
  <c r="C628" i="5"/>
  <c r="J627" i="5"/>
  <c r="C627" i="5"/>
  <c r="J626" i="5"/>
  <c r="C626" i="5"/>
  <c r="J625" i="5"/>
  <c r="C625" i="5"/>
  <c r="J624" i="5"/>
  <c r="C624" i="5"/>
  <c r="J623" i="5"/>
  <c r="C623" i="5"/>
  <c r="J622" i="5"/>
  <c r="C622" i="5"/>
  <c r="J621" i="5"/>
  <c r="C621" i="5"/>
  <c r="J620" i="5"/>
  <c r="C620" i="5"/>
  <c r="J619" i="5"/>
  <c r="C619" i="5"/>
  <c r="J618" i="5"/>
  <c r="C618" i="5"/>
  <c r="J617" i="5"/>
  <c r="C617" i="5"/>
  <c r="J616" i="5"/>
  <c r="C616" i="5"/>
  <c r="J615" i="5"/>
  <c r="C615" i="5"/>
  <c r="J614" i="5"/>
  <c r="C614" i="5"/>
  <c r="V613" i="5"/>
  <c r="R613" i="5"/>
  <c r="N613" i="5"/>
  <c r="J613" i="5"/>
  <c r="C613" i="5"/>
  <c r="V612" i="5"/>
  <c r="R612" i="5"/>
  <c r="N612" i="5"/>
  <c r="J612" i="5"/>
  <c r="C612" i="5"/>
  <c r="V611" i="5"/>
  <c r="R611" i="5"/>
  <c r="N611" i="5"/>
  <c r="J611" i="5"/>
  <c r="C611" i="5"/>
  <c r="V610" i="5"/>
  <c r="R610" i="5"/>
  <c r="N610" i="5"/>
  <c r="J610" i="5"/>
  <c r="C610" i="5"/>
  <c r="V609" i="5"/>
  <c r="R609" i="5"/>
  <c r="N609" i="5"/>
  <c r="J609" i="5"/>
  <c r="C609" i="5"/>
  <c r="V608" i="5"/>
  <c r="R608" i="5"/>
  <c r="N608" i="5"/>
  <c r="J608" i="5"/>
  <c r="C608" i="5"/>
  <c r="V607" i="5"/>
  <c r="R607" i="5"/>
  <c r="N607" i="5"/>
  <c r="J607" i="5"/>
  <c r="C607" i="5"/>
  <c r="V606" i="5"/>
  <c r="R606" i="5"/>
  <c r="N606" i="5"/>
  <c r="J606" i="5"/>
  <c r="C606" i="5"/>
  <c r="V605" i="5"/>
  <c r="R605" i="5"/>
  <c r="N605" i="5"/>
  <c r="J605" i="5"/>
  <c r="C605" i="5"/>
  <c r="V604" i="5"/>
  <c r="R604" i="5"/>
  <c r="N604" i="5"/>
  <c r="J604" i="5"/>
  <c r="C604" i="5"/>
  <c r="V603" i="5"/>
  <c r="R603" i="5"/>
  <c r="N603" i="5"/>
  <c r="J603" i="5"/>
  <c r="G603" i="5"/>
  <c r="C603" i="5"/>
  <c r="V602" i="5"/>
  <c r="R602" i="5"/>
  <c r="N602" i="5"/>
  <c r="J602" i="5"/>
  <c r="G602" i="5"/>
  <c r="C602" i="5"/>
  <c r="V601" i="5"/>
  <c r="R601" i="5"/>
  <c r="N601" i="5"/>
  <c r="J601" i="5"/>
  <c r="G601" i="5"/>
  <c r="C601" i="5"/>
  <c r="V600" i="5"/>
  <c r="R600" i="5"/>
  <c r="N600" i="5"/>
  <c r="J600" i="5"/>
  <c r="G600" i="5"/>
  <c r="C600" i="5"/>
  <c r="V599" i="5"/>
  <c r="R599" i="5"/>
  <c r="N599" i="5"/>
  <c r="J599" i="5"/>
  <c r="G599" i="5"/>
  <c r="C599" i="5"/>
  <c r="V598" i="5"/>
  <c r="R598" i="5"/>
  <c r="N598" i="5"/>
  <c r="J598" i="5"/>
  <c r="G598" i="5"/>
  <c r="C598" i="5"/>
  <c r="V597" i="5"/>
  <c r="R597" i="5"/>
  <c r="N597" i="5"/>
  <c r="J597" i="5"/>
  <c r="G597" i="5"/>
  <c r="C597" i="5"/>
  <c r="V596" i="5"/>
  <c r="R596" i="5"/>
  <c r="N596" i="5"/>
  <c r="J596" i="5"/>
  <c r="G596" i="5"/>
  <c r="C596" i="5"/>
  <c r="V595" i="5"/>
  <c r="R595" i="5"/>
  <c r="N595" i="5"/>
  <c r="J595" i="5"/>
  <c r="G595" i="5"/>
  <c r="C595" i="5"/>
  <c r="V594" i="5"/>
  <c r="R594" i="5"/>
  <c r="N594" i="5"/>
  <c r="J594" i="5"/>
  <c r="G594" i="5"/>
  <c r="C594" i="5"/>
  <c r="V593" i="5"/>
  <c r="R593" i="5"/>
  <c r="N593" i="5"/>
  <c r="J593" i="5"/>
  <c r="G593" i="5"/>
  <c r="C593" i="5"/>
  <c r="V592" i="5"/>
  <c r="R592" i="5"/>
  <c r="N592" i="5"/>
  <c r="J592" i="5"/>
  <c r="G592" i="5"/>
  <c r="C592" i="5"/>
  <c r="V591" i="5"/>
  <c r="R591" i="5"/>
  <c r="N591" i="5"/>
  <c r="J591" i="5"/>
  <c r="G591" i="5"/>
  <c r="C591" i="5"/>
  <c r="V590" i="5"/>
  <c r="R590" i="5"/>
  <c r="N590" i="5"/>
  <c r="J590" i="5"/>
  <c r="G590" i="5"/>
  <c r="C590" i="5"/>
  <c r="V589" i="5"/>
  <c r="R589" i="5"/>
  <c r="N589" i="5"/>
  <c r="J589" i="5"/>
  <c r="G589" i="5"/>
  <c r="C589" i="5"/>
  <c r="V588" i="5"/>
  <c r="R588" i="5"/>
  <c r="N588" i="5"/>
  <c r="J588" i="5"/>
  <c r="G588" i="5"/>
  <c r="C588" i="5"/>
  <c r="V587" i="5"/>
  <c r="R587" i="5"/>
  <c r="N587" i="5"/>
  <c r="J587" i="5"/>
  <c r="G587" i="5"/>
  <c r="C587" i="5"/>
  <c r="V586" i="5"/>
  <c r="R586" i="5"/>
  <c r="N586" i="5"/>
  <c r="J586" i="5"/>
  <c r="G586" i="5"/>
  <c r="C586" i="5"/>
  <c r="V585" i="5"/>
  <c r="R585" i="5"/>
  <c r="N585" i="5"/>
  <c r="J585" i="5"/>
  <c r="G585" i="5"/>
  <c r="C585" i="5"/>
  <c r="V584" i="5"/>
  <c r="R584" i="5"/>
  <c r="N584" i="5"/>
  <c r="J584" i="5"/>
  <c r="G584" i="5"/>
  <c r="C584" i="5"/>
  <c r="V583" i="5"/>
  <c r="R583" i="5"/>
  <c r="N583" i="5"/>
  <c r="J583" i="5"/>
  <c r="G583" i="5"/>
  <c r="C583" i="5"/>
  <c r="V582" i="5"/>
  <c r="R582" i="5"/>
  <c r="N582" i="5"/>
  <c r="J582" i="5"/>
  <c r="G582" i="5"/>
  <c r="C582" i="5"/>
  <c r="V581" i="5"/>
  <c r="R581" i="5"/>
  <c r="N581" i="5"/>
  <c r="J581" i="5"/>
  <c r="G581" i="5"/>
  <c r="C581" i="5"/>
  <c r="V580" i="5"/>
  <c r="R580" i="5"/>
  <c r="N580" i="5"/>
  <c r="J580" i="5"/>
  <c r="G580" i="5"/>
  <c r="C580" i="5"/>
  <c r="V579" i="5"/>
  <c r="R579" i="5"/>
  <c r="N579" i="5"/>
  <c r="J579" i="5"/>
  <c r="G579" i="5"/>
  <c r="C579" i="5"/>
  <c r="V578" i="5"/>
  <c r="R578" i="5"/>
  <c r="N578" i="5"/>
  <c r="J578" i="5"/>
  <c r="G578" i="5"/>
  <c r="C578" i="5"/>
  <c r="V577" i="5"/>
  <c r="R577" i="5"/>
  <c r="N577" i="5"/>
  <c r="J577" i="5"/>
  <c r="G577" i="5"/>
  <c r="C577" i="5"/>
  <c r="V576" i="5"/>
  <c r="R576" i="5"/>
  <c r="N576" i="5"/>
  <c r="J576" i="5"/>
  <c r="G576" i="5"/>
  <c r="C576" i="5"/>
  <c r="V575" i="5"/>
  <c r="R575" i="5"/>
  <c r="N575" i="5"/>
  <c r="J575" i="5"/>
  <c r="G575" i="5"/>
  <c r="C575" i="5"/>
  <c r="V574" i="5"/>
  <c r="R574" i="5"/>
  <c r="N574" i="5"/>
  <c r="J574" i="5"/>
  <c r="G574" i="5"/>
  <c r="C574" i="5"/>
  <c r="V573" i="5"/>
  <c r="R573" i="5"/>
  <c r="N573" i="5"/>
  <c r="J573" i="5"/>
  <c r="G573" i="5"/>
  <c r="C573" i="5"/>
  <c r="V572" i="5"/>
  <c r="R572" i="5"/>
  <c r="N572" i="5"/>
  <c r="J572" i="5"/>
  <c r="G572" i="5"/>
  <c r="C572" i="5"/>
  <c r="V571" i="5"/>
  <c r="R571" i="5"/>
  <c r="N571" i="5"/>
  <c r="J571" i="5"/>
  <c r="G571" i="5"/>
  <c r="C571" i="5"/>
  <c r="V570" i="5"/>
  <c r="R570" i="5"/>
  <c r="N570" i="5"/>
  <c r="J570" i="5"/>
  <c r="G570" i="5"/>
  <c r="C570" i="5"/>
  <c r="V569" i="5"/>
  <c r="R569" i="5"/>
  <c r="N569" i="5"/>
  <c r="J569" i="5"/>
  <c r="G569" i="5"/>
  <c r="C569" i="5"/>
  <c r="V568" i="5"/>
  <c r="R568" i="5"/>
  <c r="N568" i="5"/>
  <c r="J568" i="5"/>
  <c r="G568" i="5"/>
  <c r="C568" i="5"/>
  <c r="V567" i="5"/>
  <c r="R567" i="5"/>
  <c r="N567" i="5"/>
  <c r="J567" i="5"/>
  <c r="G567" i="5"/>
  <c r="C567" i="5"/>
  <c r="V566" i="5"/>
  <c r="R566" i="5"/>
  <c r="N566" i="5"/>
  <c r="J566" i="5"/>
  <c r="G566" i="5"/>
  <c r="C566" i="5"/>
  <c r="V565" i="5"/>
  <c r="R565" i="5"/>
  <c r="N565" i="5"/>
  <c r="J565" i="5"/>
  <c r="G565" i="5"/>
  <c r="C565" i="5"/>
  <c r="V564" i="5"/>
  <c r="R564" i="5"/>
  <c r="N564" i="5"/>
  <c r="J564" i="5"/>
  <c r="G564" i="5"/>
  <c r="C564" i="5"/>
  <c r="V563" i="5"/>
  <c r="R563" i="5"/>
  <c r="N563" i="5"/>
  <c r="J563" i="5"/>
  <c r="G563" i="5"/>
  <c r="C563" i="5"/>
  <c r="V562" i="5"/>
  <c r="R562" i="5"/>
  <c r="N562" i="5"/>
  <c r="J562" i="5"/>
  <c r="G562" i="5"/>
  <c r="C562" i="5"/>
  <c r="V561" i="5"/>
  <c r="R561" i="5"/>
  <c r="N561" i="5"/>
  <c r="J561" i="5"/>
  <c r="G561" i="5"/>
  <c r="C561" i="5"/>
  <c r="V560" i="5"/>
  <c r="R560" i="5"/>
  <c r="N560" i="5"/>
  <c r="J560" i="5"/>
  <c r="G560" i="5"/>
  <c r="C560" i="5"/>
  <c r="V559" i="5"/>
  <c r="R559" i="5"/>
  <c r="N559" i="5"/>
  <c r="J559" i="5"/>
  <c r="G559" i="5"/>
  <c r="C559" i="5"/>
  <c r="V558" i="5"/>
  <c r="R558" i="5"/>
  <c r="N558" i="5"/>
  <c r="J558" i="5"/>
  <c r="G558" i="5"/>
  <c r="C558" i="5"/>
  <c r="V557" i="5"/>
  <c r="R557" i="5"/>
  <c r="N557" i="5"/>
  <c r="J557" i="5"/>
  <c r="G557" i="5"/>
  <c r="C557" i="5"/>
  <c r="V556" i="5"/>
  <c r="R556" i="5"/>
  <c r="N556" i="5"/>
  <c r="J556" i="5"/>
  <c r="G556" i="5"/>
  <c r="C556" i="5"/>
  <c r="V555" i="5"/>
  <c r="R555" i="5"/>
  <c r="N555" i="5"/>
  <c r="J555" i="5"/>
  <c r="G555" i="5"/>
  <c r="C555" i="5"/>
  <c r="V554" i="5"/>
  <c r="R554" i="5"/>
  <c r="N554" i="5"/>
  <c r="J554" i="5"/>
  <c r="G554" i="5"/>
  <c r="C554" i="5"/>
  <c r="V553" i="5"/>
  <c r="R553" i="5"/>
  <c r="N553" i="5"/>
  <c r="J553" i="5"/>
  <c r="G553" i="5"/>
  <c r="C553" i="5"/>
  <c r="V552" i="5"/>
  <c r="R552" i="5"/>
  <c r="N552" i="5"/>
  <c r="J552" i="5"/>
  <c r="G552" i="5"/>
  <c r="C552" i="5"/>
  <c r="V551" i="5"/>
  <c r="R551" i="5"/>
  <c r="N551" i="5"/>
  <c r="J551" i="5"/>
  <c r="G551" i="5"/>
  <c r="C551" i="5"/>
  <c r="V550" i="5"/>
  <c r="R550" i="5"/>
  <c r="N550" i="5"/>
  <c r="J550" i="5"/>
  <c r="G550" i="5"/>
  <c r="C550" i="5"/>
  <c r="V549" i="5"/>
  <c r="R549" i="5"/>
  <c r="N549" i="5"/>
  <c r="J549" i="5"/>
  <c r="G549" i="5"/>
  <c r="C549" i="5"/>
  <c r="V548" i="5"/>
  <c r="R548" i="5"/>
  <c r="N548" i="5"/>
  <c r="J548" i="5"/>
  <c r="G548" i="5"/>
  <c r="C548" i="5"/>
  <c r="V547" i="5"/>
  <c r="R547" i="5"/>
  <c r="N547" i="5"/>
  <c r="J547" i="5"/>
  <c r="G547" i="5"/>
  <c r="C547" i="5"/>
  <c r="V546" i="5"/>
  <c r="R546" i="5"/>
  <c r="N546" i="5"/>
  <c r="J546" i="5"/>
  <c r="G546" i="5"/>
  <c r="C546" i="5"/>
  <c r="V545" i="5"/>
  <c r="R545" i="5"/>
  <c r="N545" i="5"/>
  <c r="J545" i="5"/>
  <c r="G545" i="5"/>
  <c r="C545" i="5"/>
  <c r="V544" i="5"/>
  <c r="R544" i="5"/>
  <c r="N544" i="5"/>
  <c r="J544" i="5"/>
  <c r="G544" i="5"/>
  <c r="C544" i="5"/>
  <c r="V543" i="5"/>
  <c r="R543" i="5"/>
  <c r="N543" i="5"/>
  <c r="J543" i="5"/>
  <c r="G543" i="5"/>
  <c r="C543" i="5"/>
  <c r="V542" i="5"/>
  <c r="R542" i="5"/>
  <c r="N542" i="5"/>
  <c r="J542" i="5"/>
  <c r="G542" i="5"/>
  <c r="C542" i="5"/>
  <c r="V541" i="5"/>
  <c r="R541" i="5"/>
  <c r="N541" i="5"/>
  <c r="J541" i="5"/>
  <c r="G541" i="5"/>
  <c r="C541" i="5"/>
  <c r="V540" i="5"/>
  <c r="R540" i="5"/>
  <c r="N540" i="5"/>
  <c r="J540" i="5"/>
  <c r="G540" i="5"/>
  <c r="C540" i="5"/>
  <c r="V539" i="5"/>
  <c r="R539" i="5"/>
  <c r="N539" i="5"/>
  <c r="J539" i="5"/>
  <c r="G539" i="5"/>
  <c r="C539" i="5"/>
  <c r="V538" i="5"/>
  <c r="R538" i="5"/>
  <c r="N538" i="5"/>
  <c r="J538" i="5"/>
  <c r="G538" i="5"/>
  <c r="C538" i="5"/>
  <c r="V537" i="5"/>
  <c r="R537" i="5"/>
  <c r="N537" i="5"/>
  <c r="J537" i="5"/>
  <c r="G537" i="5"/>
  <c r="C537" i="5"/>
  <c r="V536" i="5"/>
  <c r="R536" i="5"/>
  <c r="N536" i="5"/>
  <c r="J536" i="5"/>
  <c r="G536" i="5"/>
  <c r="C536" i="5"/>
  <c r="V535" i="5"/>
  <c r="R535" i="5"/>
  <c r="N535" i="5"/>
  <c r="J535" i="5"/>
  <c r="G535" i="5"/>
  <c r="C535" i="5"/>
  <c r="V534" i="5"/>
  <c r="R534" i="5"/>
  <c r="N534" i="5"/>
  <c r="J534" i="5"/>
  <c r="G534" i="5"/>
  <c r="C534" i="5"/>
  <c r="V533" i="5"/>
  <c r="R533" i="5"/>
  <c r="N533" i="5"/>
  <c r="J533" i="5"/>
  <c r="G533" i="5"/>
  <c r="C533" i="5"/>
  <c r="V532" i="5"/>
  <c r="R532" i="5"/>
  <c r="N532" i="5"/>
  <c r="J532" i="5"/>
  <c r="G532" i="5"/>
  <c r="C532" i="5"/>
  <c r="V531" i="5"/>
  <c r="R531" i="5"/>
  <c r="N531" i="5"/>
  <c r="J531" i="5"/>
  <c r="G531" i="5"/>
  <c r="C531" i="5"/>
  <c r="V530" i="5"/>
  <c r="R530" i="5"/>
  <c r="N530" i="5"/>
  <c r="J530" i="5"/>
  <c r="G530" i="5"/>
  <c r="C530" i="5"/>
  <c r="V529" i="5"/>
  <c r="R529" i="5"/>
  <c r="N529" i="5"/>
  <c r="J529" i="5"/>
  <c r="G529" i="5"/>
  <c r="C529" i="5"/>
  <c r="V528" i="5"/>
  <c r="R528" i="5"/>
  <c r="N528" i="5"/>
  <c r="J528" i="5"/>
  <c r="G528" i="5"/>
  <c r="C528" i="5"/>
  <c r="V527" i="5"/>
  <c r="R527" i="5"/>
  <c r="N527" i="5"/>
  <c r="J527" i="5"/>
  <c r="G527" i="5"/>
  <c r="C527" i="5"/>
  <c r="V526" i="5"/>
  <c r="R526" i="5"/>
  <c r="N526" i="5"/>
  <c r="J526" i="5"/>
  <c r="G526" i="5"/>
  <c r="C526" i="5"/>
  <c r="V525" i="5"/>
  <c r="R525" i="5"/>
  <c r="N525" i="5"/>
  <c r="J525" i="5"/>
  <c r="G525" i="5"/>
  <c r="C525" i="5"/>
  <c r="V524" i="5"/>
  <c r="R524" i="5"/>
  <c r="N524" i="5"/>
  <c r="J524" i="5"/>
  <c r="G524" i="5"/>
  <c r="C524" i="5"/>
  <c r="V523" i="5"/>
  <c r="R523" i="5"/>
  <c r="N523" i="5"/>
  <c r="J523" i="5"/>
  <c r="G523" i="5"/>
  <c r="C523" i="5"/>
  <c r="V522" i="5"/>
  <c r="R522" i="5"/>
  <c r="N522" i="5"/>
  <c r="J522" i="5"/>
  <c r="G522" i="5"/>
  <c r="C522" i="5"/>
  <c r="V521" i="5"/>
  <c r="R521" i="5"/>
  <c r="N521" i="5"/>
  <c r="J521" i="5"/>
  <c r="G521" i="5"/>
  <c r="C521" i="5"/>
  <c r="V520" i="5"/>
  <c r="R520" i="5"/>
  <c r="N520" i="5"/>
  <c r="J520" i="5"/>
  <c r="G520" i="5"/>
  <c r="C520" i="5"/>
  <c r="V519" i="5"/>
  <c r="R519" i="5"/>
  <c r="N519" i="5"/>
  <c r="J519" i="5"/>
  <c r="G519" i="5"/>
  <c r="C519" i="5"/>
  <c r="V518" i="5"/>
  <c r="R518" i="5"/>
  <c r="N518" i="5"/>
  <c r="J518" i="5"/>
  <c r="G518" i="5"/>
  <c r="C518" i="5"/>
  <c r="V517" i="5"/>
  <c r="R517" i="5"/>
  <c r="N517" i="5"/>
  <c r="J517" i="5"/>
  <c r="G517" i="5"/>
  <c r="C517" i="5"/>
  <c r="V516" i="5"/>
  <c r="R516" i="5"/>
  <c r="N516" i="5"/>
  <c r="J516" i="5"/>
  <c r="G516" i="5"/>
  <c r="C516" i="5"/>
  <c r="V515" i="5"/>
  <c r="R515" i="5"/>
  <c r="N515" i="5"/>
  <c r="J515" i="5"/>
  <c r="G515" i="5"/>
  <c r="C515" i="5"/>
  <c r="V514" i="5"/>
  <c r="R514" i="5"/>
  <c r="N514" i="5"/>
  <c r="J514" i="5"/>
  <c r="G514" i="5"/>
  <c r="C514" i="5"/>
  <c r="V513" i="5"/>
  <c r="R513" i="5"/>
  <c r="N513" i="5"/>
  <c r="J513" i="5"/>
  <c r="G513" i="5"/>
  <c r="C513" i="5"/>
  <c r="V512" i="5"/>
  <c r="R512" i="5"/>
  <c r="N512" i="5"/>
  <c r="J512" i="5"/>
  <c r="G512" i="5"/>
  <c r="C512" i="5"/>
  <c r="V511" i="5"/>
  <c r="R511" i="5"/>
  <c r="N511" i="5"/>
  <c r="J511" i="5"/>
  <c r="G511" i="5"/>
  <c r="C511" i="5"/>
  <c r="V510" i="5"/>
  <c r="R510" i="5"/>
  <c r="N510" i="5"/>
  <c r="J510" i="5"/>
  <c r="G510" i="5"/>
  <c r="C510" i="5"/>
  <c r="V509" i="5"/>
  <c r="R509" i="5"/>
  <c r="N509" i="5"/>
  <c r="J509" i="5"/>
  <c r="G509" i="5"/>
  <c r="C509" i="5"/>
  <c r="V508" i="5"/>
  <c r="R508" i="5"/>
  <c r="N508" i="5"/>
  <c r="J508" i="5"/>
  <c r="G508" i="5"/>
  <c r="C508" i="5"/>
  <c r="V507" i="5"/>
  <c r="R507" i="5"/>
  <c r="N507" i="5"/>
  <c r="J507" i="5"/>
  <c r="G507" i="5"/>
  <c r="C507" i="5"/>
  <c r="V506" i="5"/>
  <c r="R506" i="5"/>
  <c r="N506" i="5"/>
  <c r="J506" i="5"/>
  <c r="G506" i="5"/>
  <c r="C506" i="5"/>
  <c r="V505" i="5"/>
  <c r="R505" i="5"/>
  <c r="N505" i="5"/>
  <c r="J505" i="5"/>
  <c r="G505" i="5"/>
  <c r="C505" i="5"/>
  <c r="V504" i="5"/>
  <c r="R504" i="5"/>
  <c r="N504" i="5"/>
  <c r="J504" i="5"/>
  <c r="G504" i="5"/>
  <c r="C504" i="5"/>
  <c r="V503" i="5"/>
  <c r="R503" i="5"/>
  <c r="N503" i="5"/>
  <c r="J503" i="5"/>
  <c r="G503" i="5"/>
  <c r="C503" i="5"/>
  <c r="V502" i="5"/>
  <c r="R502" i="5"/>
  <c r="N502" i="5"/>
  <c r="J502" i="5"/>
  <c r="G502" i="5"/>
  <c r="C502" i="5"/>
  <c r="V501" i="5"/>
  <c r="R501" i="5"/>
  <c r="N501" i="5"/>
  <c r="J501" i="5"/>
  <c r="G501" i="5"/>
  <c r="C501" i="5"/>
  <c r="V500" i="5"/>
  <c r="R500" i="5"/>
  <c r="N500" i="5"/>
  <c r="J500" i="5"/>
  <c r="G500" i="5"/>
  <c r="C500" i="5"/>
  <c r="V499" i="5"/>
  <c r="R499" i="5"/>
  <c r="N499" i="5"/>
  <c r="J499" i="5"/>
  <c r="G499" i="5"/>
  <c r="C499" i="5"/>
  <c r="V498" i="5"/>
  <c r="R498" i="5"/>
  <c r="N498" i="5"/>
  <c r="J498" i="5"/>
  <c r="G498" i="5"/>
  <c r="C498" i="5"/>
  <c r="V497" i="5"/>
  <c r="R497" i="5"/>
  <c r="N497" i="5"/>
  <c r="J497" i="5"/>
  <c r="G497" i="5"/>
  <c r="C497" i="5"/>
  <c r="V496" i="5"/>
  <c r="R496" i="5"/>
  <c r="N496" i="5"/>
  <c r="J496" i="5"/>
  <c r="G496" i="5"/>
  <c r="C496" i="5"/>
  <c r="V495" i="5"/>
  <c r="R495" i="5"/>
  <c r="N495" i="5"/>
  <c r="J495" i="5"/>
  <c r="G495" i="5"/>
  <c r="C495" i="5"/>
  <c r="V494" i="5"/>
  <c r="R494" i="5"/>
  <c r="N494" i="5"/>
  <c r="J494" i="5"/>
  <c r="G494" i="5"/>
  <c r="C494" i="5"/>
  <c r="V493" i="5"/>
  <c r="R493" i="5"/>
  <c r="N493" i="5"/>
  <c r="J493" i="5"/>
  <c r="G493" i="5"/>
  <c r="C493" i="5"/>
  <c r="V492" i="5"/>
  <c r="R492" i="5"/>
  <c r="N492" i="5"/>
  <c r="J492" i="5"/>
  <c r="G492" i="5"/>
  <c r="C492" i="5"/>
  <c r="V491" i="5"/>
  <c r="R491" i="5"/>
  <c r="N491" i="5"/>
  <c r="J491" i="5"/>
  <c r="G491" i="5"/>
  <c r="C491" i="5"/>
  <c r="V490" i="5"/>
  <c r="R490" i="5"/>
  <c r="N490" i="5"/>
  <c r="J490" i="5"/>
  <c r="G490" i="5"/>
  <c r="C490" i="5"/>
  <c r="V489" i="5"/>
  <c r="R489" i="5"/>
  <c r="N489" i="5"/>
  <c r="J489" i="5"/>
  <c r="G489" i="5"/>
  <c r="C489" i="5"/>
  <c r="V488" i="5"/>
  <c r="R488" i="5"/>
  <c r="N488" i="5"/>
  <c r="J488" i="5"/>
  <c r="G488" i="5"/>
  <c r="C488" i="5"/>
  <c r="V487" i="5"/>
  <c r="R487" i="5"/>
  <c r="N487" i="5"/>
  <c r="J487" i="5"/>
  <c r="G487" i="5"/>
  <c r="C487" i="5"/>
  <c r="V486" i="5"/>
  <c r="R486" i="5"/>
  <c r="N486" i="5"/>
  <c r="J486" i="5"/>
  <c r="G486" i="5"/>
  <c r="C486" i="5"/>
  <c r="V485" i="5"/>
  <c r="R485" i="5"/>
  <c r="N485" i="5"/>
  <c r="J485" i="5"/>
  <c r="G485" i="5"/>
  <c r="C485" i="5"/>
  <c r="V484" i="5"/>
  <c r="R484" i="5"/>
  <c r="N484" i="5"/>
  <c r="J484" i="5"/>
  <c r="G484" i="5"/>
  <c r="C484" i="5"/>
  <c r="V483" i="5"/>
  <c r="R483" i="5"/>
  <c r="N483" i="5"/>
  <c r="J483" i="5"/>
  <c r="G483" i="5"/>
  <c r="C483" i="5"/>
  <c r="V482" i="5"/>
  <c r="R482" i="5"/>
  <c r="N482" i="5"/>
  <c r="J482" i="5"/>
  <c r="G482" i="5"/>
  <c r="C482" i="5"/>
  <c r="V481" i="5"/>
  <c r="R481" i="5"/>
  <c r="N481" i="5"/>
  <c r="J481" i="5"/>
  <c r="G481" i="5"/>
  <c r="C481" i="5"/>
  <c r="V480" i="5"/>
  <c r="R480" i="5"/>
  <c r="N480" i="5"/>
  <c r="J480" i="5"/>
  <c r="G480" i="5"/>
  <c r="C480" i="5"/>
  <c r="V479" i="5"/>
  <c r="R479" i="5"/>
  <c r="N479" i="5"/>
  <c r="J479" i="5"/>
  <c r="G479" i="5"/>
  <c r="C479" i="5"/>
  <c r="V478" i="5"/>
  <c r="R478" i="5"/>
  <c r="N478" i="5"/>
  <c r="J478" i="5"/>
  <c r="G478" i="5"/>
  <c r="C478" i="5"/>
  <c r="V477" i="5"/>
  <c r="R477" i="5"/>
  <c r="N477" i="5"/>
  <c r="J477" i="5"/>
  <c r="G477" i="5"/>
  <c r="C477" i="5"/>
  <c r="V476" i="5"/>
  <c r="R476" i="5"/>
  <c r="N476" i="5"/>
  <c r="J476" i="5"/>
  <c r="G476" i="5"/>
  <c r="C476" i="5"/>
  <c r="V475" i="5"/>
  <c r="R475" i="5"/>
  <c r="N475" i="5"/>
  <c r="J475" i="5"/>
  <c r="G475" i="5"/>
  <c r="C475" i="5"/>
  <c r="V474" i="5"/>
  <c r="R474" i="5"/>
  <c r="N474" i="5"/>
  <c r="J474" i="5"/>
  <c r="G474" i="5"/>
  <c r="C474" i="5"/>
  <c r="V473" i="5"/>
  <c r="R473" i="5"/>
  <c r="N473" i="5"/>
  <c r="J473" i="5"/>
  <c r="G473" i="5"/>
  <c r="C473" i="5"/>
  <c r="V472" i="5"/>
  <c r="R472" i="5"/>
  <c r="N472" i="5"/>
  <c r="J472" i="5"/>
  <c r="G472" i="5"/>
  <c r="C472" i="5"/>
  <c r="V471" i="5"/>
  <c r="R471" i="5"/>
  <c r="N471" i="5"/>
  <c r="J471" i="5"/>
  <c r="G471" i="5"/>
  <c r="C471" i="5"/>
  <c r="V470" i="5"/>
  <c r="R470" i="5"/>
  <c r="N470" i="5"/>
  <c r="J470" i="5"/>
  <c r="G470" i="5"/>
  <c r="C470" i="5"/>
  <c r="V469" i="5"/>
  <c r="R469" i="5"/>
  <c r="N469" i="5"/>
  <c r="J469" i="5"/>
  <c r="G469" i="5"/>
  <c r="C469" i="5"/>
  <c r="V468" i="5"/>
  <c r="R468" i="5"/>
  <c r="N468" i="5"/>
  <c r="J468" i="5"/>
  <c r="G468" i="5"/>
  <c r="C468" i="5"/>
  <c r="V467" i="5"/>
  <c r="R467" i="5"/>
  <c r="N467" i="5"/>
  <c r="J467" i="5"/>
  <c r="G467" i="5"/>
  <c r="C467" i="5"/>
  <c r="V466" i="5"/>
  <c r="R466" i="5"/>
  <c r="N466" i="5"/>
  <c r="J466" i="5"/>
  <c r="G466" i="5"/>
  <c r="C466" i="5"/>
  <c r="V465" i="5"/>
  <c r="R465" i="5"/>
  <c r="N465" i="5"/>
  <c r="J465" i="5"/>
  <c r="G465" i="5"/>
  <c r="C465" i="5"/>
  <c r="V464" i="5"/>
  <c r="R464" i="5"/>
  <c r="N464" i="5"/>
  <c r="J464" i="5"/>
  <c r="G464" i="5"/>
  <c r="C464" i="5"/>
  <c r="V463" i="5"/>
  <c r="R463" i="5"/>
  <c r="N463" i="5"/>
  <c r="J463" i="5"/>
  <c r="G463" i="5"/>
  <c r="C463" i="5"/>
  <c r="V462" i="5"/>
  <c r="R462" i="5"/>
  <c r="N462" i="5"/>
  <c r="J462" i="5"/>
  <c r="G462" i="5"/>
  <c r="C462" i="5"/>
  <c r="V461" i="5"/>
  <c r="R461" i="5"/>
  <c r="N461" i="5"/>
  <c r="J461" i="5"/>
  <c r="G461" i="5"/>
  <c r="C461" i="5"/>
  <c r="V460" i="5"/>
  <c r="R460" i="5"/>
  <c r="N460" i="5"/>
  <c r="J460" i="5"/>
  <c r="G460" i="5"/>
  <c r="C460" i="5"/>
  <c r="V459" i="5"/>
  <c r="R459" i="5"/>
  <c r="N459" i="5"/>
  <c r="J459" i="5"/>
  <c r="G459" i="5"/>
  <c r="C459" i="5"/>
  <c r="V458" i="5"/>
  <c r="R458" i="5"/>
  <c r="N458" i="5"/>
  <c r="J458" i="5"/>
  <c r="G458" i="5"/>
  <c r="C458" i="5"/>
  <c r="V457" i="5"/>
  <c r="R457" i="5"/>
  <c r="N457" i="5"/>
  <c r="J457" i="5"/>
  <c r="G457" i="5"/>
  <c r="C457" i="5"/>
  <c r="V456" i="5"/>
  <c r="R456" i="5"/>
  <c r="N456" i="5"/>
  <c r="J456" i="5"/>
  <c r="G456" i="5"/>
  <c r="C456" i="5"/>
  <c r="V455" i="5"/>
  <c r="R455" i="5"/>
  <c r="N455" i="5"/>
  <c r="J455" i="5"/>
  <c r="G455" i="5"/>
  <c r="C455" i="5"/>
  <c r="V454" i="5"/>
  <c r="R454" i="5"/>
  <c r="N454" i="5"/>
  <c r="J454" i="5"/>
  <c r="G454" i="5"/>
  <c r="C454" i="5"/>
  <c r="V453" i="5"/>
  <c r="R453" i="5"/>
  <c r="N453" i="5"/>
  <c r="J453" i="5"/>
  <c r="G453" i="5"/>
  <c r="C453" i="5"/>
  <c r="V452" i="5"/>
  <c r="R452" i="5"/>
  <c r="N452" i="5"/>
  <c r="J452" i="5"/>
  <c r="G452" i="5"/>
  <c r="C452" i="5"/>
  <c r="V451" i="5"/>
  <c r="R451" i="5"/>
  <c r="N451" i="5"/>
  <c r="J451" i="5"/>
  <c r="G451" i="5"/>
  <c r="C451" i="5"/>
  <c r="V450" i="5"/>
  <c r="R450" i="5"/>
  <c r="N450" i="5"/>
  <c r="J450" i="5"/>
  <c r="G450" i="5"/>
  <c r="C450" i="5"/>
  <c r="V449" i="5"/>
  <c r="R449" i="5"/>
  <c r="N449" i="5"/>
  <c r="J449" i="5"/>
  <c r="G449" i="5"/>
  <c r="C449" i="5"/>
  <c r="V448" i="5"/>
  <c r="R448" i="5"/>
  <c r="N448" i="5"/>
  <c r="J448" i="5"/>
  <c r="G448" i="5"/>
  <c r="C448" i="5"/>
  <c r="V447" i="5"/>
  <c r="R447" i="5"/>
  <c r="N447" i="5"/>
  <c r="J447" i="5"/>
  <c r="G447" i="5"/>
  <c r="C447" i="5"/>
  <c r="V446" i="5"/>
  <c r="R446" i="5"/>
  <c r="N446" i="5"/>
  <c r="J446" i="5"/>
  <c r="G446" i="5"/>
  <c r="C446" i="5"/>
  <c r="V445" i="5"/>
  <c r="R445" i="5"/>
  <c r="N445" i="5"/>
  <c r="J445" i="5"/>
  <c r="G445" i="5"/>
  <c r="C445" i="5"/>
  <c r="V444" i="5"/>
  <c r="R444" i="5"/>
  <c r="N444" i="5"/>
  <c r="J444" i="5"/>
  <c r="G444" i="5"/>
  <c r="C444" i="5"/>
  <c r="V443" i="5"/>
  <c r="R443" i="5"/>
  <c r="N443" i="5"/>
  <c r="J443" i="5"/>
  <c r="G443" i="5"/>
  <c r="C443" i="5"/>
  <c r="V442" i="5"/>
  <c r="R442" i="5"/>
  <c r="N442" i="5"/>
  <c r="J442" i="5"/>
  <c r="G442" i="5"/>
  <c r="C442" i="5"/>
  <c r="V441" i="5"/>
  <c r="R441" i="5"/>
  <c r="N441" i="5"/>
  <c r="J441" i="5"/>
  <c r="G441" i="5"/>
  <c r="C441" i="5"/>
  <c r="V440" i="5"/>
  <c r="R440" i="5"/>
  <c r="N440" i="5"/>
  <c r="J440" i="5"/>
  <c r="G440" i="5"/>
  <c r="C440" i="5"/>
  <c r="V439" i="5"/>
  <c r="R439" i="5"/>
  <c r="N439" i="5"/>
  <c r="J439" i="5"/>
  <c r="G439" i="5"/>
  <c r="C439" i="5"/>
  <c r="V438" i="5"/>
  <c r="R438" i="5"/>
  <c r="N438" i="5"/>
  <c r="J438" i="5"/>
  <c r="G438" i="5"/>
  <c r="C438" i="5"/>
  <c r="V437" i="5"/>
  <c r="R437" i="5"/>
  <c r="N437" i="5"/>
  <c r="J437" i="5"/>
  <c r="G437" i="5"/>
  <c r="C437" i="5"/>
  <c r="V436" i="5"/>
  <c r="R436" i="5"/>
  <c r="N436" i="5"/>
  <c r="J436" i="5"/>
  <c r="G436" i="5"/>
  <c r="C436" i="5"/>
  <c r="V435" i="5"/>
  <c r="R435" i="5"/>
  <c r="N435" i="5"/>
  <c r="J435" i="5"/>
  <c r="G435" i="5"/>
  <c r="C435" i="5"/>
  <c r="V434" i="5"/>
  <c r="R434" i="5"/>
  <c r="N434" i="5"/>
  <c r="J434" i="5"/>
  <c r="G434" i="5"/>
  <c r="C434" i="5"/>
  <c r="V433" i="5"/>
  <c r="R433" i="5"/>
  <c r="N433" i="5"/>
  <c r="J433" i="5"/>
  <c r="G433" i="5"/>
  <c r="C433" i="5"/>
  <c r="V432" i="5"/>
  <c r="R432" i="5"/>
  <c r="N432" i="5"/>
  <c r="J432" i="5"/>
  <c r="G432" i="5"/>
  <c r="C432" i="5"/>
  <c r="V431" i="5"/>
  <c r="R431" i="5"/>
  <c r="N431" i="5"/>
  <c r="J431" i="5"/>
  <c r="G431" i="5"/>
  <c r="C431" i="5"/>
  <c r="V430" i="5"/>
  <c r="R430" i="5"/>
  <c r="N430" i="5"/>
  <c r="J430" i="5"/>
  <c r="G430" i="5"/>
  <c r="C430" i="5"/>
  <c r="V429" i="5"/>
  <c r="R429" i="5"/>
  <c r="N429" i="5"/>
  <c r="J429" i="5"/>
  <c r="G429" i="5"/>
  <c r="C429" i="5"/>
  <c r="V428" i="5"/>
  <c r="R428" i="5"/>
  <c r="N428" i="5"/>
  <c r="J428" i="5"/>
  <c r="G428" i="5"/>
  <c r="C428" i="5"/>
  <c r="V427" i="5"/>
  <c r="R427" i="5"/>
  <c r="N427" i="5"/>
  <c r="J427" i="5"/>
  <c r="G427" i="5"/>
  <c r="C427" i="5"/>
  <c r="V426" i="5"/>
  <c r="R426" i="5"/>
  <c r="N426" i="5"/>
  <c r="J426" i="5"/>
  <c r="G426" i="5"/>
  <c r="C426" i="5"/>
  <c r="V425" i="5"/>
  <c r="R425" i="5"/>
  <c r="N425" i="5"/>
  <c r="J425" i="5"/>
  <c r="G425" i="5"/>
  <c r="C425" i="5"/>
  <c r="V424" i="5"/>
  <c r="R424" i="5"/>
  <c r="N424" i="5"/>
  <c r="J424" i="5"/>
  <c r="G424" i="5"/>
  <c r="C424" i="5"/>
  <c r="V423" i="5"/>
  <c r="R423" i="5"/>
  <c r="N423" i="5"/>
  <c r="J423" i="5"/>
  <c r="G423" i="5"/>
  <c r="C423" i="5"/>
  <c r="V422" i="5"/>
  <c r="R422" i="5"/>
  <c r="N422" i="5"/>
  <c r="J422" i="5"/>
  <c r="G422" i="5"/>
  <c r="C422" i="5"/>
  <c r="V421" i="5"/>
  <c r="R421" i="5"/>
  <c r="N421" i="5"/>
  <c r="J421" i="5"/>
  <c r="G421" i="5"/>
  <c r="C421" i="5"/>
  <c r="V420" i="5"/>
  <c r="R420" i="5"/>
  <c r="N420" i="5"/>
  <c r="J420" i="5"/>
  <c r="G420" i="5"/>
  <c r="C420" i="5"/>
  <c r="V419" i="5"/>
  <c r="R419" i="5"/>
  <c r="N419" i="5"/>
  <c r="J419" i="5"/>
  <c r="G419" i="5"/>
  <c r="C419" i="5"/>
  <c r="V418" i="5"/>
  <c r="R418" i="5"/>
  <c r="N418" i="5"/>
  <c r="J418" i="5"/>
  <c r="G418" i="5"/>
  <c r="C418" i="5"/>
  <c r="V417" i="5"/>
  <c r="R417" i="5"/>
  <c r="N417" i="5"/>
  <c r="J417" i="5"/>
  <c r="G417" i="5"/>
  <c r="C417" i="5"/>
  <c r="V416" i="5"/>
  <c r="R416" i="5"/>
  <c r="N416" i="5"/>
  <c r="J416" i="5"/>
  <c r="G416" i="5"/>
  <c r="C416" i="5"/>
  <c r="V415" i="5"/>
  <c r="R415" i="5"/>
  <c r="N415" i="5"/>
  <c r="J415" i="5"/>
  <c r="G415" i="5"/>
  <c r="C415" i="5"/>
  <c r="V414" i="5"/>
  <c r="R414" i="5"/>
  <c r="N414" i="5"/>
  <c r="J414" i="5"/>
  <c r="G414" i="5"/>
  <c r="C414" i="5"/>
  <c r="V413" i="5"/>
  <c r="R413" i="5"/>
  <c r="N413" i="5"/>
  <c r="J413" i="5"/>
  <c r="G413" i="5"/>
  <c r="C413" i="5"/>
  <c r="V412" i="5"/>
  <c r="R412" i="5"/>
  <c r="N412" i="5"/>
  <c r="J412" i="5"/>
  <c r="G412" i="5"/>
  <c r="C412" i="5"/>
  <c r="V411" i="5"/>
  <c r="R411" i="5"/>
  <c r="N411" i="5"/>
  <c r="J411" i="5"/>
  <c r="G411" i="5"/>
  <c r="C411" i="5"/>
  <c r="V410" i="5"/>
  <c r="R410" i="5"/>
  <c r="N410" i="5"/>
  <c r="J410" i="5"/>
  <c r="G410" i="5"/>
  <c r="C410" i="5"/>
  <c r="V409" i="5"/>
  <c r="R409" i="5"/>
  <c r="N409" i="5"/>
  <c r="J409" i="5"/>
  <c r="G409" i="5"/>
  <c r="C409" i="5"/>
  <c r="V408" i="5"/>
  <c r="R408" i="5"/>
  <c r="N408" i="5"/>
  <c r="J408" i="5"/>
  <c r="G408" i="5"/>
  <c r="C408" i="5"/>
  <c r="V407" i="5"/>
  <c r="R407" i="5"/>
  <c r="N407" i="5"/>
  <c r="J407" i="5"/>
  <c r="G407" i="5"/>
  <c r="C407" i="5"/>
  <c r="V406" i="5"/>
  <c r="R406" i="5"/>
  <c r="N406" i="5"/>
  <c r="J406" i="5"/>
  <c r="G406" i="5"/>
  <c r="C406" i="5"/>
  <c r="V405" i="5"/>
  <c r="R405" i="5"/>
  <c r="N405" i="5"/>
  <c r="J405" i="5"/>
  <c r="G405" i="5"/>
  <c r="C405" i="5"/>
  <c r="V404" i="5"/>
  <c r="R404" i="5"/>
  <c r="N404" i="5"/>
  <c r="J404" i="5"/>
  <c r="G404" i="5"/>
  <c r="C404" i="5"/>
  <c r="V403" i="5"/>
  <c r="R403" i="5"/>
  <c r="N403" i="5"/>
  <c r="J403" i="5"/>
  <c r="G403" i="5"/>
  <c r="C403" i="5"/>
  <c r="V402" i="5"/>
  <c r="R402" i="5"/>
  <c r="N402" i="5"/>
  <c r="J402" i="5"/>
  <c r="G402" i="5"/>
  <c r="C402" i="5"/>
  <c r="V401" i="5"/>
  <c r="R401" i="5"/>
  <c r="N401" i="5"/>
  <c r="J401" i="5"/>
  <c r="G401" i="5"/>
  <c r="C401" i="5"/>
  <c r="V400" i="5"/>
  <c r="R400" i="5"/>
  <c r="N400" i="5"/>
  <c r="J400" i="5"/>
  <c r="G400" i="5"/>
  <c r="C400" i="5"/>
  <c r="V399" i="5"/>
  <c r="R399" i="5"/>
  <c r="N399" i="5"/>
  <c r="J399" i="5"/>
  <c r="G399" i="5"/>
  <c r="C399" i="5"/>
  <c r="V398" i="5"/>
  <c r="R398" i="5"/>
  <c r="N398" i="5"/>
  <c r="J398" i="5"/>
  <c r="G398" i="5"/>
  <c r="C398" i="5"/>
  <c r="V397" i="5"/>
  <c r="R397" i="5"/>
  <c r="N397" i="5"/>
  <c r="J397" i="5"/>
  <c r="G397" i="5"/>
  <c r="C397" i="5"/>
  <c r="V396" i="5"/>
  <c r="R396" i="5"/>
  <c r="N396" i="5"/>
  <c r="J396" i="5"/>
  <c r="G396" i="5"/>
  <c r="C396" i="5"/>
  <c r="V395" i="5"/>
  <c r="R395" i="5"/>
  <c r="N395" i="5"/>
  <c r="J395" i="5"/>
  <c r="G395" i="5"/>
  <c r="C395" i="5"/>
  <c r="V394" i="5"/>
  <c r="R394" i="5"/>
  <c r="N394" i="5"/>
  <c r="J394" i="5"/>
  <c r="G394" i="5"/>
  <c r="C394" i="5"/>
  <c r="V393" i="5"/>
  <c r="R393" i="5"/>
  <c r="N393" i="5"/>
  <c r="J393" i="5"/>
  <c r="G393" i="5"/>
  <c r="C393" i="5"/>
  <c r="V392" i="5"/>
  <c r="R392" i="5"/>
  <c r="N392" i="5"/>
  <c r="J392" i="5"/>
  <c r="G392" i="5"/>
  <c r="C392" i="5"/>
  <c r="V391" i="5"/>
  <c r="R391" i="5"/>
  <c r="N391" i="5"/>
  <c r="J391" i="5"/>
  <c r="G391" i="5"/>
  <c r="C391" i="5"/>
  <c r="V390" i="5"/>
  <c r="R390" i="5"/>
  <c r="N390" i="5"/>
  <c r="J390" i="5"/>
  <c r="G390" i="5"/>
  <c r="C390" i="5"/>
  <c r="V389" i="5"/>
  <c r="R389" i="5"/>
  <c r="N389" i="5"/>
  <c r="J389" i="5"/>
  <c r="G389" i="5"/>
  <c r="C389" i="5"/>
  <c r="V388" i="5"/>
  <c r="R388" i="5"/>
  <c r="N388" i="5"/>
  <c r="J388" i="5"/>
  <c r="G388" i="5"/>
  <c r="C388" i="5"/>
  <c r="V387" i="5"/>
  <c r="R387" i="5"/>
  <c r="N387" i="5"/>
  <c r="J387" i="5"/>
  <c r="G387" i="5"/>
  <c r="C387" i="5"/>
  <c r="V386" i="5"/>
  <c r="R386" i="5"/>
  <c r="N386" i="5"/>
  <c r="J386" i="5"/>
  <c r="G386" i="5"/>
  <c r="C386" i="5"/>
  <c r="V385" i="5"/>
  <c r="R385" i="5"/>
  <c r="N385" i="5"/>
  <c r="J385" i="5"/>
  <c r="G385" i="5"/>
  <c r="C385" i="5"/>
  <c r="V384" i="5"/>
  <c r="R384" i="5"/>
  <c r="N384" i="5"/>
  <c r="J384" i="5"/>
  <c r="G384" i="5"/>
  <c r="C384" i="5"/>
  <c r="V383" i="5"/>
  <c r="R383" i="5"/>
  <c r="N383" i="5"/>
  <c r="J383" i="5"/>
  <c r="G383" i="5"/>
  <c r="C383" i="5"/>
  <c r="V382" i="5"/>
  <c r="R382" i="5"/>
  <c r="N382" i="5"/>
  <c r="J382" i="5"/>
  <c r="G382" i="5"/>
  <c r="C382" i="5"/>
  <c r="V381" i="5"/>
  <c r="R381" i="5"/>
  <c r="N381" i="5"/>
  <c r="J381" i="5"/>
  <c r="G381" i="5"/>
  <c r="C381" i="5"/>
  <c r="V380" i="5"/>
  <c r="R380" i="5"/>
  <c r="N380" i="5"/>
  <c r="J380" i="5"/>
  <c r="G380" i="5"/>
  <c r="C380" i="5"/>
  <c r="V379" i="5"/>
  <c r="R379" i="5"/>
  <c r="N379" i="5"/>
  <c r="J379" i="5"/>
  <c r="G379" i="5"/>
  <c r="C379" i="5"/>
  <c r="V378" i="5"/>
  <c r="R378" i="5"/>
  <c r="N378" i="5"/>
  <c r="J378" i="5"/>
  <c r="G378" i="5"/>
  <c r="C378" i="5"/>
  <c r="V377" i="5"/>
  <c r="R377" i="5"/>
  <c r="N377" i="5"/>
  <c r="J377" i="5"/>
  <c r="G377" i="5"/>
  <c r="C377" i="5"/>
  <c r="V376" i="5"/>
  <c r="R376" i="5"/>
  <c r="N376" i="5"/>
  <c r="J376" i="5"/>
  <c r="G376" i="5"/>
  <c r="C376" i="5"/>
  <c r="V375" i="5"/>
  <c r="R375" i="5"/>
  <c r="N375" i="5"/>
  <c r="J375" i="5"/>
  <c r="G375" i="5"/>
  <c r="C375" i="5"/>
  <c r="V374" i="5"/>
  <c r="R374" i="5"/>
  <c r="N374" i="5"/>
  <c r="J374" i="5"/>
  <c r="G374" i="5"/>
  <c r="C374" i="5"/>
  <c r="V373" i="5"/>
  <c r="R373" i="5"/>
  <c r="N373" i="5"/>
  <c r="J373" i="5"/>
  <c r="G373" i="5"/>
  <c r="C373" i="5"/>
  <c r="V372" i="5"/>
  <c r="R372" i="5"/>
  <c r="N372" i="5"/>
  <c r="J372" i="5"/>
  <c r="G372" i="5"/>
  <c r="C372" i="5"/>
  <c r="V371" i="5"/>
  <c r="R371" i="5"/>
  <c r="N371" i="5"/>
  <c r="J371" i="5"/>
  <c r="G371" i="5"/>
  <c r="C371" i="5"/>
  <c r="V370" i="5"/>
  <c r="R370" i="5"/>
  <c r="N370" i="5"/>
  <c r="J370" i="5"/>
  <c r="G370" i="5"/>
  <c r="C370" i="5"/>
  <c r="V369" i="5"/>
  <c r="R369" i="5"/>
  <c r="N369" i="5"/>
  <c r="J369" i="5"/>
  <c r="G369" i="5"/>
  <c r="C369" i="5"/>
  <c r="V368" i="5"/>
  <c r="R368" i="5"/>
  <c r="N368" i="5"/>
  <c r="J368" i="5"/>
  <c r="G368" i="5"/>
  <c r="C368" i="5"/>
  <c r="V367" i="5"/>
  <c r="R367" i="5"/>
  <c r="N367" i="5"/>
  <c r="J367" i="5"/>
  <c r="G367" i="5"/>
  <c r="C367" i="5"/>
  <c r="V366" i="5"/>
  <c r="R366" i="5"/>
  <c r="N366" i="5"/>
  <c r="J366" i="5"/>
  <c r="G366" i="5"/>
  <c r="C366" i="5"/>
  <c r="V365" i="5"/>
  <c r="R365" i="5"/>
  <c r="N365" i="5"/>
  <c r="J365" i="5"/>
  <c r="G365" i="5"/>
  <c r="C365" i="5"/>
  <c r="V364" i="5"/>
  <c r="R364" i="5"/>
  <c r="N364" i="5"/>
  <c r="J364" i="5"/>
  <c r="G364" i="5"/>
  <c r="C364" i="5"/>
  <c r="V363" i="5"/>
  <c r="R363" i="5"/>
  <c r="N363" i="5"/>
  <c r="J363" i="5"/>
  <c r="G363" i="5"/>
  <c r="C363" i="5"/>
  <c r="V362" i="5"/>
  <c r="R362" i="5"/>
  <c r="N362" i="5"/>
  <c r="J362" i="5"/>
  <c r="G362" i="5"/>
  <c r="C362" i="5"/>
  <c r="V361" i="5"/>
  <c r="R361" i="5"/>
  <c r="N361" i="5"/>
  <c r="J361" i="5"/>
  <c r="G361" i="5"/>
  <c r="C361" i="5"/>
  <c r="V360" i="5"/>
  <c r="R360" i="5"/>
  <c r="N360" i="5"/>
  <c r="J360" i="5"/>
  <c r="G360" i="5"/>
  <c r="C360" i="5"/>
  <c r="V359" i="5"/>
  <c r="R359" i="5"/>
  <c r="N359" i="5"/>
  <c r="J359" i="5"/>
  <c r="G359" i="5"/>
  <c r="C359" i="5"/>
  <c r="V358" i="5"/>
  <c r="R358" i="5"/>
  <c r="N358" i="5"/>
  <c r="J358" i="5"/>
  <c r="G358" i="5"/>
  <c r="C358" i="5"/>
  <c r="V357" i="5"/>
  <c r="R357" i="5"/>
  <c r="N357" i="5"/>
  <c r="J357" i="5"/>
  <c r="G357" i="5"/>
  <c r="C357" i="5"/>
  <c r="V356" i="5"/>
  <c r="R356" i="5"/>
  <c r="N356" i="5"/>
  <c r="J356" i="5"/>
  <c r="G356" i="5"/>
  <c r="C356" i="5"/>
  <c r="V355" i="5"/>
  <c r="R355" i="5"/>
  <c r="N355" i="5"/>
  <c r="J355" i="5"/>
  <c r="G355" i="5"/>
  <c r="C355" i="5"/>
  <c r="V354" i="5"/>
  <c r="R354" i="5"/>
  <c r="N354" i="5"/>
  <c r="J354" i="5"/>
  <c r="G354" i="5"/>
  <c r="C354" i="5"/>
  <c r="V353" i="5"/>
  <c r="R353" i="5"/>
  <c r="N353" i="5"/>
  <c r="J353" i="5"/>
  <c r="G353" i="5"/>
  <c r="C353" i="5"/>
  <c r="V352" i="5"/>
  <c r="R352" i="5"/>
  <c r="N352" i="5"/>
  <c r="J352" i="5"/>
  <c r="G352" i="5"/>
  <c r="C352" i="5"/>
  <c r="V351" i="5"/>
  <c r="R351" i="5"/>
  <c r="N351" i="5"/>
  <c r="J351" i="5"/>
  <c r="G351" i="5"/>
  <c r="C351" i="5"/>
  <c r="V350" i="5"/>
  <c r="R350" i="5"/>
  <c r="N350" i="5"/>
  <c r="J350" i="5"/>
  <c r="G350" i="5"/>
  <c r="C350" i="5"/>
  <c r="V349" i="5"/>
  <c r="R349" i="5"/>
  <c r="N349" i="5"/>
  <c r="J349" i="5"/>
  <c r="G349" i="5"/>
  <c r="C349" i="5"/>
  <c r="V348" i="5"/>
  <c r="R348" i="5"/>
  <c r="N348" i="5"/>
  <c r="J348" i="5"/>
  <c r="G348" i="5"/>
  <c r="C348" i="5"/>
  <c r="V347" i="5"/>
  <c r="R347" i="5"/>
  <c r="N347" i="5"/>
  <c r="J347" i="5"/>
  <c r="G347" i="5"/>
  <c r="C347" i="5"/>
  <c r="V346" i="5"/>
  <c r="R346" i="5"/>
  <c r="N346" i="5"/>
  <c r="J346" i="5"/>
  <c r="G346" i="5"/>
  <c r="C346" i="5"/>
  <c r="V345" i="5"/>
  <c r="R345" i="5"/>
  <c r="N345" i="5"/>
  <c r="J345" i="5"/>
  <c r="G345" i="5"/>
  <c r="C345" i="5"/>
  <c r="V344" i="5"/>
  <c r="R344" i="5"/>
  <c r="N344" i="5"/>
  <c r="J344" i="5"/>
  <c r="G344" i="5"/>
  <c r="C344" i="5"/>
  <c r="V343" i="5"/>
  <c r="R343" i="5"/>
  <c r="N343" i="5"/>
  <c r="J343" i="5"/>
  <c r="G343" i="5"/>
  <c r="C343" i="5"/>
  <c r="V342" i="5"/>
  <c r="R342" i="5"/>
  <c r="N342" i="5"/>
  <c r="J342" i="5"/>
  <c r="G342" i="5"/>
  <c r="C342" i="5"/>
  <c r="V341" i="5"/>
  <c r="R341" i="5"/>
  <c r="N341" i="5"/>
  <c r="J341" i="5"/>
  <c r="G341" i="5"/>
  <c r="C341" i="5"/>
  <c r="V340" i="5"/>
  <c r="R340" i="5"/>
  <c r="N340" i="5"/>
  <c r="J340" i="5"/>
  <c r="G340" i="5"/>
  <c r="C340" i="5"/>
  <c r="V339" i="5"/>
  <c r="R339" i="5"/>
  <c r="N339" i="5"/>
  <c r="J339" i="5"/>
  <c r="G339" i="5"/>
  <c r="C339" i="5"/>
  <c r="V338" i="5"/>
  <c r="R338" i="5"/>
  <c r="N338" i="5"/>
  <c r="J338" i="5"/>
  <c r="G338" i="5"/>
  <c r="C338" i="5"/>
  <c r="V337" i="5"/>
  <c r="R337" i="5"/>
  <c r="N337" i="5"/>
  <c r="J337" i="5"/>
  <c r="G337" i="5"/>
  <c r="C337" i="5"/>
  <c r="V336" i="5"/>
  <c r="R336" i="5"/>
  <c r="N336" i="5"/>
  <c r="J336" i="5"/>
  <c r="G336" i="5"/>
  <c r="C336" i="5"/>
  <c r="V335" i="5"/>
  <c r="R335" i="5"/>
  <c r="N335" i="5"/>
  <c r="J335" i="5"/>
  <c r="G335" i="5"/>
  <c r="C335" i="5"/>
  <c r="V334" i="5"/>
  <c r="R334" i="5"/>
  <c r="N334" i="5"/>
  <c r="J334" i="5"/>
  <c r="G334" i="5"/>
  <c r="C334" i="5"/>
  <c r="V333" i="5"/>
  <c r="R333" i="5"/>
  <c r="N333" i="5"/>
  <c r="J333" i="5"/>
  <c r="G333" i="5"/>
  <c r="C333" i="5"/>
  <c r="V332" i="5"/>
  <c r="R332" i="5"/>
  <c r="N332" i="5"/>
  <c r="J332" i="5"/>
  <c r="G332" i="5"/>
  <c r="C332" i="5"/>
  <c r="V331" i="5"/>
  <c r="R331" i="5"/>
  <c r="N331" i="5"/>
  <c r="J331" i="5"/>
  <c r="G331" i="5"/>
  <c r="C331" i="5"/>
  <c r="V330" i="5"/>
  <c r="R330" i="5"/>
  <c r="N330" i="5"/>
  <c r="J330" i="5"/>
  <c r="G330" i="5"/>
  <c r="C330" i="5"/>
  <c r="V329" i="5"/>
  <c r="R329" i="5"/>
  <c r="N329" i="5"/>
  <c r="J329" i="5"/>
  <c r="G329" i="5"/>
  <c r="C329" i="5"/>
  <c r="V328" i="5"/>
  <c r="R328" i="5"/>
  <c r="N328" i="5"/>
  <c r="J328" i="5"/>
  <c r="G328" i="5"/>
  <c r="C328" i="5"/>
  <c r="V327" i="5"/>
  <c r="R327" i="5"/>
  <c r="N327" i="5"/>
  <c r="J327" i="5"/>
  <c r="G327" i="5"/>
  <c r="C327" i="5"/>
  <c r="V326" i="5"/>
  <c r="R326" i="5"/>
  <c r="N326" i="5"/>
  <c r="J326" i="5"/>
  <c r="G326" i="5"/>
  <c r="C326" i="5"/>
  <c r="V325" i="5"/>
  <c r="R325" i="5"/>
  <c r="N325" i="5"/>
  <c r="J325" i="5"/>
  <c r="G325" i="5"/>
  <c r="C325" i="5"/>
  <c r="V324" i="5"/>
  <c r="R324" i="5"/>
  <c r="N324" i="5"/>
  <c r="J324" i="5"/>
  <c r="G324" i="5"/>
  <c r="C324" i="5"/>
  <c r="V323" i="5"/>
  <c r="R323" i="5"/>
  <c r="N323" i="5"/>
  <c r="J323" i="5"/>
  <c r="G323" i="5"/>
  <c r="C323" i="5"/>
  <c r="V322" i="5"/>
  <c r="R322" i="5"/>
  <c r="N322" i="5"/>
  <c r="J322" i="5"/>
  <c r="G322" i="5"/>
  <c r="C322" i="5"/>
  <c r="V321" i="5"/>
  <c r="R321" i="5"/>
  <c r="N321" i="5"/>
  <c r="J321" i="5"/>
  <c r="G321" i="5"/>
  <c r="C321" i="5"/>
  <c r="V320" i="5"/>
  <c r="R320" i="5"/>
  <c r="N320" i="5"/>
  <c r="J320" i="5"/>
  <c r="G320" i="5"/>
  <c r="C320" i="5"/>
  <c r="V319" i="5"/>
  <c r="R319" i="5"/>
  <c r="N319" i="5"/>
  <c r="J319" i="5"/>
  <c r="G319" i="5"/>
  <c r="C319" i="5"/>
  <c r="V318" i="5"/>
  <c r="R318" i="5"/>
  <c r="N318" i="5"/>
  <c r="J318" i="5"/>
  <c r="G318" i="5"/>
  <c r="C318" i="5"/>
  <c r="V317" i="5"/>
  <c r="R317" i="5"/>
  <c r="N317" i="5"/>
  <c r="J317" i="5"/>
  <c r="G317" i="5"/>
  <c r="C317" i="5"/>
  <c r="V316" i="5"/>
  <c r="R316" i="5"/>
  <c r="N316" i="5"/>
  <c r="J316" i="5"/>
  <c r="G316" i="5"/>
  <c r="C316" i="5"/>
  <c r="V315" i="5"/>
  <c r="R315" i="5"/>
  <c r="N315" i="5"/>
  <c r="J315" i="5"/>
  <c r="G315" i="5"/>
  <c r="C315" i="5"/>
  <c r="V314" i="5"/>
  <c r="R314" i="5"/>
  <c r="N314" i="5"/>
  <c r="J314" i="5"/>
  <c r="G314" i="5"/>
  <c r="C314" i="5"/>
  <c r="V313" i="5"/>
  <c r="R313" i="5"/>
  <c r="N313" i="5"/>
  <c r="J313" i="5"/>
  <c r="G313" i="5"/>
  <c r="C313" i="5"/>
  <c r="V312" i="5"/>
  <c r="R312" i="5"/>
  <c r="N312" i="5"/>
  <c r="J312" i="5"/>
  <c r="G312" i="5"/>
  <c r="C312" i="5"/>
  <c r="V311" i="5"/>
  <c r="R311" i="5"/>
  <c r="N311" i="5"/>
  <c r="J311" i="5"/>
  <c r="G311" i="5"/>
  <c r="C311" i="5"/>
  <c r="V310" i="5"/>
  <c r="R310" i="5"/>
  <c r="N310" i="5"/>
  <c r="J310" i="5"/>
  <c r="G310" i="5"/>
  <c r="C310" i="5"/>
  <c r="V309" i="5"/>
  <c r="R309" i="5"/>
  <c r="N309" i="5"/>
  <c r="J309" i="5"/>
  <c r="G309" i="5"/>
  <c r="C309" i="5"/>
  <c r="V308" i="5"/>
  <c r="R308" i="5"/>
  <c r="N308" i="5"/>
  <c r="J308" i="5"/>
  <c r="G308" i="5"/>
  <c r="C308" i="5"/>
  <c r="V307" i="5"/>
  <c r="R307" i="5"/>
  <c r="N307" i="5"/>
  <c r="J307" i="5"/>
  <c r="G307" i="5"/>
  <c r="C307" i="5"/>
  <c r="V306" i="5"/>
  <c r="R306" i="5"/>
  <c r="N306" i="5"/>
  <c r="J306" i="5"/>
  <c r="G306" i="5"/>
  <c r="C306" i="5"/>
  <c r="V305" i="5"/>
  <c r="R305" i="5"/>
  <c r="N305" i="5"/>
  <c r="J305" i="5"/>
  <c r="G305" i="5"/>
  <c r="C305" i="5"/>
  <c r="V304" i="5"/>
  <c r="R304" i="5"/>
  <c r="N304" i="5"/>
  <c r="J304" i="5"/>
  <c r="G304" i="5"/>
  <c r="C304" i="5"/>
  <c r="AA303" i="5"/>
  <c r="V303" i="5"/>
  <c r="R303" i="5"/>
  <c r="N303" i="5"/>
  <c r="J303" i="5"/>
  <c r="G303" i="5"/>
  <c r="C303" i="5"/>
  <c r="AA302" i="5"/>
  <c r="V302" i="5"/>
  <c r="R302" i="5"/>
  <c r="N302" i="5"/>
  <c r="J302" i="5"/>
  <c r="G302" i="5"/>
  <c r="C302" i="5"/>
  <c r="AA301" i="5"/>
  <c r="V301" i="5"/>
  <c r="R301" i="5"/>
  <c r="N301" i="5"/>
  <c r="J301" i="5"/>
  <c r="G301" i="5"/>
  <c r="C301" i="5"/>
  <c r="AA300" i="5"/>
  <c r="V300" i="5"/>
  <c r="R300" i="5"/>
  <c r="N300" i="5"/>
  <c r="J300" i="5"/>
  <c r="G300" i="5"/>
  <c r="C300" i="5"/>
  <c r="AA299" i="5"/>
  <c r="V299" i="5"/>
  <c r="R299" i="5"/>
  <c r="N299" i="5"/>
  <c r="J299" i="5"/>
  <c r="G299" i="5"/>
  <c r="C299" i="5"/>
  <c r="AA298" i="5"/>
  <c r="V298" i="5"/>
  <c r="R298" i="5"/>
  <c r="N298" i="5"/>
  <c r="J298" i="5"/>
  <c r="G298" i="5"/>
  <c r="C298" i="5"/>
  <c r="AA297" i="5"/>
  <c r="V297" i="5"/>
  <c r="R297" i="5"/>
  <c r="N297" i="5"/>
  <c r="J297" i="5"/>
  <c r="G297" i="5"/>
  <c r="C297" i="5"/>
  <c r="AA296" i="5"/>
  <c r="V296" i="5"/>
  <c r="R296" i="5"/>
  <c r="N296" i="5"/>
  <c r="J296" i="5"/>
  <c r="G296" i="5"/>
  <c r="C296" i="5"/>
  <c r="AA295" i="5"/>
  <c r="V295" i="5"/>
  <c r="R295" i="5"/>
  <c r="N295" i="5"/>
  <c r="J295" i="5"/>
  <c r="G295" i="5"/>
  <c r="C295" i="5"/>
  <c r="AA294" i="5"/>
  <c r="V294" i="5"/>
  <c r="R294" i="5"/>
  <c r="N294" i="5"/>
  <c r="J294" i="5"/>
  <c r="G294" i="5"/>
  <c r="C294" i="5"/>
  <c r="AA293" i="5"/>
  <c r="V293" i="5"/>
  <c r="R293" i="5"/>
  <c r="N293" i="5"/>
  <c r="J293" i="5"/>
  <c r="G293" i="5"/>
  <c r="C293" i="5"/>
  <c r="AA292" i="5"/>
  <c r="V292" i="5"/>
  <c r="R292" i="5"/>
  <c r="N292" i="5"/>
  <c r="J292" i="5"/>
  <c r="G292" i="5"/>
  <c r="C292" i="5"/>
  <c r="AA291" i="5"/>
  <c r="V291" i="5"/>
  <c r="R291" i="5"/>
  <c r="N291" i="5"/>
  <c r="J291" i="5"/>
  <c r="G291" i="5"/>
  <c r="C291" i="5"/>
  <c r="AA290" i="5"/>
  <c r="V290" i="5"/>
  <c r="R290" i="5"/>
  <c r="N290" i="5"/>
  <c r="J290" i="5"/>
  <c r="G290" i="5"/>
  <c r="C290" i="5"/>
  <c r="AA289" i="5"/>
  <c r="V289" i="5"/>
  <c r="R289" i="5"/>
  <c r="N289" i="5"/>
  <c r="J289" i="5"/>
  <c r="G289" i="5"/>
  <c r="C289" i="5"/>
  <c r="AA288" i="5"/>
  <c r="V288" i="5"/>
  <c r="R288" i="5"/>
  <c r="N288" i="5"/>
  <c r="J288" i="5"/>
  <c r="G288" i="5"/>
  <c r="C288" i="5"/>
  <c r="AA287" i="5"/>
  <c r="V287" i="5"/>
  <c r="R287" i="5"/>
  <c r="N287" i="5"/>
  <c r="J287" i="5"/>
  <c r="G287" i="5"/>
  <c r="C287" i="5"/>
  <c r="AA286" i="5"/>
  <c r="V286" i="5"/>
  <c r="R286" i="5"/>
  <c r="N286" i="5"/>
  <c r="J286" i="5"/>
  <c r="G286" i="5"/>
  <c r="C286" i="5"/>
  <c r="AA285" i="5"/>
  <c r="V285" i="5"/>
  <c r="R285" i="5"/>
  <c r="N285" i="5"/>
  <c r="J285" i="5"/>
  <c r="G285" i="5"/>
  <c r="C285" i="5"/>
  <c r="AA284" i="5"/>
  <c r="V284" i="5"/>
  <c r="R284" i="5"/>
  <c r="N284" i="5"/>
  <c r="J284" i="5"/>
  <c r="G284" i="5"/>
  <c r="C284" i="5"/>
  <c r="AA283" i="5"/>
  <c r="V283" i="5"/>
  <c r="R283" i="5"/>
  <c r="N283" i="5"/>
  <c r="J283" i="5"/>
  <c r="G283" i="5"/>
  <c r="C283" i="5"/>
  <c r="AA282" i="5"/>
  <c r="V282" i="5"/>
  <c r="R282" i="5"/>
  <c r="N282" i="5"/>
  <c r="J282" i="5"/>
  <c r="G282" i="5"/>
  <c r="C282" i="5"/>
  <c r="AA281" i="5"/>
  <c r="V281" i="5"/>
  <c r="R281" i="5"/>
  <c r="N281" i="5"/>
  <c r="J281" i="5"/>
  <c r="G281" i="5"/>
  <c r="C281" i="5"/>
  <c r="AA280" i="5"/>
  <c r="V280" i="5"/>
  <c r="R280" i="5"/>
  <c r="N280" i="5"/>
  <c r="J280" i="5"/>
  <c r="G280" i="5"/>
  <c r="C280" i="5"/>
  <c r="AA279" i="5"/>
  <c r="V279" i="5"/>
  <c r="R279" i="5"/>
  <c r="N279" i="5"/>
  <c r="J279" i="5"/>
  <c r="G279" i="5"/>
  <c r="C279" i="5"/>
  <c r="AA278" i="5"/>
  <c r="V278" i="5"/>
  <c r="R278" i="5"/>
  <c r="N278" i="5"/>
  <c r="J278" i="5"/>
  <c r="G278" i="5"/>
  <c r="C278" i="5"/>
  <c r="AA277" i="5"/>
  <c r="V277" i="5"/>
  <c r="R277" i="5"/>
  <c r="N277" i="5"/>
  <c r="J277" i="5"/>
  <c r="G277" i="5"/>
  <c r="C277" i="5"/>
  <c r="AA276" i="5"/>
  <c r="V276" i="5"/>
  <c r="R276" i="5"/>
  <c r="N276" i="5"/>
  <c r="J276" i="5"/>
  <c r="G276" i="5"/>
  <c r="C276" i="5"/>
  <c r="AA275" i="5"/>
  <c r="V275" i="5"/>
  <c r="R275" i="5"/>
  <c r="N275" i="5"/>
  <c r="J275" i="5"/>
  <c r="G275" i="5"/>
  <c r="C275" i="5"/>
  <c r="AA274" i="5"/>
  <c r="V274" i="5"/>
  <c r="R274" i="5"/>
  <c r="N274" i="5"/>
  <c r="J274" i="5"/>
  <c r="G274" i="5"/>
  <c r="C274" i="5"/>
  <c r="AA273" i="5"/>
  <c r="V273" i="5"/>
  <c r="R273" i="5"/>
  <c r="N273" i="5"/>
  <c r="J273" i="5"/>
  <c r="G273" i="5"/>
  <c r="C273" i="5"/>
  <c r="AA272" i="5"/>
  <c r="V272" i="5"/>
  <c r="R272" i="5"/>
  <c r="N272" i="5"/>
  <c r="J272" i="5"/>
  <c r="G272" i="5"/>
  <c r="C272" i="5"/>
  <c r="AA271" i="5"/>
  <c r="V271" i="5"/>
  <c r="R271" i="5"/>
  <c r="N271" i="5"/>
  <c r="J271" i="5"/>
  <c r="G271" i="5"/>
  <c r="C271" i="5"/>
  <c r="AA270" i="5"/>
  <c r="V270" i="5"/>
  <c r="R270" i="5"/>
  <c r="N270" i="5"/>
  <c r="J270" i="5"/>
  <c r="G270" i="5"/>
  <c r="C270" i="5"/>
  <c r="AA269" i="5"/>
  <c r="V269" i="5"/>
  <c r="R269" i="5"/>
  <c r="N269" i="5"/>
  <c r="J269" i="5"/>
  <c r="G269" i="5"/>
  <c r="C269" i="5"/>
  <c r="AA268" i="5"/>
  <c r="V268" i="5"/>
  <c r="R268" i="5"/>
  <c r="N268" i="5"/>
  <c r="J268" i="5"/>
  <c r="G268" i="5"/>
  <c r="C268" i="5"/>
  <c r="AA267" i="5"/>
  <c r="V267" i="5"/>
  <c r="R267" i="5"/>
  <c r="N267" i="5"/>
  <c r="J267" i="5"/>
  <c r="G267" i="5"/>
  <c r="C267" i="5"/>
  <c r="AA266" i="5"/>
  <c r="V266" i="5"/>
  <c r="R266" i="5"/>
  <c r="N266" i="5"/>
  <c r="J266" i="5"/>
  <c r="G266" i="5"/>
  <c r="C266" i="5"/>
  <c r="AA265" i="5"/>
  <c r="V265" i="5"/>
  <c r="R265" i="5"/>
  <c r="N265" i="5"/>
  <c r="J265" i="5"/>
  <c r="G265" i="5"/>
  <c r="C265" i="5"/>
  <c r="AA264" i="5"/>
  <c r="V264" i="5"/>
  <c r="R264" i="5"/>
  <c r="N264" i="5"/>
  <c r="J264" i="5"/>
  <c r="G264" i="5"/>
  <c r="C264" i="5"/>
  <c r="AA263" i="5"/>
  <c r="V263" i="5"/>
  <c r="R263" i="5"/>
  <c r="N263" i="5"/>
  <c r="J263" i="5"/>
  <c r="G263" i="5"/>
  <c r="C263" i="5"/>
  <c r="AA262" i="5"/>
  <c r="V262" i="5"/>
  <c r="R262" i="5"/>
  <c r="N262" i="5"/>
  <c r="J262" i="5"/>
  <c r="G262" i="5"/>
  <c r="C262" i="5"/>
  <c r="AA261" i="5"/>
  <c r="V261" i="5"/>
  <c r="R261" i="5"/>
  <c r="N261" i="5"/>
  <c r="J261" i="5"/>
  <c r="G261" i="5"/>
  <c r="C261" i="5"/>
  <c r="AA260" i="5"/>
  <c r="V260" i="5"/>
  <c r="R260" i="5"/>
  <c r="N260" i="5"/>
  <c r="J260" i="5"/>
  <c r="G260" i="5"/>
  <c r="C260" i="5"/>
  <c r="AA259" i="5"/>
  <c r="V259" i="5"/>
  <c r="R259" i="5"/>
  <c r="N259" i="5"/>
  <c r="J259" i="5"/>
  <c r="G259" i="5"/>
  <c r="C259" i="5"/>
  <c r="AA258" i="5"/>
  <c r="V258" i="5"/>
  <c r="R258" i="5"/>
  <c r="N258" i="5"/>
  <c r="J258" i="5"/>
  <c r="G258" i="5"/>
  <c r="C258" i="5"/>
  <c r="AA257" i="5"/>
  <c r="V257" i="5"/>
  <c r="R257" i="5"/>
  <c r="N257" i="5"/>
  <c r="J257" i="5"/>
  <c r="G257" i="5"/>
  <c r="C257" i="5"/>
  <c r="AA256" i="5"/>
  <c r="V256" i="5"/>
  <c r="R256" i="5"/>
  <c r="N256" i="5"/>
  <c r="J256" i="5"/>
  <c r="G256" i="5"/>
  <c r="C256" i="5"/>
  <c r="AA255" i="5"/>
  <c r="V255" i="5"/>
  <c r="R255" i="5"/>
  <c r="N255" i="5"/>
  <c r="J255" i="5"/>
  <c r="G255" i="5"/>
  <c r="C255" i="5"/>
  <c r="AA254" i="5"/>
  <c r="V254" i="5"/>
  <c r="R254" i="5"/>
  <c r="N254" i="5"/>
  <c r="J254" i="5"/>
  <c r="G254" i="5"/>
  <c r="C254" i="5"/>
  <c r="AA253" i="5"/>
  <c r="V253" i="5"/>
  <c r="R253" i="5"/>
  <c r="N253" i="5"/>
  <c r="J253" i="5"/>
  <c r="G253" i="5"/>
  <c r="C253" i="5"/>
  <c r="AA252" i="5"/>
  <c r="V252" i="5"/>
  <c r="R252" i="5"/>
  <c r="N252" i="5"/>
  <c r="J252" i="5"/>
  <c r="G252" i="5"/>
  <c r="C252" i="5"/>
  <c r="AA251" i="5"/>
  <c r="V251" i="5"/>
  <c r="R251" i="5"/>
  <c r="N251" i="5"/>
  <c r="J251" i="5"/>
  <c r="G251" i="5"/>
  <c r="C251" i="5"/>
  <c r="AA250" i="5"/>
  <c r="V250" i="5"/>
  <c r="R250" i="5"/>
  <c r="N250" i="5"/>
  <c r="J250" i="5"/>
  <c r="G250" i="5"/>
  <c r="C250" i="5"/>
  <c r="AA249" i="5"/>
  <c r="V249" i="5"/>
  <c r="R249" i="5"/>
  <c r="N249" i="5"/>
  <c r="J249" i="5"/>
  <c r="G249" i="5"/>
  <c r="C249" i="5"/>
  <c r="AA248" i="5"/>
  <c r="V248" i="5"/>
  <c r="R248" i="5"/>
  <c r="N248" i="5"/>
  <c r="J248" i="5"/>
  <c r="G248" i="5"/>
  <c r="C248" i="5"/>
  <c r="AA247" i="5"/>
  <c r="V247" i="5"/>
  <c r="R247" i="5"/>
  <c r="N247" i="5"/>
  <c r="J247" i="5"/>
  <c r="G247" i="5"/>
  <c r="C247" i="5"/>
  <c r="AA246" i="5"/>
  <c r="V246" i="5"/>
  <c r="R246" i="5"/>
  <c r="N246" i="5"/>
  <c r="J246" i="5"/>
  <c r="G246" i="5"/>
  <c r="C246" i="5"/>
  <c r="AA245" i="5"/>
  <c r="V245" i="5"/>
  <c r="R245" i="5"/>
  <c r="N245" i="5"/>
  <c r="J245" i="5"/>
  <c r="G245" i="5"/>
  <c r="C245" i="5"/>
  <c r="AA244" i="5"/>
  <c r="V244" i="5"/>
  <c r="R244" i="5"/>
  <c r="N244" i="5"/>
  <c r="J244" i="5"/>
  <c r="G244" i="5"/>
  <c r="C244" i="5"/>
  <c r="AA243" i="5"/>
  <c r="V243" i="5"/>
  <c r="R243" i="5"/>
  <c r="N243" i="5"/>
  <c r="J243" i="5"/>
  <c r="G243" i="5"/>
  <c r="C243" i="5"/>
  <c r="AA242" i="5"/>
  <c r="V242" i="5"/>
  <c r="R242" i="5"/>
  <c r="N242" i="5"/>
  <c r="J242" i="5"/>
  <c r="G242" i="5"/>
  <c r="C242" i="5"/>
  <c r="AA241" i="5"/>
  <c r="V241" i="5"/>
  <c r="R241" i="5"/>
  <c r="N241" i="5"/>
  <c r="J241" i="5"/>
  <c r="G241" i="5"/>
  <c r="C241" i="5"/>
  <c r="AA240" i="5"/>
  <c r="V240" i="5"/>
  <c r="R240" i="5"/>
  <c r="N240" i="5"/>
  <c r="J240" i="5"/>
  <c r="G240" i="5"/>
  <c r="C240" i="5"/>
  <c r="AA239" i="5"/>
  <c r="V239" i="5"/>
  <c r="R239" i="5"/>
  <c r="N239" i="5"/>
  <c r="J239" i="5"/>
  <c r="G239" i="5"/>
  <c r="C239" i="5"/>
  <c r="AA238" i="5"/>
  <c r="V238" i="5"/>
  <c r="R238" i="5"/>
  <c r="N238" i="5"/>
  <c r="J238" i="5"/>
  <c r="G238" i="5"/>
  <c r="C238" i="5"/>
  <c r="AA237" i="5"/>
  <c r="V237" i="5"/>
  <c r="R237" i="5"/>
  <c r="N237" i="5"/>
  <c r="J237" i="5"/>
  <c r="G237" i="5"/>
  <c r="C237" i="5"/>
  <c r="AA236" i="5"/>
  <c r="V236" i="5"/>
  <c r="R236" i="5"/>
  <c r="N236" i="5"/>
  <c r="J236" i="5"/>
  <c r="G236" i="5"/>
  <c r="C236" i="5"/>
  <c r="AA235" i="5"/>
  <c r="V235" i="5"/>
  <c r="R235" i="5"/>
  <c r="N235" i="5"/>
  <c r="J235" i="5"/>
  <c r="G235" i="5"/>
  <c r="C235" i="5"/>
  <c r="AA234" i="5"/>
  <c r="V234" i="5"/>
  <c r="R234" i="5"/>
  <c r="N234" i="5"/>
  <c r="J234" i="5"/>
  <c r="G234" i="5"/>
  <c r="C234" i="5"/>
  <c r="AA233" i="5"/>
  <c r="V233" i="5"/>
  <c r="R233" i="5"/>
  <c r="N233" i="5"/>
  <c r="J233" i="5"/>
  <c r="G233" i="5"/>
  <c r="C233" i="5"/>
  <c r="AA232" i="5"/>
  <c r="V232" i="5"/>
  <c r="R232" i="5"/>
  <c r="N232" i="5"/>
  <c r="J232" i="5"/>
  <c r="G232" i="5"/>
  <c r="C232" i="5"/>
  <c r="AA231" i="5"/>
  <c r="V231" i="5"/>
  <c r="R231" i="5"/>
  <c r="N231" i="5"/>
  <c r="J231" i="5"/>
  <c r="G231" i="5"/>
  <c r="C231" i="5"/>
  <c r="AA230" i="5"/>
  <c r="V230" i="5"/>
  <c r="R230" i="5"/>
  <c r="N230" i="5"/>
  <c r="J230" i="5"/>
  <c r="G230" i="5"/>
  <c r="C230" i="5"/>
  <c r="AA229" i="5"/>
  <c r="V229" i="5"/>
  <c r="R229" i="5"/>
  <c r="N229" i="5"/>
  <c r="J229" i="5"/>
  <c r="G229" i="5"/>
  <c r="C229" i="5"/>
  <c r="AA228" i="5"/>
  <c r="V228" i="5"/>
  <c r="R228" i="5"/>
  <c r="N228" i="5"/>
  <c r="J228" i="5"/>
  <c r="G228" i="5"/>
  <c r="C228" i="5"/>
  <c r="AA227" i="5"/>
  <c r="V227" i="5"/>
  <c r="R227" i="5"/>
  <c r="N227" i="5"/>
  <c r="J227" i="5"/>
  <c r="G227" i="5"/>
  <c r="C227" i="5"/>
  <c r="AA226" i="5"/>
  <c r="V226" i="5"/>
  <c r="R226" i="5"/>
  <c r="N226" i="5"/>
  <c r="J226" i="5"/>
  <c r="G226" i="5"/>
  <c r="C226" i="5"/>
  <c r="AA225" i="5"/>
  <c r="V225" i="5"/>
  <c r="R225" i="5"/>
  <c r="N225" i="5"/>
  <c r="J225" i="5"/>
  <c r="G225" i="5"/>
  <c r="C225" i="5"/>
  <c r="AA224" i="5"/>
  <c r="V224" i="5"/>
  <c r="R224" i="5"/>
  <c r="AH29" i="1" s="1"/>
  <c r="N224" i="5"/>
  <c r="J224" i="5"/>
  <c r="G224" i="5"/>
  <c r="C224" i="5"/>
  <c r="AA223" i="5"/>
  <c r="V223" i="5"/>
  <c r="R223" i="5"/>
  <c r="N223" i="5"/>
  <c r="J223" i="5"/>
  <c r="G223" i="5"/>
  <c r="C223" i="5"/>
  <c r="AA222" i="5"/>
  <c r="V222" i="5"/>
  <c r="R222" i="5"/>
  <c r="N222" i="5"/>
  <c r="J222" i="5"/>
  <c r="G222" i="5"/>
  <c r="C222" i="5"/>
  <c r="AA221" i="5"/>
  <c r="V221" i="5"/>
  <c r="R221" i="5"/>
  <c r="N221" i="5"/>
  <c r="J221" i="5"/>
  <c r="G221" i="5"/>
  <c r="C221" i="5"/>
  <c r="AA220" i="5"/>
  <c r="V220" i="5"/>
  <c r="R220" i="5"/>
  <c r="N220" i="5"/>
  <c r="J220" i="5"/>
  <c r="G220" i="5"/>
  <c r="C220" i="5"/>
  <c r="AA219" i="5"/>
  <c r="V219" i="5"/>
  <c r="R219" i="5"/>
  <c r="N219" i="5"/>
  <c r="J219" i="5"/>
  <c r="G219" i="5"/>
  <c r="C219" i="5"/>
  <c r="AA218" i="5"/>
  <c r="V218" i="5"/>
  <c r="R218" i="5"/>
  <c r="N218" i="5"/>
  <c r="J218" i="5"/>
  <c r="G218" i="5"/>
  <c r="C218" i="5"/>
  <c r="AA217" i="5"/>
  <c r="V217" i="5"/>
  <c r="R217" i="5"/>
  <c r="N217" i="5"/>
  <c r="J217" i="5"/>
  <c r="G217" i="5"/>
  <c r="C217" i="5"/>
  <c r="AA216" i="5"/>
  <c r="V216" i="5"/>
  <c r="R216" i="5"/>
  <c r="N216" i="5"/>
  <c r="J216" i="5"/>
  <c r="G216" i="5"/>
  <c r="C216" i="5"/>
  <c r="AA215" i="5"/>
  <c r="V215" i="5"/>
  <c r="R215" i="5"/>
  <c r="N215" i="5"/>
  <c r="J215" i="5"/>
  <c r="G215" i="5"/>
  <c r="C215" i="5"/>
  <c r="AA214" i="5"/>
  <c r="V214" i="5"/>
  <c r="R214" i="5"/>
  <c r="N214" i="5"/>
  <c r="J214" i="5"/>
  <c r="G214" i="5"/>
  <c r="C214" i="5"/>
  <c r="AA213" i="5"/>
  <c r="V213" i="5"/>
  <c r="R213" i="5"/>
  <c r="N213" i="5"/>
  <c r="J213" i="5"/>
  <c r="G213" i="5"/>
  <c r="C213" i="5"/>
  <c r="AA212" i="5"/>
  <c r="V212" i="5"/>
  <c r="R212" i="5"/>
  <c r="N212" i="5"/>
  <c r="J212" i="5"/>
  <c r="G212" i="5"/>
  <c r="C212" i="5"/>
  <c r="AA211" i="5"/>
  <c r="V211" i="5"/>
  <c r="R211" i="5"/>
  <c r="N211" i="5"/>
  <c r="J211" i="5"/>
  <c r="G211" i="5"/>
  <c r="C211" i="5"/>
  <c r="AA210" i="5"/>
  <c r="V210" i="5"/>
  <c r="R210" i="5"/>
  <c r="N210" i="5"/>
  <c r="J210" i="5"/>
  <c r="G210" i="5"/>
  <c r="C210" i="5"/>
  <c r="AA209" i="5"/>
  <c r="V209" i="5"/>
  <c r="R209" i="5"/>
  <c r="N209" i="5"/>
  <c r="J209" i="5"/>
  <c r="G209" i="5"/>
  <c r="C209" i="5"/>
  <c r="AA208" i="5"/>
  <c r="V208" i="5"/>
  <c r="R208" i="5"/>
  <c r="N208" i="5"/>
  <c r="J208" i="5"/>
  <c r="G208" i="5"/>
  <c r="C208" i="5"/>
  <c r="AA207" i="5"/>
  <c r="V207" i="5"/>
  <c r="R207" i="5"/>
  <c r="N207" i="5"/>
  <c r="J207" i="5"/>
  <c r="G207" i="5"/>
  <c r="C207" i="5"/>
  <c r="AA206" i="5"/>
  <c r="V206" i="5"/>
  <c r="R206" i="5"/>
  <c r="N206" i="5"/>
  <c r="J206" i="5"/>
  <c r="G206" i="5"/>
  <c r="C206" i="5"/>
  <c r="AA205" i="5"/>
  <c r="V205" i="5"/>
  <c r="R205" i="5"/>
  <c r="N205" i="5"/>
  <c r="J205" i="5"/>
  <c r="G205" i="5"/>
  <c r="C205" i="5"/>
  <c r="AA204" i="5"/>
  <c r="V204" i="5"/>
  <c r="R204" i="5"/>
  <c r="N204" i="5"/>
  <c r="J204" i="5"/>
  <c r="G204" i="5"/>
  <c r="C204" i="5"/>
  <c r="AA203" i="5"/>
  <c r="V203" i="5"/>
  <c r="R203" i="5"/>
  <c r="N203" i="5"/>
  <c r="J203" i="5"/>
  <c r="G203" i="5"/>
  <c r="C203" i="5"/>
  <c r="AA202" i="5"/>
  <c r="V202" i="5"/>
  <c r="R202" i="5"/>
  <c r="N202" i="5"/>
  <c r="J202" i="5"/>
  <c r="G202" i="5"/>
  <c r="C202" i="5"/>
  <c r="AA201" i="5"/>
  <c r="V201" i="5"/>
  <c r="R201" i="5"/>
  <c r="N201" i="5"/>
  <c r="J201" i="5"/>
  <c r="G201" i="5"/>
  <c r="C201" i="5"/>
  <c r="AA200" i="5"/>
  <c r="V200" i="5"/>
  <c r="R200" i="5"/>
  <c r="N200" i="5"/>
  <c r="J200" i="5"/>
  <c r="G200" i="5"/>
  <c r="C200" i="5"/>
  <c r="AA199" i="5"/>
  <c r="V199" i="5"/>
  <c r="R199" i="5"/>
  <c r="N199" i="5"/>
  <c r="J199" i="5"/>
  <c r="G199" i="5"/>
  <c r="C199" i="5"/>
  <c r="AA198" i="5"/>
  <c r="V198" i="5"/>
  <c r="R198" i="5"/>
  <c r="N198" i="5"/>
  <c r="J198" i="5"/>
  <c r="G198" i="5"/>
  <c r="C198" i="5"/>
  <c r="AA197" i="5"/>
  <c r="V197" i="5"/>
  <c r="R197" i="5"/>
  <c r="N197" i="5"/>
  <c r="J197" i="5"/>
  <c r="G197" i="5"/>
  <c r="C197" i="5"/>
  <c r="AA196" i="5"/>
  <c r="V196" i="5"/>
  <c r="R196" i="5"/>
  <c r="N196" i="5"/>
  <c r="J196" i="5"/>
  <c r="G196" i="5"/>
  <c r="C196" i="5"/>
  <c r="AA195" i="5"/>
  <c r="V195" i="5"/>
  <c r="R195" i="5"/>
  <c r="N195" i="5"/>
  <c r="J195" i="5"/>
  <c r="G195" i="5"/>
  <c r="C195" i="5"/>
  <c r="AA194" i="5"/>
  <c r="V194" i="5"/>
  <c r="R194" i="5"/>
  <c r="N194" i="5"/>
  <c r="J194" i="5"/>
  <c r="G194" i="5"/>
  <c r="C194" i="5"/>
  <c r="AA193" i="5"/>
  <c r="V193" i="5"/>
  <c r="R193" i="5"/>
  <c r="N193" i="5"/>
  <c r="J193" i="5"/>
  <c r="G193" i="5"/>
  <c r="C193" i="5"/>
  <c r="AA192" i="5"/>
  <c r="V192" i="5"/>
  <c r="R192" i="5"/>
  <c r="N192" i="5"/>
  <c r="J192" i="5"/>
  <c r="G192" i="5"/>
  <c r="C192" i="5"/>
  <c r="AA191" i="5"/>
  <c r="V191" i="5"/>
  <c r="R191" i="5"/>
  <c r="N191" i="5"/>
  <c r="J191" i="5"/>
  <c r="G191" i="5"/>
  <c r="C191" i="5"/>
  <c r="AA190" i="5"/>
  <c r="V190" i="5"/>
  <c r="R190" i="5"/>
  <c r="N190" i="5"/>
  <c r="J190" i="5"/>
  <c r="G190" i="5"/>
  <c r="C190" i="5"/>
  <c r="AA189" i="5"/>
  <c r="V189" i="5"/>
  <c r="R189" i="5"/>
  <c r="N189" i="5"/>
  <c r="J189" i="5"/>
  <c r="G189" i="5"/>
  <c r="C189" i="5"/>
  <c r="AA188" i="5"/>
  <c r="V188" i="5"/>
  <c r="R188" i="5"/>
  <c r="N188" i="5"/>
  <c r="J188" i="5"/>
  <c r="G188" i="5"/>
  <c r="C188" i="5"/>
  <c r="AA187" i="5"/>
  <c r="V187" i="5"/>
  <c r="R187" i="5"/>
  <c r="N187" i="5"/>
  <c r="J187" i="5"/>
  <c r="G187" i="5"/>
  <c r="C187" i="5"/>
  <c r="AA186" i="5"/>
  <c r="V186" i="5"/>
  <c r="R186" i="5"/>
  <c r="N186" i="5"/>
  <c r="J186" i="5"/>
  <c r="G186" i="5"/>
  <c r="C186" i="5"/>
  <c r="AA185" i="5"/>
  <c r="V185" i="5"/>
  <c r="R185" i="5"/>
  <c r="N185" i="5"/>
  <c r="J185" i="5"/>
  <c r="G185" i="5"/>
  <c r="C185" i="5"/>
  <c r="AA184" i="5"/>
  <c r="V184" i="5"/>
  <c r="R184" i="5"/>
  <c r="N184" i="5"/>
  <c r="J184" i="5"/>
  <c r="G184" i="5"/>
  <c r="C184" i="5"/>
  <c r="AA183" i="5"/>
  <c r="V183" i="5"/>
  <c r="R183" i="5"/>
  <c r="N183" i="5"/>
  <c r="J183" i="5"/>
  <c r="G183" i="5"/>
  <c r="C183" i="5"/>
  <c r="AA182" i="5"/>
  <c r="V182" i="5"/>
  <c r="R182" i="5"/>
  <c r="N182" i="5"/>
  <c r="J182" i="5"/>
  <c r="G182" i="5"/>
  <c r="C182" i="5"/>
  <c r="AA181" i="5"/>
  <c r="V181" i="5"/>
  <c r="R181" i="5"/>
  <c r="N181" i="5"/>
  <c r="J181" i="5"/>
  <c r="G181" i="5"/>
  <c r="C181" i="5"/>
  <c r="AA180" i="5"/>
  <c r="V180" i="5"/>
  <c r="R180" i="5"/>
  <c r="N180" i="5"/>
  <c r="J180" i="5"/>
  <c r="G180" i="5"/>
  <c r="C180" i="5"/>
  <c r="AA179" i="5"/>
  <c r="V179" i="5"/>
  <c r="R179" i="5"/>
  <c r="N179" i="5"/>
  <c r="J179" i="5"/>
  <c r="G179" i="5"/>
  <c r="C179" i="5"/>
  <c r="AA178" i="5"/>
  <c r="V178" i="5"/>
  <c r="R178" i="5"/>
  <c r="N178" i="5"/>
  <c r="J178" i="5"/>
  <c r="G178" i="5"/>
  <c r="C178" i="5"/>
  <c r="AA177" i="5"/>
  <c r="V177" i="5"/>
  <c r="R177" i="5"/>
  <c r="N177" i="5"/>
  <c r="J177" i="5"/>
  <c r="G177" i="5"/>
  <c r="C177" i="5"/>
  <c r="AA176" i="5"/>
  <c r="V176" i="5"/>
  <c r="R176" i="5"/>
  <c r="N176" i="5"/>
  <c r="J176" i="5"/>
  <c r="G176" i="5"/>
  <c r="C176" i="5"/>
  <c r="AA175" i="5"/>
  <c r="V175" i="5"/>
  <c r="R175" i="5"/>
  <c r="N175" i="5"/>
  <c r="J175" i="5"/>
  <c r="G175" i="5"/>
  <c r="C175" i="5"/>
  <c r="AA174" i="5"/>
  <c r="V174" i="5"/>
  <c r="R174" i="5"/>
  <c r="N174" i="5"/>
  <c r="J174" i="5"/>
  <c r="G174" i="5"/>
  <c r="C174" i="5"/>
  <c r="AA173" i="5"/>
  <c r="V173" i="5"/>
  <c r="R173" i="5"/>
  <c r="N173" i="5"/>
  <c r="J173" i="5"/>
  <c r="G173" i="5"/>
  <c r="C173" i="5"/>
  <c r="AA172" i="5"/>
  <c r="V172" i="5"/>
  <c r="R172" i="5"/>
  <c r="N172" i="5"/>
  <c r="J172" i="5"/>
  <c r="G172" i="5"/>
  <c r="C172" i="5"/>
  <c r="AA171" i="5"/>
  <c r="V171" i="5"/>
  <c r="R171" i="5"/>
  <c r="N171" i="5"/>
  <c r="J171" i="5"/>
  <c r="G171" i="5"/>
  <c r="C171" i="5"/>
  <c r="AA170" i="5"/>
  <c r="V170" i="5"/>
  <c r="R170" i="5"/>
  <c r="N170" i="5"/>
  <c r="J170" i="5"/>
  <c r="G170" i="5"/>
  <c r="C170" i="5"/>
  <c r="AA169" i="5"/>
  <c r="V169" i="5"/>
  <c r="R169" i="5"/>
  <c r="N169" i="5"/>
  <c r="J169" i="5"/>
  <c r="G169" i="5"/>
  <c r="C169" i="5"/>
  <c r="AA168" i="5"/>
  <c r="V168" i="5"/>
  <c r="R168" i="5"/>
  <c r="N168" i="5"/>
  <c r="J168" i="5"/>
  <c r="G168" i="5"/>
  <c r="C168" i="5"/>
  <c r="AA167" i="5"/>
  <c r="V167" i="5"/>
  <c r="R167" i="5"/>
  <c r="N167" i="5"/>
  <c r="J167" i="5"/>
  <c r="G167" i="5"/>
  <c r="C167" i="5"/>
  <c r="AA166" i="5"/>
  <c r="V166" i="5"/>
  <c r="R166" i="5"/>
  <c r="N166" i="5"/>
  <c r="J166" i="5"/>
  <c r="G166" i="5"/>
  <c r="C166" i="5"/>
  <c r="AA165" i="5"/>
  <c r="V165" i="5"/>
  <c r="R165" i="5"/>
  <c r="N165" i="5"/>
  <c r="J165" i="5"/>
  <c r="G165" i="5"/>
  <c r="C165" i="5"/>
  <c r="AA164" i="5"/>
  <c r="V164" i="5"/>
  <c r="R164" i="5"/>
  <c r="N164" i="5"/>
  <c r="J164" i="5"/>
  <c r="G164" i="5"/>
  <c r="C164" i="5"/>
  <c r="AA163" i="5"/>
  <c r="V163" i="5"/>
  <c r="R163" i="5"/>
  <c r="N163" i="5"/>
  <c r="J163" i="5"/>
  <c r="G163" i="5"/>
  <c r="C163" i="5"/>
  <c r="AA162" i="5"/>
  <c r="V162" i="5"/>
  <c r="R162" i="5"/>
  <c r="N162" i="5"/>
  <c r="J162" i="5"/>
  <c r="G162" i="5"/>
  <c r="C162" i="5"/>
  <c r="AA161" i="5"/>
  <c r="V161" i="5"/>
  <c r="R161" i="5"/>
  <c r="N161" i="5"/>
  <c r="J161" i="5"/>
  <c r="G161" i="5"/>
  <c r="C161" i="5"/>
  <c r="AA160" i="5"/>
  <c r="V160" i="5"/>
  <c r="R160" i="5"/>
  <c r="N160" i="5"/>
  <c r="J160" i="5"/>
  <c r="G160" i="5"/>
  <c r="C160" i="5"/>
  <c r="AA159" i="5"/>
  <c r="V159" i="5"/>
  <c r="R159" i="5"/>
  <c r="N159" i="5"/>
  <c r="J159" i="5"/>
  <c r="G159" i="5"/>
  <c r="C159" i="5"/>
  <c r="AA158" i="5"/>
  <c r="V158" i="5"/>
  <c r="R158" i="5"/>
  <c r="N158" i="5"/>
  <c r="J158" i="5"/>
  <c r="G158" i="5"/>
  <c r="C158" i="5"/>
  <c r="AA157" i="5"/>
  <c r="V157" i="5"/>
  <c r="R157" i="5"/>
  <c r="N157" i="5"/>
  <c r="J157" i="5"/>
  <c r="G157" i="5"/>
  <c r="C157" i="5"/>
  <c r="AA156" i="5"/>
  <c r="V156" i="5"/>
  <c r="R156" i="5"/>
  <c r="N156" i="5"/>
  <c r="J156" i="5"/>
  <c r="G156" i="5"/>
  <c r="C156" i="5"/>
  <c r="AA155" i="5"/>
  <c r="V155" i="5"/>
  <c r="R155" i="5"/>
  <c r="N155" i="5"/>
  <c r="J155" i="5"/>
  <c r="G155" i="5"/>
  <c r="C155" i="5"/>
  <c r="AA154" i="5"/>
  <c r="V154" i="5"/>
  <c r="R154" i="5"/>
  <c r="N154" i="5"/>
  <c r="J154" i="5"/>
  <c r="G154" i="5"/>
  <c r="C154" i="5"/>
  <c r="AA153" i="5"/>
  <c r="V153" i="5"/>
  <c r="R153" i="5"/>
  <c r="N153" i="5"/>
  <c r="J153" i="5"/>
  <c r="G153" i="5"/>
  <c r="C153" i="5"/>
  <c r="AA152" i="5"/>
  <c r="V152" i="5"/>
  <c r="R152" i="5"/>
  <c r="N152" i="5"/>
  <c r="J152" i="5"/>
  <c r="G152" i="5"/>
  <c r="C152" i="5"/>
  <c r="AA151" i="5"/>
  <c r="V151" i="5"/>
  <c r="R151" i="5"/>
  <c r="N151" i="5"/>
  <c r="J151" i="5"/>
  <c r="G151" i="5"/>
  <c r="C151" i="5"/>
  <c r="AA150" i="5"/>
  <c r="V150" i="5"/>
  <c r="R150" i="5"/>
  <c r="N150" i="5"/>
  <c r="J150" i="5"/>
  <c r="G150" i="5"/>
  <c r="C150" i="5"/>
  <c r="AA149" i="5"/>
  <c r="V149" i="5"/>
  <c r="R149" i="5"/>
  <c r="N149" i="5"/>
  <c r="J149" i="5"/>
  <c r="G149" i="5"/>
  <c r="C149" i="5"/>
  <c r="AA148" i="5"/>
  <c r="V148" i="5"/>
  <c r="R148" i="5"/>
  <c r="N148" i="5"/>
  <c r="J148" i="5"/>
  <c r="G148" i="5"/>
  <c r="C148" i="5"/>
  <c r="AA147" i="5"/>
  <c r="V147" i="5"/>
  <c r="R147" i="5"/>
  <c r="N147" i="5"/>
  <c r="J147" i="5"/>
  <c r="G147" i="5"/>
  <c r="C147" i="5"/>
  <c r="AA146" i="5"/>
  <c r="V146" i="5"/>
  <c r="R146" i="5"/>
  <c r="N146" i="5"/>
  <c r="J146" i="5"/>
  <c r="G146" i="5"/>
  <c r="C146" i="5"/>
  <c r="AA145" i="5"/>
  <c r="V145" i="5"/>
  <c r="R145" i="5"/>
  <c r="N145" i="5"/>
  <c r="J145" i="5"/>
  <c r="G145" i="5"/>
  <c r="C145" i="5"/>
  <c r="AA144" i="5"/>
  <c r="V144" i="5"/>
  <c r="R144" i="5"/>
  <c r="N144" i="5"/>
  <c r="J144" i="5"/>
  <c r="G144" i="5"/>
  <c r="C144" i="5"/>
  <c r="AA143" i="5"/>
  <c r="V143" i="5"/>
  <c r="R143" i="5"/>
  <c r="N143" i="5"/>
  <c r="J143" i="5"/>
  <c r="G143" i="5"/>
  <c r="C143" i="5"/>
  <c r="AA142" i="5"/>
  <c r="V142" i="5"/>
  <c r="R142" i="5"/>
  <c r="N142" i="5"/>
  <c r="J142" i="5"/>
  <c r="G142" i="5"/>
  <c r="C142" i="5"/>
  <c r="AA141" i="5"/>
  <c r="V141" i="5"/>
  <c r="R141" i="5"/>
  <c r="N141" i="5"/>
  <c r="J141" i="5"/>
  <c r="G141" i="5"/>
  <c r="C141" i="5"/>
  <c r="AA140" i="5"/>
  <c r="V140" i="5"/>
  <c r="R140" i="5"/>
  <c r="N140" i="5"/>
  <c r="J140" i="5"/>
  <c r="G140" i="5"/>
  <c r="C140" i="5"/>
  <c r="AA139" i="5"/>
  <c r="V139" i="5"/>
  <c r="R139" i="5"/>
  <c r="AH20" i="1" s="1"/>
  <c r="N139" i="5"/>
  <c r="J139" i="5"/>
  <c r="G139" i="5"/>
  <c r="C139" i="5"/>
  <c r="AA138" i="5"/>
  <c r="V138" i="5"/>
  <c r="R138" i="5"/>
  <c r="N138" i="5"/>
  <c r="J138" i="5"/>
  <c r="G138" i="5"/>
  <c r="C138" i="5"/>
  <c r="AA137" i="5"/>
  <c r="V137" i="5"/>
  <c r="R137" i="5"/>
  <c r="N137" i="5"/>
  <c r="J137" i="5"/>
  <c r="G137" i="5"/>
  <c r="C137" i="5"/>
  <c r="AA136" i="5"/>
  <c r="V136" i="5"/>
  <c r="R136" i="5"/>
  <c r="N136" i="5"/>
  <c r="J136" i="5"/>
  <c r="G136" i="5"/>
  <c r="C136" i="5"/>
  <c r="AA135" i="5"/>
  <c r="V135" i="5"/>
  <c r="R135" i="5"/>
  <c r="N135" i="5"/>
  <c r="J135" i="5"/>
  <c r="G135" i="5"/>
  <c r="C135" i="5"/>
  <c r="AA134" i="5"/>
  <c r="V134" i="5"/>
  <c r="R134" i="5"/>
  <c r="N134" i="5"/>
  <c r="J134" i="5"/>
  <c r="G134" i="5"/>
  <c r="C134" i="5"/>
  <c r="AA133" i="5"/>
  <c r="V133" i="5"/>
  <c r="R133" i="5"/>
  <c r="N133" i="5"/>
  <c r="J133" i="5"/>
  <c r="G133" i="5"/>
  <c r="C133" i="5"/>
  <c r="AA132" i="5"/>
  <c r="V132" i="5"/>
  <c r="R132" i="5"/>
  <c r="N132" i="5"/>
  <c r="J132" i="5"/>
  <c r="G132" i="5"/>
  <c r="C132" i="5"/>
  <c r="AA131" i="5"/>
  <c r="V131" i="5"/>
  <c r="R131" i="5"/>
  <c r="N131" i="5"/>
  <c r="J131" i="5"/>
  <c r="G131" i="5"/>
  <c r="C131" i="5"/>
  <c r="AA130" i="5"/>
  <c r="V130" i="5"/>
  <c r="R130" i="5"/>
  <c r="N130" i="5"/>
  <c r="J130" i="5"/>
  <c r="G130" i="5"/>
  <c r="C130" i="5"/>
  <c r="AA129" i="5"/>
  <c r="V129" i="5"/>
  <c r="R129" i="5"/>
  <c r="N129" i="5"/>
  <c r="J129" i="5"/>
  <c r="G129" i="5"/>
  <c r="C129" i="5"/>
  <c r="AA128" i="5"/>
  <c r="V128" i="5"/>
  <c r="R128" i="5"/>
  <c r="N128" i="5"/>
  <c r="J128" i="5"/>
  <c r="G128" i="5"/>
  <c r="C128" i="5"/>
  <c r="AA127" i="5"/>
  <c r="V127" i="5"/>
  <c r="R127" i="5"/>
  <c r="N127" i="5"/>
  <c r="J127" i="5"/>
  <c r="G127" i="5"/>
  <c r="C127" i="5"/>
  <c r="AA126" i="5"/>
  <c r="V126" i="5"/>
  <c r="R126" i="5"/>
  <c r="N126" i="5"/>
  <c r="J126" i="5"/>
  <c r="G126" i="5"/>
  <c r="C126" i="5"/>
  <c r="AA125" i="5"/>
  <c r="V125" i="5"/>
  <c r="R125" i="5"/>
  <c r="N125" i="5"/>
  <c r="J125" i="5"/>
  <c r="G125" i="5"/>
  <c r="C125" i="5"/>
  <c r="AA124" i="5"/>
  <c r="V124" i="5"/>
  <c r="R124" i="5"/>
  <c r="N124" i="5"/>
  <c r="J124" i="5"/>
  <c r="G124" i="5"/>
  <c r="C124" i="5"/>
  <c r="AA123" i="5"/>
  <c r="V123" i="5"/>
  <c r="R123" i="5"/>
  <c r="N123" i="5"/>
  <c r="J123" i="5"/>
  <c r="G123" i="5"/>
  <c r="C123" i="5"/>
  <c r="AA122" i="5"/>
  <c r="V122" i="5"/>
  <c r="R122" i="5"/>
  <c r="N122" i="5"/>
  <c r="J122" i="5"/>
  <c r="G122" i="5"/>
  <c r="C122" i="5"/>
  <c r="AA121" i="5"/>
  <c r="V121" i="5"/>
  <c r="R121" i="5"/>
  <c r="AG31" i="1" s="1"/>
  <c r="N121" i="5"/>
  <c r="J121" i="5"/>
  <c r="G121" i="5"/>
  <c r="C121" i="5"/>
  <c r="AA120" i="5"/>
  <c r="V120" i="5"/>
  <c r="R120" i="5"/>
  <c r="N120" i="5"/>
  <c r="J120" i="5"/>
  <c r="G120" i="5"/>
  <c r="C120" i="5"/>
  <c r="AA119" i="5"/>
  <c r="V119" i="5"/>
  <c r="R119" i="5"/>
  <c r="N119" i="5"/>
  <c r="J119" i="5"/>
  <c r="G119" i="5"/>
  <c r="C119" i="5"/>
  <c r="AA118" i="5"/>
  <c r="V118" i="5"/>
  <c r="R118" i="5"/>
  <c r="N118" i="5"/>
  <c r="J118" i="5"/>
  <c r="G118" i="5"/>
  <c r="C118" i="5"/>
  <c r="AA117" i="5"/>
  <c r="V117" i="5"/>
  <c r="R117" i="5"/>
  <c r="N117" i="5"/>
  <c r="J117" i="5"/>
  <c r="G117" i="5"/>
  <c r="C117" i="5"/>
  <c r="AA116" i="5"/>
  <c r="V116" i="5"/>
  <c r="R116" i="5"/>
  <c r="N116" i="5"/>
  <c r="J116" i="5"/>
  <c r="G116" i="5"/>
  <c r="C116" i="5"/>
  <c r="AA115" i="5"/>
  <c r="V115" i="5"/>
  <c r="R115" i="5"/>
  <c r="N115" i="5"/>
  <c r="J115" i="5"/>
  <c r="G115" i="5"/>
  <c r="C115" i="5"/>
  <c r="AA114" i="5"/>
  <c r="V114" i="5"/>
  <c r="R114" i="5"/>
  <c r="N114" i="5"/>
  <c r="J114" i="5"/>
  <c r="G114" i="5"/>
  <c r="C114" i="5"/>
  <c r="AA113" i="5"/>
  <c r="V113" i="5"/>
  <c r="R113" i="5"/>
  <c r="N113" i="5"/>
  <c r="J113" i="5"/>
  <c r="G113" i="5"/>
  <c r="C113" i="5"/>
  <c r="AA112" i="5"/>
  <c r="V112" i="5"/>
  <c r="R112" i="5"/>
  <c r="N112" i="5"/>
  <c r="J112" i="5"/>
  <c r="G112" i="5"/>
  <c r="C112" i="5"/>
  <c r="AA111" i="5"/>
  <c r="V111" i="5"/>
  <c r="R111" i="5"/>
  <c r="N111" i="5"/>
  <c r="J111" i="5"/>
  <c r="G111" i="5"/>
  <c r="C111" i="5"/>
  <c r="AA110" i="5"/>
  <c r="V110" i="5"/>
  <c r="R110" i="5"/>
  <c r="N110" i="5"/>
  <c r="J110" i="5"/>
  <c r="G110" i="5"/>
  <c r="C110" i="5"/>
  <c r="AA109" i="5"/>
  <c r="V109" i="5"/>
  <c r="R109" i="5"/>
  <c r="N109" i="5"/>
  <c r="J109" i="5"/>
  <c r="G109" i="5"/>
  <c r="C109" i="5"/>
  <c r="AA108" i="5"/>
  <c r="V108" i="5"/>
  <c r="R108" i="5"/>
  <c r="N108" i="5"/>
  <c r="J108" i="5"/>
  <c r="G108" i="5"/>
  <c r="C108" i="5"/>
  <c r="AA107" i="5"/>
  <c r="V107" i="5"/>
  <c r="R107" i="5"/>
  <c r="N107" i="5"/>
  <c r="J107" i="5"/>
  <c r="G107" i="5"/>
  <c r="C107" i="5"/>
  <c r="AA106" i="5"/>
  <c r="V106" i="5"/>
  <c r="R106" i="5"/>
  <c r="AH19" i="1" s="1"/>
  <c r="N106" i="5"/>
  <c r="J106" i="5"/>
  <c r="G106" i="5"/>
  <c r="C106" i="5"/>
  <c r="AA105" i="5"/>
  <c r="V105" i="5"/>
  <c r="R105" i="5"/>
  <c r="N105" i="5"/>
  <c r="J105" i="5"/>
  <c r="G105" i="5"/>
  <c r="C105" i="5"/>
  <c r="AA104" i="5"/>
  <c r="V104" i="5"/>
  <c r="R104" i="5"/>
  <c r="N104" i="5"/>
  <c r="J104" i="5"/>
  <c r="G104" i="5"/>
  <c r="C104" i="5"/>
  <c r="AA103" i="5"/>
  <c r="V103" i="5"/>
  <c r="R103" i="5"/>
  <c r="N103" i="5"/>
  <c r="J103" i="5"/>
  <c r="G103" i="5"/>
  <c r="C103" i="5"/>
  <c r="AA102" i="5"/>
  <c r="V102" i="5"/>
  <c r="R102" i="5"/>
  <c r="N102" i="5"/>
  <c r="J102" i="5"/>
  <c r="G102" i="5"/>
  <c r="C102" i="5"/>
  <c r="AA101" i="5"/>
  <c r="V101" i="5"/>
  <c r="R101" i="5"/>
  <c r="N101" i="5"/>
  <c r="J101" i="5"/>
  <c r="G101" i="5"/>
  <c r="C101" i="5"/>
  <c r="AA100" i="5"/>
  <c r="V100" i="5"/>
  <c r="R100" i="5"/>
  <c r="N100" i="5"/>
  <c r="J100" i="5"/>
  <c r="G100" i="5"/>
  <c r="C100" i="5"/>
  <c r="AA99" i="5"/>
  <c r="V99" i="5"/>
  <c r="R99" i="5"/>
  <c r="N99" i="5"/>
  <c r="J99" i="5"/>
  <c r="G99" i="5"/>
  <c r="C99" i="5"/>
  <c r="AA98" i="5"/>
  <c r="V98" i="5"/>
  <c r="R98" i="5"/>
  <c r="N98" i="5"/>
  <c r="J98" i="5"/>
  <c r="G98" i="5"/>
  <c r="C98" i="5"/>
  <c r="AA97" i="5"/>
  <c r="V97" i="5"/>
  <c r="R97" i="5"/>
  <c r="N97" i="5"/>
  <c r="J97" i="5"/>
  <c r="G97" i="5"/>
  <c r="C97" i="5"/>
  <c r="AA96" i="5"/>
  <c r="V96" i="5"/>
  <c r="R96" i="5"/>
  <c r="N96" i="5"/>
  <c r="J96" i="5"/>
  <c r="G96" i="5"/>
  <c r="C96" i="5"/>
  <c r="AA95" i="5"/>
  <c r="V95" i="5"/>
  <c r="R95" i="5"/>
  <c r="N95" i="5"/>
  <c r="J95" i="5"/>
  <c r="G95" i="5"/>
  <c r="C95" i="5"/>
  <c r="AA94" i="5"/>
  <c r="V94" i="5"/>
  <c r="R94" i="5"/>
  <c r="N94" i="5"/>
  <c r="J94" i="5"/>
  <c r="G94" i="5"/>
  <c r="C94" i="5"/>
  <c r="AA93" i="5"/>
  <c r="V93" i="5"/>
  <c r="R93" i="5"/>
  <c r="N93" i="5"/>
  <c r="J93" i="5"/>
  <c r="G93" i="5"/>
  <c r="C93" i="5"/>
  <c r="AA92" i="5"/>
  <c r="V92" i="5"/>
  <c r="R92" i="5"/>
  <c r="N92" i="5"/>
  <c r="J92" i="5"/>
  <c r="G92" i="5"/>
  <c r="C92" i="5"/>
  <c r="AA91" i="5"/>
  <c r="V91" i="5"/>
  <c r="R91" i="5"/>
  <c r="N91" i="5"/>
  <c r="J91" i="5"/>
  <c r="G91" i="5"/>
  <c r="C91" i="5"/>
  <c r="AA90" i="5"/>
  <c r="V90" i="5"/>
  <c r="R90" i="5"/>
  <c r="N90" i="5"/>
  <c r="J90" i="5"/>
  <c r="G90" i="5"/>
  <c r="C90" i="5"/>
  <c r="AA89" i="5"/>
  <c r="V89" i="5"/>
  <c r="R89" i="5"/>
  <c r="N89" i="5"/>
  <c r="J89" i="5"/>
  <c r="G89" i="5"/>
  <c r="C89" i="5"/>
  <c r="AA88" i="5"/>
  <c r="V88" i="5"/>
  <c r="R88" i="5"/>
  <c r="N88" i="5"/>
  <c r="J88" i="5"/>
  <c r="G88" i="5"/>
  <c r="C88" i="5"/>
  <c r="AA87" i="5"/>
  <c r="V87" i="5"/>
  <c r="R87" i="5"/>
  <c r="N87" i="5"/>
  <c r="J87" i="5"/>
  <c r="G87" i="5"/>
  <c r="C87" i="5"/>
  <c r="AA86" i="5"/>
  <c r="V86" i="5"/>
  <c r="R86" i="5"/>
  <c r="N86" i="5"/>
  <c r="J86" i="5"/>
  <c r="G86" i="5"/>
  <c r="C86" i="5"/>
  <c r="AA85" i="5"/>
  <c r="V85" i="5"/>
  <c r="R85" i="5"/>
  <c r="N85" i="5"/>
  <c r="J85" i="5"/>
  <c r="G85" i="5"/>
  <c r="C85" i="5"/>
  <c r="AA84" i="5"/>
  <c r="V84" i="5"/>
  <c r="R84" i="5"/>
  <c r="N84" i="5"/>
  <c r="J84" i="5"/>
  <c r="G84" i="5"/>
  <c r="C84" i="5"/>
  <c r="AA83" i="5"/>
  <c r="V83" i="5"/>
  <c r="R83" i="5"/>
  <c r="N83" i="5"/>
  <c r="J83" i="5"/>
  <c r="G83" i="5"/>
  <c r="C83" i="5"/>
  <c r="AA82" i="5"/>
  <c r="V82" i="5"/>
  <c r="R82" i="5"/>
  <c r="N82" i="5"/>
  <c r="J82" i="5"/>
  <c r="G82" i="5"/>
  <c r="C82" i="5"/>
  <c r="AA81" i="5"/>
  <c r="V81" i="5"/>
  <c r="R81" i="5"/>
  <c r="N81" i="5"/>
  <c r="J81" i="5"/>
  <c r="G81" i="5"/>
  <c r="C81" i="5"/>
  <c r="AA80" i="5"/>
  <c r="V80" i="5"/>
  <c r="R80" i="5"/>
  <c r="AH21" i="1" s="1"/>
  <c r="N80" i="5"/>
  <c r="J80" i="5"/>
  <c r="G80" i="5"/>
  <c r="C80" i="5"/>
  <c r="AA79" i="5"/>
  <c r="V79" i="5"/>
  <c r="R79" i="5"/>
  <c r="N79" i="5"/>
  <c r="J79" i="5"/>
  <c r="G79" i="5"/>
  <c r="C79" i="5"/>
  <c r="AA78" i="5"/>
  <c r="V78" i="5"/>
  <c r="R78" i="5"/>
  <c r="N78" i="5"/>
  <c r="J78" i="5"/>
  <c r="G78" i="5"/>
  <c r="C78" i="5"/>
  <c r="AA77" i="5"/>
  <c r="V77" i="5"/>
  <c r="AI21" i="1" s="1"/>
  <c r="R77" i="5"/>
  <c r="AG34" i="1" s="1"/>
  <c r="N77" i="5"/>
  <c r="J77" i="5"/>
  <c r="G77" i="5"/>
  <c r="C77" i="5"/>
  <c r="AA76" i="5"/>
  <c r="V76" i="5"/>
  <c r="R76" i="5"/>
  <c r="N76" i="5"/>
  <c r="J76" i="5"/>
  <c r="G76" i="5"/>
  <c r="C76" i="5"/>
  <c r="AA75" i="5"/>
  <c r="V75" i="5"/>
  <c r="R75" i="5"/>
  <c r="N75" i="5"/>
  <c r="J75" i="5"/>
  <c r="G75" i="5"/>
  <c r="C75" i="5"/>
  <c r="AA74" i="5"/>
  <c r="V74" i="5"/>
  <c r="R74" i="5"/>
  <c r="N74" i="5"/>
  <c r="J74" i="5"/>
  <c r="G74" i="5"/>
  <c r="C74" i="5"/>
  <c r="AA73" i="5"/>
  <c r="V73" i="5"/>
  <c r="R73" i="5"/>
  <c r="N73" i="5"/>
  <c r="J73" i="5"/>
  <c r="G73" i="5"/>
  <c r="C73" i="5"/>
  <c r="AA72" i="5"/>
  <c r="V72" i="5"/>
  <c r="R72" i="5"/>
  <c r="N72" i="5"/>
  <c r="J72" i="5"/>
  <c r="G72" i="5"/>
  <c r="C72" i="5"/>
  <c r="AA71" i="5"/>
  <c r="V71" i="5"/>
  <c r="R71" i="5"/>
  <c r="N71" i="5"/>
  <c r="J71" i="5"/>
  <c r="G71" i="5"/>
  <c r="C71" i="5"/>
  <c r="AA70" i="5"/>
  <c r="V70" i="5"/>
  <c r="R70" i="5"/>
  <c r="N70" i="5"/>
  <c r="J70" i="5"/>
  <c r="G70" i="5"/>
  <c r="C70" i="5"/>
  <c r="AA69" i="5"/>
  <c r="V69" i="5"/>
  <c r="R69" i="5"/>
  <c r="N69" i="5"/>
  <c r="J69" i="5"/>
  <c r="G69" i="5"/>
  <c r="C69" i="5"/>
  <c r="AA68" i="5"/>
  <c r="V68" i="5"/>
  <c r="R68" i="5"/>
  <c r="N68" i="5"/>
  <c r="J68" i="5"/>
  <c r="G68" i="5"/>
  <c r="C68" i="5"/>
  <c r="AA67" i="5"/>
  <c r="V67" i="5"/>
  <c r="R67" i="5"/>
  <c r="N67" i="5"/>
  <c r="J67" i="5"/>
  <c r="G67" i="5"/>
  <c r="C67" i="5"/>
  <c r="AA66" i="5"/>
  <c r="V66" i="5"/>
  <c r="R66" i="5"/>
  <c r="N66" i="5"/>
  <c r="J66" i="5"/>
  <c r="G66" i="5"/>
  <c r="C66" i="5"/>
  <c r="AA65" i="5"/>
  <c r="V65" i="5"/>
  <c r="R65" i="5"/>
  <c r="N65" i="5"/>
  <c r="J65" i="5"/>
  <c r="G65" i="5"/>
  <c r="C65" i="5"/>
  <c r="AA64" i="5"/>
  <c r="V64" i="5"/>
  <c r="R64" i="5"/>
  <c r="N64" i="5"/>
  <c r="J64" i="5"/>
  <c r="G64" i="5"/>
  <c r="C64" i="5"/>
  <c r="AA63" i="5"/>
  <c r="V63" i="5"/>
  <c r="R63" i="5"/>
  <c r="N63" i="5"/>
  <c r="J63" i="5"/>
  <c r="G63" i="5"/>
  <c r="C63" i="5"/>
  <c r="AA62" i="5"/>
  <c r="V62" i="5"/>
  <c r="R62" i="5"/>
  <c r="N62" i="5"/>
  <c r="J62" i="5"/>
  <c r="G62" i="5"/>
  <c r="C62" i="5"/>
  <c r="AA61" i="5"/>
  <c r="V61" i="5"/>
  <c r="R61" i="5"/>
  <c r="N61" i="5"/>
  <c r="J61" i="5"/>
  <c r="G61" i="5"/>
  <c r="C61" i="5"/>
  <c r="AA60" i="5"/>
  <c r="V60" i="5"/>
  <c r="R60" i="5"/>
  <c r="N60" i="5"/>
  <c r="J60" i="5"/>
  <c r="G60" i="5"/>
  <c r="C60" i="5"/>
  <c r="AA59" i="5"/>
  <c r="V59" i="5"/>
  <c r="R59" i="5"/>
  <c r="N59" i="5"/>
  <c r="J59" i="5"/>
  <c r="G59" i="5"/>
  <c r="C59" i="5"/>
  <c r="AA58" i="5"/>
  <c r="V58" i="5"/>
  <c r="R58" i="5"/>
  <c r="N58" i="5"/>
  <c r="J58" i="5"/>
  <c r="G58" i="5"/>
  <c r="C58" i="5"/>
  <c r="AA57" i="5"/>
  <c r="V57" i="5"/>
  <c r="R57" i="5"/>
  <c r="N57" i="5"/>
  <c r="J57" i="5"/>
  <c r="G57" i="5"/>
  <c r="C57" i="5"/>
  <c r="AA56" i="5"/>
  <c r="V56" i="5"/>
  <c r="R56" i="5"/>
  <c r="N56" i="5"/>
  <c r="J56" i="5"/>
  <c r="G56" i="5"/>
  <c r="C56" i="5"/>
  <c r="AA55" i="5"/>
  <c r="V55" i="5"/>
  <c r="R55" i="5"/>
  <c r="N55" i="5"/>
  <c r="J55" i="5"/>
  <c r="G55" i="5"/>
  <c r="C55" i="5"/>
  <c r="AA54" i="5"/>
  <c r="V54" i="5"/>
  <c r="R54" i="5"/>
  <c r="N54" i="5"/>
  <c r="J54" i="5"/>
  <c r="G54" i="5"/>
  <c r="C54" i="5"/>
  <c r="AA53" i="5"/>
  <c r="V53" i="5"/>
  <c r="R53" i="5"/>
  <c r="N53" i="5"/>
  <c r="J53" i="5"/>
  <c r="G53" i="5"/>
  <c r="C53" i="5"/>
  <c r="AA52" i="5"/>
  <c r="V52" i="5"/>
  <c r="R52" i="5"/>
  <c r="N52" i="5"/>
  <c r="J52" i="5"/>
  <c r="G52" i="5"/>
  <c r="C52" i="5"/>
  <c r="AA51" i="5"/>
  <c r="V51" i="5"/>
  <c r="R51" i="5"/>
  <c r="N51" i="5"/>
  <c r="J51" i="5"/>
  <c r="G51" i="5"/>
  <c r="C51" i="5"/>
  <c r="AA50" i="5"/>
  <c r="V50" i="5"/>
  <c r="R50" i="5"/>
  <c r="N50" i="5"/>
  <c r="J50" i="5"/>
  <c r="G50" i="5"/>
  <c r="C50" i="5"/>
  <c r="AA49" i="5"/>
  <c r="V49" i="5"/>
  <c r="R49" i="5"/>
  <c r="N49" i="5"/>
  <c r="J49" i="5"/>
  <c r="G49" i="5"/>
  <c r="C49" i="5"/>
  <c r="AA48" i="5"/>
  <c r="V48" i="5"/>
  <c r="R48" i="5"/>
  <c r="N48" i="5"/>
  <c r="J48" i="5"/>
  <c r="G48" i="5"/>
  <c r="C48" i="5"/>
  <c r="AA47" i="5"/>
  <c r="V47" i="5"/>
  <c r="R47" i="5"/>
  <c r="N47" i="5"/>
  <c r="J47" i="5"/>
  <c r="G47" i="5"/>
  <c r="C47" i="5"/>
  <c r="AA46" i="5"/>
  <c r="V46" i="5"/>
  <c r="R46" i="5"/>
  <c r="N46" i="5"/>
  <c r="J46" i="5"/>
  <c r="G46" i="5"/>
  <c r="C46" i="5"/>
  <c r="AA45" i="5"/>
  <c r="V45" i="5"/>
  <c r="R45" i="5"/>
  <c r="N45" i="5"/>
  <c r="J45" i="5"/>
  <c r="G45" i="5"/>
  <c r="C45" i="5"/>
  <c r="AA44" i="5"/>
  <c r="V44" i="5"/>
  <c r="R44" i="5"/>
  <c r="N44" i="5"/>
  <c r="J44" i="5"/>
  <c r="G44" i="5"/>
  <c r="C44" i="5"/>
  <c r="AA43" i="5"/>
  <c r="V43" i="5"/>
  <c r="R43" i="5"/>
  <c r="N43" i="5"/>
  <c r="J43" i="5"/>
  <c r="G43" i="5"/>
  <c r="C43" i="5"/>
  <c r="AA42" i="5"/>
  <c r="V42" i="5"/>
  <c r="R42" i="5"/>
  <c r="N42" i="5"/>
  <c r="J42" i="5"/>
  <c r="G42" i="5"/>
  <c r="C42" i="5"/>
  <c r="AA41" i="5"/>
  <c r="V41" i="5"/>
  <c r="R41" i="5"/>
  <c r="N41" i="5"/>
  <c r="J41" i="5"/>
  <c r="G41" i="5"/>
  <c r="C41" i="5"/>
  <c r="AA40" i="5"/>
  <c r="V40" i="5"/>
  <c r="R40" i="5"/>
  <c r="N40" i="5"/>
  <c r="J40" i="5"/>
  <c r="G40" i="5"/>
  <c r="C40" i="5"/>
  <c r="AA39" i="5"/>
  <c r="V39" i="5"/>
  <c r="R39" i="5"/>
  <c r="N39" i="5"/>
  <c r="J39" i="5"/>
  <c r="G39" i="5"/>
  <c r="C39" i="5"/>
  <c r="AA38" i="5"/>
  <c r="V38" i="5"/>
  <c r="R38" i="5"/>
  <c r="N38" i="5"/>
  <c r="J38" i="5"/>
  <c r="G38" i="5"/>
  <c r="C38" i="5"/>
  <c r="AA37" i="5"/>
  <c r="V37" i="5"/>
  <c r="R37" i="5"/>
  <c r="N37" i="5"/>
  <c r="J37" i="5"/>
  <c r="G37" i="5"/>
  <c r="C37" i="5"/>
  <c r="AA36" i="5"/>
  <c r="V36" i="5"/>
  <c r="R36" i="5"/>
  <c r="N36" i="5"/>
  <c r="J36" i="5"/>
  <c r="G36" i="5"/>
  <c r="C36" i="5"/>
  <c r="AA35" i="5"/>
  <c r="V35" i="5"/>
  <c r="R35" i="5"/>
  <c r="N35" i="5"/>
  <c r="J35" i="5"/>
  <c r="G35" i="5"/>
  <c r="C35" i="5"/>
  <c r="AA34" i="5"/>
  <c r="V34" i="5"/>
  <c r="R34" i="5"/>
  <c r="N34" i="5"/>
  <c r="J34" i="5"/>
  <c r="G34" i="5"/>
  <c r="C34" i="5"/>
  <c r="AA33" i="5"/>
  <c r="V33" i="5"/>
  <c r="R33" i="5"/>
  <c r="N33" i="5"/>
  <c r="J33" i="5"/>
  <c r="G33" i="5"/>
  <c r="C33" i="5"/>
  <c r="AA32" i="5"/>
  <c r="V32" i="5"/>
  <c r="R32" i="5"/>
  <c r="N32" i="5"/>
  <c r="J32" i="5"/>
  <c r="G32" i="5"/>
  <c r="C32" i="5"/>
  <c r="AA31" i="5"/>
  <c r="V31" i="5"/>
  <c r="R31" i="5"/>
  <c r="N31" i="5"/>
  <c r="J31" i="5"/>
  <c r="G31" i="5"/>
  <c r="C31" i="5"/>
  <c r="AA30" i="5"/>
  <c r="V30" i="5"/>
  <c r="R30" i="5"/>
  <c r="AG36" i="1" s="1"/>
  <c r="N30" i="5"/>
  <c r="J30" i="5"/>
  <c r="G30" i="5"/>
  <c r="C30" i="5"/>
  <c r="AA29" i="5"/>
  <c r="V29" i="5"/>
  <c r="R29" i="5"/>
  <c r="N29" i="5"/>
  <c r="J29" i="5"/>
  <c r="G29" i="5"/>
  <c r="C29" i="5"/>
  <c r="AA28" i="5"/>
  <c r="V28" i="5"/>
  <c r="R28" i="5"/>
  <c r="N28" i="5"/>
  <c r="J28" i="5"/>
  <c r="G28" i="5"/>
  <c r="C28" i="5"/>
  <c r="AA27" i="5"/>
  <c r="V27" i="5"/>
  <c r="R27" i="5"/>
  <c r="N27" i="5"/>
  <c r="J27" i="5"/>
  <c r="G27" i="5"/>
  <c r="C27" i="5"/>
  <c r="AA26" i="5"/>
  <c r="V26" i="5"/>
  <c r="R26" i="5"/>
  <c r="AG33" i="1" s="1"/>
  <c r="N26" i="5"/>
  <c r="J26" i="5"/>
  <c r="G26" i="5"/>
  <c r="C26" i="5"/>
  <c r="AA25" i="5"/>
  <c r="V25" i="5"/>
  <c r="R25" i="5"/>
  <c r="S25" i="5" s="1"/>
  <c r="N25" i="5"/>
  <c r="J25" i="5"/>
  <c r="G25" i="5"/>
  <c r="C25" i="5"/>
  <c r="AA24" i="5"/>
  <c r="V24" i="5"/>
  <c r="W24" i="5" s="1"/>
  <c r="U24" i="5"/>
  <c r="U25" i="5" s="1"/>
  <c r="U26" i="5" s="1"/>
  <c r="U27" i="5" s="1"/>
  <c r="R24" i="5"/>
  <c r="Q24" i="5"/>
  <c r="Q25" i="5" s="1"/>
  <c r="Q26" i="5" s="1"/>
  <c r="N24" i="5"/>
  <c r="O24" i="5" s="1"/>
  <c r="M24" i="5"/>
  <c r="M25" i="5" s="1"/>
  <c r="J24" i="5"/>
  <c r="I24" i="5"/>
  <c r="I25" i="5" s="1"/>
  <c r="I26" i="5" s="1"/>
  <c r="G24" i="5"/>
  <c r="C24" i="5"/>
  <c r="AA23" i="5"/>
  <c r="V23" i="5"/>
  <c r="W23" i="5" s="1"/>
  <c r="R23" i="5"/>
  <c r="S23" i="5" s="1"/>
  <c r="N23" i="5"/>
  <c r="O23" i="5" s="1"/>
  <c r="J23" i="5"/>
  <c r="G23" i="5"/>
  <c r="C23" i="5"/>
  <c r="AA22" i="5"/>
  <c r="V22" i="5"/>
  <c r="W22" i="5" s="1"/>
  <c r="R22" i="5"/>
  <c r="S22" i="5" s="1"/>
  <c r="N22" i="5"/>
  <c r="O22" i="5" s="1"/>
  <c r="J22" i="5"/>
  <c r="K22" i="5" s="1"/>
  <c r="G22" i="5"/>
  <c r="C22" i="5"/>
  <c r="AA21" i="5"/>
  <c r="V21" i="5"/>
  <c r="W21" i="5" s="1"/>
  <c r="R21" i="5"/>
  <c r="S21" i="5" s="1"/>
  <c r="N21" i="5"/>
  <c r="O21" i="5" s="1"/>
  <c r="J21" i="5"/>
  <c r="G21" i="5"/>
  <c r="C21" i="5"/>
  <c r="AA20" i="5"/>
  <c r="V20" i="5"/>
  <c r="W20" i="5" s="1"/>
  <c r="R20" i="5"/>
  <c r="S20" i="5" s="1"/>
  <c r="N20" i="5"/>
  <c r="O20" i="5" s="1"/>
  <c r="J20" i="5"/>
  <c r="K20" i="5" s="1"/>
  <c r="G20" i="5"/>
  <c r="C20" i="5"/>
  <c r="AA19" i="5"/>
  <c r="V19" i="5"/>
  <c r="W19" i="5" s="1"/>
  <c r="R19" i="5"/>
  <c r="S19" i="5" s="1"/>
  <c r="N19" i="5"/>
  <c r="O19" i="5" s="1"/>
  <c r="J19" i="5"/>
  <c r="K19" i="5" s="1"/>
  <c r="G19" i="5"/>
  <c r="C19" i="5"/>
  <c r="AA18" i="5"/>
  <c r="V18" i="5"/>
  <c r="W18" i="5" s="1"/>
  <c r="R18" i="5"/>
  <c r="S18" i="5" s="1"/>
  <c r="N18" i="5"/>
  <c r="O18" i="5" s="1"/>
  <c r="J18" i="5"/>
  <c r="K18" i="5" s="1"/>
  <c r="G18" i="5"/>
  <c r="C18" i="5"/>
  <c r="AA17" i="5"/>
  <c r="V17" i="5"/>
  <c r="W17" i="5" s="1"/>
  <c r="R17" i="5"/>
  <c r="S17" i="5" s="1"/>
  <c r="N17" i="5"/>
  <c r="O17" i="5" s="1"/>
  <c r="J17" i="5"/>
  <c r="K17" i="5" s="1"/>
  <c r="G17" i="5"/>
  <c r="C17" i="5"/>
  <c r="AA16" i="5"/>
  <c r="V16" i="5"/>
  <c r="W16" i="5" s="1"/>
  <c r="R16" i="5"/>
  <c r="S16" i="5" s="1"/>
  <c r="N16" i="5"/>
  <c r="O16" i="5" s="1"/>
  <c r="J16" i="5"/>
  <c r="K16" i="5" s="1"/>
  <c r="G16" i="5"/>
  <c r="C16" i="5"/>
  <c r="AA15" i="5"/>
  <c r="V15" i="5"/>
  <c r="W15" i="5" s="1"/>
  <c r="R15" i="5"/>
  <c r="S15" i="5" s="1"/>
  <c r="N15" i="5"/>
  <c r="O15" i="5" s="1"/>
  <c r="J15" i="5"/>
  <c r="G15" i="5"/>
  <c r="C15" i="5"/>
  <c r="AA14" i="5"/>
  <c r="V14" i="5"/>
  <c r="W14" i="5" s="1"/>
  <c r="R14" i="5"/>
  <c r="N14" i="5"/>
  <c r="O14" i="5" s="1"/>
  <c r="J14" i="5"/>
  <c r="K14" i="5" s="1"/>
  <c r="G14" i="5"/>
  <c r="C14" i="5"/>
  <c r="AA13" i="5"/>
  <c r="V13" i="5"/>
  <c r="W13" i="5" s="1"/>
  <c r="R13" i="5"/>
  <c r="S13" i="5" s="1"/>
  <c r="N13" i="5"/>
  <c r="O13" i="5" s="1"/>
  <c r="J13" i="5"/>
  <c r="K13" i="5" s="1"/>
  <c r="G13" i="5"/>
  <c r="C13" i="5"/>
  <c r="AA12" i="5"/>
  <c r="V12" i="5"/>
  <c r="W12" i="5" s="1"/>
  <c r="R12" i="5"/>
  <c r="S12" i="5" s="1"/>
  <c r="N12" i="5"/>
  <c r="O12" i="5" s="1"/>
  <c r="J12" i="5"/>
  <c r="K12" i="5" s="1"/>
  <c r="G12" i="5"/>
  <c r="C12" i="5"/>
  <c r="AA11" i="5"/>
  <c r="V11" i="5"/>
  <c r="W11" i="5" s="1"/>
  <c r="R11" i="5"/>
  <c r="N11" i="5"/>
  <c r="O11" i="5" s="1"/>
  <c r="J11" i="5"/>
  <c r="K11" i="5" s="1"/>
  <c r="G11" i="5"/>
  <c r="C11" i="5"/>
  <c r="AA10" i="5"/>
  <c r="V10" i="5"/>
  <c r="W10" i="5" s="1"/>
  <c r="R10" i="5"/>
  <c r="S10" i="5" s="1"/>
  <c r="N10" i="5"/>
  <c r="O10" i="5" s="1"/>
  <c r="J10" i="5"/>
  <c r="K10" i="5" s="1"/>
  <c r="G10" i="5"/>
  <c r="C10" i="5"/>
  <c r="AA9" i="5"/>
  <c r="V9" i="5"/>
  <c r="W9" i="5" s="1"/>
  <c r="R9" i="5"/>
  <c r="S9" i="5" s="1"/>
  <c r="N9" i="5"/>
  <c r="O9" i="5" s="1"/>
  <c r="J9" i="5"/>
  <c r="K9" i="5" s="1"/>
  <c r="G9" i="5"/>
  <c r="C9" i="5"/>
  <c r="AA8" i="5"/>
  <c r="V8" i="5"/>
  <c r="W8" i="5" s="1"/>
  <c r="S8" i="5"/>
  <c r="R8" i="5"/>
  <c r="N8" i="5"/>
  <c r="O8" i="5" s="1"/>
  <c r="J8" i="5"/>
  <c r="K8" i="5" s="1"/>
  <c r="G8" i="5"/>
  <c r="C8" i="5"/>
  <c r="AA7" i="5"/>
  <c r="V7" i="5"/>
  <c r="W7" i="5" s="1"/>
  <c r="R7" i="5"/>
  <c r="S7" i="5" s="1"/>
  <c r="N7" i="5"/>
  <c r="O7" i="5" s="1"/>
  <c r="J7" i="5"/>
  <c r="K7" i="5" s="1"/>
  <c r="G7" i="5"/>
  <c r="C7" i="5"/>
  <c r="AA6" i="5"/>
  <c r="V6" i="5"/>
  <c r="W6" i="5" s="1"/>
  <c r="R6" i="5"/>
  <c r="S6" i="5" s="1"/>
  <c r="N6" i="5"/>
  <c r="O6" i="5" s="1"/>
  <c r="J6" i="5"/>
  <c r="K6" i="5" s="1"/>
  <c r="G6" i="5"/>
  <c r="C6" i="5"/>
  <c r="AA5" i="5"/>
  <c r="V5" i="5"/>
  <c r="W5" i="5" s="1"/>
  <c r="R5" i="5"/>
  <c r="S5" i="5" s="1"/>
  <c r="N5" i="5"/>
  <c r="O5" i="5" s="1"/>
  <c r="J5" i="5"/>
  <c r="K5" i="5" s="1"/>
  <c r="G5" i="5"/>
  <c r="C5" i="5"/>
  <c r="AA4" i="5"/>
  <c r="V4" i="5"/>
  <c r="W4" i="5" s="1"/>
  <c r="R4" i="5"/>
  <c r="S4" i="5" s="1"/>
  <c r="N4" i="5"/>
  <c r="O4" i="5" s="1"/>
  <c r="J4" i="5"/>
  <c r="K4" i="5" s="1"/>
  <c r="G4" i="5"/>
  <c r="C4" i="5"/>
  <c r="V33" i="4"/>
  <c r="T33" i="4"/>
  <c r="S33" i="4"/>
  <c r="R33" i="4"/>
  <c r="P33" i="4"/>
  <c r="O33" i="4"/>
  <c r="N33" i="4"/>
  <c r="M33" i="4"/>
  <c r="L33" i="4"/>
  <c r="K33" i="4"/>
  <c r="J33" i="4"/>
  <c r="I33" i="4"/>
  <c r="G33" i="4"/>
  <c r="F33" i="4"/>
  <c r="E33" i="4"/>
  <c r="AT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U32" i="4"/>
  <c r="AT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U31" i="4"/>
  <c r="AT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U30" i="4"/>
  <c r="AT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U29" i="4"/>
  <c r="AT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U28" i="4"/>
  <c r="AT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U27" i="4"/>
  <c r="H33" i="4"/>
  <c r="AT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U26" i="4"/>
  <c r="AT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U25" i="4"/>
  <c r="AT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U24" i="4"/>
  <c r="AT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U23" i="4"/>
  <c r="AT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U22" i="4"/>
  <c r="AT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U21" i="4"/>
  <c r="AT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U20" i="4"/>
  <c r="AT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U19" i="4"/>
  <c r="AT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U18" i="4"/>
  <c r="AT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U17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U16" i="4"/>
  <c r="AT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U15" i="4"/>
  <c r="AT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U14" i="4"/>
  <c r="AT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U13" i="4"/>
  <c r="AT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U12" i="4"/>
  <c r="AT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U11" i="4"/>
  <c r="AT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U10" i="4"/>
  <c r="AT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U9" i="4"/>
  <c r="AT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U8" i="4"/>
  <c r="AT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U7" i="4"/>
  <c r="AT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U6" i="4"/>
  <c r="Z43" i="3"/>
  <c r="AL6" i="3"/>
  <c r="AK6" i="3"/>
  <c r="AJ6" i="3"/>
  <c r="AG6" i="3"/>
  <c r="AF6" i="3"/>
  <c r="AC6" i="3"/>
  <c r="D6" i="3"/>
  <c r="C6" i="3"/>
  <c r="B6" i="3"/>
  <c r="A6" i="3"/>
  <c r="B4" i="3"/>
  <c r="B2" i="3"/>
  <c r="B1" i="3"/>
  <c r="E6" i="2"/>
  <c r="D6" i="2"/>
  <c r="C6" i="2"/>
  <c r="B6" i="2"/>
  <c r="A6" i="2"/>
  <c r="B4" i="2"/>
  <c r="B2" i="2"/>
  <c r="B1" i="2"/>
  <c r="AZ36" i="1"/>
  <c r="AZ34" i="1"/>
  <c r="AZ33" i="1"/>
  <c r="AZ32" i="1"/>
  <c r="AZ31" i="1"/>
  <c r="AZ30" i="1"/>
  <c r="AZ28" i="1"/>
  <c r="AZ27" i="1"/>
  <c r="AZ26" i="1"/>
  <c r="AZ25" i="1"/>
  <c r="AZ24" i="1"/>
  <c r="AZ23" i="1"/>
  <c r="AZ22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G16" i="1"/>
  <c r="AF16" i="1"/>
  <c r="AE16" i="1"/>
  <c r="AD16" i="1"/>
  <c r="AC16" i="1"/>
  <c r="AB16" i="1"/>
  <c r="AA16" i="1"/>
  <c r="Z16" i="1"/>
  <c r="Y16" i="1"/>
  <c r="X16" i="1"/>
  <c r="W16" i="1"/>
  <c r="V16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G14" i="1"/>
  <c r="AF14" i="1"/>
  <c r="AE14" i="1"/>
  <c r="AD14" i="1"/>
  <c r="AB14" i="1"/>
  <c r="AA14" i="1"/>
  <c r="Z14" i="1"/>
  <c r="Y14" i="1"/>
  <c r="X14" i="1"/>
  <c r="W14" i="1"/>
  <c r="V14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G17" i="1"/>
  <c r="AF17" i="1"/>
  <c r="AE17" i="1"/>
  <c r="AD17" i="1"/>
  <c r="AC17" i="1"/>
  <c r="AB17" i="1"/>
  <c r="AA17" i="1"/>
  <c r="Z17" i="1"/>
  <c r="Y17" i="1"/>
  <c r="X17" i="1"/>
  <c r="W17" i="1"/>
  <c r="V17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G13" i="1"/>
  <c r="AF13" i="1"/>
  <c r="AE13" i="1"/>
  <c r="AD13" i="1"/>
  <c r="AC13" i="1"/>
  <c r="AB13" i="1"/>
  <c r="AA13" i="1"/>
  <c r="Z13" i="1"/>
  <c r="Y13" i="1"/>
  <c r="X13" i="1"/>
  <c r="W13" i="1"/>
  <c r="V13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G11" i="1"/>
  <c r="AF11" i="1"/>
  <c r="AE11" i="1"/>
  <c r="AD11" i="1"/>
  <c r="AC11" i="1"/>
  <c r="AB11" i="1"/>
  <c r="AA11" i="1"/>
  <c r="Z11" i="1"/>
  <c r="Y11" i="1"/>
  <c r="X11" i="1"/>
  <c r="W11" i="1"/>
  <c r="V11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B8" i="1"/>
  <c r="AA8" i="1"/>
  <c r="Z8" i="1"/>
  <c r="Y8" i="1"/>
  <c r="X8" i="1"/>
  <c r="W8" i="1"/>
  <c r="V8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F6" i="1"/>
  <c r="AE6" i="1"/>
  <c r="AD6" i="1"/>
  <c r="AC6" i="1"/>
  <c r="AB6" i="1"/>
  <c r="AA6" i="1"/>
  <c r="Z6" i="1"/>
  <c r="Y6" i="1"/>
  <c r="X6" i="1"/>
  <c r="W6" i="1"/>
  <c r="V6" i="1"/>
  <c r="AF21" i="3" l="1"/>
  <c r="U21" i="2"/>
  <c r="X21" i="3"/>
  <c r="AD36" i="3"/>
  <c r="AH36" i="3" s="1"/>
  <c r="V36" i="3"/>
  <c r="AA36" i="3" s="1"/>
  <c r="S36" i="2"/>
  <c r="W36" i="2" s="1"/>
  <c r="X36" i="2" s="1"/>
  <c r="E36" i="3" s="1"/>
  <c r="S31" i="2"/>
  <c r="W31" i="2" s="1"/>
  <c r="X31" i="2" s="1"/>
  <c r="E31" i="3" s="1"/>
  <c r="F31" i="3" s="1"/>
  <c r="V31" i="3"/>
  <c r="AA31" i="3" s="1"/>
  <c r="AD31" i="3"/>
  <c r="AH31" i="3" s="1"/>
  <c r="AE20" i="3"/>
  <c r="AH20" i="3" s="1"/>
  <c r="T20" i="2"/>
  <c r="W20" i="2" s="1"/>
  <c r="X20" i="2" s="1"/>
  <c r="E20" i="3" s="1"/>
  <c r="F20" i="3" s="1"/>
  <c r="W20" i="3"/>
  <c r="AA20" i="3" s="1"/>
  <c r="AC25" i="1"/>
  <c r="AB25" i="1"/>
  <c r="W21" i="3"/>
  <c r="AA21" i="3" s="1"/>
  <c r="AE21" i="3"/>
  <c r="AH21" i="3" s="1"/>
  <c r="T21" i="2"/>
  <c r="AE29" i="3"/>
  <c r="AH29" i="3" s="1"/>
  <c r="W29" i="3"/>
  <c r="AA29" i="3" s="1"/>
  <c r="T29" i="2"/>
  <c r="W29" i="2" s="1"/>
  <c r="X29" i="2" s="1"/>
  <c r="E29" i="3" s="1"/>
  <c r="F29" i="3" s="1"/>
  <c r="K23" i="5"/>
  <c r="AB38" i="1"/>
  <c r="AD33" i="3"/>
  <c r="AH33" i="3" s="1"/>
  <c r="S33" i="2"/>
  <c r="W33" i="2" s="1"/>
  <c r="X33" i="2" s="1"/>
  <c r="E33" i="3" s="1"/>
  <c r="V33" i="3"/>
  <c r="AA33" i="3" s="1"/>
  <c r="K21" i="5"/>
  <c r="AB32" i="1"/>
  <c r="AH26" i="1"/>
  <c r="AG26" i="1"/>
  <c r="S34" i="2"/>
  <c r="W34" i="2" s="1"/>
  <c r="X34" i="2" s="1"/>
  <c r="E34" i="3" s="1"/>
  <c r="F34" i="3" s="1"/>
  <c r="V34" i="3"/>
  <c r="AA34" i="3" s="1"/>
  <c r="AD34" i="3"/>
  <c r="AH34" i="3" s="1"/>
  <c r="S14" i="5"/>
  <c r="AG35" i="1"/>
  <c r="T19" i="2"/>
  <c r="W19" i="2" s="1"/>
  <c r="X19" i="2" s="1"/>
  <c r="E19" i="3" s="1"/>
  <c r="W19" i="3"/>
  <c r="AA19" i="3" s="1"/>
  <c r="AE19" i="3"/>
  <c r="AH19" i="3" s="1"/>
  <c r="AB28" i="1"/>
  <c r="AC28" i="1"/>
  <c r="AE12" i="3"/>
  <c r="M12" i="3"/>
  <c r="H12" i="2"/>
  <c r="N12" i="3"/>
  <c r="AF12" i="3"/>
  <c r="I12" i="2"/>
  <c r="AE10" i="3"/>
  <c r="H10" i="2"/>
  <c r="M10" i="3"/>
  <c r="N10" i="3"/>
  <c r="I10" i="2"/>
  <c r="AF10" i="3"/>
  <c r="M8" i="3"/>
  <c r="H8" i="2"/>
  <c r="L8" i="3"/>
  <c r="AD8" i="3"/>
  <c r="G8" i="2"/>
  <c r="K8" i="2" s="1"/>
  <c r="M9" i="3"/>
  <c r="H9" i="2"/>
  <c r="AE9" i="3"/>
  <c r="L9" i="3"/>
  <c r="G9" i="2"/>
  <c r="AD9" i="3"/>
  <c r="AH9" i="3" s="1"/>
  <c r="M7" i="3"/>
  <c r="AE7" i="3"/>
  <c r="H7" i="2"/>
  <c r="L7" i="3"/>
  <c r="AD7" i="3"/>
  <c r="G7" i="2"/>
  <c r="K7" i="2" s="1"/>
  <c r="X7" i="2" s="1"/>
  <c r="E7" i="3" s="1"/>
  <c r="R18" i="2"/>
  <c r="W18" i="2" s="1"/>
  <c r="X18" i="2" s="1"/>
  <c r="E18" i="3" s="1"/>
  <c r="F18" i="3" s="1"/>
  <c r="AC18" i="3"/>
  <c r="AH18" i="3" s="1"/>
  <c r="U18" i="3"/>
  <c r="AA18" i="3" s="1"/>
  <c r="O15" i="3"/>
  <c r="AA15" i="3" s="1"/>
  <c r="J15" i="2"/>
  <c r="K15" i="2" s="1"/>
  <c r="X15" i="2" s="1"/>
  <c r="E15" i="3" s="1"/>
  <c r="AG15" i="3"/>
  <c r="AH15" i="3" s="1"/>
  <c r="O14" i="3"/>
  <c r="AG14" i="3"/>
  <c r="J14" i="2"/>
  <c r="N14" i="3"/>
  <c r="I14" i="2"/>
  <c r="AF14" i="3"/>
  <c r="AJ43" i="3"/>
  <c r="M26" i="5"/>
  <c r="M27" i="5" s="1"/>
  <c r="AK43" i="3"/>
  <c r="AJ44" i="3" s="1"/>
  <c r="W33" i="4"/>
  <c r="AL43" i="3"/>
  <c r="AK44" i="3" s="1"/>
  <c r="K15" i="5"/>
  <c r="AF33" i="4"/>
  <c r="S11" i="5"/>
  <c r="I6" i="3"/>
  <c r="Z33" i="4"/>
  <c r="AL33" i="4"/>
  <c r="AC33" i="4"/>
  <c r="AU17" i="4"/>
  <c r="AV17" i="4" s="1"/>
  <c r="AU19" i="4"/>
  <c r="AV19" i="4" s="1"/>
  <c r="AI33" i="4"/>
  <c r="K44" i="1"/>
  <c r="U44" i="1"/>
  <c r="U46" i="1" s="1"/>
  <c r="Q6" i="2"/>
  <c r="K6" i="2"/>
  <c r="AU11" i="4"/>
  <c r="AV11" i="4" s="1"/>
  <c r="AU15" i="4"/>
  <c r="AV15" i="4" s="1"/>
  <c r="AU16" i="4"/>
  <c r="AU21" i="4"/>
  <c r="AV21" i="4" s="1"/>
  <c r="AD33" i="4"/>
  <c r="AJ33" i="4"/>
  <c r="AU23" i="4"/>
  <c r="AV23" i="4" s="1"/>
  <c r="AU25" i="4"/>
  <c r="AV25" i="4" s="1"/>
  <c r="AU27" i="4"/>
  <c r="AV27" i="4" s="1"/>
  <c r="AU29" i="4"/>
  <c r="AV29" i="4" s="1"/>
  <c r="AU31" i="4"/>
  <c r="AV31" i="4" s="1"/>
  <c r="AU7" i="4"/>
  <c r="AV7" i="4" s="1"/>
  <c r="AU9" i="4"/>
  <c r="AV9" i="4" s="1"/>
  <c r="AU28" i="4"/>
  <c r="AV28" i="4" s="1"/>
  <c r="AU30" i="4"/>
  <c r="AV30" i="4" s="1"/>
  <c r="AU32" i="4"/>
  <c r="AV32" i="4" s="1"/>
  <c r="P44" i="1"/>
  <c r="AM6" i="3"/>
  <c r="AU8" i="4"/>
  <c r="AV8" i="4" s="1"/>
  <c r="AU10" i="4"/>
  <c r="AV10" i="4" s="1"/>
  <c r="AU12" i="4"/>
  <c r="AV12" i="4" s="1"/>
  <c r="AU14" i="4"/>
  <c r="AV14" i="4" s="1"/>
  <c r="I27" i="5"/>
  <c r="K26" i="5"/>
  <c r="AU20" i="4"/>
  <c r="AV20" i="4" s="1"/>
  <c r="AU26" i="4"/>
  <c r="AV26" i="4" s="1"/>
  <c r="U28" i="5"/>
  <c r="W27" i="5"/>
  <c r="Y33" i="4"/>
  <c r="AE33" i="4"/>
  <c r="AK33" i="4"/>
  <c r="AU13" i="4"/>
  <c r="AV13" i="4" s="1"/>
  <c r="X33" i="4"/>
  <c r="K25" i="5"/>
  <c r="O26" i="5"/>
  <c r="Q33" i="4"/>
  <c r="AT16" i="4"/>
  <c r="AU18" i="4"/>
  <c r="AV18" i="4" s="1"/>
  <c r="M28" i="5"/>
  <c r="O27" i="5"/>
  <c r="AA33" i="4"/>
  <c r="AG33" i="4"/>
  <c r="AU24" i="4"/>
  <c r="AV24" i="4" s="1"/>
  <c r="U33" i="4"/>
  <c r="AB33" i="4"/>
  <c r="AU6" i="4"/>
  <c r="AH33" i="4"/>
  <c r="AU22" i="4"/>
  <c r="AV22" i="4" s="1"/>
  <c r="Q27" i="5"/>
  <c r="S26" i="5"/>
  <c r="W26" i="5"/>
  <c r="K24" i="5"/>
  <c r="S24" i="5"/>
  <c r="O25" i="5"/>
  <c r="W25" i="5"/>
  <c r="W21" i="2" l="1"/>
  <c r="X21" i="2" s="1"/>
  <c r="E21" i="3" s="1"/>
  <c r="F21" i="3" s="1"/>
  <c r="Q32" i="3"/>
  <c r="AA32" i="3" s="1"/>
  <c r="M32" i="2"/>
  <c r="Q32" i="2" s="1"/>
  <c r="X32" i="2" s="1"/>
  <c r="E32" i="3" s="1"/>
  <c r="F32" i="3" s="1"/>
  <c r="AD32" i="3"/>
  <c r="AH32" i="3" s="1"/>
  <c r="Q25" i="3"/>
  <c r="M25" i="2"/>
  <c r="Q25" i="2" s="1"/>
  <c r="X25" i="2" s="1"/>
  <c r="E25" i="3" s="1"/>
  <c r="F25" i="3" s="1"/>
  <c r="AD25" i="3"/>
  <c r="AH25" i="3" s="1"/>
  <c r="AB34" i="3"/>
  <c r="J34" i="3"/>
  <c r="AB33" i="3"/>
  <c r="J33" i="3"/>
  <c r="AB29" i="3"/>
  <c r="J29" i="3"/>
  <c r="AO29" i="4" s="1"/>
  <c r="N25" i="2"/>
  <c r="R25" i="3"/>
  <c r="AE25" i="3"/>
  <c r="H31" i="3"/>
  <c r="G31" i="3" s="1"/>
  <c r="H29" i="3"/>
  <c r="G29" i="3" s="1"/>
  <c r="J31" i="3"/>
  <c r="AB31" i="3"/>
  <c r="AB19" i="3"/>
  <c r="J19" i="3"/>
  <c r="H34" i="3"/>
  <c r="G34" i="3" s="1"/>
  <c r="F33" i="3"/>
  <c r="AB20" i="3"/>
  <c r="J20" i="3"/>
  <c r="F36" i="3"/>
  <c r="J21" i="3"/>
  <c r="AO20" i="4" s="1"/>
  <c r="AB21" i="3"/>
  <c r="F19" i="3"/>
  <c r="V26" i="3"/>
  <c r="AD26" i="3"/>
  <c r="S26" i="2"/>
  <c r="W26" i="2" s="1"/>
  <c r="X26" i="2" s="1"/>
  <c r="E26" i="3" s="1"/>
  <c r="F26" i="3" s="1"/>
  <c r="H21" i="3"/>
  <c r="G21" i="3" s="1"/>
  <c r="H20" i="3"/>
  <c r="G20" i="3" s="1"/>
  <c r="J36" i="3"/>
  <c r="AB36" i="3"/>
  <c r="V35" i="3"/>
  <c r="AA35" i="3" s="1"/>
  <c r="S35" i="2"/>
  <c r="W35" i="2" s="1"/>
  <c r="X35" i="2" s="1"/>
  <c r="E35" i="3" s="1"/>
  <c r="F35" i="3" s="1"/>
  <c r="AD35" i="3"/>
  <c r="AH35" i="3" s="1"/>
  <c r="AE26" i="3"/>
  <c r="T26" i="2"/>
  <c r="W26" i="3"/>
  <c r="AA26" i="3" s="1"/>
  <c r="AD38" i="3"/>
  <c r="AH38" i="3" s="1"/>
  <c r="Q38" i="3"/>
  <c r="AA38" i="3" s="1"/>
  <c r="M38" i="2"/>
  <c r="Q38" i="2" s="1"/>
  <c r="X38" i="2" s="1"/>
  <c r="E38" i="3" s="1"/>
  <c r="F38" i="3" s="1"/>
  <c r="AH10" i="3"/>
  <c r="Q28" i="3"/>
  <c r="M28" i="2"/>
  <c r="AD28" i="3"/>
  <c r="N28" i="2"/>
  <c r="R28" i="3"/>
  <c r="AE28" i="3"/>
  <c r="K9" i="2"/>
  <c r="X9" i="2" s="1"/>
  <c r="E9" i="3" s="1"/>
  <c r="F9" i="3" s="1"/>
  <c r="AA7" i="3"/>
  <c r="AB7" i="3" s="1"/>
  <c r="AA9" i="3"/>
  <c r="AB9" i="3" s="1"/>
  <c r="K12" i="2"/>
  <c r="X12" i="2" s="1"/>
  <c r="E12" i="3" s="1"/>
  <c r="F12" i="3" s="1"/>
  <c r="AH12" i="3"/>
  <c r="AA12" i="3"/>
  <c r="AB12" i="3" s="1"/>
  <c r="K10" i="2"/>
  <c r="X10" i="2" s="1"/>
  <c r="E10" i="3" s="1"/>
  <c r="F10" i="3" s="1"/>
  <c r="H10" i="3" s="1"/>
  <c r="G10" i="3" s="1"/>
  <c r="AA10" i="3"/>
  <c r="J10" i="3" s="1"/>
  <c r="AO10" i="4" s="1"/>
  <c r="J9" i="3"/>
  <c r="AH7" i="3"/>
  <c r="F7" i="3"/>
  <c r="J18" i="3"/>
  <c r="AB18" i="3"/>
  <c r="H18" i="3"/>
  <c r="G18" i="3" s="1"/>
  <c r="F15" i="3"/>
  <c r="J15" i="3"/>
  <c r="AO15" i="4" s="1"/>
  <c r="AB15" i="3"/>
  <c r="K14" i="2"/>
  <c r="I43" i="3"/>
  <c r="AC43" i="3"/>
  <c r="AM43" i="3"/>
  <c r="AO24" i="4"/>
  <c r="AO19" i="4"/>
  <c r="AV16" i="4"/>
  <c r="AT33" i="4"/>
  <c r="I28" i="5"/>
  <c r="K27" i="5"/>
  <c r="AO21" i="4"/>
  <c r="M29" i="5"/>
  <c r="O28" i="5"/>
  <c r="U29" i="5"/>
  <c r="W28" i="5"/>
  <c r="Q28" i="5"/>
  <c r="S27" i="5"/>
  <c r="AU33" i="4"/>
  <c r="AV6" i="4"/>
  <c r="H38" i="3" l="1"/>
  <c r="G38" i="3" s="1"/>
  <c r="H25" i="3"/>
  <c r="G25" i="3" s="1"/>
  <c r="J38" i="3"/>
  <c r="AB38" i="3"/>
  <c r="H35" i="3"/>
  <c r="G35" i="3" s="1"/>
  <c r="H19" i="3"/>
  <c r="G19" i="3" s="1"/>
  <c r="AA25" i="3"/>
  <c r="AB26" i="3"/>
  <c r="J26" i="3"/>
  <c r="H33" i="3"/>
  <c r="G33" i="3" s="1"/>
  <c r="H36" i="3"/>
  <c r="G36" i="3" s="1"/>
  <c r="J35" i="3"/>
  <c r="AB35" i="3"/>
  <c r="H26" i="3"/>
  <c r="G26" i="3" s="1"/>
  <c r="H32" i="3"/>
  <c r="G32" i="3" s="1"/>
  <c r="AH26" i="3"/>
  <c r="J32" i="3"/>
  <c r="AB32" i="3"/>
  <c r="AH28" i="3"/>
  <c r="Q28" i="2"/>
  <c r="X28" i="2" s="1"/>
  <c r="E28" i="3" s="1"/>
  <c r="F28" i="3" s="1"/>
  <c r="AA28" i="3"/>
  <c r="J7" i="3"/>
  <c r="AO7" i="4" s="1"/>
  <c r="AP7" i="4" s="1"/>
  <c r="J12" i="3"/>
  <c r="AO12" i="4" s="1"/>
  <c r="AP12" i="4" s="1"/>
  <c r="H12" i="3"/>
  <c r="G12" i="3" s="1"/>
  <c r="AB10" i="3"/>
  <c r="H9" i="3"/>
  <c r="G9" i="3" s="1"/>
  <c r="H7" i="3"/>
  <c r="G7" i="3" s="1"/>
  <c r="H15" i="3"/>
  <c r="G15" i="3" s="1"/>
  <c r="AO9" i="4"/>
  <c r="AS9" i="4" s="1"/>
  <c r="AR9" i="4" s="1"/>
  <c r="AV33" i="4"/>
  <c r="AO27" i="4"/>
  <c r="AS27" i="4" s="1"/>
  <c r="AR27" i="4" s="1"/>
  <c r="AO30" i="4"/>
  <c r="AP30" i="4" s="1"/>
  <c r="AM15" i="4"/>
  <c r="AN15" i="4" s="1"/>
  <c r="AQ15" i="4" s="1"/>
  <c r="K43" i="2"/>
  <c r="AM19" i="4"/>
  <c r="AN19" i="4" s="1"/>
  <c r="AQ19" i="4" s="1"/>
  <c r="AM10" i="4"/>
  <c r="AN10" i="4" s="1"/>
  <c r="AQ10" i="4" s="1"/>
  <c r="AS10" i="4"/>
  <c r="AR10" i="4" s="1"/>
  <c r="AP10" i="4"/>
  <c r="AS29" i="4"/>
  <c r="AR29" i="4" s="1"/>
  <c r="AP29" i="4"/>
  <c r="M30" i="5"/>
  <c r="O29" i="5"/>
  <c r="I29" i="5"/>
  <c r="K28" i="5"/>
  <c r="AM25" i="4"/>
  <c r="AN25" i="4" s="1"/>
  <c r="AQ25" i="4" s="1"/>
  <c r="AP15" i="4"/>
  <c r="AS15" i="4"/>
  <c r="AR15" i="4" s="1"/>
  <c r="U30" i="5"/>
  <c r="W29" i="5"/>
  <c r="AM30" i="4"/>
  <c r="AN30" i="4" s="1"/>
  <c r="AQ30" i="4" s="1"/>
  <c r="AP24" i="4"/>
  <c r="AS24" i="4"/>
  <c r="AR24" i="4" s="1"/>
  <c r="AM27" i="4"/>
  <c r="AN27" i="4" s="1"/>
  <c r="AQ27" i="4" s="1"/>
  <c r="AM29" i="4"/>
  <c r="AN29" i="4" s="1"/>
  <c r="AQ29" i="4" s="1"/>
  <c r="AS19" i="4"/>
  <c r="AR19" i="4" s="1"/>
  <c r="AP19" i="4"/>
  <c r="AM21" i="4"/>
  <c r="AN21" i="4" s="1"/>
  <c r="AQ21" i="4" s="1"/>
  <c r="AM20" i="4"/>
  <c r="AN20" i="4" s="1"/>
  <c r="AQ20" i="4" s="1"/>
  <c r="AS21" i="4"/>
  <c r="AR21" i="4" s="1"/>
  <c r="AP21" i="4"/>
  <c r="AM12" i="4"/>
  <c r="AN12" i="4" s="1"/>
  <c r="AQ12" i="4" s="1"/>
  <c r="Q29" i="5"/>
  <c r="S28" i="5"/>
  <c r="AP20" i="4"/>
  <c r="AS20" i="4"/>
  <c r="AR20" i="4" s="1"/>
  <c r="AM24" i="4"/>
  <c r="AN24" i="4" s="1"/>
  <c r="AQ24" i="4" s="1"/>
  <c r="AM9" i="4"/>
  <c r="AN9" i="4" s="1"/>
  <c r="AQ9" i="4" s="1"/>
  <c r="AS7" i="4" l="1"/>
  <c r="AR7" i="4" s="1"/>
  <c r="J25" i="3"/>
  <c r="AO25" i="4" s="1"/>
  <c r="AB25" i="3"/>
  <c r="J28" i="3"/>
  <c r="AB28" i="3"/>
  <c r="H28" i="3"/>
  <c r="G28" i="3" s="1"/>
  <c r="AP9" i="4"/>
  <c r="AP27" i="4"/>
  <c r="AS30" i="4"/>
  <c r="AR30" i="4" s="1"/>
  <c r="AS12" i="4"/>
  <c r="AR12" i="4" s="1"/>
  <c r="Q30" i="5"/>
  <c r="S29" i="5"/>
  <c r="M31" i="5"/>
  <c r="O30" i="5"/>
  <c r="AM7" i="4"/>
  <c r="AN7" i="4" s="1"/>
  <c r="AQ7" i="4" s="1"/>
  <c r="U31" i="5"/>
  <c r="W30" i="5"/>
  <c r="I30" i="5"/>
  <c r="K29" i="5"/>
  <c r="AS25" i="4" l="1"/>
  <c r="AR25" i="4" s="1"/>
  <c r="AP25" i="4"/>
  <c r="M32" i="5"/>
  <c r="O31" i="5"/>
  <c r="I31" i="5"/>
  <c r="K30" i="5"/>
  <c r="Q31" i="5"/>
  <c r="S30" i="5"/>
  <c r="U32" i="5"/>
  <c r="W31" i="5"/>
  <c r="M33" i="5" l="1"/>
  <c r="O32" i="5"/>
  <c r="Q32" i="5"/>
  <c r="S31" i="5"/>
  <c r="U33" i="5"/>
  <c r="W32" i="5"/>
  <c r="I32" i="5"/>
  <c r="K31" i="5"/>
  <c r="M34" i="5" l="1"/>
  <c r="O33" i="5"/>
  <c r="Q33" i="5"/>
  <c r="S32" i="5"/>
  <c r="I33" i="5"/>
  <c r="K32" i="5"/>
  <c r="U34" i="5"/>
  <c r="W33" i="5"/>
  <c r="Q34" i="5" l="1"/>
  <c r="S33" i="5"/>
  <c r="U35" i="5"/>
  <c r="W34" i="5"/>
  <c r="I34" i="5"/>
  <c r="K33" i="5"/>
  <c r="M35" i="5"/>
  <c r="O34" i="5"/>
  <c r="M36" i="5" l="1"/>
  <c r="O35" i="5"/>
  <c r="Q35" i="5"/>
  <c r="S34" i="5"/>
  <c r="U36" i="5"/>
  <c r="W35" i="5"/>
  <c r="I35" i="5"/>
  <c r="K34" i="5"/>
  <c r="I36" i="5" l="1"/>
  <c r="K35" i="5"/>
  <c r="U37" i="5"/>
  <c r="W36" i="5"/>
  <c r="Q36" i="5"/>
  <c r="S35" i="5"/>
  <c r="M37" i="5"/>
  <c r="O36" i="5"/>
  <c r="M38" i="5" l="1"/>
  <c r="O37" i="5"/>
  <c r="I37" i="5"/>
  <c r="K36" i="5"/>
  <c r="Q37" i="5"/>
  <c r="S36" i="5"/>
  <c r="U38" i="5"/>
  <c r="W37" i="5"/>
  <c r="M39" i="5" l="1"/>
  <c r="O38" i="5"/>
  <c r="Q38" i="5"/>
  <c r="S37" i="5"/>
  <c r="U39" i="5"/>
  <c r="W38" i="5"/>
  <c r="I38" i="5"/>
  <c r="K37" i="5"/>
  <c r="U40" i="5" l="1"/>
  <c r="W39" i="5"/>
  <c r="Q39" i="5"/>
  <c r="S38" i="5"/>
  <c r="I39" i="5"/>
  <c r="K38" i="5"/>
  <c r="M40" i="5"/>
  <c r="O39" i="5"/>
  <c r="M41" i="5" l="1"/>
  <c r="O40" i="5"/>
  <c r="Q40" i="5"/>
  <c r="S39" i="5"/>
  <c r="U41" i="5"/>
  <c r="W40" i="5"/>
  <c r="I40" i="5"/>
  <c r="K39" i="5"/>
  <c r="U42" i="5" l="1"/>
  <c r="W41" i="5"/>
  <c r="Q41" i="5"/>
  <c r="S40" i="5"/>
  <c r="I41" i="5"/>
  <c r="K40" i="5"/>
  <c r="M42" i="5"/>
  <c r="O41" i="5"/>
  <c r="Q42" i="5" l="1"/>
  <c r="S41" i="5"/>
  <c r="I42" i="5"/>
  <c r="K41" i="5"/>
  <c r="M43" i="5"/>
  <c r="O42" i="5"/>
  <c r="U43" i="5"/>
  <c r="W42" i="5"/>
  <c r="U44" i="5" l="1"/>
  <c r="W43" i="5"/>
  <c r="Q43" i="5"/>
  <c r="S42" i="5"/>
  <c r="M44" i="5"/>
  <c r="O43" i="5"/>
  <c r="I43" i="5"/>
  <c r="K42" i="5"/>
  <c r="I44" i="5" l="1"/>
  <c r="K43" i="5"/>
  <c r="U45" i="5"/>
  <c r="W44" i="5"/>
  <c r="M45" i="5"/>
  <c r="O44" i="5"/>
  <c r="Q44" i="5"/>
  <c r="S43" i="5"/>
  <c r="Q45" i="5" l="1"/>
  <c r="S44" i="5"/>
  <c r="I45" i="5"/>
  <c r="K44" i="5"/>
  <c r="M46" i="5"/>
  <c r="O45" i="5"/>
  <c r="U46" i="5"/>
  <c r="W45" i="5"/>
  <c r="U47" i="5" l="1"/>
  <c r="W46" i="5"/>
  <c r="Q46" i="5"/>
  <c r="S45" i="5"/>
  <c r="M47" i="5"/>
  <c r="O46" i="5"/>
  <c r="I46" i="5"/>
  <c r="K45" i="5"/>
  <c r="Q47" i="5" l="1"/>
  <c r="S46" i="5"/>
  <c r="M48" i="5"/>
  <c r="O47" i="5"/>
  <c r="I47" i="5"/>
  <c r="K46" i="5"/>
  <c r="U48" i="5"/>
  <c r="W47" i="5"/>
  <c r="M49" i="5" l="1"/>
  <c r="O48" i="5"/>
  <c r="U49" i="5"/>
  <c r="W48" i="5"/>
  <c r="I48" i="5"/>
  <c r="K47" i="5"/>
  <c r="Q48" i="5"/>
  <c r="S47" i="5"/>
  <c r="U50" i="5" l="1"/>
  <c r="W49" i="5"/>
  <c r="I49" i="5"/>
  <c r="K48" i="5"/>
  <c r="Q49" i="5"/>
  <c r="S48" i="5"/>
  <c r="M50" i="5"/>
  <c r="O49" i="5"/>
  <c r="I50" i="5" l="1"/>
  <c r="K49" i="5"/>
  <c r="Q50" i="5"/>
  <c r="S49" i="5"/>
  <c r="M51" i="5"/>
  <c r="O50" i="5"/>
  <c r="U51" i="5"/>
  <c r="W50" i="5"/>
  <c r="M52" i="5" l="1"/>
  <c r="O51" i="5"/>
  <c r="Q51" i="5"/>
  <c r="S50" i="5"/>
  <c r="U52" i="5"/>
  <c r="W51" i="5"/>
  <c r="I51" i="5"/>
  <c r="K50" i="5"/>
  <c r="U53" i="5" l="1"/>
  <c r="W52" i="5"/>
  <c r="Q52" i="5"/>
  <c r="S51" i="5"/>
  <c r="I52" i="5"/>
  <c r="K51" i="5"/>
  <c r="M53" i="5"/>
  <c r="O52" i="5"/>
  <c r="I53" i="5" l="1"/>
  <c r="K52" i="5"/>
  <c r="Q53" i="5"/>
  <c r="S52" i="5"/>
  <c r="M54" i="5"/>
  <c r="O53" i="5"/>
  <c r="U54" i="5"/>
  <c r="W53" i="5"/>
  <c r="M55" i="5" l="1"/>
  <c r="O54" i="5"/>
  <c r="Q54" i="5"/>
  <c r="S53" i="5"/>
  <c r="U55" i="5"/>
  <c r="W54" i="5"/>
  <c r="I54" i="5"/>
  <c r="K53" i="5"/>
  <c r="I55" i="5" l="1"/>
  <c r="K54" i="5"/>
  <c r="M56" i="5"/>
  <c r="O55" i="5"/>
  <c r="U56" i="5"/>
  <c r="W55" i="5"/>
  <c r="Q55" i="5"/>
  <c r="S54" i="5"/>
  <c r="U57" i="5" l="1"/>
  <c r="W56" i="5"/>
  <c r="M57" i="5"/>
  <c r="O56" i="5"/>
  <c r="Q56" i="5"/>
  <c r="S55" i="5"/>
  <c r="I56" i="5"/>
  <c r="K55" i="5"/>
  <c r="Q57" i="5" l="1"/>
  <c r="S56" i="5"/>
  <c r="M58" i="5"/>
  <c r="O57" i="5"/>
  <c r="I57" i="5"/>
  <c r="K56" i="5"/>
  <c r="U58" i="5"/>
  <c r="W57" i="5"/>
  <c r="I58" i="5" l="1"/>
  <c r="K57" i="5"/>
  <c r="M59" i="5"/>
  <c r="O58" i="5"/>
  <c r="U59" i="5"/>
  <c r="W58" i="5"/>
  <c r="Q58" i="5"/>
  <c r="S57" i="5"/>
  <c r="U60" i="5" l="1"/>
  <c r="W59" i="5"/>
  <c r="M60" i="5"/>
  <c r="O59" i="5"/>
  <c r="Q59" i="5"/>
  <c r="S58" i="5"/>
  <c r="I59" i="5"/>
  <c r="K58" i="5"/>
  <c r="Q60" i="5" l="1"/>
  <c r="S59" i="5"/>
  <c r="M61" i="5"/>
  <c r="O60" i="5"/>
  <c r="I60" i="5"/>
  <c r="K59" i="5"/>
  <c r="U61" i="5"/>
  <c r="W60" i="5"/>
  <c r="W61" i="5" l="1"/>
  <c r="U62" i="5"/>
  <c r="Q61" i="5"/>
  <c r="S60" i="5"/>
  <c r="I61" i="5"/>
  <c r="K60" i="5"/>
  <c r="O61" i="5"/>
  <c r="M62" i="5"/>
  <c r="M63" i="5" l="1"/>
  <c r="O62" i="5"/>
  <c r="U63" i="5"/>
  <c r="W62" i="5"/>
  <c r="I62" i="5"/>
  <c r="K61" i="5"/>
  <c r="Q62" i="5"/>
  <c r="S61" i="5"/>
  <c r="Q63" i="5" l="1"/>
  <c r="S62" i="5"/>
  <c r="O63" i="5"/>
  <c r="M64" i="5"/>
  <c r="I63" i="5"/>
  <c r="K62" i="5"/>
  <c r="W63" i="5"/>
  <c r="U64" i="5"/>
  <c r="Q64" i="5" l="1"/>
  <c r="S63" i="5"/>
  <c r="I64" i="5"/>
  <c r="K63" i="5"/>
  <c r="M65" i="5"/>
  <c r="O64" i="5"/>
  <c r="U65" i="5"/>
  <c r="W64" i="5"/>
  <c r="U66" i="5" l="1"/>
  <c r="W65" i="5"/>
  <c r="Q65" i="5"/>
  <c r="S64" i="5"/>
  <c r="O65" i="5"/>
  <c r="M66" i="5"/>
  <c r="I65" i="5"/>
  <c r="K64" i="5"/>
  <c r="M67" i="5" l="1"/>
  <c r="O66" i="5"/>
  <c r="Q66" i="5"/>
  <c r="S65" i="5"/>
  <c r="I66" i="5"/>
  <c r="K65" i="5"/>
  <c r="U67" i="5"/>
  <c r="W66" i="5"/>
  <c r="Q67" i="5" l="1"/>
  <c r="S66" i="5"/>
  <c r="W67" i="5"/>
  <c r="U68" i="5"/>
  <c r="O67" i="5"/>
  <c r="M68" i="5"/>
  <c r="I67" i="5"/>
  <c r="K66" i="5"/>
  <c r="M69" i="5" l="1"/>
  <c r="O68" i="5"/>
  <c r="U69" i="5"/>
  <c r="W68" i="5"/>
  <c r="I68" i="5"/>
  <c r="K67" i="5"/>
  <c r="Q68" i="5"/>
  <c r="S67" i="5"/>
  <c r="I69" i="5" l="1"/>
  <c r="K68" i="5"/>
  <c r="W69" i="5"/>
  <c r="U70" i="5"/>
  <c r="Q69" i="5"/>
  <c r="S68" i="5"/>
  <c r="O69" i="5"/>
  <c r="M70" i="5"/>
  <c r="Q70" i="5" l="1"/>
  <c r="S69" i="5"/>
  <c r="U71" i="5"/>
  <c r="W70" i="5"/>
  <c r="M71" i="5"/>
  <c r="O70" i="5"/>
  <c r="I70" i="5"/>
  <c r="K69" i="5"/>
  <c r="U72" i="5" l="1"/>
  <c r="W71" i="5"/>
  <c r="O71" i="5"/>
  <c r="M72" i="5"/>
  <c r="I71" i="5"/>
  <c r="K70" i="5"/>
  <c r="Q71" i="5"/>
  <c r="S70" i="5"/>
  <c r="I72" i="5" l="1"/>
  <c r="K71" i="5"/>
  <c r="M73" i="5"/>
  <c r="O72" i="5"/>
  <c r="Q72" i="5"/>
  <c r="S71" i="5"/>
  <c r="U73" i="5"/>
  <c r="W72" i="5"/>
  <c r="Q73" i="5" l="1"/>
  <c r="S72" i="5"/>
  <c r="O73" i="5"/>
  <c r="M74" i="5"/>
  <c r="W73" i="5"/>
  <c r="U74" i="5"/>
  <c r="I73" i="5"/>
  <c r="K72" i="5"/>
  <c r="U75" i="5" l="1"/>
  <c r="W74" i="5"/>
  <c r="M75" i="5"/>
  <c r="O74" i="5"/>
  <c r="I74" i="5"/>
  <c r="K73" i="5"/>
  <c r="Q74" i="5"/>
  <c r="S73" i="5"/>
  <c r="K74" i="5" l="1"/>
  <c r="I75" i="5"/>
  <c r="O75" i="5"/>
  <c r="M76" i="5"/>
  <c r="S74" i="5"/>
  <c r="Q75" i="5"/>
  <c r="W75" i="5"/>
  <c r="U76" i="5"/>
  <c r="Q76" i="5" l="1"/>
  <c r="S75" i="5"/>
  <c r="M77" i="5"/>
  <c r="O76" i="5"/>
  <c r="U77" i="5"/>
  <c r="W76" i="5"/>
  <c r="I76" i="5"/>
  <c r="K75" i="5"/>
  <c r="O77" i="5" l="1"/>
  <c r="M78" i="5"/>
  <c r="W77" i="5"/>
  <c r="U78" i="5"/>
  <c r="K76" i="5"/>
  <c r="I77" i="5"/>
  <c r="S76" i="5"/>
  <c r="Q77" i="5"/>
  <c r="Q78" i="5" l="1"/>
  <c r="S77" i="5"/>
  <c r="M79" i="5"/>
  <c r="O78" i="5"/>
  <c r="I78" i="5"/>
  <c r="K77" i="5"/>
  <c r="U79" i="5"/>
  <c r="W78" i="5"/>
  <c r="W79" i="5" l="1"/>
  <c r="U80" i="5"/>
  <c r="S78" i="5"/>
  <c r="Q79" i="5"/>
  <c r="K78" i="5"/>
  <c r="I79" i="5"/>
  <c r="O79" i="5"/>
  <c r="M80" i="5"/>
  <c r="I80" i="5" l="1"/>
  <c r="K79" i="5"/>
  <c r="Q80" i="5"/>
  <c r="S79" i="5"/>
  <c r="M81" i="5"/>
  <c r="O80" i="5"/>
  <c r="U81" i="5"/>
  <c r="W80" i="5"/>
  <c r="O81" i="5" l="1"/>
  <c r="M82" i="5"/>
  <c r="S80" i="5"/>
  <c r="Q81" i="5"/>
  <c r="W81" i="5"/>
  <c r="U82" i="5"/>
  <c r="K80" i="5"/>
  <c r="I81" i="5"/>
  <c r="M83" i="5" l="1"/>
  <c r="O82" i="5"/>
  <c r="U83" i="5"/>
  <c r="W82" i="5"/>
  <c r="Q82" i="5"/>
  <c r="S81" i="5"/>
  <c r="I82" i="5"/>
  <c r="K81" i="5"/>
  <c r="S82" i="5" l="1"/>
  <c r="Q83" i="5"/>
  <c r="W83" i="5"/>
  <c r="U84" i="5"/>
  <c r="K82" i="5"/>
  <c r="I83" i="5"/>
  <c r="O83" i="5"/>
  <c r="M84" i="5"/>
  <c r="U85" i="5" l="1"/>
  <c r="W84" i="5"/>
  <c r="I84" i="5"/>
  <c r="K83" i="5"/>
  <c r="M85" i="5"/>
  <c r="O84" i="5"/>
  <c r="Q84" i="5"/>
  <c r="S83" i="5"/>
  <c r="O85" i="5" l="1"/>
  <c r="M86" i="5"/>
  <c r="K84" i="5"/>
  <c r="I85" i="5"/>
  <c r="S84" i="5"/>
  <c r="Q85" i="5"/>
  <c r="W85" i="5"/>
  <c r="U86" i="5"/>
  <c r="I86" i="5" l="1"/>
  <c r="K85" i="5"/>
  <c r="Q86" i="5"/>
  <c r="S85" i="5"/>
  <c r="U87" i="5"/>
  <c r="W86" i="5"/>
  <c r="M87" i="5"/>
  <c r="O86" i="5"/>
  <c r="W87" i="5" l="1"/>
  <c r="U88" i="5"/>
  <c r="S86" i="5"/>
  <c r="Q87" i="5"/>
  <c r="O87" i="5"/>
  <c r="M88" i="5"/>
  <c r="K86" i="5"/>
  <c r="I87" i="5"/>
  <c r="M89" i="5" l="1"/>
  <c r="O88" i="5"/>
  <c r="I88" i="5"/>
  <c r="K87" i="5"/>
  <c r="U89" i="5"/>
  <c r="W88" i="5"/>
  <c r="Q88" i="5"/>
  <c r="S87" i="5"/>
  <c r="W89" i="5" l="1"/>
  <c r="U90" i="5"/>
  <c r="O89" i="5"/>
  <c r="M90" i="5"/>
  <c r="S88" i="5"/>
  <c r="Q89" i="5"/>
  <c r="K88" i="5"/>
  <c r="I89" i="5"/>
  <c r="U91" i="5" l="1"/>
  <c r="W90" i="5"/>
  <c r="I90" i="5"/>
  <c r="K89" i="5"/>
  <c r="Q90" i="5"/>
  <c r="S89" i="5"/>
  <c r="M91" i="5"/>
  <c r="O90" i="5"/>
  <c r="W91" i="5" l="1"/>
  <c r="U92" i="5"/>
  <c r="O91" i="5"/>
  <c r="M92" i="5"/>
  <c r="S90" i="5"/>
  <c r="Q91" i="5"/>
  <c r="K90" i="5"/>
  <c r="I91" i="5"/>
  <c r="Q92" i="5" l="1"/>
  <c r="S91" i="5"/>
  <c r="M93" i="5"/>
  <c r="O92" i="5"/>
  <c r="I92" i="5"/>
  <c r="K91" i="5"/>
  <c r="U93" i="5"/>
  <c r="W92" i="5"/>
  <c r="W93" i="5" l="1"/>
  <c r="U94" i="5"/>
  <c r="S92" i="5"/>
  <c r="Q93" i="5"/>
  <c r="K92" i="5"/>
  <c r="I93" i="5"/>
  <c r="O93" i="5"/>
  <c r="M94" i="5"/>
  <c r="I94" i="5" l="1"/>
  <c r="K93" i="5"/>
  <c r="Q94" i="5"/>
  <c r="S93" i="5"/>
  <c r="M95" i="5"/>
  <c r="O94" i="5"/>
  <c r="U95" i="5"/>
  <c r="W94" i="5"/>
  <c r="O95" i="5" l="1"/>
  <c r="M96" i="5"/>
  <c r="W95" i="5"/>
  <c r="U96" i="5"/>
  <c r="K94" i="5"/>
  <c r="I95" i="5"/>
  <c r="S94" i="5"/>
  <c r="Q95" i="5"/>
  <c r="M97" i="5" l="1"/>
  <c r="O96" i="5"/>
  <c r="Q96" i="5"/>
  <c r="S95" i="5"/>
  <c r="I96" i="5"/>
  <c r="K95" i="5"/>
  <c r="U97" i="5"/>
  <c r="W96" i="5"/>
  <c r="O97" i="5" l="1"/>
  <c r="M98" i="5"/>
  <c r="S96" i="5"/>
  <c r="Q97" i="5"/>
  <c r="W97" i="5"/>
  <c r="U98" i="5"/>
  <c r="K96" i="5"/>
  <c r="I97" i="5"/>
  <c r="U99" i="5" l="1"/>
  <c r="W98" i="5"/>
  <c r="Q98" i="5"/>
  <c r="S97" i="5"/>
  <c r="I98" i="5"/>
  <c r="K97" i="5"/>
  <c r="M99" i="5"/>
  <c r="O98" i="5"/>
  <c r="K98" i="5" l="1"/>
  <c r="I99" i="5"/>
  <c r="S98" i="5"/>
  <c r="Q99" i="5"/>
  <c r="O99" i="5"/>
  <c r="M100" i="5"/>
  <c r="W99" i="5"/>
  <c r="U100" i="5"/>
  <c r="M101" i="5" l="1"/>
  <c r="O100" i="5"/>
  <c r="Q100" i="5"/>
  <c r="S99" i="5"/>
  <c r="U101" i="5"/>
  <c r="W100" i="5"/>
  <c r="I100" i="5"/>
  <c r="K99" i="5"/>
  <c r="W101" i="5" l="1"/>
  <c r="U102" i="5"/>
  <c r="S100" i="5"/>
  <c r="Q101" i="5"/>
  <c r="K100" i="5"/>
  <c r="I101" i="5"/>
  <c r="O101" i="5"/>
  <c r="M102" i="5"/>
  <c r="Q102" i="5" l="1"/>
  <c r="S101" i="5"/>
  <c r="M103" i="5"/>
  <c r="O102" i="5"/>
  <c r="U103" i="5"/>
  <c r="W102" i="5"/>
  <c r="I102" i="5"/>
  <c r="K101" i="5"/>
  <c r="S102" i="5" l="1"/>
  <c r="Q103" i="5"/>
  <c r="K102" i="5"/>
  <c r="I103" i="5"/>
  <c r="U104" i="5"/>
  <c r="W103" i="5"/>
  <c r="O103" i="5"/>
  <c r="M104" i="5"/>
  <c r="I104" i="5" l="1"/>
  <c r="K103" i="5"/>
  <c r="W104" i="5"/>
  <c r="U105" i="5"/>
  <c r="M105" i="5"/>
  <c r="O104" i="5"/>
  <c r="Q104" i="5"/>
  <c r="S103" i="5"/>
  <c r="U106" i="5" l="1"/>
  <c r="W105" i="5"/>
  <c r="M106" i="5"/>
  <c r="O105" i="5"/>
  <c r="Q105" i="5"/>
  <c r="S104" i="5"/>
  <c r="I105" i="5"/>
  <c r="K104" i="5"/>
  <c r="K105" i="5" l="1"/>
  <c r="I106" i="5"/>
  <c r="O106" i="5"/>
  <c r="M107" i="5"/>
  <c r="W106" i="5"/>
  <c r="U107" i="5"/>
  <c r="Q106" i="5"/>
  <c r="S105" i="5"/>
  <c r="M108" i="5" l="1"/>
  <c r="O107" i="5"/>
  <c r="Q107" i="5"/>
  <c r="S106" i="5"/>
  <c r="U108" i="5"/>
  <c r="W107" i="5"/>
  <c r="I107" i="5"/>
  <c r="K106" i="5"/>
  <c r="W108" i="5" l="1"/>
  <c r="U109" i="5"/>
  <c r="S107" i="5"/>
  <c r="Q108" i="5"/>
  <c r="I108" i="5"/>
  <c r="K107" i="5"/>
  <c r="M109" i="5"/>
  <c r="O108" i="5"/>
  <c r="M110" i="5" l="1"/>
  <c r="O109" i="5"/>
  <c r="Q109" i="5"/>
  <c r="S108" i="5"/>
  <c r="I109" i="5"/>
  <c r="K108" i="5"/>
  <c r="U110" i="5"/>
  <c r="W109" i="5"/>
  <c r="I110" i="5" l="1"/>
  <c r="K109" i="5"/>
  <c r="Q110" i="5"/>
  <c r="S109" i="5"/>
  <c r="W110" i="5"/>
  <c r="U111" i="5"/>
  <c r="M111" i="5"/>
  <c r="O110" i="5"/>
  <c r="I111" i="5" l="1"/>
  <c r="K110" i="5"/>
  <c r="M112" i="5"/>
  <c r="O111" i="5"/>
  <c r="U112" i="5"/>
  <c r="W111" i="5"/>
  <c r="Q111" i="5"/>
  <c r="S110" i="5"/>
  <c r="O112" i="5" l="1"/>
  <c r="M113" i="5"/>
  <c r="W112" i="5"/>
  <c r="U113" i="5"/>
  <c r="Q112" i="5"/>
  <c r="S111" i="5"/>
  <c r="K111" i="5"/>
  <c r="I112" i="5"/>
  <c r="Q113" i="5" l="1"/>
  <c r="S112" i="5"/>
  <c r="U114" i="5"/>
  <c r="W113" i="5"/>
  <c r="I113" i="5"/>
  <c r="K112" i="5"/>
  <c r="M114" i="5"/>
  <c r="O113" i="5"/>
  <c r="M115" i="5" l="1"/>
  <c r="O114" i="5"/>
  <c r="Q114" i="5"/>
  <c r="S113" i="5"/>
  <c r="K113" i="5"/>
  <c r="I114" i="5"/>
  <c r="W114" i="5"/>
  <c r="U115" i="5"/>
  <c r="I115" i="5" l="1"/>
  <c r="K114" i="5"/>
  <c r="Q115" i="5"/>
  <c r="S114" i="5"/>
  <c r="U116" i="5"/>
  <c r="W115" i="5"/>
  <c r="M116" i="5"/>
  <c r="O115" i="5"/>
  <c r="Q116" i="5" l="1"/>
  <c r="S115" i="5"/>
  <c r="M117" i="5"/>
  <c r="O116" i="5"/>
  <c r="I116" i="5"/>
  <c r="K115" i="5"/>
  <c r="W116" i="5"/>
  <c r="U117" i="5"/>
  <c r="M118" i="5" l="1"/>
  <c r="O117" i="5"/>
  <c r="I117" i="5"/>
  <c r="K116" i="5"/>
  <c r="U118" i="5"/>
  <c r="W117" i="5"/>
  <c r="Q117" i="5"/>
  <c r="S116" i="5"/>
  <c r="W118" i="5" l="1"/>
  <c r="U119" i="5"/>
  <c r="K117" i="5"/>
  <c r="I118" i="5"/>
  <c r="Q118" i="5"/>
  <c r="S117" i="5"/>
  <c r="O118" i="5"/>
  <c r="M119" i="5"/>
  <c r="I119" i="5" l="1"/>
  <c r="K118" i="5"/>
  <c r="U120" i="5"/>
  <c r="W119" i="5"/>
  <c r="Q119" i="5"/>
  <c r="S118" i="5"/>
  <c r="M120" i="5"/>
  <c r="O119" i="5"/>
  <c r="W120" i="5" l="1"/>
  <c r="U121" i="5"/>
  <c r="M121" i="5"/>
  <c r="O120" i="5"/>
  <c r="K119" i="5"/>
  <c r="I120" i="5"/>
  <c r="Q120" i="5"/>
  <c r="S119" i="5"/>
  <c r="M122" i="5" l="1"/>
  <c r="O121" i="5"/>
  <c r="U122" i="5"/>
  <c r="W121" i="5"/>
  <c r="I121" i="5"/>
  <c r="K120" i="5"/>
  <c r="Q121" i="5"/>
  <c r="S120" i="5"/>
  <c r="M123" i="5" l="1"/>
  <c r="O122" i="5"/>
  <c r="Q122" i="5"/>
  <c r="S121" i="5"/>
  <c r="I122" i="5"/>
  <c r="K121" i="5"/>
  <c r="W122" i="5"/>
  <c r="U123" i="5"/>
  <c r="Q123" i="5" l="1"/>
  <c r="S122" i="5"/>
  <c r="I123" i="5"/>
  <c r="K122" i="5"/>
  <c r="U124" i="5"/>
  <c r="W123" i="5"/>
  <c r="M124" i="5"/>
  <c r="O123" i="5"/>
  <c r="Q124" i="5" l="1"/>
  <c r="S123" i="5"/>
  <c r="K123" i="5"/>
  <c r="I124" i="5"/>
  <c r="O124" i="5"/>
  <c r="M125" i="5"/>
  <c r="W124" i="5"/>
  <c r="U125" i="5"/>
  <c r="Q125" i="5" l="1"/>
  <c r="S124" i="5"/>
  <c r="M126" i="5"/>
  <c r="O125" i="5"/>
  <c r="I125" i="5"/>
  <c r="K124" i="5"/>
  <c r="U126" i="5"/>
  <c r="W125" i="5"/>
  <c r="W126" i="5" l="1"/>
  <c r="U127" i="5"/>
  <c r="Q126" i="5"/>
  <c r="S125" i="5"/>
  <c r="K125" i="5"/>
  <c r="I126" i="5"/>
  <c r="M127" i="5"/>
  <c r="O126" i="5"/>
  <c r="I127" i="5" l="1"/>
  <c r="K126" i="5"/>
  <c r="U128" i="5"/>
  <c r="W127" i="5"/>
  <c r="Q127" i="5"/>
  <c r="S126" i="5"/>
  <c r="M128" i="5"/>
  <c r="O127" i="5"/>
  <c r="M129" i="5" l="1"/>
  <c r="O128" i="5"/>
  <c r="I128" i="5"/>
  <c r="K127" i="5"/>
  <c r="Q128" i="5"/>
  <c r="S127" i="5"/>
  <c r="W128" i="5"/>
  <c r="U129" i="5"/>
  <c r="M130" i="5" l="1"/>
  <c r="O129" i="5"/>
  <c r="Q129" i="5"/>
  <c r="S128" i="5"/>
  <c r="I129" i="5"/>
  <c r="K128" i="5"/>
  <c r="U130" i="5"/>
  <c r="W129" i="5"/>
  <c r="U131" i="5" l="1"/>
  <c r="W130" i="5"/>
  <c r="M131" i="5"/>
  <c r="O130" i="5"/>
  <c r="K129" i="5"/>
  <c r="I130" i="5"/>
  <c r="Q130" i="5"/>
  <c r="S129" i="5"/>
  <c r="M132" i="5" l="1"/>
  <c r="O131" i="5"/>
  <c r="I131" i="5"/>
  <c r="K130" i="5"/>
  <c r="Q131" i="5"/>
  <c r="S130" i="5"/>
  <c r="U132" i="5"/>
  <c r="W131" i="5"/>
  <c r="M133" i="5" l="1"/>
  <c r="O132" i="5"/>
  <c r="Q132" i="5"/>
  <c r="S131" i="5"/>
  <c r="U133" i="5"/>
  <c r="W132" i="5"/>
  <c r="I132" i="5"/>
  <c r="K131" i="5"/>
  <c r="Q133" i="5" l="1"/>
  <c r="S132" i="5"/>
  <c r="U134" i="5"/>
  <c r="W133" i="5"/>
  <c r="I133" i="5"/>
  <c r="K132" i="5"/>
  <c r="M134" i="5"/>
  <c r="O133" i="5"/>
  <c r="M135" i="5" l="1"/>
  <c r="O134" i="5"/>
  <c r="Q134" i="5"/>
  <c r="S133" i="5"/>
  <c r="I134" i="5"/>
  <c r="K133" i="5"/>
  <c r="U135" i="5"/>
  <c r="W134" i="5"/>
  <c r="I135" i="5" l="1"/>
  <c r="K134" i="5"/>
  <c r="Q135" i="5"/>
  <c r="S134" i="5"/>
  <c r="U136" i="5"/>
  <c r="W135" i="5"/>
  <c r="M136" i="5"/>
  <c r="O135" i="5"/>
  <c r="M137" i="5" l="1"/>
  <c r="O136" i="5"/>
  <c r="I136" i="5"/>
  <c r="K135" i="5"/>
  <c r="U137" i="5"/>
  <c r="W136" i="5"/>
  <c r="Q136" i="5"/>
  <c r="S135" i="5"/>
  <c r="U138" i="5" l="1"/>
  <c r="W137" i="5"/>
  <c r="I137" i="5"/>
  <c r="K136" i="5"/>
  <c r="Q137" i="5"/>
  <c r="S136" i="5"/>
  <c r="M138" i="5"/>
  <c r="O137" i="5"/>
  <c r="Q138" i="5" l="1"/>
  <c r="S137" i="5"/>
  <c r="I138" i="5"/>
  <c r="K137" i="5"/>
  <c r="M139" i="5"/>
  <c r="O138" i="5"/>
  <c r="U139" i="5"/>
  <c r="W138" i="5"/>
  <c r="M140" i="5" l="1"/>
  <c r="O139" i="5"/>
  <c r="I139" i="5"/>
  <c r="K138" i="5"/>
  <c r="U140" i="5"/>
  <c r="W139" i="5"/>
  <c r="Q139" i="5"/>
  <c r="S138" i="5"/>
  <c r="U141" i="5" l="1"/>
  <c r="W140" i="5"/>
  <c r="I140" i="5"/>
  <c r="K139" i="5"/>
  <c r="Q140" i="5"/>
  <c r="S139" i="5"/>
  <c r="M141" i="5"/>
  <c r="O140" i="5"/>
  <c r="Q141" i="5" l="1"/>
  <c r="S140" i="5"/>
  <c r="I141" i="5"/>
  <c r="K140" i="5"/>
  <c r="M142" i="5"/>
  <c r="O141" i="5"/>
  <c r="U142" i="5"/>
  <c r="W141" i="5"/>
  <c r="M143" i="5" l="1"/>
  <c r="O142" i="5"/>
  <c r="I142" i="5"/>
  <c r="K141" i="5"/>
  <c r="U143" i="5"/>
  <c r="W142" i="5"/>
  <c r="Q142" i="5"/>
  <c r="S141" i="5"/>
  <c r="U144" i="5" l="1"/>
  <c r="W143" i="5"/>
  <c r="I143" i="5"/>
  <c r="K142" i="5"/>
  <c r="Q143" i="5"/>
  <c r="S142" i="5"/>
  <c r="M144" i="5"/>
  <c r="O143" i="5"/>
  <c r="M145" i="5" l="1"/>
  <c r="O144" i="5"/>
  <c r="U145" i="5"/>
  <c r="W144" i="5"/>
  <c r="Q144" i="5"/>
  <c r="S143" i="5"/>
  <c r="I144" i="5"/>
  <c r="K143" i="5"/>
  <c r="I145" i="5" l="1"/>
  <c r="K144" i="5"/>
  <c r="M146" i="5"/>
  <c r="O145" i="5"/>
  <c r="Q145" i="5"/>
  <c r="S144" i="5"/>
  <c r="U146" i="5"/>
  <c r="W145" i="5"/>
  <c r="Q146" i="5" l="1"/>
  <c r="S145" i="5"/>
  <c r="U147" i="5"/>
  <c r="W146" i="5"/>
  <c r="I146" i="5"/>
  <c r="K145" i="5"/>
  <c r="M147" i="5"/>
  <c r="O146" i="5"/>
  <c r="Q147" i="5" l="1"/>
  <c r="S146" i="5"/>
  <c r="M148" i="5"/>
  <c r="O147" i="5"/>
  <c r="I147" i="5"/>
  <c r="K146" i="5"/>
  <c r="U148" i="5"/>
  <c r="W147" i="5"/>
  <c r="Q148" i="5" l="1"/>
  <c r="S147" i="5"/>
  <c r="U149" i="5"/>
  <c r="W148" i="5"/>
  <c r="I148" i="5"/>
  <c r="K147" i="5"/>
  <c r="M149" i="5"/>
  <c r="O148" i="5"/>
  <c r="I149" i="5" l="1"/>
  <c r="K148" i="5"/>
  <c r="U150" i="5"/>
  <c r="W149" i="5"/>
  <c r="M150" i="5"/>
  <c r="O149" i="5"/>
  <c r="Q149" i="5"/>
  <c r="S148" i="5"/>
  <c r="I150" i="5" l="1"/>
  <c r="K149" i="5"/>
  <c r="Q150" i="5"/>
  <c r="S149" i="5"/>
  <c r="M151" i="5"/>
  <c r="O150" i="5"/>
  <c r="U151" i="5"/>
  <c r="W150" i="5"/>
  <c r="U152" i="5" l="1"/>
  <c r="W151" i="5"/>
  <c r="I151" i="5"/>
  <c r="K150" i="5"/>
  <c r="M152" i="5"/>
  <c r="O151" i="5"/>
  <c r="Q151" i="5"/>
  <c r="S150" i="5"/>
  <c r="Q152" i="5" l="1"/>
  <c r="S151" i="5"/>
  <c r="U153" i="5"/>
  <c r="W152" i="5"/>
  <c r="M153" i="5"/>
  <c r="O152" i="5"/>
  <c r="I152" i="5"/>
  <c r="K151" i="5"/>
  <c r="I153" i="5" l="1"/>
  <c r="K152" i="5"/>
  <c r="Q153" i="5"/>
  <c r="S152" i="5"/>
  <c r="M154" i="5"/>
  <c r="O153" i="5"/>
  <c r="U154" i="5"/>
  <c r="W153" i="5"/>
  <c r="M155" i="5" l="1"/>
  <c r="O154" i="5"/>
  <c r="Q154" i="5"/>
  <c r="S153" i="5"/>
  <c r="U155" i="5"/>
  <c r="W154" i="5"/>
  <c r="I154" i="5"/>
  <c r="K153" i="5"/>
  <c r="U156" i="5" l="1"/>
  <c r="W155" i="5"/>
  <c r="Q155" i="5"/>
  <c r="S154" i="5"/>
  <c r="I155" i="5"/>
  <c r="K154" i="5"/>
  <c r="M156" i="5"/>
  <c r="O155" i="5"/>
  <c r="I156" i="5" l="1"/>
  <c r="K155" i="5"/>
  <c r="Q156" i="5"/>
  <c r="S155" i="5"/>
  <c r="M157" i="5"/>
  <c r="O156" i="5"/>
  <c r="U157" i="5"/>
  <c r="W156" i="5"/>
  <c r="U158" i="5" l="1"/>
  <c r="W157" i="5"/>
  <c r="I157" i="5"/>
  <c r="K156" i="5"/>
  <c r="M158" i="5"/>
  <c r="O157" i="5"/>
  <c r="Q157" i="5"/>
  <c r="S156" i="5"/>
  <c r="U159" i="5" l="1"/>
  <c r="W158" i="5"/>
  <c r="Q158" i="5"/>
  <c r="S157" i="5"/>
  <c r="M159" i="5"/>
  <c r="O158" i="5"/>
  <c r="I158" i="5"/>
  <c r="K157" i="5"/>
  <c r="I159" i="5" l="1"/>
  <c r="K158" i="5"/>
  <c r="U160" i="5"/>
  <c r="W159" i="5"/>
  <c r="M160" i="5"/>
  <c r="O159" i="5"/>
  <c r="Q159" i="5"/>
  <c r="S158" i="5"/>
  <c r="M161" i="5" l="1"/>
  <c r="O160" i="5"/>
  <c r="U161" i="5"/>
  <c r="W160" i="5"/>
  <c r="Q160" i="5"/>
  <c r="S159" i="5"/>
  <c r="I160" i="5"/>
  <c r="K159" i="5"/>
  <c r="Q161" i="5" l="1"/>
  <c r="S160" i="5"/>
  <c r="U162" i="5"/>
  <c r="W161" i="5"/>
  <c r="I161" i="5"/>
  <c r="K160" i="5"/>
  <c r="M162" i="5"/>
  <c r="O161" i="5"/>
  <c r="I162" i="5" l="1"/>
  <c r="K161" i="5"/>
  <c r="U163" i="5"/>
  <c r="W162" i="5"/>
  <c r="M163" i="5"/>
  <c r="O162" i="5"/>
  <c r="Q162" i="5"/>
  <c r="S161" i="5"/>
  <c r="Q163" i="5" l="1"/>
  <c r="S162" i="5"/>
  <c r="I163" i="5"/>
  <c r="K162" i="5"/>
  <c r="M164" i="5"/>
  <c r="O163" i="5"/>
  <c r="U164" i="5"/>
  <c r="W163" i="5"/>
  <c r="M165" i="5" l="1"/>
  <c r="O164" i="5"/>
  <c r="I164" i="5"/>
  <c r="K163" i="5"/>
  <c r="U165" i="5"/>
  <c r="W164" i="5"/>
  <c r="Q164" i="5"/>
  <c r="S163" i="5"/>
  <c r="U166" i="5" l="1"/>
  <c r="W165" i="5"/>
  <c r="I165" i="5"/>
  <c r="K164" i="5"/>
  <c r="Q165" i="5"/>
  <c r="S164" i="5"/>
  <c r="M166" i="5"/>
  <c r="O165" i="5"/>
  <c r="Q166" i="5" l="1"/>
  <c r="S165" i="5"/>
  <c r="I166" i="5"/>
  <c r="K165" i="5"/>
  <c r="M167" i="5"/>
  <c r="O166" i="5"/>
  <c r="U167" i="5"/>
  <c r="W166" i="5"/>
  <c r="M168" i="5" l="1"/>
  <c r="O167" i="5"/>
  <c r="I167" i="5"/>
  <c r="K166" i="5"/>
  <c r="U168" i="5"/>
  <c r="W167" i="5"/>
  <c r="Q167" i="5"/>
  <c r="S166" i="5"/>
  <c r="U169" i="5" l="1"/>
  <c r="W168" i="5"/>
  <c r="I168" i="5"/>
  <c r="K167" i="5"/>
  <c r="Q168" i="5"/>
  <c r="S167" i="5"/>
  <c r="M169" i="5"/>
  <c r="O168" i="5"/>
  <c r="Q169" i="5" l="1"/>
  <c r="S168" i="5"/>
  <c r="I169" i="5"/>
  <c r="K168" i="5"/>
  <c r="M170" i="5"/>
  <c r="O169" i="5"/>
  <c r="U170" i="5"/>
  <c r="W169" i="5"/>
  <c r="M171" i="5" l="1"/>
  <c r="O170" i="5"/>
  <c r="I170" i="5"/>
  <c r="K169" i="5"/>
  <c r="U171" i="5"/>
  <c r="W170" i="5"/>
  <c r="Q170" i="5"/>
  <c r="S169" i="5"/>
  <c r="I171" i="5" l="1"/>
  <c r="K170" i="5"/>
  <c r="U172" i="5"/>
  <c r="W171" i="5"/>
  <c r="Q171" i="5"/>
  <c r="S170" i="5"/>
  <c r="M172" i="5"/>
  <c r="O171" i="5"/>
  <c r="U173" i="5" l="1"/>
  <c r="W172" i="5"/>
  <c r="Q172" i="5"/>
  <c r="S171" i="5"/>
  <c r="M173" i="5"/>
  <c r="O172" i="5"/>
  <c r="I172" i="5"/>
  <c r="K171" i="5"/>
  <c r="M174" i="5" l="1"/>
  <c r="O173" i="5"/>
  <c r="Q173" i="5"/>
  <c r="S172" i="5"/>
  <c r="I173" i="5"/>
  <c r="K172" i="5"/>
  <c r="U174" i="5"/>
  <c r="W173" i="5"/>
  <c r="I174" i="5" l="1"/>
  <c r="K173" i="5"/>
  <c r="Q174" i="5"/>
  <c r="S173" i="5"/>
  <c r="U175" i="5"/>
  <c r="W174" i="5"/>
  <c r="M175" i="5"/>
  <c r="O174" i="5"/>
  <c r="U176" i="5" l="1"/>
  <c r="W175" i="5"/>
  <c r="Q175" i="5"/>
  <c r="S174" i="5"/>
  <c r="M176" i="5"/>
  <c r="O175" i="5"/>
  <c r="I175" i="5"/>
  <c r="K174" i="5"/>
  <c r="M177" i="5" l="1"/>
  <c r="O176" i="5"/>
  <c r="Q176" i="5"/>
  <c r="S175" i="5"/>
  <c r="I176" i="5"/>
  <c r="K175" i="5"/>
  <c r="U177" i="5"/>
  <c r="W176" i="5"/>
  <c r="I177" i="5" l="1"/>
  <c r="K176" i="5"/>
  <c r="Q177" i="5"/>
  <c r="S176" i="5"/>
  <c r="U178" i="5"/>
  <c r="W177" i="5"/>
  <c r="M178" i="5"/>
  <c r="O177" i="5"/>
  <c r="U179" i="5" l="1"/>
  <c r="W178" i="5"/>
  <c r="Q178" i="5"/>
  <c r="S177" i="5"/>
  <c r="M179" i="5"/>
  <c r="O178" i="5"/>
  <c r="I178" i="5"/>
  <c r="K177" i="5"/>
  <c r="M180" i="5" l="1"/>
  <c r="O179" i="5"/>
  <c r="Q179" i="5"/>
  <c r="S178" i="5"/>
  <c r="I179" i="5"/>
  <c r="K178" i="5"/>
  <c r="U180" i="5"/>
  <c r="W179" i="5"/>
  <c r="Q180" i="5" l="1"/>
  <c r="S179" i="5"/>
  <c r="I180" i="5"/>
  <c r="K179" i="5"/>
  <c r="U181" i="5"/>
  <c r="W180" i="5"/>
  <c r="M181" i="5"/>
  <c r="O180" i="5"/>
  <c r="M182" i="5" l="1"/>
  <c r="O181" i="5"/>
  <c r="Q181" i="5"/>
  <c r="S180" i="5"/>
  <c r="U182" i="5"/>
  <c r="W181" i="5"/>
  <c r="I181" i="5"/>
  <c r="K180" i="5"/>
  <c r="I182" i="5" l="1"/>
  <c r="K181" i="5"/>
  <c r="M183" i="5"/>
  <c r="O182" i="5"/>
  <c r="U183" i="5"/>
  <c r="W182" i="5"/>
  <c r="Q182" i="5"/>
  <c r="S181" i="5"/>
  <c r="U184" i="5" l="1"/>
  <c r="W183" i="5"/>
  <c r="M184" i="5"/>
  <c r="O183" i="5"/>
  <c r="Q183" i="5"/>
  <c r="S182" i="5"/>
  <c r="I183" i="5"/>
  <c r="K182" i="5"/>
  <c r="Q184" i="5" l="1"/>
  <c r="S183" i="5"/>
  <c r="M185" i="5"/>
  <c r="O184" i="5"/>
  <c r="I184" i="5"/>
  <c r="K183" i="5"/>
  <c r="U185" i="5"/>
  <c r="W184" i="5"/>
  <c r="I185" i="5" l="1"/>
  <c r="K184" i="5"/>
  <c r="M186" i="5"/>
  <c r="O185" i="5"/>
  <c r="U186" i="5"/>
  <c r="W185" i="5"/>
  <c r="Q185" i="5"/>
  <c r="S184" i="5"/>
  <c r="U187" i="5" l="1"/>
  <c r="W186" i="5"/>
  <c r="M187" i="5"/>
  <c r="O186" i="5"/>
  <c r="Q186" i="5"/>
  <c r="S185" i="5"/>
  <c r="I186" i="5"/>
  <c r="K185" i="5"/>
  <c r="Q187" i="5" l="1"/>
  <c r="S186" i="5"/>
  <c r="M188" i="5"/>
  <c r="O187" i="5"/>
  <c r="I187" i="5"/>
  <c r="K186" i="5"/>
  <c r="U188" i="5"/>
  <c r="W187" i="5"/>
  <c r="I188" i="5" l="1"/>
  <c r="K187" i="5"/>
  <c r="M189" i="5"/>
  <c r="O188" i="5"/>
  <c r="U189" i="5"/>
  <c r="W188" i="5"/>
  <c r="Q188" i="5"/>
  <c r="S187" i="5"/>
  <c r="U190" i="5" l="1"/>
  <c r="W189" i="5"/>
  <c r="M190" i="5"/>
  <c r="O189" i="5"/>
  <c r="Q189" i="5"/>
  <c r="S188" i="5"/>
  <c r="I189" i="5"/>
  <c r="K188" i="5"/>
  <c r="I190" i="5" l="1"/>
  <c r="K189" i="5"/>
  <c r="Q190" i="5"/>
  <c r="S189" i="5"/>
  <c r="M191" i="5"/>
  <c r="O190" i="5"/>
  <c r="U191" i="5"/>
  <c r="W190" i="5"/>
  <c r="M192" i="5" l="1"/>
  <c r="O191" i="5"/>
  <c r="Q191" i="5"/>
  <c r="S190" i="5"/>
  <c r="U192" i="5"/>
  <c r="W191" i="5"/>
  <c r="I191" i="5"/>
  <c r="K190" i="5"/>
  <c r="U193" i="5" l="1"/>
  <c r="W192" i="5"/>
  <c r="Q192" i="5"/>
  <c r="S191" i="5"/>
  <c r="I192" i="5"/>
  <c r="K191" i="5"/>
  <c r="M193" i="5"/>
  <c r="O192" i="5"/>
  <c r="I193" i="5" l="1"/>
  <c r="K192" i="5"/>
  <c r="Q193" i="5"/>
  <c r="S192" i="5"/>
  <c r="M194" i="5"/>
  <c r="O193" i="5"/>
  <c r="U194" i="5"/>
  <c r="W193" i="5"/>
  <c r="M195" i="5" l="1"/>
  <c r="O194" i="5"/>
  <c r="Q194" i="5"/>
  <c r="S193" i="5"/>
  <c r="U195" i="5"/>
  <c r="W194" i="5"/>
  <c r="I194" i="5"/>
  <c r="K193" i="5"/>
  <c r="U196" i="5" l="1"/>
  <c r="W195" i="5"/>
  <c r="Q195" i="5"/>
  <c r="S194" i="5"/>
  <c r="I195" i="5"/>
  <c r="K194" i="5"/>
  <c r="M196" i="5"/>
  <c r="O195" i="5"/>
  <c r="M197" i="5" l="1"/>
  <c r="O196" i="5"/>
  <c r="U197" i="5"/>
  <c r="W196" i="5"/>
  <c r="I196" i="5"/>
  <c r="K195" i="5"/>
  <c r="Q196" i="5"/>
  <c r="S195" i="5"/>
  <c r="I197" i="5" l="1"/>
  <c r="K196" i="5"/>
  <c r="U198" i="5"/>
  <c r="W197" i="5"/>
  <c r="Q197" i="5"/>
  <c r="S196" i="5"/>
  <c r="M198" i="5"/>
  <c r="O197" i="5"/>
  <c r="Q198" i="5" l="1"/>
  <c r="S197" i="5"/>
  <c r="U199" i="5"/>
  <c r="W198" i="5"/>
  <c r="M199" i="5"/>
  <c r="O198" i="5"/>
  <c r="I198" i="5"/>
  <c r="K197" i="5"/>
  <c r="M200" i="5" l="1"/>
  <c r="O199" i="5"/>
  <c r="U200" i="5"/>
  <c r="W199" i="5"/>
  <c r="I199" i="5"/>
  <c r="K198" i="5"/>
  <c r="Q199" i="5"/>
  <c r="S198" i="5"/>
  <c r="Q200" i="5" l="1"/>
  <c r="S199" i="5"/>
  <c r="M201" i="5"/>
  <c r="O200" i="5"/>
  <c r="I200" i="5"/>
  <c r="K199" i="5"/>
  <c r="U201" i="5"/>
  <c r="W200" i="5"/>
  <c r="I201" i="5" l="1"/>
  <c r="K200" i="5"/>
  <c r="M202" i="5"/>
  <c r="O201" i="5"/>
  <c r="U202" i="5"/>
  <c r="W201" i="5"/>
  <c r="Q201" i="5"/>
  <c r="S200" i="5"/>
  <c r="U203" i="5" l="1"/>
  <c r="W202" i="5"/>
  <c r="M203" i="5"/>
  <c r="O202" i="5"/>
  <c r="Q202" i="5"/>
  <c r="S201" i="5"/>
  <c r="I202" i="5"/>
  <c r="K201" i="5"/>
  <c r="Q203" i="5" l="1"/>
  <c r="S202" i="5"/>
  <c r="M204" i="5"/>
  <c r="O203" i="5"/>
  <c r="I203" i="5"/>
  <c r="K202" i="5"/>
  <c r="U204" i="5"/>
  <c r="W203" i="5"/>
  <c r="U205" i="5" l="1"/>
  <c r="W204" i="5"/>
  <c r="I204" i="5"/>
  <c r="K203" i="5"/>
  <c r="Q204" i="5"/>
  <c r="S203" i="5"/>
  <c r="M205" i="5"/>
  <c r="O204" i="5"/>
  <c r="M206" i="5" l="1"/>
  <c r="O205" i="5"/>
  <c r="U206" i="5"/>
  <c r="W205" i="5"/>
  <c r="Q205" i="5"/>
  <c r="S204" i="5"/>
  <c r="I205" i="5"/>
  <c r="K204" i="5"/>
  <c r="Q206" i="5" l="1"/>
  <c r="S205" i="5"/>
  <c r="U207" i="5"/>
  <c r="W206" i="5"/>
  <c r="I206" i="5"/>
  <c r="K205" i="5"/>
  <c r="M207" i="5"/>
  <c r="O206" i="5"/>
  <c r="I207" i="5" l="1"/>
  <c r="K206" i="5"/>
  <c r="U208" i="5"/>
  <c r="W207" i="5"/>
  <c r="M208" i="5"/>
  <c r="O207" i="5"/>
  <c r="Q207" i="5"/>
  <c r="S206" i="5"/>
  <c r="I208" i="5" l="1"/>
  <c r="K207" i="5"/>
  <c r="Q208" i="5"/>
  <c r="S207" i="5"/>
  <c r="M209" i="5"/>
  <c r="O208" i="5"/>
  <c r="U209" i="5"/>
  <c r="W208" i="5"/>
  <c r="U210" i="5" l="1"/>
  <c r="W209" i="5"/>
  <c r="I209" i="5"/>
  <c r="K208" i="5"/>
  <c r="M210" i="5"/>
  <c r="O209" i="5"/>
  <c r="Q209" i="5"/>
  <c r="S208" i="5"/>
  <c r="M211" i="5" l="1"/>
  <c r="O210" i="5"/>
  <c r="I210" i="5"/>
  <c r="K209" i="5"/>
  <c r="Q210" i="5"/>
  <c r="S209" i="5"/>
  <c r="U211" i="5"/>
  <c r="W210" i="5"/>
  <c r="Q211" i="5" l="1"/>
  <c r="S210" i="5"/>
  <c r="I211" i="5"/>
  <c r="K210" i="5"/>
  <c r="U212" i="5"/>
  <c r="W211" i="5"/>
  <c r="M212" i="5"/>
  <c r="O211" i="5"/>
  <c r="U213" i="5" l="1"/>
  <c r="W212" i="5"/>
  <c r="I212" i="5"/>
  <c r="K211" i="5"/>
  <c r="M213" i="5"/>
  <c r="O212" i="5"/>
  <c r="Q212" i="5"/>
  <c r="S211" i="5"/>
  <c r="M214" i="5" l="1"/>
  <c r="O213" i="5"/>
  <c r="I213" i="5"/>
  <c r="K212" i="5"/>
  <c r="Q213" i="5"/>
  <c r="S212" i="5"/>
  <c r="U214" i="5"/>
  <c r="W213" i="5"/>
  <c r="I214" i="5" l="1"/>
  <c r="K213" i="5"/>
  <c r="Q214" i="5"/>
  <c r="S213" i="5"/>
  <c r="U215" i="5"/>
  <c r="W214" i="5"/>
  <c r="M215" i="5"/>
  <c r="O214" i="5"/>
  <c r="U216" i="5" l="1"/>
  <c r="W215" i="5"/>
  <c r="Q215" i="5"/>
  <c r="S214" i="5"/>
  <c r="M216" i="5"/>
  <c r="O215" i="5"/>
  <c r="I215" i="5"/>
  <c r="K214" i="5"/>
  <c r="M217" i="5" l="1"/>
  <c r="O216" i="5"/>
  <c r="Q216" i="5"/>
  <c r="S215" i="5"/>
  <c r="I216" i="5"/>
  <c r="K215" i="5"/>
  <c r="U217" i="5"/>
  <c r="W216" i="5"/>
  <c r="I217" i="5" l="1"/>
  <c r="K216" i="5"/>
  <c r="Q217" i="5"/>
  <c r="S216" i="5"/>
  <c r="U218" i="5"/>
  <c r="W217" i="5"/>
  <c r="M218" i="5"/>
  <c r="O217" i="5"/>
  <c r="U219" i="5" l="1"/>
  <c r="W218" i="5"/>
  <c r="Q218" i="5"/>
  <c r="S217" i="5"/>
  <c r="M219" i="5"/>
  <c r="O218" i="5"/>
  <c r="I218" i="5"/>
  <c r="K217" i="5"/>
  <c r="Q219" i="5" l="1"/>
  <c r="S218" i="5"/>
  <c r="M220" i="5"/>
  <c r="O219" i="5"/>
  <c r="I219" i="5"/>
  <c r="K218" i="5"/>
  <c r="U220" i="5"/>
  <c r="W219" i="5"/>
  <c r="U221" i="5" l="1"/>
  <c r="W220" i="5"/>
  <c r="M221" i="5"/>
  <c r="O220" i="5"/>
  <c r="Q220" i="5"/>
  <c r="S219" i="5"/>
  <c r="I220" i="5"/>
  <c r="K219" i="5"/>
  <c r="I221" i="5" l="1"/>
  <c r="K220" i="5"/>
  <c r="M222" i="5"/>
  <c r="O221" i="5"/>
  <c r="U222" i="5"/>
  <c r="W221" i="5"/>
  <c r="Q221" i="5"/>
  <c r="S220" i="5"/>
  <c r="U223" i="5" l="1"/>
  <c r="W222" i="5"/>
  <c r="Q222" i="5"/>
  <c r="S221" i="5"/>
  <c r="I222" i="5"/>
  <c r="K221" i="5"/>
  <c r="M223" i="5"/>
  <c r="O222" i="5"/>
  <c r="I223" i="5" l="1"/>
  <c r="K222" i="5"/>
  <c r="Q223" i="5"/>
  <c r="S222" i="5"/>
  <c r="M224" i="5"/>
  <c r="O223" i="5"/>
  <c r="U224" i="5"/>
  <c r="W223" i="5"/>
  <c r="Q224" i="5" l="1"/>
  <c r="S223" i="5"/>
  <c r="M225" i="5"/>
  <c r="O224" i="5"/>
  <c r="U225" i="5"/>
  <c r="W224" i="5"/>
  <c r="I224" i="5"/>
  <c r="K223" i="5"/>
  <c r="I225" i="5" l="1"/>
  <c r="K224" i="5"/>
  <c r="Q225" i="5"/>
  <c r="S224" i="5"/>
  <c r="U226" i="5"/>
  <c r="W225" i="5"/>
  <c r="M226" i="5"/>
  <c r="O225" i="5"/>
  <c r="M227" i="5" l="1"/>
  <c r="O226" i="5"/>
  <c r="I226" i="5"/>
  <c r="K225" i="5"/>
  <c r="U227" i="5"/>
  <c r="W226" i="5"/>
  <c r="Q226" i="5"/>
  <c r="S225" i="5"/>
  <c r="Q227" i="5" l="1"/>
  <c r="S226" i="5"/>
  <c r="I227" i="5"/>
  <c r="K226" i="5"/>
  <c r="U228" i="5"/>
  <c r="W227" i="5"/>
  <c r="M228" i="5"/>
  <c r="O227" i="5"/>
  <c r="U229" i="5" l="1"/>
  <c r="W228" i="5"/>
  <c r="I228" i="5"/>
  <c r="K227" i="5"/>
  <c r="M229" i="5"/>
  <c r="O228" i="5"/>
  <c r="Q228" i="5"/>
  <c r="S227" i="5"/>
  <c r="M230" i="5" l="1"/>
  <c r="O229" i="5"/>
  <c r="I229" i="5"/>
  <c r="K228" i="5"/>
  <c r="Q229" i="5"/>
  <c r="S228" i="5"/>
  <c r="U230" i="5"/>
  <c r="W229" i="5"/>
  <c r="Q230" i="5" l="1"/>
  <c r="S229" i="5"/>
  <c r="I230" i="5"/>
  <c r="K229" i="5"/>
  <c r="U231" i="5"/>
  <c r="W230" i="5"/>
  <c r="M231" i="5"/>
  <c r="O230" i="5"/>
  <c r="U232" i="5" l="1"/>
  <c r="W231" i="5"/>
  <c r="I231" i="5"/>
  <c r="K230" i="5"/>
  <c r="M232" i="5"/>
  <c r="O231" i="5"/>
  <c r="Q231" i="5"/>
  <c r="S230" i="5"/>
  <c r="M233" i="5" l="1"/>
  <c r="O232" i="5"/>
  <c r="I232" i="5"/>
  <c r="K231" i="5"/>
  <c r="Q232" i="5"/>
  <c r="S231" i="5"/>
  <c r="U233" i="5"/>
  <c r="W232" i="5"/>
  <c r="U234" i="5" l="1"/>
  <c r="W233" i="5"/>
  <c r="I233" i="5"/>
  <c r="K232" i="5"/>
  <c r="M234" i="5"/>
  <c r="O233" i="5"/>
  <c r="Q233" i="5"/>
  <c r="S232" i="5"/>
  <c r="Q234" i="5" l="1"/>
  <c r="S233" i="5"/>
  <c r="U235" i="5"/>
  <c r="W234" i="5"/>
  <c r="M235" i="5"/>
  <c r="O234" i="5"/>
  <c r="I234" i="5"/>
  <c r="K233" i="5"/>
  <c r="I235" i="5" l="1"/>
  <c r="K234" i="5"/>
  <c r="Q235" i="5"/>
  <c r="S234" i="5"/>
  <c r="M236" i="5"/>
  <c r="O235" i="5"/>
  <c r="U236" i="5"/>
  <c r="W235" i="5"/>
  <c r="Q236" i="5" l="1"/>
  <c r="S235" i="5"/>
  <c r="M237" i="5"/>
  <c r="O236" i="5"/>
  <c r="U237" i="5"/>
  <c r="W236" i="5"/>
  <c r="I236" i="5"/>
  <c r="K235" i="5"/>
  <c r="U238" i="5" l="1"/>
  <c r="W237" i="5"/>
  <c r="M238" i="5"/>
  <c r="O237" i="5"/>
  <c r="I237" i="5"/>
  <c r="K236" i="5"/>
  <c r="Q237" i="5"/>
  <c r="S236" i="5"/>
  <c r="Q238" i="5" l="1"/>
  <c r="S237" i="5"/>
  <c r="U239" i="5"/>
  <c r="W238" i="5"/>
  <c r="I238" i="5"/>
  <c r="K237" i="5"/>
  <c r="M239" i="5"/>
  <c r="O238" i="5"/>
  <c r="M240" i="5" l="1"/>
  <c r="O239" i="5"/>
  <c r="Q239" i="5"/>
  <c r="S238" i="5"/>
  <c r="I239" i="5"/>
  <c r="K238" i="5"/>
  <c r="U240" i="5"/>
  <c r="W239" i="5"/>
  <c r="I240" i="5" l="1"/>
  <c r="K239" i="5"/>
  <c r="U241" i="5"/>
  <c r="W240" i="5"/>
  <c r="M241" i="5"/>
  <c r="O240" i="5"/>
  <c r="Q240" i="5"/>
  <c r="S239" i="5"/>
  <c r="M242" i="5" l="1"/>
  <c r="O241" i="5"/>
  <c r="U242" i="5"/>
  <c r="W241" i="5"/>
  <c r="Q241" i="5"/>
  <c r="S240" i="5"/>
  <c r="I241" i="5"/>
  <c r="K240" i="5"/>
  <c r="Q242" i="5" l="1"/>
  <c r="S241" i="5"/>
  <c r="U243" i="5"/>
  <c r="W242" i="5"/>
  <c r="I242" i="5"/>
  <c r="K241" i="5"/>
  <c r="M243" i="5"/>
  <c r="O242" i="5"/>
  <c r="I243" i="5" l="1"/>
  <c r="K242" i="5"/>
  <c r="U244" i="5"/>
  <c r="W243" i="5"/>
  <c r="M244" i="5"/>
  <c r="O243" i="5"/>
  <c r="Q243" i="5"/>
  <c r="S242" i="5"/>
  <c r="I244" i="5" l="1"/>
  <c r="K243" i="5"/>
  <c r="Q244" i="5"/>
  <c r="S243" i="5"/>
  <c r="M245" i="5"/>
  <c r="O244" i="5"/>
  <c r="U245" i="5"/>
  <c r="W244" i="5"/>
  <c r="I245" i="5" l="1"/>
  <c r="K244" i="5"/>
  <c r="U246" i="5"/>
  <c r="W245" i="5"/>
  <c r="M246" i="5"/>
  <c r="O245" i="5"/>
  <c r="Q245" i="5"/>
  <c r="S244" i="5"/>
  <c r="I246" i="5" l="1"/>
  <c r="K245" i="5"/>
  <c r="Q246" i="5"/>
  <c r="S245" i="5"/>
  <c r="M247" i="5"/>
  <c r="O246" i="5"/>
  <c r="U247" i="5"/>
  <c r="W246" i="5"/>
  <c r="M248" i="5" l="1"/>
  <c r="O247" i="5"/>
  <c r="Q247" i="5"/>
  <c r="S246" i="5"/>
  <c r="U248" i="5"/>
  <c r="W247" i="5"/>
  <c r="I247" i="5"/>
  <c r="K246" i="5"/>
  <c r="M249" i="5" l="1"/>
  <c r="O248" i="5"/>
  <c r="I248" i="5"/>
  <c r="K247" i="5"/>
  <c r="U249" i="5"/>
  <c r="W248" i="5"/>
  <c r="Q248" i="5"/>
  <c r="S247" i="5"/>
  <c r="M250" i="5" l="1"/>
  <c r="O249" i="5"/>
  <c r="Q249" i="5"/>
  <c r="S248" i="5"/>
  <c r="U250" i="5"/>
  <c r="W249" i="5"/>
  <c r="I249" i="5"/>
  <c r="K248" i="5"/>
  <c r="I250" i="5" l="1"/>
  <c r="K249" i="5"/>
  <c r="M251" i="5"/>
  <c r="O250" i="5"/>
  <c r="U251" i="5"/>
  <c r="W250" i="5"/>
  <c r="Q250" i="5"/>
  <c r="S249" i="5"/>
  <c r="U252" i="5" l="1"/>
  <c r="W251" i="5"/>
  <c r="M252" i="5"/>
  <c r="O251" i="5"/>
  <c r="Q251" i="5"/>
  <c r="S250" i="5"/>
  <c r="I251" i="5"/>
  <c r="K250" i="5"/>
  <c r="U253" i="5" l="1"/>
  <c r="W252" i="5"/>
  <c r="I252" i="5"/>
  <c r="K251" i="5"/>
  <c r="Q252" i="5"/>
  <c r="S251" i="5"/>
  <c r="M253" i="5"/>
  <c r="O252" i="5"/>
  <c r="M254" i="5" l="1"/>
  <c r="O253" i="5"/>
  <c r="U254" i="5"/>
  <c r="W253" i="5"/>
  <c r="Q253" i="5"/>
  <c r="S252" i="5"/>
  <c r="I253" i="5"/>
  <c r="K252" i="5"/>
  <c r="I254" i="5" l="1"/>
  <c r="K253" i="5"/>
  <c r="Q254" i="5"/>
  <c r="S253" i="5"/>
  <c r="M255" i="5"/>
  <c r="O254" i="5"/>
  <c r="U255" i="5"/>
  <c r="W254" i="5"/>
  <c r="M256" i="5" l="1"/>
  <c r="O255" i="5"/>
  <c r="Q255" i="5"/>
  <c r="S254" i="5"/>
  <c r="U256" i="5"/>
  <c r="W255" i="5"/>
  <c r="I255" i="5"/>
  <c r="K254" i="5"/>
  <c r="I256" i="5" l="1"/>
  <c r="K255" i="5"/>
  <c r="M257" i="5"/>
  <c r="O256" i="5"/>
  <c r="U257" i="5"/>
  <c r="W256" i="5"/>
  <c r="Q256" i="5"/>
  <c r="S255" i="5"/>
  <c r="U258" i="5" l="1"/>
  <c r="W257" i="5"/>
  <c r="M258" i="5"/>
  <c r="O257" i="5"/>
  <c r="Q257" i="5"/>
  <c r="S256" i="5"/>
  <c r="I257" i="5"/>
  <c r="K256" i="5"/>
  <c r="I258" i="5" l="1"/>
  <c r="K257" i="5"/>
  <c r="U259" i="5"/>
  <c r="W258" i="5"/>
  <c r="Q258" i="5"/>
  <c r="S257" i="5"/>
  <c r="M259" i="5"/>
  <c r="O258" i="5"/>
  <c r="Q259" i="5" l="1"/>
  <c r="S258" i="5"/>
  <c r="U260" i="5"/>
  <c r="W259" i="5"/>
  <c r="M260" i="5"/>
  <c r="O259" i="5"/>
  <c r="I259" i="5"/>
  <c r="K258" i="5"/>
  <c r="I260" i="5" l="1"/>
  <c r="K259" i="5"/>
  <c r="Q260" i="5"/>
  <c r="S259" i="5"/>
  <c r="M261" i="5"/>
  <c r="O260" i="5"/>
  <c r="U261" i="5"/>
  <c r="W260" i="5"/>
  <c r="M262" i="5" l="1"/>
  <c r="O261" i="5"/>
  <c r="U262" i="5"/>
  <c r="W261" i="5"/>
  <c r="I261" i="5"/>
  <c r="K260" i="5"/>
  <c r="Q261" i="5"/>
  <c r="S260" i="5"/>
  <c r="U263" i="5" l="1"/>
  <c r="W262" i="5"/>
  <c r="I262" i="5"/>
  <c r="K261" i="5"/>
  <c r="Q262" i="5"/>
  <c r="S261" i="5"/>
  <c r="M263" i="5"/>
  <c r="O262" i="5"/>
  <c r="Q263" i="5" l="1"/>
  <c r="S262" i="5"/>
  <c r="I263" i="5"/>
  <c r="K262" i="5"/>
  <c r="M264" i="5"/>
  <c r="O263" i="5"/>
  <c r="U264" i="5"/>
  <c r="W263" i="5"/>
  <c r="Q264" i="5" l="1"/>
  <c r="S263" i="5"/>
  <c r="M265" i="5"/>
  <c r="O264" i="5"/>
  <c r="I264" i="5"/>
  <c r="K263" i="5"/>
  <c r="U265" i="5"/>
  <c r="W264" i="5"/>
  <c r="I265" i="5" l="1"/>
  <c r="K264" i="5"/>
  <c r="M266" i="5"/>
  <c r="O265" i="5"/>
  <c r="U266" i="5"/>
  <c r="W265" i="5"/>
  <c r="Q265" i="5"/>
  <c r="S264" i="5"/>
  <c r="Q266" i="5" l="1"/>
  <c r="S265" i="5"/>
  <c r="I266" i="5"/>
  <c r="K265" i="5"/>
  <c r="W266" i="5"/>
  <c r="U267" i="5"/>
  <c r="O266" i="5"/>
  <c r="M267" i="5"/>
  <c r="U268" i="5" l="1"/>
  <c r="W267" i="5"/>
  <c r="I267" i="5"/>
  <c r="K266" i="5"/>
  <c r="M268" i="5"/>
  <c r="O267" i="5"/>
  <c r="Q267" i="5"/>
  <c r="S266" i="5"/>
  <c r="W268" i="5" l="1"/>
  <c r="U269" i="5"/>
  <c r="Q268" i="5"/>
  <c r="S267" i="5"/>
  <c r="O268" i="5"/>
  <c r="M269" i="5"/>
  <c r="I268" i="5"/>
  <c r="K267" i="5"/>
  <c r="U270" i="5" l="1"/>
  <c r="W269" i="5"/>
  <c r="M270" i="5"/>
  <c r="O269" i="5"/>
  <c r="Q269" i="5"/>
  <c r="S268" i="5"/>
  <c r="I269" i="5"/>
  <c r="K268" i="5"/>
  <c r="Q270" i="5" l="1"/>
  <c r="S269" i="5"/>
  <c r="M271" i="5"/>
  <c r="O270" i="5"/>
  <c r="I270" i="5"/>
  <c r="K269" i="5"/>
  <c r="U271" i="5"/>
  <c r="W270" i="5"/>
  <c r="I271" i="5" l="1"/>
  <c r="K270" i="5"/>
  <c r="M272" i="5"/>
  <c r="O271" i="5"/>
  <c r="U272" i="5"/>
  <c r="W271" i="5"/>
  <c r="Q271" i="5"/>
  <c r="S270" i="5"/>
  <c r="U273" i="5" l="1"/>
  <c r="W272" i="5"/>
  <c r="M273" i="5"/>
  <c r="O272" i="5"/>
  <c r="Q272" i="5"/>
  <c r="S271" i="5"/>
  <c r="I272" i="5"/>
  <c r="K271" i="5"/>
  <c r="Q273" i="5" l="1"/>
  <c r="S272" i="5"/>
  <c r="M274" i="5"/>
  <c r="O273" i="5"/>
  <c r="I273" i="5"/>
  <c r="K272" i="5"/>
  <c r="U274" i="5"/>
  <c r="W273" i="5"/>
  <c r="I274" i="5" l="1"/>
  <c r="K273" i="5"/>
  <c r="M275" i="5"/>
  <c r="O274" i="5"/>
  <c r="U275" i="5"/>
  <c r="W274" i="5"/>
  <c r="Q274" i="5"/>
  <c r="S273" i="5"/>
  <c r="U276" i="5" l="1"/>
  <c r="W275" i="5"/>
  <c r="M276" i="5"/>
  <c r="O275" i="5"/>
  <c r="Q275" i="5"/>
  <c r="S274" i="5"/>
  <c r="I275" i="5"/>
  <c r="K274" i="5"/>
  <c r="Q276" i="5" l="1"/>
  <c r="S275" i="5"/>
  <c r="M277" i="5"/>
  <c r="O276" i="5"/>
  <c r="I276" i="5"/>
  <c r="K275" i="5"/>
  <c r="U277" i="5"/>
  <c r="W276" i="5"/>
  <c r="I277" i="5" l="1"/>
  <c r="K276" i="5"/>
  <c r="M278" i="5"/>
  <c r="O277" i="5"/>
  <c r="U278" i="5"/>
  <c r="W277" i="5"/>
  <c r="Q277" i="5"/>
  <c r="S276" i="5"/>
  <c r="U279" i="5" l="1"/>
  <c r="W278" i="5"/>
  <c r="M279" i="5"/>
  <c r="O278" i="5"/>
  <c r="Q278" i="5"/>
  <c r="S277" i="5"/>
  <c r="I278" i="5"/>
  <c r="K277" i="5"/>
  <c r="Q279" i="5" l="1"/>
  <c r="S278" i="5"/>
  <c r="M280" i="5"/>
  <c r="O279" i="5"/>
  <c r="I279" i="5"/>
  <c r="K278" i="5"/>
  <c r="U280" i="5"/>
  <c r="W279" i="5"/>
  <c r="I280" i="5" l="1"/>
  <c r="K279" i="5"/>
  <c r="M281" i="5"/>
  <c r="O280" i="5"/>
  <c r="U281" i="5"/>
  <c r="W280" i="5"/>
  <c r="Q280" i="5"/>
  <c r="S279" i="5"/>
  <c r="U282" i="5" l="1"/>
  <c r="W281" i="5"/>
  <c r="M282" i="5"/>
  <c r="O281" i="5"/>
  <c r="Q281" i="5"/>
  <c r="S280" i="5"/>
  <c r="I281" i="5"/>
  <c r="K280" i="5"/>
  <c r="Q282" i="5" l="1"/>
  <c r="S281" i="5"/>
  <c r="M283" i="5"/>
  <c r="O282" i="5"/>
  <c r="I282" i="5"/>
  <c r="K281" i="5"/>
  <c r="U283" i="5"/>
  <c r="W282" i="5"/>
  <c r="I283" i="5" l="1"/>
  <c r="K282" i="5"/>
  <c r="M284" i="5"/>
  <c r="O283" i="5"/>
  <c r="U284" i="5"/>
  <c r="W283" i="5"/>
  <c r="Q283" i="5"/>
  <c r="S282" i="5"/>
  <c r="U285" i="5" l="1"/>
  <c r="W284" i="5"/>
  <c r="M285" i="5"/>
  <c r="O284" i="5"/>
  <c r="Q284" i="5"/>
  <c r="S283" i="5"/>
  <c r="I284" i="5"/>
  <c r="K283" i="5"/>
  <c r="Q285" i="5" l="1"/>
  <c r="S284" i="5"/>
  <c r="M286" i="5"/>
  <c r="O285" i="5"/>
  <c r="I285" i="5"/>
  <c r="K284" i="5"/>
  <c r="U286" i="5"/>
  <c r="W285" i="5"/>
  <c r="I286" i="5" l="1"/>
  <c r="K285" i="5"/>
  <c r="M287" i="5"/>
  <c r="O286" i="5"/>
  <c r="U287" i="5"/>
  <c r="W286" i="5"/>
  <c r="Q286" i="5"/>
  <c r="S285" i="5"/>
  <c r="U288" i="5" l="1"/>
  <c r="W287" i="5"/>
  <c r="M288" i="5"/>
  <c r="O287" i="5"/>
  <c r="Q287" i="5"/>
  <c r="S286" i="5"/>
  <c r="I287" i="5"/>
  <c r="K286" i="5"/>
  <c r="Q288" i="5" l="1"/>
  <c r="S287" i="5"/>
  <c r="M289" i="5"/>
  <c r="O288" i="5"/>
  <c r="I288" i="5"/>
  <c r="K287" i="5"/>
  <c r="U289" i="5"/>
  <c r="W288" i="5"/>
  <c r="I289" i="5" l="1"/>
  <c r="K288" i="5"/>
  <c r="M290" i="5"/>
  <c r="O289" i="5"/>
  <c r="U290" i="5"/>
  <c r="W289" i="5"/>
  <c r="Q289" i="5"/>
  <c r="S288" i="5"/>
  <c r="U291" i="5" l="1"/>
  <c r="W290" i="5"/>
  <c r="M291" i="5"/>
  <c r="O290" i="5"/>
  <c r="Q290" i="5"/>
  <c r="S289" i="5"/>
  <c r="I290" i="5"/>
  <c r="K289" i="5"/>
  <c r="Q291" i="5" l="1"/>
  <c r="S290" i="5"/>
  <c r="M292" i="5"/>
  <c r="O291" i="5"/>
  <c r="I291" i="5"/>
  <c r="K290" i="5"/>
  <c r="U292" i="5"/>
  <c r="W291" i="5"/>
  <c r="I292" i="5" l="1"/>
  <c r="K291" i="5"/>
  <c r="M293" i="5"/>
  <c r="O292" i="5"/>
  <c r="U293" i="5"/>
  <c r="W292" i="5"/>
  <c r="Q292" i="5"/>
  <c r="S291" i="5"/>
  <c r="M294" i="5" l="1"/>
  <c r="O293" i="5"/>
  <c r="U294" i="5"/>
  <c r="W293" i="5"/>
  <c r="Q293" i="5"/>
  <c r="S292" i="5"/>
  <c r="I293" i="5"/>
  <c r="K292" i="5"/>
  <c r="Q294" i="5" l="1"/>
  <c r="S293" i="5"/>
  <c r="U295" i="5"/>
  <c r="W294" i="5"/>
  <c r="I294" i="5"/>
  <c r="K293" i="5"/>
  <c r="M295" i="5"/>
  <c r="O294" i="5"/>
  <c r="I295" i="5" l="1"/>
  <c r="K294" i="5"/>
  <c r="U296" i="5"/>
  <c r="W295" i="5"/>
  <c r="M296" i="5"/>
  <c r="O295" i="5"/>
  <c r="Q295" i="5"/>
  <c r="S294" i="5"/>
  <c r="M297" i="5" l="1"/>
  <c r="O296" i="5"/>
  <c r="U297" i="5"/>
  <c r="W296" i="5"/>
  <c r="Q296" i="5"/>
  <c r="S295" i="5"/>
  <c r="I296" i="5"/>
  <c r="K295" i="5"/>
  <c r="Q297" i="5" l="1"/>
  <c r="S296" i="5"/>
  <c r="U298" i="5"/>
  <c r="W297" i="5"/>
  <c r="I297" i="5"/>
  <c r="K296" i="5"/>
  <c r="M298" i="5"/>
  <c r="O297" i="5"/>
  <c r="I298" i="5" l="1"/>
  <c r="K297" i="5"/>
  <c r="U299" i="5"/>
  <c r="W298" i="5"/>
  <c r="M299" i="5"/>
  <c r="O298" i="5"/>
  <c r="Q298" i="5"/>
  <c r="S297" i="5"/>
  <c r="M300" i="5" l="1"/>
  <c r="O299" i="5"/>
  <c r="U300" i="5"/>
  <c r="W299" i="5"/>
  <c r="Q299" i="5"/>
  <c r="S298" i="5"/>
  <c r="I299" i="5"/>
  <c r="K298" i="5"/>
  <c r="Q300" i="5" l="1"/>
  <c r="S299" i="5"/>
  <c r="U301" i="5"/>
  <c r="W300" i="5"/>
  <c r="I300" i="5"/>
  <c r="K299" i="5"/>
  <c r="M301" i="5"/>
  <c r="O300" i="5"/>
  <c r="I301" i="5" l="1"/>
  <c r="K300" i="5"/>
  <c r="U302" i="5"/>
  <c r="W301" i="5"/>
  <c r="M302" i="5"/>
  <c r="O301" i="5"/>
  <c r="Q301" i="5"/>
  <c r="S300" i="5"/>
  <c r="M303" i="5" l="1"/>
  <c r="O302" i="5"/>
  <c r="U303" i="5"/>
  <c r="W302" i="5"/>
  <c r="Q302" i="5"/>
  <c r="S301" i="5"/>
  <c r="I302" i="5"/>
  <c r="K301" i="5"/>
  <c r="Q303" i="5" l="1"/>
  <c r="S302" i="5"/>
  <c r="U304" i="5"/>
  <c r="W303" i="5"/>
  <c r="I303" i="5"/>
  <c r="K302" i="5"/>
  <c r="M304" i="5"/>
  <c r="O303" i="5"/>
  <c r="I304" i="5" l="1"/>
  <c r="K303" i="5"/>
  <c r="U305" i="5"/>
  <c r="W304" i="5"/>
  <c r="M305" i="5"/>
  <c r="O304" i="5"/>
  <c r="Q304" i="5"/>
  <c r="S303" i="5"/>
  <c r="M306" i="5" l="1"/>
  <c r="O305" i="5"/>
  <c r="U306" i="5"/>
  <c r="W305" i="5"/>
  <c r="Q305" i="5"/>
  <c r="S304" i="5"/>
  <c r="I305" i="5"/>
  <c r="K304" i="5"/>
  <c r="S305" i="5" l="1"/>
  <c r="Q306" i="5"/>
  <c r="U307" i="5"/>
  <c r="W306" i="5"/>
  <c r="I306" i="5"/>
  <c r="K305" i="5"/>
  <c r="M307" i="5"/>
  <c r="O306" i="5"/>
  <c r="I307" i="5" l="1"/>
  <c r="K306" i="5"/>
  <c r="U308" i="5"/>
  <c r="W307" i="5"/>
  <c r="Q307" i="5"/>
  <c r="S306" i="5"/>
  <c r="M308" i="5"/>
  <c r="O307" i="5"/>
  <c r="Q308" i="5" l="1"/>
  <c r="S307" i="5"/>
  <c r="U309" i="5"/>
  <c r="W308" i="5"/>
  <c r="M309" i="5"/>
  <c r="O308" i="5"/>
  <c r="I308" i="5"/>
  <c r="K307" i="5"/>
  <c r="M310" i="5" l="1"/>
  <c r="O309" i="5"/>
  <c r="U310" i="5"/>
  <c r="W309" i="5"/>
  <c r="I309" i="5"/>
  <c r="K308" i="5"/>
  <c r="Q309" i="5"/>
  <c r="S308" i="5"/>
  <c r="I310" i="5" l="1"/>
  <c r="K309" i="5"/>
  <c r="U311" i="5"/>
  <c r="W310" i="5"/>
  <c r="Q310" i="5"/>
  <c r="S309" i="5"/>
  <c r="M311" i="5"/>
  <c r="O310" i="5"/>
  <c r="Q311" i="5" l="1"/>
  <c r="S310" i="5"/>
  <c r="U312" i="5"/>
  <c r="W311" i="5"/>
  <c r="M312" i="5"/>
  <c r="O311" i="5"/>
  <c r="I311" i="5"/>
  <c r="K310" i="5"/>
  <c r="M313" i="5" l="1"/>
  <c r="O312" i="5"/>
  <c r="U313" i="5"/>
  <c r="W312" i="5"/>
  <c r="I312" i="5"/>
  <c r="K311" i="5"/>
  <c r="Q312" i="5"/>
  <c r="S311" i="5"/>
  <c r="I313" i="5" l="1"/>
  <c r="K312" i="5"/>
  <c r="U314" i="5"/>
  <c r="W313" i="5"/>
  <c r="Q313" i="5"/>
  <c r="S312" i="5"/>
  <c r="M314" i="5"/>
  <c r="O313" i="5"/>
  <c r="Q314" i="5" l="1"/>
  <c r="S313" i="5"/>
  <c r="U315" i="5"/>
  <c r="W314" i="5"/>
  <c r="M315" i="5"/>
  <c r="O314" i="5"/>
  <c r="I314" i="5"/>
  <c r="K313" i="5"/>
  <c r="M316" i="5" l="1"/>
  <c r="O315" i="5"/>
  <c r="U316" i="5"/>
  <c r="W315" i="5"/>
  <c r="I315" i="5"/>
  <c r="K314" i="5"/>
  <c r="S314" i="5"/>
  <c r="Q315" i="5"/>
  <c r="I316" i="5" l="1"/>
  <c r="K315" i="5"/>
  <c r="U317" i="5"/>
  <c r="W316" i="5"/>
  <c r="Q316" i="5"/>
  <c r="S315" i="5"/>
  <c r="M317" i="5"/>
  <c r="O316" i="5"/>
  <c r="Q317" i="5" l="1"/>
  <c r="S316" i="5"/>
  <c r="U318" i="5"/>
  <c r="W317" i="5"/>
  <c r="M318" i="5"/>
  <c r="O317" i="5"/>
  <c r="I317" i="5"/>
  <c r="K316" i="5"/>
  <c r="M319" i="5" l="1"/>
  <c r="O318" i="5"/>
  <c r="U319" i="5"/>
  <c r="W318" i="5"/>
  <c r="I318" i="5"/>
  <c r="K317" i="5"/>
  <c r="Q318" i="5"/>
  <c r="S317" i="5"/>
  <c r="I319" i="5" l="1"/>
  <c r="K318" i="5"/>
  <c r="U320" i="5"/>
  <c r="W319" i="5"/>
  <c r="Q319" i="5"/>
  <c r="S318" i="5"/>
  <c r="M320" i="5"/>
  <c r="O319" i="5"/>
  <c r="Q320" i="5" l="1"/>
  <c r="S319" i="5"/>
  <c r="U321" i="5"/>
  <c r="W320" i="5"/>
  <c r="M321" i="5"/>
  <c r="O320" i="5"/>
  <c r="I320" i="5"/>
  <c r="K319" i="5"/>
  <c r="M322" i="5" l="1"/>
  <c r="O321" i="5"/>
  <c r="U322" i="5"/>
  <c r="W321" i="5"/>
  <c r="I321" i="5"/>
  <c r="K320" i="5"/>
  <c r="Q321" i="5"/>
  <c r="S320" i="5"/>
  <c r="I322" i="5" l="1"/>
  <c r="K321" i="5"/>
  <c r="U323" i="5"/>
  <c r="W322" i="5"/>
  <c r="Q322" i="5"/>
  <c r="S321" i="5"/>
  <c r="M323" i="5"/>
  <c r="O322" i="5"/>
  <c r="Q323" i="5" l="1"/>
  <c r="S322" i="5"/>
  <c r="U324" i="5"/>
  <c r="W323" i="5"/>
  <c r="M324" i="5"/>
  <c r="O323" i="5"/>
  <c r="I323" i="5"/>
  <c r="K322" i="5"/>
  <c r="M325" i="5" l="1"/>
  <c r="O324" i="5"/>
  <c r="U325" i="5"/>
  <c r="W324" i="5"/>
  <c r="I324" i="5"/>
  <c r="K323" i="5"/>
  <c r="S323" i="5"/>
  <c r="Q324" i="5"/>
  <c r="I325" i="5" l="1"/>
  <c r="K324" i="5"/>
  <c r="U326" i="5"/>
  <c r="W325" i="5"/>
  <c r="Q325" i="5"/>
  <c r="S324" i="5"/>
  <c r="M326" i="5"/>
  <c r="O325" i="5"/>
  <c r="Q326" i="5" l="1"/>
  <c r="S325" i="5"/>
  <c r="U327" i="5"/>
  <c r="W326" i="5"/>
  <c r="M327" i="5"/>
  <c r="O326" i="5"/>
  <c r="I326" i="5"/>
  <c r="K325" i="5"/>
  <c r="M328" i="5" l="1"/>
  <c r="O327" i="5"/>
  <c r="U328" i="5"/>
  <c r="W327" i="5"/>
  <c r="I327" i="5"/>
  <c r="K326" i="5"/>
  <c r="Q327" i="5"/>
  <c r="S326" i="5"/>
  <c r="I328" i="5" l="1"/>
  <c r="K327" i="5"/>
  <c r="U329" i="5"/>
  <c r="W328" i="5"/>
  <c r="Q328" i="5"/>
  <c r="S327" i="5"/>
  <c r="M329" i="5"/>
  <c r="O328" i="5"/>
  <c r="S328" i="5" l="1"/>
  <c r="Q329" i="5"/>
  <c r="U330" i="5"/>
  <c r="W329" i="5"/>
  <c r="O329" i="5"/>
  <c r="M330" i="5"/>
  <c r="K328" i="5"/>
  <c r="I329" i="5"/>
  <c r="W330" i="5" l="1"/>
  <c r="U331" i="5"/>
  <c r="M331" i="5"/>
  <c r="O330" i="5"/>
  <c r="K329" i="5"/>
  <c r="I330" i="5"/>
  <c r="S329" i="5"/>
  <c r="Q330" i="5"/>
  <c r="I331" i="5" l="1"/>
  <c r="K330" i="5"/>
  <c r="M332" i="5"/>
  <c r="O331" i="5"/>
  <c r="S330" i="5"/>
  <c r="Q331" i="5"/>
  <c r="U332" i="5"/>
  <c r="W331" i="5"/>
  <c r="Q332" i="5" l="1"/>
  <c r="S331" i="5"/>
  <c r="O332" i="5"/>
  <c r="M333" i="5"/>
  <c r="U333" i="5"/>
  <c r="W332" i="5"/>
  <c r="I332" i="5"/>
  <c r="K331" i="5"/>
  <c r="W333" i="5" l="1"/>
  <c r="U334" i="5"/>
  <c r="M334" i="5"/>
  <c r="O333" i="5"/>
  <c r="I333" i="5"/>
  <c r="K332" i="5"/>
  <c r="Q333" i="5"/>
  <c r="S332" i="5"/>
  <c r="I334" i="5" l="1"/>
  <c r="K333" i="5"/>
  <c r="M335" i="5"/>
  <c r="O334" i="5"/>
  <c r="U335" i="5"/>
  <c r="W334" i="5"/>
  <c r="S333" i="5"/>
  <c r="Q334" i="5"/>
  <c r="O335" i="5" l="1"/>
  <c r="M336" i="5"/>
  <c r="U336" i="5"/>
  <c r="W335" i="5"/>
  <c r="S334" i="5"/>
  <c r="Q335" i="5"/>
  <c r="K334" i="5"/>
  <c r="I335" i="5"/>
  <c r="S335" i="5" l="1"/>
  <c r="Q336" i="5"/>
  <c r="U337" i="5"/>
  <c r="W336" i="5"/>
  <c r="K335" i="5"/>
  <c r="I336" i="5"/>
  <c r="M337" i="5"/>
  <c r="O336" i="5"/>
  <c r="I337" i="5" l="1"/>
  <c r="K336" i="5"/>
  <c r="U338" i="5"/>
  <c r="W337" i="5"/>
  <c r="S336" i="5"/>
  <c r="Q337" i="5"/>
  <c r="M338" i="5"/>
  <c r="O337" i="5"/>
  <c r="S337" i="5" l="1"/>
  <c r="Q338" i="5"/>
  <c r="W338" i="5"/>
  <c r="U339" i="5"/>
  <c r="M339" i="5"/>
  <c r="O338" i="5"/>
  <c r="K337" i="5"/>
  <c r="I338" i="5"/>
  <c r="U340" i="5" l="1"/>
  <c r="W339" i="5"/>
  <c r="M340" i="5"/>
  <c r="O339" i="5"/>
  <c r="K338" i="5"/>
  <c r="I339" i="5"/>
  <c r="S338" i="5"/>
  <c r="Q339" i="5"/>
  <c r="K339" i="5" l="1"/>
  <c r="I340" i="5"/>
  <c r="M341" i="5"/>
  <c r="O340" i="5"/>
  <c r="S339" i="5"/>
  <c r="Q340" i="5"/>
  <c r="U341" i="5"/>
  <c r="W340" i="5"/>
  <c r="Q341" i="5" l="1"/>
  <c r="S340" i="5"/>
  <c r="O341" i="5"/>
  <c r="M342" i="5"/>
  <c r="K340" i="5"/>
  <c r="I341" i="5"/>
  <c r="W341" i="5"/>
  <c r="U342" i="5"/>
  <c r="K341" i="5" l="1"/>
  <c r="I342" i="5"/>
  <c r="M343" i="5"/>
  <c r="O342" i="5"/>
  <c r="U343" i="5"/>
  <c r="W342" i="5"/>
  <c r="Q342" i="5"/>
  <c r="S341" i="5"/>
  <c r="U344" i="5" l="1"/>
  <c r="W343" i="5"/>
  <c r="M344" i="5"/>
  <c r="O343" i="5"/>
  <c r="K342" i="5"/>
  <c r="I343" i="5"/>
  <c r="Q343" i="5"/>
  <c r="S342" i="5"/>
  <c r="I344" i="5" l="1"/>
  <c r="K343" i="5"/>
  <c r="O344" i="5"/>
  <c r="M345" i="5"/>
  <c r="Q344" i="5"/>
  <c r="S343" i="5"/>
  <c r="W344" i="5"/>
  <c r="U345" i="5"/>
  <c r="M346" i="5" l="1"/>
  <c r="O345" i="5"/>
  <c r="S344" i="5"/>
  <c r="Q345" i="5"/>
  <c r="U346" i="5"/>
  <c r="W345" i="5"/>
  <c r="I345" i="5"/>
  <c r="K344" i="5"/>
  <c r="U347" i="5" l="1"/>
  <c r="W346" i="5"/>
  <c r="S345" i="5"/>
  <c r="Q346" i="5"/>
  <c r="I346" i="5"/>
  <c r="K345" i="5"/>
  <c r="M347" i="5"/>
  <c r="O346" i="5"/>
  <c r="I347" i="5" l="1"/>
  <c r="K346" i="5"/>
  <c r="S346" i="5"/>
  <c r="Q347" i="5"/>
  <c r="M348" i="5"/>
  <c r="O347" i="5"/>
  <c r="W347" i="5"/>
  <c r="U348" i="5"/>
  <c r="S347" i="5" l="1"/>
  <c r="Q348" i="5"/>
  <c r="M349" i="5"/>
  <c r="O348" i="5"/>
  <c r="U349" i="5"/>
  <c r="W348" i="5"/>
  <c r="K347" i="5"/>
  <c r="I348" i="5"/>
  <c r="U350" i="5" l="1"/>
  <c r="W349" i="5"/>
  <c r="M350" i="5"/>
  <c r="O349" i="5"/>
  <c r="K348" i="5"/>
  <c r="I349" i="5"/>
  <c r="S348" i="5"/>
  <c r="Q349" i="5"/>
  <c r="K349" i="5" l="1"/>
  <c r="I350" i="5"/>
  <c r="Q350" i="5"/>
  <c r="S349" i="5"/>
  <c r="O350" i="5"/>
  <c r="M351" i="5"/>
  <c r="W350" i="5"/>
  <c r="U351" i="5"/>
  <c r="M352" i="5" l="1"/>
  <c r="O351" i="5"/>
  <c r="Q351" i="5"/>
  <c r="S350" i="5"/>
  <c r="U352" i="5"/>
  <c r="W351" i="5"/>
  <c r="K350" i="5"/>
  <c r="I351" i="5"/>
  <c r="U353" i="5" l="1"/>
  <c r="W352" i="5"/>
  <c r="Q352" i="5"/>
  <c r="S351" i="5"/>
  <c r="K351" i="5"/>
  <c r="I352" i="5"/>
  <c r="M353" i="5"/>
  <c r="O352" i="5"/>
  <c r="I353" i="5" l="1"/>
  <c r="K352" i="5"/>
  <c r="Q353" i="5"/>
  <c r="S352" i="5"/>
  <c r="O353" i="5"/>
  <c r="M354" i="5"/>
  <c r="W353" i="5"/>
  <c r="U354" i="5"/>
  <c r="M355" i="5" l="1"/>
  <c r="O354" i="5"/>
  <c r="S353" i="5"/>
  <c r="Q354" i="5"/>
  <c r="U355" i="5"/>
  <c r="W354" i="5"/>
  <c r="I354" i="5"/>
  <c r="K353" i="5"/>
  <c r="U356" i="5" l="1"/>
  <c r="W355" i="5"/>
  <c r="S354" i="5"/>
  <c r="Q355" i="5"/>
  <c r="I355" i="5"/>
  <c r="K354" i="5"/>
  <c r="M356" i="5"/>
  <c r="O355" i="5"/>
  <c r="I356" i="5" l="1"/>
  <c r="K355" i="5"/>
  <c r="S355" i="5"/>
  <c r="Q356" i="5"/>
  <c r="M357" i="5"/>
  <c r="O356" i="5"/>
  <c r="W356" i="5"/>
  <c r="U357" i="5"/>
  <c r="M358" i="5" l="1"/>
  <c r="O357" i="5"/>
  <c r="S356" i="5"/>
  <c r="Q357" i="5"/>
  <c r="U358" i="5"/>
  <c r="W357" i="5"/>
  <c r="K356" i="5"/>
  <c r="I357" i="5"/>
  <c r="U359" i="5" l="1"/>
  <c r="W358" i="5"/>
  <c r="S357" i="5"/>
  <c r="Q358" i="5"/>
  <c r="K357" i="5"/>
  <c r="I358" i="5"/>
  <c r="M359" i="5"/>
  <c r="O358" i="5"/>
  <c r="K358" i="5" l="1"/>
  <c r="I359" i="5"/>
  <c r="Q359" i="5"/>
  <c r="S358" i="5"/>
  <c r="O359" i="5"/>
  <c r="M360" i="5"/>
  <c r="W359" i="5"/>
  <c r="U360" i="5"/>
  <c r="M361" i="5" l="1"/>
  <c r="O360" i="5"/>
  <c r="Q360" i="5"/>
  <c r="S359" i="5"/>
  <c r="U361" i="5"/>
  <c r="W360" i="5"/>
  <c r="K359" i="5"/>
  <c r="I360" i="5"/>
  <c r="U362" i="5" l="1"/>
  <c r="W361" i="5"/>
  <c r="Q361" i="5"/>
  <c r="S360" i="5"/>
  <c r="K360" i="5"/>
  <c r="I361" i="5"/>
  <c r="M362" i="5"/>
  <c r="O361" i="5"/>
  <c r="I362" i="5" l="1"/>
  <c r="K361" i="5"/>
  <c r="Q362" i="5"/>
  <c r="S361" i="5"/>
  <c r="O362" i="5"/>
  <c r="M363" i="5"/>
  <c r="U363" i="5"/>
  <c r="W362" i="5"/>
  <c r="M364" i="5" l="1"/>
  <c r="O363" i="5"/>
  <c r="Q363" i="5"/>
  <c r="S362" i="5"/>
  <c r="U364" i="5"/>
  <c r="W363" i="5"/>
  <c r="I363" i="5"/>
  <c r="K362" i="5"/>
  <c r="U365" i="5" l="1"/>
  <c r="W364" i="5"/>
  <c r="Q364" i="5"/>
  <c r="S363" i="5"/>
  <c r="I364" i="5"/>
  <c r="K363" i="5"/>
  <c r="M365" i="5"/>
  <c r="O364" i="5"/>
  <c r="I365" i="5" l="1"/>
  <c r="K364" i="5"/>
  <c r="S364" i="5"/>
  <c r="Q365" i="5"/>
  <c r="M366" i="5"/>
  <c r="O365" i="5"/>
  <c r="U366" i="5"/>
  <c r="W365" i="5"/>
  <c r="M367" i="5" l="1"/>
  <c r="O366" i="5"/>
  <c r="Q366" i="5"/>
  <c r="S365" i="5"/>
  <c r="U367" i="5"/>
  <c r="W366" i="5"/>
  <c r="I366" i="5"/>
  <c r="K365" i="5"/>
  <c r="U368" i="5" l="1"/>
  <c r="W367" i="5"/>
  <c r="Q367" i="5"/>
  <c r="S366" i="5"/>
  <c r="I367" i="5"/>
  <c r="K366" i="5"/>
  <c r="M368" i="5"/>
  <c r="O367" i="5"/>
  <c r="I368" i="5" l="1"/>
  <c r="K367" i="5"/>
  <c r="Q368" i="5"/>
  <c r="S367" i="5"/>
  <c r="M369" i="5"/>
  <c r="O368" i="5"/>
  <c r="U369" i="5"/>
  <c r="W368" i="5"/>
  <c r="M370" i="5" l="1"/>
  <c r="O369" i="5"/>
  <c r="Q369" i="5"/>
  <c r="S368" i="5"/>
  <c r="U370" i="5"/>
  <c r="W369" i="5"/>
  <c r="I369" i="5"/>
  <c r="K368" i="5"/>
  <c r="U371" i="5" l="1"/>
  <c r="W370" i="5"/>
  <c r="Q370" i="5"/>
  <c r="S369" i="5"/>
  <c r="I370" i="5"/>
  <c r="K369" i="5"/>
  <c r="M371" i="5"/>
  <c r="O370" i="5"/>
  <c r="I371" i="5" l="1"/>
  <c r="K370" i="5"/>
  <c r="Q371" i="5"/>
  <c r="S370" i="5"/>
  <c r="O371" i="5"/>
  <c r="M372" i="5"/>
  <c r="U372" i="5"/>
  <c r="W371" i="5"/>
  <c r="M373" i="5" l="1"/>
  <c r="O372" i="5"/>
  <c r="Q372" i="5"/>
  <c r="S371" i="5"/>
  <c r="U373" i="5"/>
  <c r="W372" i="5"/>
  <c r="I372" i="5"/>
  <c r="K371" i="5"/>
  <c r="U374" i="5" l="1"/>
  <c r="W373" i="5"/>
  <c r="Q373" i="5"/>
  <c r="S372" i="5"/>
  <c r="I373" i="5"/>
  <c r="K372" i="5"/>
  <c r="M374" i="5"/>
  <c r="O373" i="5"/>
  <c r="I374" i="5" l="1"/>
  <c r="K373" i="5"/>
  <c r="S373" i="5"/>
  <c r="Q374" i="5"/>
  <c r="O374" i="5"/>
  <c r="M375" i="5"/>
  <c r="U375" i="5"/>
  <c r="W374" i="5"/>
  <c r="M376" i="5" l="1"/>
  <c r="O375" i="5"/>
  <c r="Q375" i="5"/>
  <c r="S374" i="5"/>
  <c r="U376" i="5"/>
  <c r="W375" i="5"/>
  <c r="I375" i="5"/>
  <c r="K374" i="5"/>
  <c r="U377" i="5" l="1"/>
  <c r="W376" i="5"/>
  <c r="Q376" i="5"/>
  <c r="S375" i="5"/>
  <c r="I376" i="5"/>
  <c r="K375" i="5"/>
  <c r="M377" i="5"/>
  <c r="O376" i="5"/>
  <c r="I377" i="5" l="1"/>
  <c r="K376" i="5"/>
  <c r="Q377" i="5"/>
  <c r="S376" i="5"/>
  <c r="M378" i="5"/>
  <c r="O377" i="5"/>
  <c r="W377" i="5"/>
  <c r="U378" i="5"/>
  <c r="M379" i="5" l="1"/>
  <c r="O378" i="5"/>
  <c r="Q378" i="5"/>
  <c r="S377" i="5"/>
  <c r="U379" i="5"/>
  <c r="W378" i="5"/>
  <c r="I378" i="5"/>
  <c r="K377" i="5"/>
  <c r="U380" i="5" l="1"/>
  <c r="W379" i="5"/>
  <c r="Q379" i="5"/>
  <c r="S378" i="5"/>
  <c r="I379" i="5"/>
  <c r="K378" i="5"/>
  <c r="M380" i="5"/>
  <c r="O379" i="5"/>
  <c r="K379" i="5" l="1"/>
  <c r="I380" i="5"/>
  <c r="Q380" i="5"/>
  <c r="S379" i="5"/>
  <c r="M381" i="5"/>
  <c r="O380" i="5"/>
  <c r="U381" i="5"/>
  <c r="W380" i="5"/>
  <c r="M382" i="5" l="1"/>
  <c r="O381" i="5"/>
  <c r="Q381" i="5"/>
  <c r="S380" i="5"/>
  <c r="I381" i="5"/>
  <c r="K380" i="5"/>
  <c r="U382" i="5"/>
  <c r="W381" i="5"/>
  <c r="I382" i="5" l="1"/>
  <c r="K381" i="5"/>
  <c r="Q382" i="5"/>
  <c r="S381" i="5"/>
  <c r="U383" i="5"/>
  <c r="W382" i="5"/>
  <c r="M383" i="5"/>
  <c r="O382" i="5"/>
  <c r="U384" i="5" l="1"/>
  <c r="W383" i="5"/>
  <c r="S382" i="5"/>
  <c r="Q383" i="5"/>
  <c r="O383" i="5"/>
  <c r="M384" i="5"/>
  <c r="I383" i="5"/>
  <c r="K382" i="5"/>
  <c r="M385" i="5" l="1"/>
  <c r="O384" i="5"/>
  <c r="Q384" i="5"/>
  <c r="S383" i="5"/>
  <c r="I384" i="5"/>
  <c r="K383" i="5"/>
  <c r="U385" i="5"/>
  <c r="W384" i="5"/>
  <c r="I385" i="5" l="1"/>
  <c r="K384" i="5"/>
  <c r="Q385" i="5"/>
  <c r="S384" i="5"/>
  <c r="U386" i="5"/>
  <c r="W385" i="5"/>
  <c r="M386" i="5"/>
  <c r="O385" i="5"/>
  <c r="W386" i="5" l="1"/>
  <c r="U387" i="5"/>
  <c r="Q386" i="5"/>
  <c r="S385" i="5"/>
  <c r="M387" i="5"/>
  <c r="O386" i="5"/>
  <c r="I386" i="5"/>
  <c r="K385" i="5"/>
  <c r="U388" i="5" l="1"/>
  <c r="W387" i="5"/>
  <c r="M388" i="5"/>
  <c r="O387" i="5"/>
  <c r="Q387" i="5"/>
  <c r="S386" i="5"/>
  <c r="I387" i="5"/>
  <c r="K386" i="5"/>
  <c r="Q388" i="5" l="1"/>
  <c r="S387" i="5"/>
  <c r="M389" i="5"/>
  <c r="O388" i="5"/>
  <c r="I388" i="5"/>
  <c r="K387" i="5"/>
  <c r="U389" i="5"/>
  <c r="W388" i="5"/>
  <c r="K388" i="5" l="1"/>
  <c r="I389" i="5"/>
  <c r="M390" i="5"/>
  <c r="O389" i="5"/>
  <c r="U390" i="5"/>
  <c r="W389" i="5"/>
  <c r="Q389" i="5"/>
  <c r="S388" i="5"/>
  <c r="I390" i="5" l="1"/>
  <c r="K389" i="5"/>
  <c r="U391" i="5"/>
  <c r="W390" i="5"/>
  <c r="M391" i="5"/>
  <c r="O390" i="5"/>
  <c r="Q390" i="5"/>
  <c r="S389" i="5"/>
  <c r="M392" i="5" l="1"/>
  <c r="O391" i="5"/>
  <c r="U392" i="5"/>
  <c r="W391" i="5"/>
  <c r="Q391" i="5"/>
  <c r="S390" i="5"/>
  <c r="I391" i="5"/>
  <c r="K390" i="5"/>
  <c r="S391" i="5" l="1"/>
  <c r="Q392" i="5"/>
  <c r="U393" i="5"/>
  <c r="W392" i="5"/>
  <c r="I392" i="5"/>
  <c r="K391" i="5"/>
  <c r="O392" i="5"/>
  <c r="M393" i="5"/>
  <c r="I393" i="5" l="1"/>
  <c r="K392" i="5"/>
  <c r="U394" i="5"/>
  <c r="W393" i="5"/>
  <c r="M394" i="5"/>
  <c r="O393" i="5"/>
  <c r="Q393" i="5"/>
  <c r="S392" i="5"/>
  <c r="M395" i="5" l="1"/>
  <c r="O394" i="5"/>
  <c r="U395" i="5"/>
  <c r="W394" i="5"/>
  <c r="Q394" i="5"/>
  <c r="S393" i="5"/>
  <c r="I394" i="5"/>
  <c r="K393" i="5"/>
  <c r="W395" i="5" l="1"/>
  <c r="U396" i="5"/>
  <c r="Q395" i="5"/>
  <c r="S394" i="5"/>
  <c r="I395" i="5"/>
  <c r="K394" i="5"/>
  <c r="M396" i="5"/>
  <c r="O395" i="5"/>
  <c r="I396" i="5" l="1"/>
  <c r="K395" i="5"/>
  <c r="Q396" i="5"/>
  <c r="S395" i="5"/>
  <c r="U397" i="5"/>
  <c r="W396" i="5"/>
  <c r="M397" i="5"/>
  <c r="O396" i="5"/>
  <c r="U398" i="5" l="1"/>
  <c r="W397" i="5"/>
  <c r="Q397" i="5"/>
  <c r="S396" i="5"/>
  <c r="M398" i="5"/>
  <c r="O397" i="5"/>
  <c r="I397" i="5"/>
  <c r="K396" i="5"/>
  <c r="M399" i="5" l="1"/>
  <c r="O398" i="5"/>
  <c r="Q398" i="5"/>
  <c r="S397" i="5"/>
  <c r="K397" i="5"/>
  <c r="I398" i="5"/>
  <c r="U399" i="5"/>
  <c r="W398" i="5"/>
  <c r="I399" i="5" l="1"/>
  <c r="K398" i="5"/>
  <c r="Q399" i="5"/>
  <c r="S398" i="5"/>
  <c r="U400" i="5"/>
  <c r="W399" i="5"/>
  <c r="M400" i="5"/>
  <c r="O399" i="5"/>
  <c r="U401" i="5" l="1"/>
  <c r="W400" i="5"/>
  <c r="Q400" i="5"/>
  <c r="S399" i="5"/>
  <c r="M401" i="5"/>
  <c r="O400" i="5"/>
  <c r="I400" i="5"/>
  <c r="K399" i="5"/>
  <c r="M402" i="5" l="1"/>
  <c r="O401" i="5"/>
  <c r="Q401" i="5"/>
  <c r="S400" i="5"/>
  <c r="I401" i="5"/>
  <c r="K400" i="5"/>
  <c r="U402" i="5"/>
  <c r="W401" i="5"/>
  <c r="I402" i="5" l="1"/>
  <c r="K401" i="5"/>
  <c r="Q402" i="5"/>
  <c r="S401" i="5"/>
  <c r="U403" i="5"/>
  <c r="W402" i="5"/>
  <c r="M403" i="5"/>
  <c r="O402" i="5"/>
  <c r="U404" i="5" l="1"/>
  <c r="W403" i="5"/>
  <c r="Q403" i="5"/>
  <c r="S402" i="5"/>
  <c r="M404" i="5"/>
  <c r="O403" i="5"/>
  <c r="I403" i="5"/>
  <c r="K402" i="5"/>
  <c r="O404" i="5" l="1"/>
  <c r="M405" i="5"/>
  <c r="Q404" i="5"/>
  <c r="S403" i="5"/>
  <c r="I404" i="5"/>
  <c r="K403" i="5"/>
  <c r="U405" i="5"/>
  <c r="W404" i="5"/>
  <c r="M406" i="5" l="1"/>
  <c r="O405" i="5"/>
  <c r="I405" i="5"/>
  <c r="K404" i="5"/>
  <c r="Q405" i="5"/>
  <c r="S404" i="5"/>
  <c r="U406" i="5"/>
  <c r="W405" i="5"/>
  <c r="Q406" i="5" l="1"/>
  <c r="S405" i="5"/>
  <c r="I406" i="5"/>
  <c r="K405" i="5"/>
  <c r="U407" i="5"/>
  <c r="W406" i="5"/>
  <c r="M407" i="5"/>
  <c r="O406" i="5"/>
  <c r="U408" i="5" l="1"/>
  <c r="W407" i="5"/>
  <c r="I407" i="5"/>
  <c r="K406" i="5"/>
  <c r="M408" i="5"/>
  <c r="O407" i="5"/>
  <c r="Q407" i="5"/>
  <c r="S406" i="5"/>
  <c r="M409" i="5" l="1"/>
  <c r="O408" i="5"/>
  <c r="I408" i="5"/>
  <c r="K407" i="5"/>
  <c r="Q408" i="5"/>
  <c r="S407" i="5"/>
  <c r="U409" i="5"/>
  <c r="W408" i="5"/>
  <c r="Q409" i="5" l="1"/>
  <c r="S408" i="5"/>
  <c r="I409" i="5"/>
  <c r="K408" i="5"/>
  <c r="U410" i="5"/>
  <c r="W409" i="5"/>
  <c r="M410" i="5"/>
  <c r="O409" i="5"/>
  <c r="U411" i="5" l="1"/>
  <c r="W410" i="5"/>
  <c r="I410" i="5"/>
  <c r="K409" i="5"/>
  <c r="M411" i="5"/>
  <c r="O410" i="5"/>
  <c r="Q410" i="5"/>
  <c r="S409" i="5"/>
  <c r="M412" i="5" l="1"/>
  <c r="O411" i="5"/>
  <c r="I411" i="5"/>
  <c r="K410" i="5"/>
  <c r="Q411" i="5"/>
  <c r="S410" i="5"/>
  <c r="U412" i="5"/>
  <c r="W411" i="5"/>
  <c r="Q412" i="5" l="1"/>
  <c r="S411" i="5"/>
  <c r="I412" i="5"/>
  <c r="K411" i="5"/>
  <c r="U413" i="5"/>
  <c r="W412" i="5"/>
  <c r="M413" i="5"/>
  <c r="O412" i="5"/>
  <c r="U414" i="5" l="1"/>
  <c r="W413" i="5"/>
  <c r="I413" i="5"/>
  <c r="K412" i="5"/>
  <c r="O413" i="5"/>
  <c r="M414" i="5"/>
  <c r="Q413" i="5"/>
  <c r="S412" i="5"/>
  <c r="M415" i="5" l="1"/>
  <c r="O414" i="5"/>
  <c r="I414" i="5"/>
  <c r="K413" i="5"/>
  <c r="Q414" i="5"/>
  <c r="S413" i="5"/>
  <c r="U415" i="5"/>
  <c r="W414" i="5"/>
  <c r="Q415" i="5" l="1"/>
  <c r="S414" i="5"/>
  <c r="I415" i="5"/>
  <c r="K414" i="5"/>
  <c r="U416" i="5"/>
  <c r="W415" i="5"/>
  <c r="M416" i="5"/>
  <c r="O415" i="5"/>
  <c r="U417" i="5" l="1"/>
  <c r="W416" i="5"/>
  <c r="I416" i="5"/>
  <c r="K415" i="5"/>
  <c r="M417" i="5"/>
  <c r="O416" i="5"/>
  <c r="Q416" i="5"/>
  <c r="S415" i="5"/>
  <c r="M418" i="5" l="1"/>
  <c r="O417" i="5"/>
  <c r="I417" i="5"/>
  <c r="K416" i="5"/>
  <c r="Q417" i="5"/>
  <c r="S416" i="5"/>
  <c r="U418" i="5"/>
  <c r="W417" i="5"/>
  <c r="Q418" i="5" l="1"/>
  <c r="S417" i="5"/>
  <c r="I418" i="5"/>
  <c r="K417" i="5"/>
  <c r="U419" i="5"/>
  <c r="W418" i="5"/>
  <c r="M419" i="5"/>
  <c r="O418" i="5"/>
  <c r="U420" i="5" l="1"/>
  <c r="W419" i="5"/>
  <c r="I419" i="5"/>
  <c r="K418" i="5"/>
  <c r="M420" i="5"/>
  <c r="O419" i="5"/>
  <c r="Q419" i="5"/>
  <c r="S418" i="5"/>
  <c r="M421" i="5" l="1"/>
  <c r="O420" i="5"/>
  <c r="I420" i="5"/>
  <c r="K419" i="5"/>
  <c r="Q420" i="5"/>
  <c r="S419" i="5"/>
  <c r="U421" i="5"/>
  <c r="W420" i="5"/>
  <c r="Q421" i="5" l="1"/>
  <c r="S420" i="5"/>
  <c r="I421" i="5"/>
  <c r="K420" i="5"/>
  <c r="U422" i="5"/>
  <c r="W421" i="5"/>
  <c r="M422" i="5"/>
  <c r="O421" i="5"/>
  <c r="I422" i="5" l="1"/>
  <c r="K421" i="5"/>
  <c r="U423" i="5"/>
  <c r="W422" i="5"/>
  <c r="O422" i="5"/>
  <c r="M423" i="5"/>
  <c r="Q422" i="5"/>
  <c r="S421" i="5"/>
  <c r="M424" i="5" l="1"/>
  <c r="O423" i="5"/>
  <c r="U424" i="5"/>
  <c r="W423" i="5"/>
  <c r="Q423" i="5"/>
  <c r="S422" i="5"/>
  <c r="I423" i="5"/>
  <c r="K422" i="5"/>
  <c r="Q424" i="5" l="1"/>
  <c r="S423" i="5"/>
  <c r="U425" i="5"/>
  <c r="W424" i="5"/>
  <c r="I424" i="5"/>
  <c r="K423" i="5"/>
  <c r="M425" i="5"/>
  <c r="O424" i="5"/>
  <c r="I425" i="5" l="1"/>
  <c r="K424" i="5"/>
  <c r="U426" i="5"/>
  <c r="W425" i="5"/>
  <c r="M426" i="5"/>
  <c r="O425" i="5"/>
  <c r="Q425" i="5"/>
  <c r="S424" i="5"/>
  <c r="M427" i="5" l="1"/>
  <c r="O426" i="5"/>
  <c r="U427" i="5"/>
  <c r="W426" i="5"/>
  <c r="Q426" i="5"/>
  <c r="S425" i="5"/>
  <c r="I426" i="5"/>
  <c r="K425" i="5"/>
  <c r="Q427" i="5" l="1"/>
  <c r="S426" i="5"/>
  <c r="U428" i="5"/>
  <c r="W427" i="5"/>
  <c r="I427" i="5"/>
  <c r="K426" i="5"/>
  <c r="M428" i="5"/>
  <c r="O427" i="5"/>
  <c r="I428" i="5" l="1"/>
  <c r="K427" i="5"/>
  <c r="U429" i="5"/>
  <c r="W428" i="5"/>
  <c r="M429" i="5"/>
  <c r="O428" i="5"/>
  <c r="Q428" i="5"/>
  <c r="S427" i="5"/>
  <c r="M430" i="5" l="1"/>
  <c r="O429" i="5"/>
  <c r="U430" i="5"/>
  <c r="W429" i="5"/>
  <c r="Q429" i="5"/>
  <c r="S428" i="5"/>
  <c r="I429" i="5"/>
  <c r="K428" i="5"/>
  <c r="Q430" i="5" l="1"/>
  <c r="S429" i="5"/>
  <c r="U431" i="5"/>
  <c r="W430" i="5"/>
  <c r="I430" i="5"/>
  <c r="K429" i="5"/>
  <c r="M431" i="5"/>
  <c r="O430" i="5"/>
  <c r="I431" i="5" l="1"/>
  <c r="K430" i="5"/>
  <c r="U432" i="5"/>
  <c r="W431" i="5"/>
  <c r="O431" i="5"/>
  <c r="M432" i="5"/>
  <c r="Q431" i="5"/>
  <c r="S430" i="5"/>
  <c r="M433" i="5" l="1"/>
  <c r="O432" i="5"/>
  <c r="U433" i="5"/>
  <c r="W432" i="5"/>
  <c r="Q432" i="5"/>
  <c r="S431" i="5"/>
  <c r="I432" i="5"/>
  <c r="K431" i="5"/>
  <c r="Q433" i="5" l="1"/>
  <c r="S432" i="5"/>
  <c r="U434" i="5"/>
  <c r="W433" i="5"/>
  <c r="I433" i="5"/>
  <c r="K432" i="5"/>
  <c r="M434" i="5"/>
  <c r="O433" i="5"/>
  <c r="I434" i="5" l="1"/>
  <c r="K433" i="5"/>
  <c r="U435" i="5"/>
  <c r="W434" i="5"/>
  <c r="M435" i="5"/>
  <c r="O434" i="5"/>
  <c r="Q434" i="5"/>
  <c r="S433" i="5"/>
  <c r="M436" i="5" l="1"/>
  <c r="O435" i="5"/>
  <c r="U436" i="5"/>
  <c r="W435" i="5"/>
  <c r="Q435" i="5"/>
  <c r="S434" i="5"/>
  <c r="I435" i="5"/>
  <c r="K434" i="5"/>
  <c r="Q436" i="5" l="1"/>
  <c r="S435" i="5"/>
  <c r="U437" i="5"/>
  <c r="W436" i="5"/>
  <c r="I436" i="5"/>
  <c r="K435" i="5"/>
  <c r="M437" i="5"/>
  <c r="O436" i="5"/>
  <c r="I437" i="5" l="1"/>
  <c r="K436" i="5"/>
  <c r="U438" i="5"/>
  <c r="W437" i="5"/>
  <c r="M438" i="5"/>
  <c r="O437" i="5"/>
  <c r="Q437" i="5"/>
  <c r="S436" i="5"/>
  <c r="M439" i="5" l="1"/>
  <c r="O438" i="5"/>
  <c r="U439" i="5"/>
  <c r="W438" i="5"/>
  <c r="Q438" i="5"/>
  <c r="S437" i="5"/>
  <c r="I438" i="5"/>
  <c r="K437" i="5"/>
  <c r="Q439" i="5" l="1"/>
  <c r="S438" i="5"/>
  <c r="U440" i="5"/>
  <c r="W439" i="5"/>
  <c r="I439" i="5"/>
  <c r="K438" i="5"/>
  <c r="M440" i="5"/>
  <c r="O439" i="5"/>
  <c r="I440" i="5" l="1"/>
  <c r="K439" i="5"/>
  <c r="U441" i="5"/>
  <c r="W440" i="5"/>
  <c r="O440" i="5"/>
  <c r="M441" i="5"/>
  <c r="Q440" i="5"/>
  <c r="S439" i="5"/>
  <c r="U442" i="5" l="1"/>
  <c r="W441" i="5"/>
  <c r="M442" i="5"/>
  <c r="O441" i="5"/>
  <c r="Q441" i="5"/>
  <c r="S440" i="5"/>
  <c r="I441" i="5"/>
  <c r="K440" i="5"/>
  <c r="Q442" i="5" l="1"/>
  <c r="S441" i="5"/>
  <c r="O442" i="5"/>
  <c r="M443" i="5"/>
  <c r="I442" i="5"/>
  <c r="K441" i="5"/>
  <c r="W442" i="5"/>
  <c r="U443" i="5"/>
  <c r="I443" i="5" l="1"/>
  <c r="K442" i="5"/>
  <c r="O443" i="5"/>
  <c r="M444" i="5"/>
  <c r="W443" i="5"/>
  <c r="U444" i="5"/>
  <c r="Q443" i="5"/>
  <c r="S442" i="5"/>
  <c r="U445" i="5" l="1"/>
  <c r="W444" i="5"/>
  <c r="M445" i="5"/>
  <c r="O444" i="5"/>
  <c r="S443" i="5"/>
  <c r="Q444" i="5"/>
  <c r="K443" i="5"/>
  <c r="I444" i="5"/>
  <c r="Q445" i="5" l="1"/>
  <c r="S444" i="5"/>
  <c r="O445" i="5"/>
  <c r="M446" i="5"/>
  <c r="K444" i="5"/>
  <c r="I445" i="5"/>
  <c r="W445" i="5"/>
  <c r="U446" i="5"/>
  <c r="I446" i="5" l="1"/>
  <c r="K445" i="5"/>
  <c r="O446" i="5"/>
  <c r="M447" i="5"/>
  <c r="W446" i="5"/>
  <c r="U447" i="5"/>
  <c r="Q446" i="5"/>
  <c r="S445" i="5"/>
  <c r="U448" i="5" l="1"/>
  <c r="W447" i="5"/>
  <c r="M448" i="5"/>
  <c r="O447" i="5"/>
  <c r="S446" i="5"/>
  <c r="Q447" i="5"/>
  <c r="I447" i="5"/>
  <c r="K446" i="5"/>
  <c r="Q448" i="5" l="1"/>
  <c r="S447" i="5"/>
  <c r="M449" i="5"/>
  <c r="O448" i="5"/>
  <c r="I448" i="5"/>
  <c r="K447" i="5"/>
  <c r="W448" i="5"/>
  <c r="U449" i="5"/>
  <c r="I449" i="5" l="1"/>
  <c r="K448" i="5"/>
  <c r="M450" i="5"/>
  <c r="O449" i="5"/>
  <c r="W449" i="5"/>
  <c r="U450" i="5"/>
  <c r="Q449" i="5"/>
  <c r="S448" i="5"/>
  <c r="U451" i="5" l="1"/>
  <c r="W450" i="5"/>
  <c r="M451" i="5"/>
  <c r="O450" i="5"/>
  <c r="S449" i="5"/>
  <c r="Q450" i="5"/>
  <c r="K449" i="5"/>
  <c r="I450" i="5"/>
  <c r="Q451" i="5" l="1"/>
  <c r="S450" i="5"/>
  <c r="M452" i="5"/>
  <c r="O451" i="5"/>
  <c r="I451" i="5"/>
  <c r="K450" i="5"/>
  <c r="W451" i="5"/>
  <c r="U452" i="5"/>
  <c r="I452" i="5" l="1"/>
  <c r="K451" i="5"/>
  <c r="M453" i="5"/>
  <c r="O452" i="5"/>
  <c r="W452" i="5"/>
  <c r="U453" i="5"/>
  <c r="Q452" i="5"/>
  <c r="S451" i="5"/>
  <c r="U454" i="5" l="1"/>
  <c r="W453" i="5"/>
  <c r="M454" i="5"/>
  <c r="O453" i="5"/>
  <c r="S452" i="5"/>
  <c r="Q453" i="5"/>
  <c r="K452" i="5"/>
  <c r="I453" i="5"/>
  <c r="I454" i="5" l="1"/>
  <c r="K453" i="5"/>
  <c r="Q454" i="5"/>
  <c r="S453" i="5"/>
  <c r="M455" i="5"/>
  <c r="O454" i="5"/>
  <c r="W454" i="5"/>
  <c r="U455" i="5"/>
  <c r="M456" i="5" l="1"/>
  <c r="O455" i="5"/>
  <c r="Q455" i="5"/>
  <c r="S454" i="5"/>
  <c r="W455" i="5"/>
  <c r="U456" i="5"/>
  <c r="I455" i="5"/>
  <c r="K454" i="5"/>
  <c r="U457" i="5" l="1"/>
  <c r="W456" i="5"/>
  <c r="Q456" i="5"/>
  <c r="S455" i="5"/>
  <c r="I456" i="5"/>
  <c r="K455" i="5"/>
  <c r="M457" i="5"/>
  <c r="O456" i="5"/>
  <c r="I457" i="5" l="1"/>
  <c r="K456" i="5"/>
  <c r="Q457" i="5"/>
  <c r="S456" i="5"/>
  <c r="M458" i="5"/>
  <c r="O457" i="5"/>
  <c r="U458" i="5"/>
  <c r="W457" i="5"/>
  <c r="M459" i="5" l="1"/>
  <c r="O458" i="5"/>
  <c r="Q458" i="5"/>
  <c r="S457" i="5"/>
  <c r="U459" i="5"/>
  <c r="W458" i="5"/>
  <c r="I458" i="5"/>
  <c r="K457" i="5"/>
  <c r="U460" i="5" l="1"/>
  <c r="W459" i="5"/>
  <c r="Q459" i="5"/>
  <c r="S458" i="5"/>
  <c r="I459" i="5"/>
  <c r="K458" i="5"/>
  <c r="M460" i="5"/>
  <c r="O459" i="5"/>
  <c r="I460" i="5" l="1"/>
  <c r="K459" i="5"/>
  <c r="Q460" i="5"/>
  <c r="S459" i="5"/>
  <c r="M461" i="5"/>
  <c r="O460" i="5"/>
  <c r="W460" i="5"/>
  <c r="U461" i="5"/>
  <c r="O461" i="5" l="1"/>
  <c r="M462" i="5"/>
  <c r="Q461" i="5"/>
  <c r="S460" i="5"/>
  <c r="U462" i="5"/>
  <c r="W461" i="5"/>
  <c r="I461" i="5"/>
  <c r="K460" i="5"/>
  <c r="U463" i="5" l="1"/>
  <c r="W462" i="5"/>
  <c r="Q462" i="5"/>
  <c r="S461" i="5"/>
  <c r="M463" i="5"/>
  <c r="O462" i="5"/>
  <c r="I462" i="5"/>
  <c r="K461" i="5"/>
  <c r="M464" i="5" l="1"/>
  <c r="O463" i="5"/>
  <c r="Q463" i="5"/>
  <c r="S462" i="5"/>
  <c r="I463" i="5"/>
  <c r="K462" i="5"/>
  <c r="U464" i="5"/>
  <c r="W463" i="5"/>
  <c r="I464" i="5" l="1"/>
  <c r="K463" i="5"/>
  <c r="Q464" i="5"/>
  <c r="S463" i="5"/>
  <c r="W464" i="5"/>
  <c r="U465" i="5"/>
  <c r="M465" i="5"/>
  <c r="O464" i="5"/>
  <c r="U466" i="5" l="1"/>
  <c r="W465" i="5"/>
  <c r="Q465" i="5"/>
  <c r="S464" i="5"/>
  <c r="M466" i="5"/>
  <c r="O465" i="5"/>
  <c r="I465" i="5"/>
  <c r="K464" i="5"/>
  <c r="M467" i="5" l="1"/>
  <c r="O466" i="5"/>
  <c r="Q466" i="5"/>
  <c r="S465" i="5"/>
  <c r="I466" i="5"/>
  <c r="K465" i="5"/>
  <c r="U467" i="5"/>
  <c r="W466" i="5"/>
  <c r="I467" i="5" l="1"/>
  <c r="K466" i="5"/>
  <c r="Q467" i="5"/>
  <c r="S466" i="5"/>
  <c r="U468" i="5"/>
  <c r="W467" i="5"/>
  <c r="M468" i="5"/>
  <c r="O467" i="5"/>
  <c r="U469" i="5" l="1"/>
  <c r="W468" i="5"/>
  <c r="Q468" i="5"/>
  <c r="S467" i="5"/>
  <c r="M469" i="5"/>
  <c r="O468" i="5"/>
  <c r="I468" i="5"/>
  <c r="K467" i="5"/>
  <c r="M470" i="5" l="1"/>
  <c r="O469" i="5"/>
  <c r="Q469" i="5"/>
  <c r="S468" i="5"/>
  <c r="I469" i="5"/>
  <c r="K468" i="5"/>
  <c r="W469" i="5"/>
  <c r="U470" i="5"/>
  <c r="I470" i="5" l="1"/>
  <c r="K469" i="5"/>
  <c r="Q470" i="5"/>
  <c r="S469" i="5"/>
  <c r="U471" i="5"/>
  <c r="W470" i="5"/>
  <c r="O470" i="5"/>
  <c r="M471" i="5"/>
  <c r="U472" i="5" l="1"/>
  <c r="W471" i="5"/>
  <c r="Q471" i="5"/>
  <c r="S470" i="5"/>
  <c r="M472" i="5"/>
  <c r="O471" i="5"/>
  <c r="I471" i="5"/>
  <c r="K470" i="5"/>
  <c r="M473" i="5" l="1"/>
  <c r="O472" i="5"/>
  <c r="Q472" i="5"/>
  <c r="S471" i="5"/>
  <c r="I472" i="5"/>
  <c r="K471" i="5"/>
  <c r="U473" i="5"/>
  <c r="W472" i="5"/>
  <c r="I473" i="5" l="1"/>
  <c r="K472" i="5"/>
  <c r="Q473" i="5"/>
  <c r="S472" i="5"/>
  <c r="W473" i="5"/>
  <c r="U474" i="5"/>
  <c r="M474" i="5"/>
  <c r="O473" i="5"/>
  <c r="U475" i="5" l="1"/>
  <c r="W474" i="5"/>
  <c r="Q474" i="5"/>
  <c r="S473" i="5"/>
  <c r="M475" i="5"/>
  <c r="O474" i="5"/>
  <c r="I474" i="5"/>
  <c r="K473" i="5"/>
  <c r="M476" i="5" l="1"/>
  <c r="O475" i="5"/>
  <c r="Q475" i="5"/>
  <c r="S474" i="5"/>
  <c r="I475" i="5"/>
  <c r="K474" i="5"/>
  <c r="U476" i="5"/>
  <c r="W475" i="5"/>
  <c r="I476" i="5" l="1"/>
  <c r="K475" i="5"/>
  <c r="Q476" i="5"/>
  <c r="S475" i="5"/>
  <c r="U477" i="5"/>
  <c r="W476" i="5"/>
  <c r="M477" i="5"/>
  <c r="O476" i="5"/>
  <c r="U478" i="5" l="1"/>
  <c r="W477" i="5"/>
  <c r="S476" i="5"/>
  <c r="Q477" i="5"/>
  <c r="M478" i="5"/>
  <c r="O477" i="5"/>
  <c r="I477" i="5"/>
  <c r="K476" i="5"/>
  <c r="M479" i="5" l="1"/>
  <c r="O478" i="5"/>
  <c r="Q478" i="5"/>
  <c r="S477" i="5"/>
  <c r="K477" i="5"/>
  <c r="I478" i="5"/>
  <c r="U479" i="5"/>
  <c r="W478" i="5"/>
  <c r="K478" i="5" l="1"/>
  <c r="I479" i="5"/>
  <c r="Q479" i="5"/>
  <c r="S478" i="5"/>
  <c r="U480" i="5"/>
  <c r="W479" i="5"/>
  <c r="M480" i="5"/>
  <c r="O479" i="5"/>
  <c r="U481" i="5" l="1"/>
  <c r="W480" i="5"/>
  <c r="Q480" i="5"/>
  <c r="S479" i="5"/>
  <c r="I480" i="5"/>
  <c r="K479" i="5"/>
  <c r="M481" i="5"/>
  <c r="O480" i="5"/>
  <c r="I481" i="5" l="1"/>
  <c r="K480" i="5"/>
  <c r="S480" i="5"/>
  <c r="Q481" i="5"/>
  <c r="M482" i="5"/>
  <c r="O481" i="5"/>
  <c r="U482" i="5"/>
  <c r="W481" i="5"/>
  <c r="M483" i="5" l="1"/>
  <c r="O482" i="5"/>
  <c r="S481" i="5"/>
  <c r="Q482" i="5"/>
  <c r="U483" i="5"/>
  <c r="W482" i="5"/>
  <c r="K481" i="5"/>
  <c r="I482" i="5"/>
  <c r="U484" i="5" l="1"/>
  <c r="W483" i="5"/>
  <c r="Q483" i="5"/>
  <c r="S482" i="5"/>
  <c r="I483" i="5"/>
  <c r="K482" i="5"/>
  <c r="M484" i="5"/>
  <c r="O483" i="5"/>
  <c r="I484" i="5" l="1"/>
  <c r="K483" i="5"/>
  <c r="Q484" i="5"/>
  <c r="S483" i="5"/>
  <c r="M485" i="5"/>
  <c r="O484" i="5"/>
  <c r="U485" i="5"/>
  <c r="W484" i="5"/>
  <c r="M486" i="5" l="1"/>
  <c r="O485" i="5"/>
  <c r="S484" i="5"/>
  <c r="Q485" i="5"/>
  <c r="U486" i="5"/>
  <c r="W485" i="5"/>
  <c r="I485" i="5"/>
  <c r="K484" i="5"/>
  <c r="U487" i="5" l="1"/>
  <c r="W486" i="5"/>
  <c r="Q486" i="5"/>
  <c r="S485" i="5"/>
  <c r="I486" i="5"/>
  <c r="K485" i="5"/>
  <c r="M487" i="5"/>
  <c r="O486" i="5"/>
  <c r="I487" i="5" l="1"/>
  <c r="K486" i="5"/>
  <c r="Q487" i="5"/>
  <c r="S486" i="5"/>
  <c r="M488" i="5"/>
  <c r="O487" i="5"/>
  <c r="U488" i="5"/>
  <c r="W487" i="5"/>
  <c r="M489" i="5" l="1"/>
  <c r="O488" i="5"/>
  <c r="Q488" i="5"/>
  <c r="S487" i="5"/>
  <c r="U489" i="5"/>
  <c r="W488" i="5"/>
  <c r="I488" i="5"/>
  <c r="K487" i="5"/>
  <c r="U490" i="5" l="1"/>
  <c r="W489" i="5"/>
  <c r="Q489" i="5"/>
  <c r="S488" i="5"/>
  <c r="I489" i="5"/>
  <c r="K488" i="5"/>
  <c r="M490" i="5"/>
  <c r="O489" i="5"/>
  <c r="I490" i="5" l="1"/>
  <c r="K489" i="5"/>
  <c r="S489" i="5"/>
  <c r="Q490" i="5"/>
  <c r="M491" i="5"/>
  <c r="O490" i="5"/>
  <c r="U491" i="5"/>
  <c r="W490" i="5"/>
  <c r="M492" i="5" l="1"/>
  <c r="O491" i="5"/>
  <c r="S490" i="5"/>
  <c r="Q491" i="5"/>
  <c r="U492" i="5"/>
  <c r="W491" i="5"/>
  <c r="K490" i="5"/>
  <c r="I491" i="5"/>
  <c r="U493" i="5" l="1"/>
  <c r="W492" i="5"/>
  <c r="Q492" i="5"/>
  <c r="S491" i="5"/>
  <c r="I492" i="5"/>
  <c r="K491" i="5"/>
  <c r="M493" i="5"/>
  <c r="O492" i="5"/>
  <c r="I493" i="5" l="1"/>
  <c r="K492" i="5"/>
  <c r="Q493" i="5"/>
  <c r="S492" i="5"/>
  <c r="M494" i="5"/>
  <c r="O493" i="5"/>
  <c r="U494" i="5"/>
  <c r="W493" i="5"/>
  <c r="M495" i="5" l="1"/>
  <c r="O494" i="5"/>
  <c r="S493" i="5"/>
  <c r="Q494" i="5"/>
  <c r="U495" i="5"/>
  <c r="W494" i="5"/>
  <c r="I494" i="5"/>
  <c r="K493" i="5"/>
  <c r="U496" i="5" l="1"/>
  <c r="W495" i="5"/>
  <c r="Q495" i="5"/>
  <c r="S494" i="5"/>
  <c r="I495" i="5"/>
  <c r="K494" i="5"/>
  <c r="M496" i="5"/>
  <c r="O495" i="5"/>
  <c r="I496" i="5" l="1"/>
  <c r="K495" i="5"/>
  <c r="Q496" i="5"/>
  <c r="S495" i="5"/>
  <c r="M497" i="5"/>
  <c r="O496" i="5"/>
  <c r="U497" i="5"/>
  <c r="W496" i="5"/>
  <c r="M498" i="5" l="1"/>
  <c r="O497" i="5"/>
  <c r="Q497" i="5"/>
  <c r="S496" i="5"/>
  <c r="U498" i="5"/>
  <c r="W497" i="5"/>
  <c r="I497" i="5"/>
  <c r="K496" i="5"/>
  <c r="U499" i="5" l="1"/>
  <c r="W498" i="5"/>
  <c r="Q498" i="5"/>
  <c r="S497" i="5"/>
  <c r="I498" i="5"/>
  <c r="K497" i="5"/>
  <c r="M499" i="5"/>
  <c r="O498" i="5"/>
  <c r="I499" i="5" l="1"/>
  <c r="K498" i="5"/>
  <c r="S498" i="5"/>
  <c r="Q499" i="5"/>
  <c r="M500" i="5"/>
  <c r="O499" i="5"/>
  <c r="U500" i="5"/>
  <c r="W499" i="5"/>
  <c r="M501" i="5" l="1"/>
  <c r="O500" i="5"/>
  <c r="S499" i="5"/>
  <c r="Q500" i="5"/>
  <c r="U501" i="5"/>
  <c r="W500" i="5"/>
  <c r="K499" i="5"/>
  <c r="I500" i="5"/>
  <c r="U502" i="5" l="1"/>
  <c r="W501" i="5"/>
  <c r="Q501" i="5"/>
  <c r="S500" i="5"/>
  <c r="I501" i="5"/>
  <c r="K500" i="5"/>
  <c r="M502" i="5"/>
  <c r="O501" i="5"/>
  <c r="I502" i="5" l="1"/>
  <c r="K501" i="5"/>
  <c r="Q502" i="5"/>
  <c r="S501" i="5"/>
  <c r="M503" i="5"/>
  <c r="O502" i="5"/>
  <c r="U503" i="5"/>
  <c r="W502" i="5"/>
  <c r="M504" i="5" l="1"/>
  <c r="O503" i="5"/>
  <c r="S502" i="5"/>
  <c r="Q503" i="5"/>
  <c r="U504" i="5"/>
  <c r="W503" i="5"/>
  <c r="I503" i="5"/>
  <c r="K502" i="5"/>
  <c r="U505" i="5" l="1"/>
  <c r="W504" i="5"/>
  <c r="Q504" i="5"/>
  <c r="S503" i="5"/>
  <c r="I504" i="5"/>
  <c r="K503" i="5"/>
  <c r="M505" i="5"/>
  <c r="O504" i="5"/>
  <c r="I505" i="5" l="1"/>
  <c r="K504" i="5"/>
  <c r="Q505" i="5"/>
  <c r="S504" i="5"/>
  <c r="M506" i="5"/>
  <c r="O505" i="5"/>
  <c r="U506" i="5"/>
  <c r="W505" i="5"/>
  <c r="M507" i="5" l="1"/>
  <c r="O506" i="5"/>
  <c r="Q506" i="5"/>
  <c r="S505" i="5"/>
  <c r="U507" i="5"/>
  <c r="W506" i="5"/>
  <c r="I506" i="5"/>
  <c r="K505" i="5"/>
  <c r="U508" i="5" l="1"/>
  <c r="W507" i="5"/>
  <c r="Q507" i="5"/>
  <c r="S506" i="5"/>
  <c r="I507" i="5"/>
  <c r="K506" i="5"/>
  <c r="M508" i="5"/>
  <c r="O507" i="5"/>
  <c r="I508" i="5" l="1"/>
  <c r="K507" i="5"/>
  <c r="S507" i="5"/>
  <c r="Q508" i="5"/>
  <c r="M509" i="5"/>
  <c r="O508" i="5"/>
  <c r="U509" i="5"/>
  <c r="W508" i="5"/>
  <c r="M510" i="5" l="1"/>
  <c r="O509" i="5"/>
  <c r="S508" i="5"/>
  <c r="Q509" i="5"/>
  <c r="U510" i="5"/>
  <c r="W509" i="5"/>
  <c r="K508" i="5"/>
  <c r="I509" i="5"/>
  <c r="U511" i="5" l="1"/>
  <c r="W510" i="5"/>
  <c r="Q510" i="5"/>
  <c r="S509" i="5"/>
  <c r="I510" i="5"/>
  <c r="K509" i="5"/>
  <c r="M511" i="5"/>
  <c r="O510" i="5"/>
  <c r="I511" i="5" l="1"/>
  <c r="K510" i="5"/>
  <c r="Q511" i="5"/>
  <c r="S510" i="5"/>
  <c r="M512" i="5"/>
  <c r="O511" i="5"/>
  <c r="U512" i="5"/>
  <c r="W511" i="5"/>
  <c r="M513" i="5" l="1"/>
  <c r="O512" i="5"/>
  <c r="S511" i="5"/>
  <c r="Q512" i="5"/>
  <c r="U513" i="5"/>
  <c r="W512" i="5"/>
  <c r="I512" i="5"/>
  <c r="K511" i="5"/>
  <c r="U514" i="5" l="1"/>
  <c r="W513" i="5"/>
  <c r="Q513" i="5"/>
  <c r="S512" i="5"/>
  <c r="I513" i="5"/>
  <c r="K512" i="5"/>
  <c r="M514" i="5"/>
  <c r="O513" i="5"/>
  <c r="I514" i="5" l="1"/>
  <c r="K513" i="5"/>
  <c r="Q514" i="5"/>
  <c r="S513" i="5"/>
  <c r="M515" i="5"/>
  <c r="O514" i="5"/>
  <c r="U515" i="5"/>
  <c r="W514" i="5"/>
  <c r="M516" i="5" l="1"/>
  <c r="O515" i="5"/>
  <c r="Q515" i="5"/>
  <c r="S514" i="5"/>
  <c r="U516" i="5"/>
  <c r="W515" i="5"/>
  <c r="I515" i="5"/>
  <c r="K514" i="5"/>
  <c r="U517" i="5" l="1"/>
  <c r="W516" i="5"/>
  <c r="Q516" i="5"/>
  <c r="S515" i="5"/>
  <c r="I516" i="5"/>
  <c r="K515" i="5"/>
  <c r="M517" i="5"/>
  <c r="O516" i="5"/>
  <c r="I517" i="5" l="1"/>
  <c r="K516" i="5"/>
  <c r="S516" i="5"/>
  <c r="Q517" i="5"/>
  <c r="M518" i="5"/>
  <c r="O517" i="5"/>
  <c r="U518" i="5"/>
  <c r="W517" i="5"/>
  <c r="M519" i="5" l="1"/>
  <c r="O518" i="5"/>
  <c r="S517" i="5"/>
  <c r="Q518" i="5"/>
  <c r="U519" i="5"/>
  <c r="W518" i="5"/>
  <c r="K517" i="5"/>
  <c r="I518" i="5"/>
  <c r="Q519" i="5" l="1"/>
  <c r="S518" i="5"/>
  <c r="U520" i="5"/>
  <c r="W519" i="5"/>
  <c r="I519" i="5"/>
  <c r="K518" i="5"/>
  <c r="M520" i="5"/>
  <c r="O519" i="5"/>
  <c r="U521" i="5" l="1"/>
  <c r="W520" i="5"/>
  <c r="I520" i="5"/>
  <c r="K519" i="5"/>
  <c r="M521" i="5"/>
  <c r="O520" i="5"/>
  <c r="Q520" i="5"/>
  <c r="S519" i="5"/>
  <c r="M522" i="5" l="1"/>
  <c r="O521" i="5"/>
  <c r="I521" i="5"/>
  <c r="K520" i="5"/>
  <c r="S520" i="5"/>
  <c r="Q521" i="5"/>
  <c r="U522" i="5"/>
  <c r="W521" i="5"/>
  <c r="Q522" i="5" l="1"/>
  <c r="S521" i="5"/>
  <c r="I522" i="5"/>
  <c r="K521" i="5"/>
  <c r="U523" i="5"/>
  <c r="W522" i="5"/>
  <c r="M523" i="5"/>
  <c r="O522" i="5"/>
  <c r="U524" i="5" l="1"/>
  <c r="W523" i="5"/>
  <c r="I523" i="5"/>
  <c r="K522" i="5"/>
  <c r="M524" i="5"/>
  <c r="O523" i="5"/>
  <c r="Q523" i="5"/>
  <c r="S522" i="5"/>
  <c r="M525" i="5" l="1"/>
  <c r="O524" i="5"/>
  <c r="I524" i="5"/>
  <c r="K523" i="5"/>
  <c r="Q524" i="5"/>
  <c r="S523" i="5"/>
  <c r="U525" i="5"/>
  <c r="W524" i="5"/>
  <c r="Q525" i="5" l="1"/>
  <c r="S524" i="5"/>
  <c r="I525" i="5"/>
  <c r="K524" i="5"/>
  <c r="U526" i="5"/>
  <c r="W525" i="5"/>
  <c r="M526" i="5"/>
  <c r="O525" i="5"/>
  <c r="U527" i="5" l="1"/>
  <c r="W526" i="5"/>
  <c r="I526" i="5"/>
  <c r="K525" i="5"/>
  <c r="M527" i="5"/>
  <c r="O526" i="5"/>
  <c r="S525" i="5"/>
  <c r="Q526" i="5"/>
  <c r="O527" i="5" l="1"/>
  <c r="M528" i="5"/>
  <c r="K526" i="5"/>
  <c r="I527" i="5"/>
  <c r="S526" i="5"/>
  <c r="Q527" i="5"/>
  <c r="U528" i="5"/>
  <c r="W527" i="5"/>
  <c r="S527" i="5" l="1"/>
  <c r="Q528" i="5"/>
  <c r="K527" i="5"/>
  <c r="I528" i="5"/>
  <c r="M529" i="5"/>
  <c r="O528" i="5"/>
  <c r="W528" i="5"/>
  <c r="U529" i="5"/>
  <c r="M530" i="5" l="1"/>
  <c r="O529" i="5"/>
  <c r="I529" i="5"/>
  <c r="K528" i="5"/>
  <c r="U530" i="5"/>
  <c r="W529" i="5"/>
  <c r="Q529" i="5"/>
  <c r="S528" i="5"/>
  <c r="U531" i="5" l="1"/>
  <c r="W530" i="5"/>
  <c r="K529" i="5"/>
  <c r="I530" i="5"/>
  <c r="Q530" i="5"/>
  <c r="S529" i="5"/>
  <c r="M531" i="5"/>
  <c r="O530" i="5"/>
  <c r="Q531" i="5" l="1"/>
  <c r="S530" i="5"/>
  <c r="I531" i="5"/>
  <c r="K530" i="5"/>
  <c r="M532" i="5"/>
  <c r="O531" i="5"/>
  <c r="W531" i="5"/>
  <c r="U532" i="5"/>
  <c r="I532" i="5" l="1"/>
  <c r="K531" i="5"/>
  <c r="M533" i="5"/>
  <c r="O532" i="5"/>
  <c r="U533" i="5"/>
  <c r="W532" i="5"/>
  <c r="Q532" i="5"/>
  <c r="S531" i="5"/>
  <c r="U534" i="5" l="1"/>
  <c r="W533" i="5"/>
  <c r="M534" i="5"/>
  <c r="O533" i="5"/>
  <c r="Q533" i="5"/>
  <c r="S532" i="5"/>
  <c r="K532" i="5"/>
  <c r="I533" i="5"/>
  <c r="Q534" i="5" l="1"/>
  <c r="S533" i="5"/>
  <c r="M535" i="5"/>
  <c r="O534" i="5"/>
  <c r="I534" i="5"/>
  <c r="K533" i="5"/>
  <c r="W534" i="5"/>
  <c r="U535" i="5"/>
  <c r="I535" i="5" l="1"/>
  <c r="K534" i="5"/>
  <c r="M536" i="5"/>
  <c r="O535" i="5"/>
  <c r="U536" i="5"/>
  <c r="W535" i="5"/>
  <c r="Q535" i="5"/>
  <c r="S534" i="5"/>
  <c r="U537" i="5" l="1"/>
  <c r="W536" i="5"/>
  <c r="M537" i="5"/>
  <c r="O536" i="5"/>
  <c r="S535" i="5"/>
  <c r="Q536" i="5"/>
  <c r="K535" i="5"/>
  <c r="I536" i="5"/>
  <c r="I537" i="5" l="1"/>
  <c r="K536" i="5"/>
  <c r="Q537" i="5"/>
  <c r="S536" i="5"/>
  <c r="O537" i="5"/>
  <c r="M538" i="5"/>
  <c r="W537" i="5"/>
  <c r="U538" i="5"/>
  <c r="M539" i="5" l="1"/>
  <c r="O538" i="5"/>
  <c r="Q538" i="5"/>
  <c r="S537" i="5"/>
  <c r="U539" i="5"/>
  <c r="W538" i="5"/>
  <c r="I538" i="5"/>
  <c r="K537" i="5"/>
  <c r="U540" i="5" l="1"/>
  <c r="W539" i="5"/>
  <c r="Q539" i="5"/>
  <c r="S538" i="5"/>
  <c r="K538" i="5"/>
  <c r="I539" i="5"/>
  <c r="M540" i="5"/>
  <c r="O539" i="5"/>
  <c r="I540" i="5" l="1"/>
  <c r="K539" i="5"/>
  <c r="Q540" i="5"/>
  <c r="S539" i="5"/>
  <c r="M541" i="5"/>
  <c r="O540" i="5"/>
  <c r="W540" i="5"/>
  <c r="U541" i="5"/>
  <c r="M542" i="5" l="1"/>
  <c r="O541" i="5"/>
  <c r="Q541" i="5"/>
  <c r="S540" i="5"/>
  <c r="U542" i="5"/>
  <c r="W541" i="5"/>
  <c r="I541" i="5"/>
  <c r="K540" i="5"/>
  <c r="U543" i="5" l="1"/>
  <c r="W542" i="5"/>
  <c r="Q542" i="5"/>
  <c r="S541" i="5"/>
  <c r="K541" i="5"/>
  <c r="I542" i="5"/>
  <c r="M543" i="5"/>
  <c r="O542" i="5"/>
  <c r="I543" i="5" l="1"/>
  <c r="K542" i="5"/>
  <c r="Q543" i="5"/>
  <c r="S542" i="5"/>
  <c r="M544" i="5"/>
  <c r="O543" i="5"/>
  <c r="W543" i="5"/>
  <c r="U544" i="5"/>
  <c r="M545" i="5" l="1"/>
  <c r="O544" i="5"/>
  <c r="Q544" i="5"/>
  <c r="S543" i="5"/>
  <c r="U545" i="5"/>
  <c r="W544" i="5"/>
  <c r="I544" i="5"/>
  <c r="K543" i="5"/>
  <c r="U546" i="5" l="1"/>
  <c r="W545" i="5"/>
  <c r="S544" i="5"/>
  <c r="Q545" i="5"/>
  <c r="K544" i="5"/>
  <c r="I545" i="5"/>
  <c r="M546" i="5"/>
  <c r="O545" i="5"/>
  <c r="I546" i="5" l="1"/>
  <c r="K545" i="5"/>
  <c r="Q546" i="5"/>
  <c r="S545" i="5"/>
  <c r="O546" i="5"/>
  <c r="M547" i="5"/>
  <c r="W546" i="5"/>
  <c r="U547" i="5"/>
  <c r="M548" i="5" l="1"/>
  <c r="O547" i="5"/>
  <c r="Q547" i="5"/>
  <c r="S546" i="5"/>
  <c r="U548" i="5"/>
  <c r="W547" i="5"/>
  <c r="I547" i="5"/>
  <c r="K546" i="5"/>
  <c r="U549" i="5" l="1"/>
  <c r="W548" i="5"/>
  <c r="Q548" i="5"/>
  <c r="S547" i="5"/>
  <c r="K547" i="5"/>
  <c r="I548" i="5"/>
  <c r="M549" i="5"/>
  <c r="O548" i="5"/>
  <c r="I549" i="5" l="1"/>
  <c r="K548" i="5"/>
  <c r="Q549" i="5"/>
  <c r="S548" i="5"/>
  <c r="M550" i="5"/>
  <c r="O549" i="5"/>
  <c r="W549" i="5"/>
  <c r="U550" i="5"/>
  <c r="M551" i="5" l="1"/>
  <c r="O550" i="5"/>
  <c r="Q550" i="5"/>
  <c r="S549" i="5"/>
  <c r="U551" i="5"/>
  <c r="W550" i="5"/>
  <c r="I550" i="5"/>
  <c r="K549" i="5"/>
  <c r="U552" i="5" l="1"/>
  <c r="W551" i="5"/>
  <c r="Q551" i="5"/>
  <c r="S550" i="5"/>
  <c r="K550" i="5"/>
  <c r="I551" i="5"/>
  <c r="M552" i="5"/>
  <c r="O551" i="5"/>
  <c r="I552" i="5" l="1"/>
  <c r="K551" i="5"/>
  <c r="Q552" i="5"/>
  <c r="S551" i="5"/>
  <c r="M553" i="5"/>
  <c r="O552" i="5"/>
  <c r="W552" i="5"/>
  <c r="U553" i="5"/>
  <c r="M554" i="5" l="1"/>
  <c r="O553" i="5"/>
  <c r="U554" i="5"/>
  <c r="W553" i="5"/>
  <c r="Q553" i="5"/>
  <c r="S552" i="5"/>
  <c r="I553" i="5"/>
  <c r="K552" i="5"/>
  <c r="U555" i="5" l="1"/>
  <c r="W554" i="5"/>
  <c r="S553" i="5"/>
  <c r="Q554" i="5"/>
  <c r="K553" i="5"/>
  <c r="I554" i="5"/>
  <c r="M555" i="5"/>
  <c r="O554" i="5"/>
  <c r="Q555" i="5" l="1"/>
  <c r="S554" i="5"/>
  <c r="I555" i="5"/>
  <c r="K554" i="5"/>
  <c r="O555" i="5"/>
  <c r="M556" i="5"/>
  <c r="W555" i="5"/>
  <c r="U556" i="5"/>
  <c r="M557" i="5" l="1"/>
  <c r="O556" i="5"/>
  <c r="I556" i="5"/>
  <c r="K555" i="5"/>
  <c r="U557" i="5"/>
  <c r="W556" i="5"/>
  <c r="Q556" i="5"/>
  <c r="S555" i="5"/>
  <c r="K556" i="5" l="1"/>
  <c r="I557" i="5"/>
  <c r="U558" i="5"/>
  <c r="W557" i="5"/>
  <c r="Q557" i="5"/>
  <c r="S556" i="5"/>
  <c r="M558" i="5"/>
  <c r="O557" i="5"/>
  <c r="Q558" i="5" l="1"/>
  <c r="S557" i="5"/>
  <c r="I558" i="5"/>
  <c r="K557" i="5"/>
  <c r="W558" i="5"/>
  <c r="U559" i="5"/>
  <c r="M559" i="5"/>
  <c r="O558" i="5"/>
  <c r="U560" i="5" l="1"/>
  <c r="W559" i="5"/>
  <c r="I559" i="5"/>
  <c r="K558" i="5"/>
  <c r="M560" i="5"/>
  <c r="O559" i="5"/>
  <c r="Q559" i="5"/>
  <c r="S558" i="5"/>
  <c r="M561" i="5" l="1"/>
  <c r="O560" i="5"/>
  <c r="K559" i="5"/>
  <c r="I560" i="5"/>
  <c r="Q560" i="5"/>
  <c r="S559" i="5"/>
  <c r="U561" i="5"/>
  <c r="W560" i="5"/>
  <c r="Q561" i="5" l="1"/>
  <c r="S560" i="5"/>
  <c r="I561" i="5"/>
  <c r="K560" i="5"/>
  <c r="W561" i="5"/>
  <c r="U562" i="5"/>
  <c r="M562" i="5"/>
  <c r="O561" i="5"/>
  <c r="I562" i="5" l="1"/>
  <c r="K561" i="5"/>
  <c r="U563" i="5"/>
  <c r="W562" i="5"/>
  <c r="M563" i="5"/>
  <c r="O562" i="5"/>
  <c r="Q562" i="5"/>
  <c r="S561" i="5"/>
  <c r="M564" i="5" l="1"/>
  <c r="O563" i="5"/>
  <c r="U564" i="5"/>
  <c r="W563" i="5"/>
  <c r="S562" i="5"/>
  <c r="Q563" i="5"/>
  <c r="K562" i="5"/>
  <c r="I563" i="5"/>
  <c r="I564" i="5" l="1"/>
  <c r="K563" i="5"/>
  <c r="Q564" i="5"/>
  <c r="S563" i="5"/>
  <c r="W564" i="5"/>
  <c r="U565" i="5"/>
  <c r="O564" i="5"/>
  <c r="M565" i="5"/>
  <c r="U566" i="5" l="1"/>
  <c r="W565" i="5"/>
  <c r="Q565" i="5"/>
  <c r="S564" i="5"/>
  <c r="M566" i="5"/>
  <c r="O565" i="5"/>
  <c r="I565" i="5"/>
  <c r="K564" i="5"/>
  <c r="M567" i="5" l="1"/>
  <c r="O566" i="5"/>
  <c r="Q566" i="5"/>
  <c r="S565" i="5"/>
  <c r="K565" i="5"/>
  <c r="I566" i="5"/>
  <c r="U567" i="5"/>
  <c r="W566" i="5"/>
  <c r="I567" i="5" l="1"/>
  <c r="K566" i="5"/>
  <c r="Q567" i="5"/>
  <c r="S566" i="5"/>
  <c r="W567" i="5"/>
  <c r="U568" i="5"/>
  <c r="M568" i="5"/>
  <c r="O567" i="5"/>
  <c r="U569" i="5" l="1"/>
  <c r="W568" i="5"/>
  <c r="Q568" i="5"/>
  <c r="S567" i="5"/>
  <c r="M569" i="5"/>
  <c r="O568" i="5"/>
  <c r="I568" i="5"/>
  <c r="K567" i="5"/>
  <c r="M570" i="5" l="1"/>
  <c r="O569" i="5"/>
  <c r="Q569" i="5"/>
  <c r="S568" i="5"/>
  <c r="K568" i="5"/>
  <c r="I569" i="5"/>
  <c r="U570" i="5"/>
  <c r="W569" i="5"/>
  <c r="I570" i="5" l="1"/>
  <c r="K569" i="5"/>
  <c r="Q570" i="5"/>
  <c r="S569" i="5"/>
  <c r="W570" i="5"/>
  <c r="U571" i="5"/>
  <c r="M571" i="5"/>
  <c r="O570" i="5"/>
  <c r="U572" i="5" l="1"/>
  <c r="W571" i="5"/>
  <c r="Q571" i="5"/>
  <c r="S570" i="5"/>
  <c r="M572" i="5"/>
  <c r="O571" i="5"/>
  <c r="I571" i="5"/>
  <c r="K570" i="5"/>
  <c r="M573" i="5" l="1"/>
  <c r="O572" i="5"/>
  <c r="S571" i="5"/>
  <c r="Q572" i="5"/>
  <c r="K571" i="5"/>
  <c r="I572" i="5"/>
  <c r="U573" i="5"/>
  <c r="W572" i="5"/>
  <c r="I573" i="5" l="1"/>
  <c r="K572" i="5"/>
  <c r="Q573" i="5"/>
  <c r="S572" i="5"/>
  <c r="W573" i="5"/>
  <c r="U574" i="5"/>
  <c r="O573" i="5"/>
  <c r="M574" i="5"/>
  <c r="W574" i="5" l="1"/>
  <c r="U575" i="5"/>
  <c r="Q574" i="5"/>
  <c r="S573" i="5"/>
  <c r="O574" i="5"/>
  <c r="M575" i="5"/>
  <c r="I574" i="5"/>
  <c r="K573" i="5"/>
  <c r="M576" i="5" l="1"/>
  <c r="O575" i="5"/>
  <c r="Q575" i="5"/>
  <c r="S574" i="5"/>
  <c r="U576" i="5"/>
  <c r="W575" i="5"/>
  <c r="I575" i="5"/>
  <c r="K574" i="5"/>
  <c r="U577" i="5" l="1"/>
  <c r="W576" i="5"/>
  <c r="Q576" i="5"/>
  <c r="S575" i="5"/>
  <c r="I576" i="5"/>
  <c r="K575" i="5"/>
  <c r="M577" i="5"/>
  <c r="O576" i="5"/>
  <c r="I577" i="5" l="1"/>
  <c r="K576" i="5"/>
  <c r="S576" i="5"/>
  <c r="Q577" i="5"/>
  <c r="M578" i="5"/>
  <c r="O577" i="5"/>
  <c r="W577" i="5"/>
  <c r="U578" i="5"/>
  <c r="M579" i="5" l="1"/>
  <c r="O578" i="5"/>
  <c r="Q578" i="5"/>
  <c r="S577" i="5"/>
  <c r="U579" i="5"/>
  <c r="W578" i="5"/>
  <c r="I578" i="5"/>
  <c r="K577" i="5"/>
  <c r="U580" i="5" l="1"/>
  <c r="W579" i="5"/>
  <c r="Q579" i="5"/>
  <c r="S578" i="5"/>
  <c r="I579" i="5"/>
  <c r="K578" i="5"/>
  <c r="M580" i="5"/>
  <c r="O579" i="5"/>
  <c r="K579" i="5" l="1"/>
  <c r="I580" i="5"/>
  <c r="S579" i="5"/>
  <c r="Q580" i="5"/>
  <c r="M581" i="5"/>
  <c r="O580" i="5"/>
  <c r="U581" i="5"/>
  <c r="W580" i="5"/>
  <c r="M582" i="5" l="1"/>
  <c r="O581" i="5"/>
  <c r="I581" i="5"/>
  <c r="K580" i="5"/>
  <c r="Q581" i="5"/>
  <c r="S580" i="5"/>
  <c r="U582" i="5"/>
  <c r="W581" i="5"/>
  <c r="Q582" i="5" l="1"/>
  <c r="S581" i="5"/>
  <c r="I582" i="5"/>
  <c r="K581" i="5"/>
  <c r="U583" i="5"/>
  <c r="W582" i="5"/>
  <c r="M583" i="5"/>
  <c r="O582" i="5"/>
  <c r="W583" i="5" l="1"/>
  <c r="U584" i="5"/>
  <c r="I583" i="5"/>
  <c r="K582" i="5"/>
  <c r="O583" i="5"/>
  <c r="M584" i="5"/>
  <c r="Q583" i="5"/>
  <c r="S582" i="5"/>
  <c r="M585" i="5" l="1"/>
  <c r="O584" i="5"/>
  <c r="I584" i="5"/>
  <c r="K583" i="5"/>
  <c r="U585" i="5"/>
  <c r="W584" i="5"/>
  <c r="Q584" i="5"/>
  <c r="S583" i="5"/>
  <c r="U586" i="5" l="1"/>
  <c r="W585" i="5"/>
  <c r="I585" i="5"/>
  <c r="K584" i="5"/>
  <c r="Q585" i="5"/>
  <c r="S584" i="5"/>
  <c r="M586" i="5"/>
  <c r="O585" i="5"/>
  <c r="Q586" i="5" l="1"/>
  <c r="S585" i="5"/>
  <c r="I586" i="5"/>
  <c r="K585" i="5"/>
  <c r="M587" i="5"/>
  <c r="O586" i="5"/>
  <c r="W586" i="5"/>
  <c r="U587" i="5"/>
  <c r="M588" i="5" l="1"/>
  <c r="O587" i="5"/>
  <c r="I587" i="5"/>
  <c r="K586" i="5"/>
  <c r="U588" i="5"/>
  <c r="W587" i="5"/>
  <c r="Q587" i="5"/>
  <c r="S586" i="5"/>
  <c r="I588" i="5" l="1"/>
  <c r="K587" i="5"/>
  <c r="U589" i="5"/>
  <c r="W588" i="5"/>
  <c r="Q588" i="5"/>
  <c r="S587" i="5"/>
  <c r="M589" i="5"/>
  <c r="O588" i="5"/>
  <c r="Q589" i="5" l="1"/>
  <c r="S588" i="5"/>
  <c r="U590" i="5"/>
  <c r="W589" i="5"/>
  <c r="M590" i="5"/>
  <c r="O589" i="5"/>
  <c r="I589" i="5"/>
  <c r="K588" i="5"/>
  <c r="M591" i="5" l="1"/>
  <c r="O590" i="5"/>
  <c r="U591" i="5"/>
  <c r="W590" i="5"/>
  <c r="I590" i="5"/>
  <c r="K589" i="5"/>
  <c r="Q590" i="5"/>
  <c r="S589" i="5"/>
  <c r="U592" i="5" l="1"/>
  <c r="W591" i="5"/>
  <c r="I591" i="5"/>
  <c r="K590" i="5"/>
  <c r="Q591" i="5"/>
  <c r="S590" i="5"/>
  <c r="M592" i="5"/>
  <c r="O591" i="5"/>
  <c r="Q592" i="5" l="1"/>
  <c r="S591" i="5"/>
  <c r="I592" i="5"/>
  <c r="K591" i="5"/>
  <c r="M593" i="5"/>
  <c r="O592" i="5"/>
  <c r="W592" i="5"/>
  <c r="U593" i="5"/>
  <c r="M594" i="5" l="1"/>
  <c r="O593" i="5"/>
  <c r="I593" i="5"/>
  <c r="K592" i="5"/>
  <c r="U594" i="5"/>
  <c r="W593" i="5"/>
  <c r="Q593" i="5"/>
  <c r="S592" i="5"/>
  <c r="U595" i="5" l="1"/>
  <c r="W594" i="5"/>
  <c r="I594" i="5"/>
  <c r="K593" i="5"/>
  <c r="Q594" i="5"/>
  <c r="S593" i="5"/>
  <c r="M595" i="5"/>
  <c r="O594" i="5"/>
  <c r="Q595" i="5" l="1"/>
  <c r="S594" i="5"/>
  <c r="I595" i="5"/>
  <c r="K594" i="5"/>
  <c r="M596" i="5"/>
  <c r="O595" i="5"/>
  <c r="W595" i="5"/>
  <c r="U596" i="5"/>
  <c r="M597" i="5" l="1"/>
  <c r="O596" i="5"/>
  <c r="I596" i="5"/>
  <c r="K595" i="5"/>
  <c r="U597" i="5"/>
  <c r="W596" i="5"/>
  <c r="Q596" i="5"/>
  <c r="S595" i="5"/>
  <c r="U598" i="5" l="1"/>
  <c r="W597" i="5"/>
  <c r="I597" i="5"/>
  <c r="K596" i="5"/>
  <c r="Q597" i="5"/>
  <c r="S596" i="5"/>
  <c r="M598" i="5"/>
  <c r="O597" i="5"/>
  <c r="Q598" i="5" l="1"/>
  <c r="S597" i="5"/>
  <c r="I598" i="5"/>
  <c r="K597" i="5"/>
  <c r="M599" i="5"/>
  <c r="O598" i="5"/>
  <c r="U599" i="5"/>
  <c r="W598" i="5"/>
  <c r="M600" i="5" l="1"/>
  <c r="O599" i="5"/>
  <c r="I599" i="5"/>
  <c r="K598" i="5"/>
  <c r="U600" i="5"/>
  <c r="W599" i="5"/>
  <c r="Q599" i="5"/>
  <c r="S598" i="5"/>
  <c r="U601" i="5" l="1"/>
  <c r="W600" i="5"/>
  <c r="I600" i="5"/>
  <c r="K599" i="5"/>
  <c r="Q600" i="5"/>
  <c r="S599" i="5"/>
  <c r="M601" i="5"/>
  <c r="O600" i="5"/>
  <c r="Q601" i="5" l="1"/>
  <c r="S600" i="5"/>
  <c r="I601" i="5"/>
  <c r="K600" i="5"/>
  <c r="M602" i="5"/>
  <c r="O601" i="5"/>
  <c r="W601" i="5"/>
  <c r="U602" i="5"/>
  <c r="M603" i="5" l="1"/>
  <c r="AD8" i="1" s="1"/>
  <c r="O602" i="5"/>
  <c r="I602" i="5"/>
  <c r="K601" i="5"/>
  <c r="U603" i="5"/>
  <c r="W602" i="5"/>
  <c r="Q602" i="5"/>
  <c r="S601" i="5"/>
  <c r="AF8" i="3" l="1"/>
  <c r="O8" i="2"/>
  <c r="S8" i="3"/>
  <c r="W603" i="5"/>
  <c r="U604" i="5"/>
  <c r="AI13" i="1"/>
  <c r="AI11" i="1"/>
  <c r="AI17" i="1"/>
  <c r="I603" i="5"/>
  <c r="K602" i="5"/>
  <c r="Q603" i="5"/>
  <c r="S602" i="5"/>
  <c r="O603" i="5"/>
  <c r="M604" i="5"/>
  <c r="AF13" i="3" l="1"/>
  <c r="X13" i="3"/>
  <c r="U13" i="2"/>
  <c r="U11" i="2"/>
  <c r="AF11" i="3"/>
  <c r="X11" i="3"/>
  <c r="X17" i="3"/>
  <c r="U17" i="2"/>
  <c r="AF17" i="3"/>
  <c r="K603" i="5"/>
  <c r="I604" i="5"/>
  <c r="O604" i="5"/>
  <c r="M605" i="5"/>
  <c r="S603" i="5"/>
  <c r="Q604" i="5"/>
  <c r="AJ17" i="1"/>
  <c r="W604" i="5"/>
  <c r="U605" i="5"/>
  <c r="V17" i="2" l="1"/>
  <c r="AG17" i="3"/>
  <c r="Y17" i="3"/>
  <c r="AF43" i="3"/>
  <c r="AH16" i="1"/>
  <c r="AH11" i="1"/>
  <c r="AH14" i="1"/>
  <c r="AH6" i="1"/>
  <c r="AG6" i="1"/>
  <c r="AH17" i="1"/>
  <c r="AH13" i="1"/>
  <c r="M606" i="5"/>
  <c r="O605" i="5"/>
  <c r="Q605" i="5"/>
  <c r="S604" i="5"/>
  <c r="I605" i="5"/>
  <c r="K604" i="5"/>
  <c r="U606" i="5"/>
  <c r="W605" i="5"/>
  <c r="AG43" i="3"/>
  <c r="AE13" i="3" l="1"/>
  <c r="AH13" i="3" s="1"/>
  <c r="T13" i="2"/>
  <c r="W13" i="2" s="1"/>
  <c r="X13" i="2" s="1"/>
  <c r="E13" i="3" s="1"/>
  <c r="F13" i="3" s="1"/>
  <c r="H13" i="3" s="1"/>
  <c r="W13" i="3"/>
  <c r="AA13" i="3" s="1"/>
  <c r="AE11" i="3"/>
  <c r="AH11" i="3" s="1"/>
  <c r="T11" i="2"/>
  <c r="W11" i="2" s="1"/>
  <c r="X11" i="2" s="1"/>
  <c r="E11" i="3" s="1"/>
  <c r="F11" i="3" s="1"/>
  <c r="H11" i="3" s="1"/>
  <c r="G11" i="3" s="1"/>
  <c r="W11" i="3"/>
  <c r="AA11" i="3" s="1"/>
  <c r="W17" i="3"/>
  <c r="AE17" i="3"/>
  <c r="T17" i="2"/>
  <c r="AA17" i="3"/>
  <c r="J17" i="3" s="1"/>
  <c r="AO17" i="4" s="1"/>
  <c r="AH17" i="3"/>
  <c r="W17" i="2"/>
  <c r="X17" i="2" s="1"/>
  <c r="E17" i="3" s="1"/>
  <c r="F17" i="3" s="1"/>
  <c r="AE16" i="3"/>
  <c r="AH16" i="3" s="1"/>
  <c r="T16" i="2"/>
  <c r="W16" i="2" s="1"/>
  <c r="X16" i="2" s="1"/>
  <c r="E16" i="3" s="1"/>
  <c r="F16" i="3" s="1"/>
  <c r="W16" i="3"/>
  <c r="AA16" i="3" s="1"/>
  <c r="T6" i="2"/>
  <c r="W6" i="3"/>
  <c r="V6" i="3"/>
  <c r="S6" i="2"/>
  <c r="AD6" i="3"/>
  <c r="S605" i="5"/>
  <c r="Q606" i="5"/>
  <c r="W606" i="5"/>
  <c r="U607" i="5"/>
  <c r="O606" i="5"/>
  <c r="M607" i="5"/>
  <c r="AE6" i="3"/>
  <c r="K605" i="5"/>
  <c r="I606" i="5"/>
  <c r="G13" i="3" l="1"/>
  <c r="J13" i="3"/>
  <c r="AO13" i="4" s="1"/>
  <c r="AB13" i="3"/>
  <c r="J11" i="3"/>
  <c r="AO11" i="4" s="1"/>
  <c r="AB11" i="3"/>
  <c r="AB17" i="3"/>
  <c r="H17" i="3"/>
  <c r="AM17" i="4"/>
  <c r="AN17" i="4" s="1"/>
  <c r="AQ17" i="4" s="1"/>
  <c r="G17" i="3"/>
  <c r="AP17" i="4"/>
  <c r="AS17" i="4"/>
  <c r="AR17" i="4" s="1"/>
  <c r="J16" i="3"/>
  <c r="AB16" i="3"/>
  <c r="H16" i="3"/>
  <c r="G16" i="3" s="1"/>
  <c r="AM18" i="4"/>
  <c r="AN18" i="4" s="1"/>
  <c r="AQ18" i="4" s="1"/>
  <c r="AO18" i="4"/>
  <c r="AA6" i="3"/>
  <c r="U608" i="5"/>
  <c r="W607" i="5"/>
  <c r="M608" i="5"/>
  <c r="O607" i="5"/>
  <c r="K606" i="5"/>
  <c r="I607" i="5"/>
  <c r="AO32" i="4"/>
  <c r="S606" i="5"/>
  <c r="Q607" i="5"/>
  <c r="W6" i="2"/>
  <c r="AO31" i="4"/>
  <c r="AH6" i="3"/>
  <c r="AP18" i="4" l="1"/>
  <c r="AS18" i="4"/>
  <c r="AR18" i="4" s="1"/>
  <c r="W43" i="2"/>
  <c r="J6" i="3"/>
  <c r="AB6" i="3"/>
  <c r="O608" i="5"/>
  <c r="M609" i="5"/>
  <c r="K607" i="5"/>
  <c r="I608" i="5"/>
  <c r="S607" i="5"/>
  <c r="Q608" i="5"/>
  <c r="X6" i="2"/>
  <c r="AS31" i="4"/>
  <c r="AR31" i="4" s="1"/>
  <c r="AP31" i="4"/>
  <c r="AM13" i="4"/>
  <c r="AN13" i="4" s="1"/>
  <c r="AQ13" i="4" s="1"/>
  <c r="AO28" i="4"/>
  <c r="AO23" i="4"/>
  <c r="W608" i="5"/>
  <c r="U609" i="5"/>
  <c r="AP13" i="4"/>
  <c r="AS13" i="4"/>
  <c r="AR13" i="4" s="1"/>
  <c r="AM31" i="4"/>
  <c r="AN31" i="4" s="1"/>
  <c r="AQ31" i="4" s="1"/>
  <c r="AM32" i="4"/>
  <c r="AN32" i="4" s="1"/>
  <c r="AQ32" i="4" s="1"/>
  <c r="AP11" i="4"/>
  <c r="AS11" i="4"/>
  <c r="AR11" i="4" s="1"/>
  <c r="AP32" i="4"/>
  <c r="AS32" i="4"/>
  <c r="AR32" i="4" s="1"/>
  <c r="AM11" i="4"/>
  <c r="AN11" i="4" s="1"/>
  <c r="AQ11" i="4" s="1"/>
  <c r="AM28" i="4" l="1"/>
  <c r="AN28" i="4" s="1"/>
  <c r="AQ28" i="4" s="1"/>
  <c r="AP28" i="4"/>
  <c r="AS28" i="4"/>
  <c r="AR28" i="4" s="1"/>
  <c r="AO6" i="4"/>
  <c r="AS23" i="4"/>
  <c r="AR23" i="4" s="1"/>
  <c r="AP23" i="4"/>
  <c r="I609" i="5"/>
  <c r="K608" i="5"/>
  <c r="E6" i="3"/>
  <c r="W609" i="5"/>
  <c r="U610" i="5"/>
  <c r="AM23" i="4"/>
  <c r="AN23" i="4" s="1"/>
  <c r="AQ23" i="4" s="1"/>
  <c r="Q609" i="5"/>
  <c r="S608" i="5"/>
  <c r="O609" i="5"/>
  <c r="M610" i="5"/>
  <c r="F6" i="3" l="1"/>
  <c r="O610" i="5"/>
  <c r="M611" i="5"/>
  <c r="W610" i="5"/>
  <c r="U611" i="5"/>
  <c r="K609" i="5"/>
  <c r="I610" i="5"/>
  <c r="S609" i="5"/>
  <c r="Q610" i="5"/>
  <c r="AS6" i="4"/>
  <c r="AP6" i="4"/>
  <c r="I611" i="5" l="1"/>
  <c r="K610" i="5"/>
  <c r="U612" i="5"/>
  <c r="W611" i="5"/>
  <c r="Q611" i="5"/>
  <c r="S610" i="5"/>
  <c r="M612" i="5"/>
  <c r="O611" i="5"/>
  <c r="AM6" i="4"/>
  <c r="H6" i="3"/>
  <c r="AR6" i="4"/>
  <c r="S611" i="5" l="1"/>
  <c r="Q612" i="5"/>
  <c r="AN6" i="4"/>
  <c r="W612" i="5"/>
  <c r="U613" i="5"/>
  <c r="W613" i="5" s="1"/>
  <c r="O612" i="5"/>
  <c r="M613" i="5"/>
  <c r="O613" i="5" s="1"/>
  <c r="G6" i="3"/>
  <c r="K611" i="5"/>
  <c r="I612" i="5"/>
  <c r="AQ6" i="4" l="1"/>
  <c r="S612" i="5"/>
  <c r="Q613" i="5"/>
  <c r="S613" i="5" s="1"/>
  <c r="K612" i="5"/>
  <c r="I613" i="5"/>
  <c r="K613" i="5" l="1"/>
  <c r="I614" i="5"/>
  <c r="I615" i="5" l="1"/>
  <c r="K614" i="5"/>
  <c r="K615" i="5" l="1"/>
  <c r="I616" i="5"/>
  <c r="I617" i="5" l="1"/>
  <c r="K616" i="5"/>
  <c r="I618" i="5" l="1"/>
  <c r="K617" i="5"/>
  <c r="K618" i="5" l="1"/>
  <c r="I619" i="5"/>
  <c r="I620" i="5" l="1"/>
  <c r="K619" i="5"/>
  <c r="I621" i="5" l="1"/>
  <c r="K620" i="5"/>
  <c r="K621" i="5" l="1"/>
  <c r="I622" i="5"/>
  <c r="I623" i="5" l="1"/>
  <c r="K622" i="5"/>
  <c r="I624" i="5" l="1"/>
  <c r="K623" i="5"/>
  <c r="K624" i="5" l="1"/>
  <c r="I625" i="5"/>
  <c r="I626" i="5" l="1"/>
  <c r="K625" i="5"/>
  <c r="I627" i="5" l="1"/>
  <c r="K626" i="5"/>
  <c r="K627" i="5" l="1"/>
  <c r="I628" i="5"/>
  <c r="I629" i="5" l="1"/>
  <c r="K628" i="5"/>
  <c r="I630" i="5" l="1"/>
  <c r="K629" i="5"/>
  <c r="K630" i="5" l="1"/>
  <c r="I631" i="5"/>
  <c r="I632" i="5" l="1"/>
  <c r="K631" i="5"/>
  <c r="I633" i="5" l="1"/>
  <c r="K632" i="5"/>
  <c r="K633" i="5" l="1"/>
  <c r="I634" i="5"/>
  <c r="I635" i="5" l="1"/>
  <c r="K634" i="5"/>
  <c r="I636" i="5" l="1"/>
  <c r="K635" i="5"/>
  <c r="K636" i="5" l="1"/>
  <c r="I637" i="5"/>
  <c r="I638" i="5" l="1"/>
  <c r="K637" i="5"/>
  <c r="I639" i="5" l="1"/>
  <c r="K638" i="5"/>
  <c r="K639" i="5" l="1"/>
  <c r="I640" i="5"/>
  <c r="I641" i="5" l="1"/>
  <c r="K640" i="5"/>
  <c r="I642" i="5" l="1"/>
  <c r="K641" i="5"/>
  <c r="K642" i="5" l="1"/>
  <c r="I643" i="5"/>
  <c r="I644" i="5" l="1"/>
  <c r="K643" i="5"/>
  <c r="I645" i="5" l="1"/>
  <c r="K644" i="5"/>
  <c r="K645" i="5" l="1"/>
  <c r="I646" i="5"/>
  <c r="I647" i="5" l="1"/>
  <c r="K646" i="5"/>
  <c r="I648" i="5" l="1"/>
  <c r="K647" i="5"/>
  <c r="K648" i="5" l="1"/>
  <c r="I649" i="5"/>
  <c r="I650" i="5" l="1"/>
  <c r="K649" i="5"/>
  <c r="I651" i="5" l="1"/>
  <c r="K650" i="5"/>
  <c r="K651" i="5" l="1"/>
  <c r="I652" i="5"/>
  <c r="I653" i="5" l="1"/>
  <c r="K652" i="5"/>
  <c r="I654" i="5" l="1"/>
  <c r="K653" i="5"/>
  <c r="K654" i="5" l="1"/>
  <c r="I655" i="5"/>
  <c r="I656" i="5" l="1"/>
  <c r="K655" i="5"/>
  <c r="I657" i="5" l="1"/>
  <c r="K656" i="5"/>
  <c r="K657" i="5" l="1"/>
  <c r="I658" i="5"/>
  <c r="I659" i="5" l="1"/>
  <c r="K658" i="5"/>
  <c r="I660" i="5" l="1"/>
  <c r="K659" i="5"/>
  <c r="K660" i="5" l="1"/>
  <c r="I661" i="5"/>
  <c r="I662" i="5" l="1"/>
  <c r="K661" i="5"/>
  <c r="I663" i="5" l="1"/>
  <c r="K662" i="5"/>
  <c r="I664" i="5" l="1"/>
  <c r="K663" i="5"/>
  <c r="K664" i="5" l="1"/>
  <c r="I665" i="5"/>
  <c r="I666" i="5" l="1"/>
  <c r="K665" i="5"/>
  <c r="I667" i="5" l="1"/>
  <c r="K666" i="5"/>
  <c r="K667" i="5" l="1"/>
  <c r="I668" i="5"/>
  <c r="I669" i="5" l="1"/>
  <c r="K668" i="5"/>
  <c r="I670" i="5" l="1"/>
  <c r="K669" i="5"/>
  <c r="K670" i="5" l="1"/>
  <c r="I671" i="5"/>
  <c r="I672" i="5" l="1"/>
  <c r="K671" i="5"/>
  <c r="I673" i="5" l="1"/>
  <c r="K672" i="5"/>
  <c r="K673" i="5" l="1"/>
  <c r="I674" i="5"/>
  <c r="I675" i="5" l="1"/>
  <c r="K674" i="5"/>
  <c r="I676" i="5" l="1"/>
  <c r="K675" i="5"/>
  <c r="K676" i="5" l="1"/>
  <c r="I677" i="5"/>
  <c r="I678" i="5" l="1"/>
  <c r="K677" i="5"/>
  <c r="I679" i="5" l="1"/>
  <c r="K678" i="5"/>
  <c r="K679" i="5" l="1"/>
  <c r="I680" i="5"/>
  <c r="I681" i="5" l="1"/>
  <c r="K680" i="5"/>
  <c r="I682" i="5" l="1"/>
  <c r="K681" i="5"/>
  <c r="K682" i="5" l="1"/>
  <c r="I683" i="5"/>
  <c r="I684" i="5" l="1"/>
  <c r="K683" i="5"/>
  <c r="I685" i="5" l="1"/>
  <c r="K684" i="5"/>
  <c r="K685" i="5" l="1"/>
  <c r="I686" i="5"/>
  <c r="I687" i="5" l="1"/>
  <c r="K686" i="5"/>
  <c r="I688" i="5" l="1"/>
  <c r="K687" i="5"/>
  <c r="K688" i="5" l="1"/>
  <c r="I689" i="5"/>
  <c r="I690" i="5" l="1"/>
  <c r="K689" i="5"/>
  <c r="I691" i="5" l="1"/>
  <c r="K690" i="5"/>
  <c r="K691" i="5" l="1"/>
  <c r="I692" i="5"/>
  <c r="I693" i="5" l="1"/>
  <c r="K692" i="5"/>
  <c r="I694" i="5" l="1"/>
  <c r="K693" i="5"/>
  <c r="K694" i="5" l="1"/>
  <c r="I695" i="5"/>
  <c r="I696" i="5" l="1"/>
  <c r="K695" i="5"/>
  <c r="I697" i="5" l="1"/>
  <c r="K696" i="5"/>
  <c r="K697" i="5" l="1"/>
  <c r="I698" i="5"/>
  <c r="I699" i="5" l="1"/>
  <c r="K698" i="5"/>
  <c r="I700" i="5" l="1"/>
  <c r="K699" i="5"/>
  <c r="K700" i="5" l="1"/>
  <c r="I701" i="5"/>
  <c r="I702" i="5" l="1"/>
  <c r="K701" i="5"/>
  <c r="I703" i="5" l="1"/>
  <c r="K702" i="5"/>
  <c r="K703" i="5" l="1"/>
  <c r="I704" i="5"/>
  <c r="I705" i="5" l="1"/>
  <c r="K704" i="5"/>
  <c r="I706" i="5" l="1"/>
  <c r="K705" i="5"/>
  <c r="K706" i="5" l="1"/>
  <c r="I707" i="5"/>
  <c r="I708" i="5" l="1"/>
  <c r="K707" i="5"/>
  <c r="I709" i="5" l="1"/>
  <c r="K708" i="5"/>
  <c r="K709" i="5" l="1"/>
  <c r="I710" i="5"/>
  <c r="I711" i="5" l="1"/>
  <c r="K710" i="5"/>
  <c r="I712" i="5" l="1"/>
  <c r="K711" i="5"/>
  <c r="K712" i="5" l="1"/>
  <c r="I713" i="5"/>
  <c r="I714" i="5" l="1"/>
  <c r="K713" i="5"/>
  <c r="I715" i="5" l="1"/>
  <c r="K714" i="5"/>
  <c r="K715" i="5" l="1"/>
  <c r="I716" i="5"/>
  <c r="I717" i="5" l="1"/>
  <c r="K716" i="5"/>
  <c r="I718" i="5" l="1"/>
  <c r="K717" i="5"/>
  <c r="K718" i="5" l="1"/>
  <c r="I719" i="5"/>
  <c r="I720" i="5" l="1"/>
  <c r="K719" i="5"/>
  <c r="I721" i="5" l="1"/>
  <c r="K720" i="5"/>
  <c r="K721" i="5" l="1"/>
  <c r="I722" i="5"/>
  <c r="I723" i="5" l="1"/>
  <c r="K722" i="5"/>
  <c r="I724" i="5" l="1"/>
  <c r="K723" i="5"/>
  <c r="K724" i="5" l="1"/>
  <c r="I725" i="5"/>
  <c r="I726" i="5" l="1"/>
  <c r="K725" i="5"/>
  <c r="I727" i="5" l="1"/>
  <c r="K726" i="5"/>
  <c r="K727" i="5" l="1"/>
  <c r="I728" i="5"/>
  <c r="I729" i="5" l="1"/>
  <c r="K728" i="5"/>
  <c r="I730" i="5" l="1"/>
  <c r="K729" i="5"/>
  <c r="K730" i="5" l="1"/>
  <c r="I731" i="5"/>
  <c r="I732" i="5" l="1"/>
  <c r="K731" i="5"/>
  <c r="I733" i="5" l="1"/>
  <c r="K732" i="5"/>
  <c r="K733" i="5" l="1"/>
  <c r="I734" i="5"/>
  <c r="I735" i="5" l="1"/>
  <c r="K734" i="5"/>
  <c r="I736" i="5" l="1"/>
  <c r="K735" i="5"/>
  <c r="K736" i="5" l="1"/>
  <c r="I737" i="5"/>
  <c r="I738" i="5" l="1"/>
  <c r="K737" i="5"/>
  <c r="I739" i="5" l="1"/>
  <c r="K738" i="5"/>
  <c r="K739" i="5" l="1"/>
  <c r="I740" i="5"/>
  <c r="I741" i="5" l="1"/>
  <c r="K740" i="5"/>
  <c r="I742" i="5" l="1"/>
  <c r="K741" i="5"/>
  <c r="K742" i="5" l="1"/>
  <c r="I743" i="5"/>
  <c r="I744" i="5" l="1"/>
  <c r="K743" i="5"/>
  <c r="I745" i="5" l="1"/>
  <c r="K744" i="5"/>
  <c r="K745" i="5" l="1"/>
  <c r="I746" i="5"/>
  <c r="I747" i="5" l="1"/>
  <c r="K746" i="5"/>
  <c r="I748" i="5" l="1"/>
  <c r="K747" i="5"/>
  <c r="K748" i="5" l="1"/>
  <c r="I749" i="5"/>
  <c r="I750" i="5" l="1"/>
  <c r="K749" i="5"/>
  <c r="I751" i="5" l="1"/>
  <c r="K750" i="5"/>
  <c r="K751" i="5" l="1"/>
  <c r="I752" i="5"/>
  <c r="I753" i="5" l="1"/>
  <c r="K752" i="5"/>
  <c r="I754" i="5" l="1"/>
  <c r="K753" i="5"/>
  <c r="K754" i="5" l="1"/>
  <c r="I755" i="5"/>
  <c r="I756" i="5" l="1"/>
  <c r="K755" i="5"/>
  <c r="I757" i="5" l="1"/>
  <c r="K756" i="5"/>
  <c r="K757" i="5" l="1"/>
  <c r="I758" i="5"/>
  <c r="I759" i="5" l="1"/>
  <c r="K758" i="5"/>
  <c r="I760" i="5" l="1"/>
  <c r="K759" i="5"/>
  <c r="K760" i="5" l="1"/>
  <c r="I761" i="5"/>
  <c r="I762" i="5" l="1"/>
  <c r="K761" i="5"/>
  <c r="I763" i="5" l="1"/>
  <c r="K762" i="5"/>
  <c r="K763" i="5" l="1"/>
  <c r="I764" i="5"/>
  <c r="I765" i="5" l="1"/>
  <c r="K764" i="5"/>
  <c r="I766" i="5" l="1"/>
  <c r="K765" i="5"/>
  <c r="K766" i="5" l="1"/>
  <c r="I767" i="5"/>
  <c r="I768" i="5" l="1"/>
  <c r="K767" i="5"/>
  <c r="I769" i="5" l="1"/>
  <c r="K768" i="5"/>
  <c r="K769" i="5" l="1"/>
  <c r="I770" i="5"/>
  <c r="I771" i="5" l="1"/>
  <c r="K770" i="5"/>
  <c r="I772" i="5" l="1"/>
  <c r="K771" i="5"/>
  <c r="K772" i="5" l="1"/>
  <c r="I773" i="5"/>
  <c r="I774" i="5" l="1"/>
  <c r="K773" i="5"/>
  <c r="I775" i="5" l="1"/>
  <c r="K774" i="5"/>
  <c r="K775" i="5" l="1"/>
  <c r="I776" i="5"/>
  <c r="I777" i="5" l="1"/>
  <c r="K776" i="5"/>
  <c r="I778" i="5" l="1"/>
  <c r="K777" i="5"/>
  <c r="K778" i="5" l="1"/>
  <c r="I779" i="5"/>
  <c r="I780" i="5" l="1"/>
  <c r="K779" i="5"/>
  <c r="I781" i="5" l="1"/>
  <c r="K780" i="5"/>
  <c r="K781" i="5" l="1"/>
  <c r="I782" i="5"/>
  <c r="I783" i="5" l="1"/>
  <c r="K782" i="5"/>
  <c r="I784" i="5" l="1"/>
  <c r="K783" i="5"/>
  <c r="K784" i="5" l="1"/>
  <c r="I785" i="5"/>
  <c r="I786" i="5" l="1"/>
  <c r="K785" i="5"/>
  <c r="I787" i="5" l="1"/>
  <c r="K786" i="5"/>
  <c r="I788" i="5" l="1"/>
  <c r="K787" i="5"/>
  <c r="I789" i="5" l="1"/>
  <c r="K788" i="5"/>
  <c r="K789" i="5" l="1"/>
  <c r="I790" i="5"/>
  <c r="I791" i="5" l="1"/>
  <c r="K790" i="5"/>
  <c r="I792" i="5" l="1"/>
  <c r="K791" i="5"/>
  <c r="K792" i="5" l="1"/>
  <c r="I793" i="5"/>
  <c r="I794" i="5" l="1"/>
  <c r="K793" i="5"/>
  <c r="I795" i="5" l="1"/>
  <c r="K794" i="5"/>
  <c r="I796" i="5" l="1"/>
  <c r="K795" i="5"/>
  <c r="I797" i="5" l="1"/>
  <c r="K796" i="5"/>
  <c r="K797" i="5" l="1"/>
  <c r="I798" i="5"/>
  <c r="I799" i="5" l="1"/>
  <c r="K798" i="5"/>
  <c r="I800" i="5" l="1"/>
  <c r="K799" i="5"/>
  <c r="K800" i="5" l="1"/>
  <c r="I801" i="5"/>
  <c r="I802" i="5" l="1"/>
  <c r="K801" i="5"/>
  <c r="I803" i="5" l="1"/>
  <c r="K802" i="5"/>
  <c r="K803" i="5" l="1"/>
  <c r="I804" i="5"/>
  <c r="I805" i="5" l="1"/>
  <c r="K804" i="5"/>
  <c r="I806" i="5" l="1"/>
  <c r="K805" i="5"/>
  <c r="K806" i="5" l="1"/>
  <c r="I807" i="5"/>
  <c r="I808" i="5" l="1"/>
  <c r="K807" i="5"/>
  <c r="I809" i="5" l="1"/>
  <c r="K808" i="5"/>
  <c r="K809" i="5" l="1"/>
  <c r="I810" i="5"/>
  <c r="I811" i="5" l="1"/>
  <c r="K810" i="5"/>
  <c r="I812" i="5" l="1"/>
  <c r="K811" i="5"/>
  <c r="K812" i="5" l="1"/>
  <c r="I813" i="5"/>
  <c r="I814" i="5" l="1"/>
  <c r="K813" i="5"/>
  <c r="I815" i="5" l="1"/>
  <c r="K814" i="5"/>
  <c r="K815" i="5" l="1"/>
  <c r="I816" i="5"/>
  <c r="I817" i="5" l="1"/>
  <c r="K816" i="5"/>
  <c r="I818" i="5" l="1"/>
  <c r="K817" i="5"/>
  <c r="K818" i="5" l="1"/>
  <c r="I819" i="5"/>
  <c r="I820" i="5" l="1"/>
  <c r="K819" i="5"/>
  <c r="I821" i="5" l="1"/>
  <c r="K820" i="5"/>
  <c r="K821" i="5" l="1"/>
  <c r="I822" i="5"/>
  <c r="I823" i="5" l="1"/>
  <c r="K822" i="5"/>
  <c r="I824" i="5" l="1"/>
  <c r="K823" i="5"/>
  <c r="K824" i="5" l="1"/>
  <c r="I825" i="5"/>
  <c r="I826" i="5" l="1"/>
  <c r="K825" i="5"/>
  <c r="I827" i="5" l="1"/>
  <c r="K826" i="5"/>
  <c r="K827" i="5" l="1"/>
  <c r="I828" i="5"/>
  <c r="I829" i="5" l="1"/>
  <c r="K828" i="5"/>
  <c r="I830" i="5" l="1"/>
  <c r="K829" i="5"/>
  <c r="K830" i="5" l="1"/>
  <c r="I831" i="5"/>
  <c r="I832" i="5" l="1"/>
  <c r="K831" i="5"/>
  <c r="I833" i="5" l="1"/>
  <c r="K832" i="5"/>
  <c r="K833" i="5" l="1"/>
  <c r="I834" i="5"/>
  <c r="I835" i="5" l="1"/>
  <c r="K834" i="5"/>
  <c r="I836" i="5" l="1"/>
  <c r="K835" i="5"/>
  <c r="K836" i="5" l="1"/>
  <c r="I837" i="5"/>
  <c r="I838" i="5" l="1"/>
  <c r="K837" i="5"/>
  <c r="I839" i="5" l="1"/>
  <c r="K838" i="5"/>
  <c r="K839" i="5" l="1"/>
  <c r="I840" i="5"/>
  <c r="I841" i="5" l="1"/>
  <c r="K840" i="5"/>
  <c r="I842" i="5" l="1"/>
  <c r="K841" i="5"/>
  <c r="K842" i="5" l="1"/>
  <c r="I843" i="5"/>
  <c r="I844" i="5" l="1"/>
  <c r="K843" i="5"/>
  <c r="I845" i="5" l="1"/>
  <c r="K844" i="5"/>
  <c r="K845" i="5" l="1"/>
  <c r="I846" i="5"/>
  <c r="I847" i="5" l="1"/>
  <c r="K846" i="5"/>
  <c r="I848" i="5" l="1"/>
  <c r="K847" i="5"/>
  <c r="K848" i="5" l="1"/>
  <c r="I849" i="5"/>
  <c r="I850" i="5" l="1"/>
  <c r="K849" i="5"/>
  <c r="I851" i="5" l="1"/>
  <c r="K850" i="5"/>
  <c r="K851" i="5" l="1"/>
  <c r="I852" i="5"/>
  <c r="I853" i="5" l="1"/>
  <c r="K852" i="5"/>
  <c r="I854" i="5" l="1"/>
  <c r="K853" i="5"/>
  <c r="K854" i="5" l="1"/>
  <c r="I855" i="5"/>
  <c r="I856" i="5" l="1"/>
  <c r="K855" i="5"/>
  <c r="I857" i="5" l="1"/>
  <c r="K856" i="5"/>
  <c r="K857" i="5" l="1"/>
  <c r="I858" i="5"/>
  <c r="I859" i="5" l="1"/>
  <c r="K858" i="5"/>
  <c r="I860" i="5" l="1"/>
  <c r="K859" i="5"/>
  <c r="K860" i="5" l="1"/>
  <c r="I861" i="5"/>
  <c r="I862" i="5" l="1"/>
  <c r="K861" i="5"/>
  <c r="I863" i="5" l="1"/>
  <c r="K862" i="5"/>
  <c r="K863" i="5" l="1"/>
  <c r="I864" i="5"/>
  <c r="I865" i="5" l="1"/>
  <c r="K864" i="5"/>
  <c r="I866" i="5" l="1"/>
  <c r="K865" i="5"/>
  <c r="K866" i="5" l="1"/>
  <c r="I867" i="5"/>
  <c r="I868" i="5" l="1"/>
  <c r="K867" i="5"/>
  <c r="I869" i="5" l="1"/>
  <c r="K868" i="5"/>
  <c r="K869" i="5" l="1"/>
  <c r="I870" i="5"/>
  <c r="I871" i="5" l="1"/>
  <c r="K870" i="5"/>
  <c r="I872" i="5" l="1"/>
  <c r="K871" i="5"/>
  <c r="K872" i="5" l="1"/>
  <c r="I873" i="5"/>
  <c r="I874" i="5" l="1"/>
  <c r="K873" i="5"/>
  <c r="I875" i="5" l="1"/>
  <c r="K874" i="5"/>
  <c r="K875" i="5" l="1"/>
  <c r="AC8" i="1" s="1"/>
  <c r="I876" i="5"/>
  <c r="I877" i="5" s="1"/>
  <c r="I878" i="5" s="1"/>
  <c r="I879" i="5" s="1"/>
  <c r="I880" i="5" s="1"/>
  <c r="I881" i="5" s="1"/>
  <c r="I882" i="5" s="1"/>
  <c r="I883" i="5" s="1"/>
  <c r="I884" i="5" s="1"/>
  <c r="I885" i="5" s="1"/>
  <c r="I886" i="5" s="1"/>
  <c r="I887" i="5" s="1"/>
  <c r="I888" i="5" s="1"/>
  <c r="I889" i="5" s="1"/>
  <c r="I890" i="5" s="1"/>
  <c r="I891" i="5" s="1"/>
  <c r="I892" i="5" s="1"/>
  <c r="I893" i="5" s="1"/>
  <c r="I894" i="5" s="1"/>
  <c r="I895" i="5" s="1"/>
  <c r="I896" i="5" s="1"/>
  <c r="I897" i="5" s="1"/>
  <c r="I898" i="5" s="1"/>
  <c r="I899" i="5" s="1"/>
  <c r="I900" i="5" s="1"/>
  <c r="I901" i="5" s="1"/>
  <c r="I902" i="5" s="1"/>
  <c r="I903" i="5" s="1"/>
  <c r="I904" i="5" s="1"/>
  <c r="I905" i="5" s="1"/>
  <c r="I906" i="5" s="1"/>
  <c r="I907" i="5" s="1"/>
  <c r="I908" i="5" s="1"/>
  <c r="I909" i="5" s="1"/>
  <c r="I910" i="5" s="1"/>
  <c r="I911" i="5" s="1"/>
  <c r="I912" i="5" s="1"/>
  <c r="I913" i="5" s="1"/>
  <c r="I914" i="5" s="1"/>
  <c r="I915" i="5" s="1"/>
  <c r="I916" i="5" s="1"/>
  <c r="I917" i="5" s="1"/>
  <c r="I918" i="5" s="1"/>
  <c r="I919" i="5" s="1"/>
  <c r="I920" i="5" s="1"/>
  <c r="I921" i="5" s="1"/>
  <c r="I922" i="5" s="1"/>
  <c r="I923" i="5" s="1"/>
  <c r="I924" i="5" s="1"/>
  <c r="I925" i="5" s="1"/>
  <c r="I926" i="5" s="1"/>
  <c r="I927" i="5" s="1"/>
  <c r="I928" i="5" s="1"/>
  <c r="I929" i="5" s="1"/>
  <c r="I930" i="5" s="1"/>
  <c r="I931" i="5" s="1"/>
  <c r="I932" i="5" s="1"/>
  <c r="I933" i="5" s="1"/>
  <c r="I934" i="5" s="1"/>
  <c r="I935" i="5" s="1"/>
  <c r="I936" i="5" s="1"/>
  <c r="I937" i="5" s="1"/>
  <c r="I938" i="5" s="1"/>
  <c r="I939" i="5" s="1"/>
  <c r="I940" i="5" s="1"/>
  <c r="I941" i="5" s="1"/>
  <c r="I942" i="5" s="1"/>
  <c r="I943" i="5" s="1"/>
  <c r="I944" i="5" s="1"/>
  <c r="I945" i="5" s="1"/>
  <c r="I946" i="5" s="1"/>
  <c r="I947" i="5" s="1"/>
  <c r="I948" i="5" s="1"/>
  <c r="I949" i="5" s="1"/>
  <c r="I950" i="5" s="1"/>
  <c r="I951" i="5" s="1"/>
  <c r="I952" i="5" s="1"/>
  <c r="N8" i="2" l="1"/>
  <c r="Q8" i="2" s="1"/>
  <c r="X8" i="2" s="1"/>
  <c r="E8" i="3" s="1"/>
  <c r="F8" i="3" s="1"/>
  <c r="R8" i="3"/>
  <c r="AA8" i="3" s="1"/>
  <c r="AE8" i="3"/>
  <c r="AH8" i="3" s="1"/>
  <c r="AC14" i="1"/>
  <c r="J8" i="3" l="1"/>
  <c r="AB8" i="3"/>
  <c r="H8" i="3"/>
  <c r="G8" i="3" s="1"/>
  <c r="AE14" i="3"/>
  <c r="AH14" i="3" s="1"/>
  <c r="R14" i="3"/>
  <c r="AA14" i="3" s="1"/>
  <c r="N14" i="2"/>
  <c r="Q14" i="2" s="1"/>
  <c r="X14" i="2" s="1"/>
  <c r="E14" i="3" s="1"/>
  <c r="F14" i="3" s="1"/>
  <c r="AM8" i="4"/>
  <c r="AN8" i="4" s="1"/>
  <c r="AQ8" i="4" s="1"/>
  <c r="H14" i="3" l="1"/>
  <c r="G14" i="3" s="1"/>
  <c r="AM14" i="4"/>
  <c r="AN14" i="4" s="1"/>
  <c r="AQ14" i="4" s="1"/>
  <c r="J14" i="3"/>
  <c r="AO14" i="4" s="1"/>
  <c r="AB14" i="3"/>
  <c r="AO26" i="4"/>
  <c r="AE43" i="3"/>
  <c r="AD43" i="3"/>
  <c r="AO8" i="4"/>
  <c r="AP14" i="4" l="1"/>
  <c r="AS14" i="4"/>
  <c r="AR14" i="4" s="1"/>
  <c r="AA43" i="3"/>
  <c r="F44" i="3" s="1"/>
  <c r="AH43" i="3"/>
  <c r="AS8" i="4"/>
  <c r="AR8" i="4" s="1"/>
  <c r="AP8" i="4"/>
  <c r="X43" i="2"/>
  <c r="Q43" i="2"/>
  <c r="AM22" i="4"/>
  <c r="AN22" i="4" s="1"/>
  <c r="AQ22" i="4" s="1"/>
  <c r="AO22" i="4"/>
  <c r="AP26" i="4"/>
  <c r="AS26" i="4"/>
  <c r="AR26" i="4" s="1"/>
  <c r="AB43" i="3" l="1"/>
  <c r="J43" i="3"/>
  <c r="AG44" i="3" s="1"/>
  <c r="E43" i="3"/>
  <c r="AO16" i="4"/>
  <c r="AM26" i="4"/>
  <c r="AN26" i="4" s="1"/>
  <c r="AQ26" i="4" s="1"/>
  <c r="AP22" i="4"/>
  <c r="AS22" i="4"/>
  <c r="AR22" i="4" s="1"/>
  <c r="F43" i="3" l="1"/>
  <c r="G44" i="3" s="1"/>
  <c r="AP16" i="4"/>
  <c r="AP33" i="4" s="1"/>
  <c r="AS16" i="4"/>
  <c r="AO33" i="4"/>
  <c r="AM16" i="4"/>
  <c r="H43" i="3"/>
  <c r="AA44" i="3" l="1"/>
  <c r="H44" i="3"/>
  <c r="AR16" i="4"/>
  <c r="AR33" i="4" s="1"/>
  <c r="AS33" i="4"/>
  <c r="AN16" i="4"/>
  <c r="AM33" i="4"/>
  <c r="G43" i="3"/>
  <c r="AQ16" i="4" l="1"/>
  <c r="AQ33" i="4" s="1"/>
  <c r="AN3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Lofflerova Kamila</author>
  </authors>
  <commentList>
    <comment ref="Q13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dle aktuálního stavu výdejny k 25.1.2019</t>
        </r>
      </text>
    </comment>
  </commentList>
</comments>
</file>

<file path=xl/sharedStrings.xml><?xml version="1.0" encoding="utf-8"?>
<sst xmlns="http://schemas.openxmlformats.org/spreadsheetml/2006/main" count="1660" uniqueCount="745">
  <si>
    <t>Školní jídelny</t>
  </si>
  <si>
    <t>Kraj - Liberecký</t>
  </si>
  <si>
    <t>Statistické údaje</t>
  </si>
  <si>
    <t>Počet strávníků -jídelna vaří i vydává</t>
  </si>
  <si>
    <t>Počet strávníků-jídelna pouze vaří</t>
  </si>
  <si>
    <t>Počet strávníků jídelna pouze vydává</t>
  </si>
  <si>
    <t>Normativy- vaří i vydává</t>
  </si>
  <si>
    <t>Normativy-pouze vaří</t>
  </si>
  <si>
    <t>Normativy-pouze vydává</t>
  </si>
  <si>
    <t>ONIV - vaří a vydává</t>
  </si>
  <si>
    <t>ONIV - pouze vaří</t>
  </si>
  <si>
    <t>ONIV- pouze vydává</t>
  </si>
  <si>
    <t>číselník KÚ</t>
  </si>
  <si>
    <t>ředitelství školy</t>
  </si>
  <si>
    <t>§</t>
  </si>
  <si>
    <t>součást</t>
  </si>
  <si>
    <t>kapacita</t>
  </si>
  <si>
    <t>výkaz</t>
  </si>
  <si>
    <t>MŠ obědy</t>
  </si>
  <si>
    <t>ZŠ-obědy</t>
  </si>
  <si>
    <t>SŠ - obědy</t>
  </si>
  <si>
    <t xml:space="preserve">celodenní </t>
  </si>
  <si>
    <t>Celodenní bez obědů</t>
  </si>
  <si>
    <t>MŠ - pouze vaří</t>
  </si>
  <si>
    <t>ZŠ obědy - pouze vaří</t>
  </si>
  <si>
    <t>SŠ  obědy -pouze vaří</t>
  </si>
  <si>
    <t>celodenní strava-pouze vaří</t>
  </si>
  <si>
    <t>celodenní strava bez obědů pouze vaří</t>
  </si>
  <si>
    <t>MŠ obědy-pouze vydává</t>
  </si>
  <si>
    <t>ZŠ obědy-pouze vydává</t>
  </si>
  <si>
    <t>SŠ obědy pouze vydává</t>
  </si>
  <si>
    <t>celodenní strava-pouze vydává</t>
  </si>
  <si>
    <t>celodenní strava bez obědů pouze vydává</t>
  </si>
  <si>
    <t>No1 MŠ</t>
  </si>
  <si>
    <t>No1 ZŠ</t>
  </si>
  <si>
    <t>No1 SŠ</t>
  </si>
  <si>
    <t>No1 cel.strava</t>
  </si>
  <si>
    <t>No1 cel.strava bez obědů</t>
  </si>
  <si>
    <t>No2MŠ</t>
  </si>
  <si>
    <t>No2 ZŠ</t>
  </si>
  <si>
    <t>No2 SŠ</t>
  </si>
  <si>
    <t>No2 cel.strava</t>
  </si>
  <si>
    <t>No2 cel.strava bez obědů</t>
  </si>
  <si>
    <t>No3 MŠ</t>
  </si>
  <si>
    <t>No3  ZŠ</t>
  </si>
  <si>
    <t>No3 SŠ</t>
  </si>
  <si>
    <t>No 3 cel.strava</t>
  </si>
  <si>
    <t>No3 cel.strava bez obědů</t>
  </si>
  <si>
    <t>ONIV MŠ</t>
  </si>
  <si>
    <t>ONIV ZŠ</t>
  </si>
  <si>
    <t>ONIV SŠ</t>
  </si>
  <si>
    <t xml:space="preserve">ONIV celodenní strava </t>
  </si>
  <si>
    <t xml:space="preserve">ONIV polodenní strava </t>
  </si>
  <si>
    <t>Poznámky</t>
  </si>
  <si>
    <t>Gymnázium, Česká Lípa, Žitavská 2669</t>
  </si>
  <si>
    <t>Gymnázium Česká Lípa, Žitavská - výdejna</t>
  </si>
  <si>
    <t>L 13</t>
  </si>
  <si>
    <t>Dovoz: Školní jídelna 28.října 2733,Č.L.</t>
  </si>
  <si>
    <t>Gymnázium, Mimoň, Letná 263</t>
  </si>
  <si>
    <t>Gymnázium Mimoň, Letná 263</t>
  </si>
  <si>
    <t>L 11</t>
  </si>
  <si>
    <t>Gymnázium Ivana Olbrachta, Semily, Nad Špejcharem 574</t>
  </si>
  <si>
    <t>Gymnázium I.Olbrachta Semily, Nad Špejcharem 574</t>
  </si>
  <si>
    <t>Gymnázium, Turnov, Jana Palacha 804</t>
  </si>
  <si>
    <t>Gymnázium Turnov, J. Palacha 804</t>
  </si>
  <si>
    <t xml:space="preserve">Střední průmyslová škola, Česká Lípa, Havlíčkova 426 </t>
  </si>
  <si>
    <t>Domov mládeže Česká Lípa, Havlíčkova 443</t>
  </si>
  <si>
    <t>Vyšší odborná škola sklářská a Střední škola, Nový Bor, Wolkerova 316</t>
  </si>
  <si>
    <t>VOŠ sklář a SŠ Nový Bor, Wolkerova 316 - výdejna</t>
  </si>
  <si>
    <t>Bistro "Josef Kollmann", T.G.M. , Nový Bor</t>
  </si>
  <si>
    <t>SUPŠ sklářská, Kamenický Šenov, Havlíčkova 57</t>
  </si>
  <si>
    <t>SUPŠ Kamenický Šenov, Havlíčkova 57</t>
  </si>
  <si>
    <t>SUPŠ sklářská Železný Brod, Smetanovo zátiší 470</t>
  </si>
  <si>
    <t>Domov mládeže Železný Brod, Těpeřská 581 - výdejna</t>
  </si>
  <si>
    <t>L13</t>
  </si>
  <si>
    <t>Střední zdravotnická škola, Turnov, 28. října 1390</t>
  </si>
  <si>
    <t>SZdravŠ Turnov, 28. října 1390 - výdejna</t>
  </si>
  <si>
    <t>Panochova nemocnice Turnov, s.r.o.</t>
  </si>
  <si>
    <t>Střední škola a Mateřská škola, Liberec, Na Bojišti 15</t>
  </si>
  <si>
    <t>SŠ a MŠ, Liberec, Na Bojišti 15 -výdejna</t>
  </si>
  <si>
    <t>Střední škola strojní, stavební a dopravní, Liberec II, Truhlářská 360/3</t>
  </si>
  <si>
    <t>SŠ stav a doprav Liberec, Truhlářská 360/3</t>
  </si>
  <si>
    <t xml:space="preserve">Domov mládeže Liberec, Zeyerova 33 </t>
  </si>
  <si>
    <t>Střední škola strojní, stavební a dopravní, Liberec II, Truhlářská 360/4</t>
  </si>
  <si>
    <t>Domov mládeže Liberec, Zeyerova 34 - výdejna</t>
  </si>
  <si>
    <t xml:space="preserve">Střední škola, Semily, 28. října 607  </t>
  </si>
  <si>
    <t xml:space="preserve">SŠ Semily, Pod Vartou 630  </t>
  </si>
  <si>
    <t>Integrovaná střední škola, Vysoké nad Jizerou, Dr. Farského 300</t>
  </si>
  <si>
    <t>ISŠ Vysoké n. J., Dr. Farského 300</t>
  </si>
  <si>
    <t>Střední škola, Lomnice n. P., Antala Staška 213</t>
  </si>
  <si>
    <t>SŠ Lomnice n. P., Antala Staška 213</t>
  </si>
  <si>
    <t>SŠ Lomnice n. P., Josefa Jana Fučíka 80</t>
  </si>
  <si>
    <t>Střední škola hospodářská a lesnická, Frýdlant, Bělíkova 1387</t>
  </si>
  <si>
    <t>SŠ hosp Frýdlant, Bělíkova 1387</t>
  </si>
  <si>
    <t>SŠ hosp Frýdlant ,Mládeže 885 -  výdejna</t>
  </si>
  <si>
    <t>Střední odborná škola, Liberec, Jablonecká 999</t>
  </si>
  <si>
    <t>SOŠ Liberec, Jablonecká 999</t>
  </si>
  <si>
    <t>Obchodní akademie, Hotelová škola a Střední odborná škola, Turnov, Zborovská 519</t>
  </si>
  <si>
    <t>OA a HŠ Turnov, Zborovská 426</t>
  </si>
  <si>
    <t>ZŠ, Žižkova 518,Tu a SOŠ Alešova 1723 Tu</t>
  </si>
  <si>
    <t>ZŠ a MŠ logopedická, Liberec, E. Krásnohorské 921</t>
  </si>
  <si>
    <t>ZŠ a MŠ pro tělesně postižené, Liberec, Lužická 920/7</t>
  </si>
  <si>
    <t>ZŠ a MŠ pro TP, Libererec, Lužická 7 - výdejna</t>
  </si>
  <si>
    <t>ZŠ, Jablonec n. N., Liberecká 1734/31</t>
  </si>
  <si>
    <t>ZŠ, Jablonec n. N., Polní 10</t>
  </si>
  <si>
    <t>ZŠ, Jablonec n. N., J.Hory 33-výdejna</t>
  </si>
  <si>
    <t>ZŠ, Tanvald, Údolí Kamenice 238</t>
  </si>
  <si>
    <t>ZŠ, Tanvald, Údolí Kamenice 238 - výdejna</t>
  </si>
  <si>
    <t>Dovoz od R.S.D.-Gastroslužby-školní jídelna s.r.o.</t>
  </si>
  <si>
    <t>ZŠ a MŠ, Jilemnice, Komenského 103</t>
  </si>
  <si>
    <t>ZŠ a MŠ, Jilemnice, Tkalcovská 460 - výdejna</t>
  </si>
  <si>
    <t>ZŠ speciální, Semily, Nádražní 213</t>
  </si>
  <si>
    <t>ZŠ speciální, Semily, Nádražní 213 - výdejna</t>
  </si>
  <si>
    <t>Dětský domov, Česká Lípa, Mariánská 570</t>
  </si>
  <si>
    <t>DD, Česká Lípa, Mariánská 570</t>
  </si>
  <si>
    <t>Dětský domov, Jablonné v Podještědí, Zámecká 1</t>
  </si>
  <si>
    <t>DD, Jablonné v Podještědí, Zámecká 1</t>
  </si>
  <si>
    <t>Dětský domov, ZŠ a MŠ, Krompach 47</t>
  </si>
  <si>
    <t>DD a Spec. školy, Krompach 47</t>
  </si>
  <si>
    <t>Dětský domov, Dubá - Deštná 6</t>
  </si>
  <si>
    <t>DD, Dubá - Deštná 6</t>
  </si>
  <si>
    <t>Dětský domov, Jablonec nad Nisou, Pasecká 20</t>
  </si>
  <si>
    <t>DD, Jablonec nad Nisou, Pasecká 20</t>
  </si>
  <si>
    <t>Dětský domov, Semily, Nad školami 480</t>
  </si>
  <si>
    <t>DD, Semily, Nad školami 480</t>
  </si>
  <si>
    <t>x</t>
  </si>
  <si>
    <t xml:space="preserve">celkem </t>
  </si>
  <si>
    <t>Rozpočet</t>
  </si>
  <si>
    <t>Průměrný krajský měs. plat neped. Z P1-04</t>
  </si>
  <si>
    <t>Základní částka                na 1 žáka - MŠ</t>
  </si>
  <si>
    <t>Základní částka                na 1 žáka - ZŠ</t>
  </si>
  <si>
    <t>Základní částka                na 1 žáka - SŠ</t>
  </si>
  <si>
    <t>Základní částka                na 1 žáka - SŠ celodenní</t>
  </si>
  <si>
    <t>Základní částka                na 1 žáka - SŠ celodenní bez obědů</t>
  </si>
  <si>
    <t>Finance pro žáky - jídelna vaří i vydává</t>
  </si>
  <si>
    <t xml:space="preserve">Finance pro žáky - jídelna JEN vaří </t>
  </si>
  <si>
    <t>Finance pro žáky - jídelna JEN vydává</t>
  </si>
  <si>
    <t>NIV CELKEM</t>
  </si>
  <si>
    <t>Závazné ukazatele</t>
  </si>
  <si>
    <t xml:space="preserve">kontrolní hodnoty </t>
  </si>
  <si>
    <t>výkony</t>
  </si>
  <si>
    <t xml:space="preserve"> NIV celkem</t>
  </si>
  <si>
    <t>MP celkem</t>
  </si>
  <si>
    <t>odvody</t>
  </si>
  <si>
    <t>FKSP</t>
  </si>
  <si>
    <t>ONIV celkem</t>
  </si>
  <si>
    <t xml:space="preserve">limit počtu pracovníků </t>
  </si>
  <si>
    <t>částka na 1 žáka na nepedagoga MŠ-vaří a vydává</t>
  </si>
  <si>
    <t>částka na 1 žáka na nepedagoga ZŠ-vaří a vydává</t>
  </si>
  <si>
    <t>částka na 1 žáka na nepedagoga SŠ-vaří a vydává</t>
  </si>
  <si>
    <t>částka na 1 žáka na nepedagoga cel.strava - vaří a vydává</t>
  </si>
  <si>
    <t>částka na 1 žáka na nepedagoga polod.strava- vaří a vydává</t>
  </si>
  <si>
    <t>částka na 1 žáka na nepedagoga MŚ- jen vaří</t>
  </si>
  <si>
    <t>částka na 1 žáka na nepedagoga ZŠ- jen vaří</t>
  </si>
  <si>
    <t>částka na 1 žáka na nepedagoga SŠ - jen vaří</t>
  </si>
  <si>
    <t>částka na 1 žáka na nepedagoga cel.strava- jen vaří</t>
  </si>
  <si>
    <t>částka na 1 žáka na nepedagoga polod.strava jen vaří</t>
  </si>
  <si>
    <t>částka na 1 žáka na nepedagoga MŚ- jen vydává</t>
  </si>
  <si>
    <t>částka na 1 žáka na nepedagoga ZŠ- jen vydává</t>
  </si>
  <si>
    <t>částka na 1 žáka na nepedagoga SŠ - jen vydává</t>
  </si>
  <si>
    <t>částka na 1 žáka na nepedagoga cel.strava- jen vydává</t>
  </si>
  <si>
    <t>částka na 1 žáka na nepedagoga polod.strava jen vydává</t>
  </si>
  <si>
    <t>MP pro pedagogy</t>
  </si>
  <si>
    <t xml:space="preserve"> MP pro neped.</t>
  </si>
  <si>
    <t>O MŠ</t>
  </si>
  <si>
    <t>O ZŠ</t>
  </si>
  <si>
    <t>O SŠ</t>
  </si>
  <si>
    <t>o celodenní</t>
  </si>
  <si>
    <t>o bez obědů</t>
  </si>
  <si>
    <t xml:space="preserve">Ostatní celkem </t>
  </si>
  <si>
    <t>vaří                a                       vydává</t>
  </si>
  <si>
    <t>vaří</t>
  </si>
  <si>
    <t>vydává</t>
  </si>
  <si>
    <t>X</t>
  </si>
  <si>
    <t>Úvodní rozpis</t>
  </si>
  <si>
    <t xml:space="preserve">Změna výkonů září </t>
  </si>
  <si>
    <t>Změna rozpočtu</t>
  </si>
  <si>
    <t>Změna započtených výkonů (+,-)</t>
  </si>
  <si>
    <t>Mzdové prostředky ostatní celorok</t>
  </si>
  <si>
    <t>Mzdové prostředky na 4 měsíce</t>
  </si>
  <si>
    <t>Počet ostatních</t>
  </si>
  <si>
    <t>Limit počtu prac. přepočt. na         4 měsíce</t>
  </si>
  <si>
    <t>Mzdové prostředky celorok</t>
  </si>
  <si>
    <t xml:space="preserve">Mzdové prostředky </t>
  </si>
  <si>
    <t>Počet zam. přepočtený na celorok</t>
  </si>
  <si>
    <t>ost.</t>
  </si>
  <si>
    <t>započteno škol. rok 2018/2019</t>
  </si>
  <si>
    <t>započteno škol. rok 2019/2020</t>
  </si>
  <si>
    <t>rozdíl</t>
  </si>
  <si>
    <t>SŠ les Hejnice, Lázeňská 349</t>
  </si>
  <si>
    <t>ŠJ ZŠ a SŠ</t>
  </si>
  <si>
    <t>ŠJ SŠ - celodenní</t>
  </si>
  <si>
    <t>ŠJ SŠ - vývařovna</t>
  </si>
  <si>
    <t>ŠJ SŠ - vývařovna celodenní</t>
  </si>
  <si>
    <t>ŠJ SŠ - výdejna</t>
  </si>
  <si>
    <t>ŠJ SŠ - výdejna celodenní</t>
  </si>
  <si>
    <t>ŠJ MŠ</t>
  </si>
  <si>
    <t>stravovaní</t>
  </si>
  <si>
    <t>No</t>
  </si>
  <si>
    <t>O</t>
  </si>
  <si>
    <t>průměrný měsíční plat nepedagoga</t>
  </si>
  <si>
    <t>vaří a vyd.</t>
  </si>
  <si>
    <t>ONIV normativní MŠ</t>
  </si>
  <si>
    <t>ONIV normativní ZŠ</t>
  </si>
  <si>
    <t>ONIV normativní SŠ</t>
  </si>
  <si>
    <t xml:space="preserve">ONIV normativní celodenní strava </t>
  </si>
  <si>
    <t xml:space="preserve">ONIV normativní polodenní strava </t>
  </si>
  <si>
    <t xml:space="preserve">Střední škola strojní, stavební a dopravní, Liberec </t>
  </si>
  <si>
    <t>SŠ strojní, stavební a dopravní, Liberec - výdejna Ještědská</t>
  </si>
  <si>
    <t>Střední zdravotnická škola a Vyšší odborná škola zdravotnická, Liberec, Kostelní 9</t>
  </si>
  <si>
    <t>SZŠ a VOŠ zdravotnická, Liberec - Truhlářská</t>
  </si>
  <si>
    <t>SZŠ a VOŠ zdravotnická, Liberec - Zeyerova ŠJ</t>
  </si>
  <si>
    <t>SZŠ a VOŠ zdravotnická, Liberec - Zeyerova výdejna</t>
  </si>
  <si>
    <t>OA a HŠ Turnov, Zborovská 426 - Alešova výdejna</t>
  </si>
  <si>
    <r>
      <t>Porovnání dat z výkazů </t>
    </r>
    <r>
      <rPr>
        <b/>
        <sz val="12"/>
        <color rgb="FFFF0000"/>
        <rFont val="Tahoma"/>
        <family val="2"/>
        <charset val="238"/>
      </rPr>
      <t>Z 17-01 - Výkaz o činnosti zařízení školního stravování </t>
    </r>
    <r>
      <rPr>
        <b/>
        <sz val="12"/>
        <color rgb="FF000000"/>
        <rFont val="Tahoma"/>
        <family val="2"/>
        <charset val="238"/>
      </rPr>
      <t>s kapacitou uvedenou v rejstříku</t>
    </r>
  </si>
  <si>
    <t>Zařízení</t>
  </si>
  <si>
    <t>Údaje z výkazů</t>
  </si>
  <si>
    <t>Kapacita dle rejstříku</t>
  </si>
  <si>
    <t>Rozdíl +</t>
  </si>
  <si>
    <t>IZO ředitelství</t>
  </si>
  <si>
    <t>IZO zařízení</t>
  </si>
  <si>
    <t>Označení zařízení</t>
  </si>
  <si>
    <t>Místo</t>
  </si>
  <si>
    <t>Ulice</t>
  </si>
  <si>
    <t>položka 0101/2</t>
  </si>
  <si>
    <t>položka 0202/2</t>
  </si>
  <si>
    <t>0101/2+0202/2-kapacita</t>
  </si>
  <si>
    <t>Školní jídelna</t>
  </si>
  <si>
    <t>Liberec</t>
  </si>
  <si>
    <t>Oldřichova 836/5</t>
  </si>
  <si>
    <t>Cvikov</t>
  </si>
  <si>
    <t>Jiráskova 95</t>
  </si>
  <si>
    <t>Česká Lípa</t>
  </si>
  <si>
    <t>Antonína Sovy 3056</t>
  </si>
  <si>
    <t>Husova 2966</t>
  </si>
  <si>
    <t>Kamenický Šenov</t>
  </si>
  <si>
    <t>nám. Míru 616</t>
  </si>
  <si>
    <t>Turnov</t>
  </si>
  <si>
    <t>Jana Palacha 1931</t>
  </si>
  <si>
    <t>Havlíčkova 443/9</t>
  </si>
  <si>
    <t>9. května 228</t>
  </si>
  <si>
    <t>Mimoň</t>
  </si>
  <si>
    <t>Letná 263</t>
  </si>
  <si>
    <t>Okrouhlá</t>
  </si>
  <si>
    <t>č.p. 11</t>
  </si>
  <si>
    <t>Šluknovská 2904</t>
  </si>
  <si>
    <t>Nový Oldřichov</t>
  </si>
  <si>
    <t>č.p. 86</t>
  </si>
  <si>
    <t>Sloup v Čechách</t>
  </si>
  <si>
    <t>Náměstí T. G. Masaryka 81</t>
  </si>
  <si>
    <t>Školní jídelna - výdejna</t>
  </si>
  <si>
    <t>Nový Bor</t>
  </si>
  <si>
    <t>Gen. Svobody 355</t>
  </si>
  <si>
    <t>Eliášova 2427</t>
  </si>
  <si>
    <t>Pátova 406/1</t>
  </si>
  <si>
    <t>Doksy</t>
  </si>
  <si>
    <t>Valdštejnská 253</t>
  </si>
  <si>
    <t>Dubá</t>
  </si>
  <si>
    <t>Dlouhá 113/100</t>
  </si>
  <si>
    <t>Horní Police</t>
  </si>
  <si>
    <t>9. května 2</t>
  </si>
  <si>
    <t>Sídliště pod Ralskem 572</t>
  </si>
  <si>
    <t>Mírová 81</t>
  </si>
  <si>
    <t>Lesná 742</t>
  </si>
  <si>
    <t>Zákupy</t>
  </si>
  <si>
    <t>Školní 347</t>
  </si>
  <si>
    <t>Stráž pod Ralskem</t>
  </si>
  <si>
    <t>Pionýrů 141</t>
  </si>
  <si>
    <t>Skalice u České Lípy</t>
  </si>
  <si>
    <t>č.p. 261</t>
  </si>
  <si>
    <t>Jižní 1903</t>
  </si>
  <si>
    <t>Kravaře</t>
  </si>
  <si>
    <t>Školní 115</t>
  </si>
  <si>
    <t>Jablonné v Podještědí</t>
  </si>
  <si>
    <t>Zámecká 1</t>
  </si>
  <si>
    <t>Deštná 6</t>
  </si>
  <si>
    <t>U Školy 98</t>
  </si>
  <si>
    <t>Školní 2520</t>
  </si>
  <si>
    <t>Mariánská 570/54</t>
  </si>
  <si>
    <t>28. října 2733</t>
  </si>
  <si>
    <t>Eliášova 637</t>
  </si>
  <si>
    <t>Blíževedly</t>
  </si>
  <si>
    <t>č.p. 55</t>
  </si>
  <si>
    <t>Brniště</t>
  </si>
  <si>
    <t>č.p. 28</t>
  </si>
  <si>
    <t>Antonína Sovy 1740/17</t>
  </si>
  <si>
    <t>Arbesova 411/2</t>
  </si>
  <si>
    <t>Sosnová</t>
  </si>
  <si>
    <t>č.p. 49</t>
  </si>
  <si>
    <t>Dobranov 4</t>
  </si>
  <si>
    <t>Jiráskova 88</t>
  </si>
  <si>
    <t>Libušina 838</t>
  </si>
  <si>
    <t>Pražská 836</t>
  </si>
  <si>
    <t>Dubnice</t>
  </si>
  <si>
    <t>č.p. 243</t>
  </si>
  <si>
    <t>Horní Libchava</t>
  </si>
  <si>
    <t>č.p. 196</t>
  </si>
  <si>
    <t>Křižíkova 183</t>
  </si>
  <si>
    <t>Liberecká 76</t>
  </si>
  <si>
    <t>Jestřebí</t>
  </si>
  <si>
    <t>č.p. 18</t>
  </si>
  <si>
    <t>Provodín</t>
  </si>
  <si>
    <t>č.p. 1</t>
  </si>
  <si>
    <t>Stružnice</t>
  </si>
  <si>
    <t>Jezvé 137</t>
  </si>
  <si>
    <t>č.p. 69</t>
  </si>
  <si>
    <t>Kunratice u Cvikova</t>
  </si>
  <si>
    <t>č.p. 255</t>
  </si>
  <si>
    <t>Noviny pod Ralskem</t>
  </si>
  <si>
    <t>č.p. 116</t>
  </si>
  <si>
    <t>Svojsíkova 754</t>
  </si>
  <si>
    <t>Okna</t>
  </si>
  <si>
    <t>č.p. 81</t>
  </si>
  <si>
    <t>Polevsko</t>
  </si>
  <si>
    <t>č.p. 167</t>
  </si>
  <si>
    <t>Prysk</t>
  </si>
  <si>
    <t>Dolní Prysk 56</t>
  </si>
  <si>
    <t>Jezerní 74</t>
  </si>
  <si>
    <t>Svor</t>
  </si>
  <si>
    <t>č.p. 208</t>
  </si>
  <si>
    <t>Volfartice</t>
  </si>
  <si>
    <t>Školní jídelna - vývařovna</t>
  </si>
  <si>
    <t>Zahrádky</t>
  </si>
  <si>
    <t>č.p. 108</t>
  </si>
  <si>
    <t>Holany</t>
  </si>
  <si>
    <t>č.p. 45</t>
  </si>
  <si>
    <t>Moskevská 2434</t>
  </si>
  <si>
    <t>Severní 2214</t>
  </si>
  <si>
    <t>Žandov</t>
  </si>
  <si>
    <t>Lužická 298</t>
  </si>
  <si>
    <t>Luční 28</t>
  </si>
  <si>
    <t>Železný Brod</t>
  </si>
  <si>
    <t>Těpeřská 581</t>
  </si>
  <si>
    <t>Jablonec nad Nisou</t>
  </si>
  <si>
    <t>U Balvanu 764/16</t>
  </si>
  <si>
    <t>Kořenov</t>
  </si>
  <si>
    <t>č.p. 800</t>
  </si>
  <si>
    <t>Rádlo</t>
  </si>
  <si>
    <t>č.p. 121</t>
  </si>
  <si>
    <t>Pod Vodárnou 88/10</t>
  </si>
  <si>
    <t>Plavy</t>
  </si>
  <si>
    <t>č.p. 65</t>
  </si>
  <si>
    <t>Na Šumavě 2300/43</t>
  </si>
  <si>
    <t>Sokolí 269/9</t>
  </si>
  <si>
    <t>Pasířská 750/72</t>
  </si>
  <si>
    <t>Pivovarská 1645/12</t>
  </si>
  <si>
    <t>Rychnovská 216</t>
  </si>
  <si>
    <t>Mozartova 3679/26</t>
  </si>
  <si>
    <t>Janov nad Nisou</t>
  </si>
  <si>
    <t>Hraničná 245</t>
  </si>
  <si>
    <t>Jenišovice</t>
  </si>
  <si>
    <t>č.p. 180</t>
  </si>
  <si>
    <t>Malá Skála</t>
  </si>
  <si>
    <t>Vranové 1.díl 60</t>
  </si>
  <si>
    <t>Rychnov u Jablonce nad Nisou</t>
  </si>
  <si>
    <t>Školní 488</t>
  </si>
  <si>
    <t>Smržovka</t>
  </si>
  <si>
    <t>Školní 828</t>
  </si>
  <si>
    <t>Zásada</t>
  </si>
  <si>
    <t>č.p. 264</t>
  </si>
  <si>
    <t>Školní 700</t>
  </si>
  <si>
    <t>Tanvald</t>
  </si>
  <si>
    <t>Údolí Kamenice 331</t>
  </si>
  <si>
    <t>Pasecká 2590/20</t>
  </si>
  <si>
    <t>Arbesova 4015/30</t>
  </si>
  <si>
    <t>Pelechovská 800</t>
  </si>
  <si>
    <t>Liberecká 3999/26</t>
  </si>
  <si>
    <t>Albrechtice v Jizerských horách</t>
  </si>
  <si>
    <t>Huntířov nad Jizerou 63</t>
  </si>
  <si>
    <t>Palackého 2482/37</t>
  </si>
  <si>
    <t>č.p. 67</t>
  </si>
  <si>
    <t>Příšovice</t>
  </si>
  <si>
    <t>č.p. 187</t>
  </si>
  <si>
    <t>Maršovice</t>
  </si>
  <si>
    <t>Nová Ves nad Nisou</t>
  </si>
  <si>
    <t>Polubný 810</t>
  </si>
  <si>
    <t>č.p. 3</t>
  </si>
  <si>
    <t>Havlíčkova 826</t>
  </si>
  <si>
    <t>U Školky 579</t>
  </si>
  <si>
    <t>Velké Hamry</t>
  </si>
  <si>
    <t>č.p. 212</t>
  </si>
  <si>
    <t>č.p. 326</t>
  </si>
  <si>
    <t>Koberovy</t>
  </si>
  <si>
    <t>č.p. 140</t>
  </si>
  <si>
    <t>Stavbařů 832</t>
  </si>
  <si>
    <t>Pěnčín</t>
  </si>
  <si>
    <t>č.p. 62</t>
  </si>
  <si>
    <t>č.p. 24</t>
  </si>
  <si>
    <t>č.p. 621</t>
  </si>
  <si>
    <t>Chrastava</t>
  </si>
  <si>
    <t>Turpišova 343</t>
  </si>
  <si>
    <t>Ještědská 354/88</t>
  </si>
  <si>
    <t>Stráž nad Nisou</t>
  </si>
  <si>
    <t>Majerova 344</t>
  </si>
  <si>
    <t>Nové Město pod Smrkem</t>
  </si>
  <si>
    <t>Mánesova 952</t>
  </si>
  <si>
    <t>Zborovská 519</t>
  </si>
  <si>
    <t>Zhořelecká 2607</t>
  </si>
  <si>
    <t>Benecko</t>
  </si>
  <si>
    <t>č.p. 150</t>
  </si>
  <si>
    <t>Benešov u Semil</t>
  </si>
  <si>
    <t>č.p. 193</t>
  </si>
  <si>
    <t>Hrubá Skála</t>
  </si>
  <si>
    <t>č.p. 61</t>
  </si>
  <si>
    <t>Chuchelna</t>
  </si>
  <si>
    <t>č.p. 50</t>
  </si>
  <si>
    <t>Mříčná</t>
  </si>
  <si>
    <t>č.p. 191</t>
  </si>
  <si>
    <t>Nová Ves nad Popelkou</t>
  </si>
  <si>
    <t>č.p. 250</t>
  </si>
  <si>
    <t>Ohrazenice</t>
  </si>
  <si>
    <t>Stružinec</t>
  </si>
  <si>
    <t>č.p. 102</t>
  </si>
  <si>
    <t>Rokytnice nad Jizerou</t>
  </si>
  <si>
    <t>Dolní Rokytnice 172</t>
  </si>
  <si>
    <t>Košťálov</t>
  </si>
  <si>
    <t>č.p. 128</t>
  </si>
  <si>
    <t>Čistá u Horek</t>
  </si>
  <si>
    <t>č.p. 236</t>
  </si>
  <si>
    <t>Jesenný</t>
  </si>
  <si>
    <t>č.p. 221</t>
  </si>
  <si>
    <t>Libštát</t>
  </si>
  <si>
    <t>č.p. 17</t>
  </si>
  <si>
    <t>Háje nad Jizerou</t>
  </si>
  <si>
    <t>Loukov 45</t>
  </si>
  <si>
    <t>Harrachov</t>
  </si>
  <si>
    <t>Nový Svět 77</t>
  </si>
  <si>
    <t>Jablonec nad Jizerou</t>
  </si>
  <si>
    <t>č.p. 370</t>
  </si>
  <si>
    <t>Lomnice nad Popelkou</t>
  </si>
  <si>
    <t>Školní náměstí 1000</t>
  </si>
  <si>
    <t>Poniklá</t>
  </si>
  <si>
    <t>č.p. 148</t>
  </si>
  <si>
    <t>Rovensko pod Troskami</t>
  </si>
  <si>
    <t>Revoluční 413</t>
  </si>
  <si>
    <t>Semily</t>
  </si>
  <si>
    <t>Nad Špejcharem 574</t>
  </si>
  <si>
    <t>Studenec</t>
  </si>
  <si>
    <t>č.p. 367</t>
  </si>
  <si>
    <t>Skálova 600</t>
  </si>
  <si>
    <t>28. října 18</t>
  </si>
  <si>
    <t>Jana Palacha 804</t>
  </si>
  <si>
    <t>Vysoké nad Jizerou</t>
  </si>
  <si>
    <t>Náměstí Dr. Karla Kramáře 124</t>
  </si>
  <si>
    <t>Jizerská 564</t>
  </si>
  <si>
    <t>Bozkov</t>
  </si>
  <si>
    <t>č.p. 233</t>
  </si>
  <si>
    <t>Nový Svět 419</t>
  </si>
  <si>
    <t>Levínská Olešnice</t>
  </si>
  <si>
    <t>č.p. 151</t>
  </si>
  <si>
    <t>č.p. 201</t>
  </si>
  <si>
    <t>Josefa Kábrta 209</t>
  </si>
  <si>
    <t>Mírová pod Kozákovem</t>
  </si>
  <si>
    <t>Chutnovka 56</t>
  </si>
  <si>
    <t>Dolní Rokytnice 210</t>
  </si>
  <si>
    <t>Kruh</t>
  </si>
  <si>
    <t>č.p. 165</t>
  </si>
  <si>
    <t>Záhoří - Pipice č.p. 33</t>
  </si>
  <si>
    <t>Tatobity</t>
  </si>
  <si>
    <t>č.p. 74</t>
  </si>
  <si>
    <t>Turnov-Mašov</t>
  </si>
  <si>
    <t>U Školy 85</t>
  </si>
  <si>
    <t>28. října 757</t>
  </si>
  <si>
    <t>Kosmonautů 1640</t>
  </si>
  <si>
    <t>č.p. 92</t>
  </si>
  <si>
    <t>Hruborohozecká 405</t>
  </si>
  <si>
    <t>Víchová nad Jizerou</t>
  </si>
  <si>
    <t>č.p. 197</t>
  </si>
  <si>
    <t>Věnceslava Metelky 323</t>
  </si>
  <si>
    <t>Horní Branná</t>
  </si>
  <si>
    <t>Olešnice</t>
  </si>
  <si>
    <t>č.p. 52</t>
  </si>
  <si>
    <t>Karla Čapka 1084</t>
  </si>
  <si>
    <t>Bezručova 1534</t>
  </si>
  <si>
    <t>Martinice v Krkonoších</t>
  </si>
  <si>
    <t>č.p. 87</t>
  </si>
  <si>
    <t>č.p. 303</t>
  </si>
  <si>
    <t>Přepeře</t>
  </si>
  <si>
    <t>č.p. 229</t>
  </si>
  <si>
    <t>Horní Rokytnice 555</t>
  </si>
  <si>
    <t>Pod Vartou 609</t>
  </si>
  <si>
    <t>Slaná</t>
  </si>
  <si>
    <t>č.p. 98</t>
  </si>
  <si>
    <t>Alešova 1140</t>
  </si>
  <si>
    <t>Bezručova 590</t>
  </si>
  <si>
    <t>Zborovská 914</t>
  </si>
  <si>
    <t>Pekárenská 468</t>
  </si>
  <si>
    <t>Komenského náměstí 150</t>
  </si>
  <si>
    <t>nám. Míru 128</t>
  </si>
  <si>
    <t>Ralsko</t>
  </si>
  <si>
    <t>Kuřívody 700</t>
  </si>
  <si>
    <t>Bratří Čapků 2864</t>
  </si>
  <si>
    <t>Žitavská 2969</t>
  </si>
  <si>
    <t>Frýdlant</t>
  </si>
  <si>
    <t>Jiráskova 1137</t>
  </si>
  <si>
    <t>Paseky nad Jizerou</t>
  </si>
  <si>
    <t>Tyršova 485</t>
  </si>
  <si>
    <t>Žižkova 518</t>
  </si>
  <si>
    <t>Dělnická 325</t>
  </si>
  <si>
    <t>28. října 1872</t>
  </si>
  <si>
    <t>Klášterní 2490</t>
  </si>
  <si>
    <t>U Školy 194</t>
  </si>
  <si>
    <t>Bělíkova 1387</t>
  </si>
  <si>
    <t>Elišky Krásnohorské 921/22</t>
  </si>
  <si>
    <t>Horská 167</t>
  </si>
  <si>
    <t>Antala Staška 213</t>
  </si>
  <si>
    <t>Dr. Karla Farského 300</t>
  </si>
  <si>
    <t>Truhlářská 360/3</t>
  </si>
  <si>
    <t>Komenského 453</t>
  </si>
  <si>
    <t>Karla Poláčka 1301/5</t>
  </si>
  <si>
    <t>Nad Školami 480</t>
  </si>
  <si>
    <t>Jablonecká 999/51</t>
  </si>
  <si>
    <t>Alešova 1723</t>
  </si>
  <si>
    <t>Polní 3677/10</t>
  </si>
  <si>
    <t>Nemocniční 635</t>
  </si>
  <si>
    <t>Krompach</t>
  </si>
  <si>
    <t>č.p. 47</t>
  </si>
  <si>
    <t>Nerudova 627/10</t>
  </si>
  <si>
    <t>Zlatá Olešnice</t>
  </si>
  <si>
    <t>Lhotka 34</t>
  </si>
  <si>
    <t>Vranové 1.díl 387</t>
  </si>
  <si>
    <t>Bulovka</t>
  </si>
  <si>
    <t>č.p. 10</t>
  </si>
  <si>
    <t>Dlouhý Most</t>
  </si>
  <si>
    <t>č.p. 109</t>
  </si>
  <si>
    <t>Bílý Kostel nad Nisou</t>
  </si>
  <si>
    <t>Bílá</t>
  </si>
  <si>
    <t>č.p. 76</t>
  </si>
  <si>
    <t>Bílý Potok</t>
  </si>
  <si>
    <t>č.p. 220</t>
  </si>
  <si>
    <t>Nová Ves</t>
  </si>
  <si>
    <t>č.p. 93</t>
  </si>
  <si>
    <t>Mníšek</t>
  </si>
  <si>
    <t>Oldřichovská 198</t>
  </si>
  <si>
    <t>Kobyly</t>
  </si>
  <si>
    <t>č.p. 31</t>
  </si>
  <si>
    <t>Krásný Les</t>
  </si>
  <si>
    <t>č.p. 258</t>
  </si>
  <si>
    <t>Kunratice</t>
  </si>
  <si>
    <t>č.p. 160</t>
  </si>
  <si>
    <t>Lázně Libverda</t>
  </si>
  <si>
    <t>č.p. 177</t>
  </si>
  <si>
    <t>Chotyně</t>
  </si>
  <si>
    <t>č.p. 129</t>
  </si>
  <si>
    <t>Hlavice</t>
  </si>
  <si>
    <t>č.p. 48</t>
  </si>
  <si>
    <t>Habartice</t>
  </si>
  <si>
    <t>č.p. 213</t>
  </si>
  <si>
    <t>Dolní Řasnice</t>
  </si>
  <si>
    <t>č.p. 270</t>
  </si>
  <si>
    <t>Křižany</t>
  </si>
  <si>
    <t>č.p. 342</t>
  </si>
  <si>
    <t>Žibřidice 203</t>
  </si>
  <si>
    <t>Paceřice</t>
  </si>
  <si>
    <t>č.p. 100</t>
  </si>
  <si>
    <t>č.p. 162</t>
  </si>
  <si>
    <t>Osečná</t>
  </si>
  <si>
    <t>Školní 63</t>
  </si>
  <si>
    <t>Světlá pod Ještědem</t>
  </si>
  <si>
    <t>Dělnická 831/7</t>
  </si>
  <si>
    <t>Hrádek nad Nisou</t>
  </si>
  <si>
    <t>Rybářská 36</t>
  </si>
  <si>
    <t>Liberecká 607</t>
  </si>
  <si>
    <t>Oldřichovská 462</t>
  </si>
  <si>
    <t>Skloněná 1414</t>
  </si>
  <si>
    <t>Východní 270</t>
  </si>
  <si>
    <t>Hodkovice nad Mohelkou</t>
  </si>
  <si>
    <t>Podlesí 560</t>
  </si>
  <si>
    <t>Luční 661</t>
  </si>
  <si>
    <t>Na Pískovně 761/3</t>
  </si>
  <si>
    <t>Dětská 461</t>
  </si>
  <si>
    <t>Horní Vítkov 69</t>
  </si>
  <si>
    <t>Vrchlického 262/17</t>
  </si>
  <si>
    <t>Burianova 972/2</t>
  </si>
  <si>
    <t>Kaplického 386</t>
  </si>
  <si>
    <t>Klášterní 466/4</t>
  </si>
  <si>
    <t>Matoušova 468/12</t>
  </si>
  <si>
    <t>Horská 166/27</t>
  </si>
  <si>
    <t>U Školky 67</t>
  </si>
  <si>
    <t>Strakonická 211/12</t>
  </si>
  <si>
    <t>Březinova 389/8</t>
  </si>
  <si>
    <t>Broumovská 840/7</t>
  </si>
  <si>
    <t>Jabloňová 446/29</t>
  </si>
  <si>
    <t>Žitná 832</t>
  </si>
  <si>
    <t>Husova 184/72</t>
  </si>
  <si>
    <t>Aloisina výšina 645/55</t>
  </si>
  <si>
    <t>Jugoslávská 128/1</t>
  </si>
  <si>
    <t>Nezvalova 661/20</t>
  </si>
  <si>
    <t>Školní vršek 503/3</t>
  </si>
  <si>
    <t>Truhlářská 340/7</t>
  </si>
  <si>
    <t>Bezová 274/1</t>
  </si>
  <si>
    <t>Vzdušná 509/20</t>
  </si>
  <si>
    <t>Žitavská 122/68</t>
  </si>
  <si>
    <t>Klášterní 149/16</t>
  </si>
  <si>
    <t>Stromovka 285/1</t>
  </si>
  <si>
    <t>Purkyňova 458/19</t>
  </si>
  <si>
    <t>Český Dub</t>
  </si>
  <si>
    <t>Kostelní 1/4</t>
  </si>
  <si>
    <t>Jindřichovice pod Smrkem</t>
  </si>
  <si>
    <t>č.p. 312</t>
  </si>
  <si>
    <t>Raspenava</t>
  </si>
  <si>
    <t>Luhová 160</t>
  </si>
  <si>
    <t>Svijanský Újezd</t>
  </si>
  <si>
    <t>č.p. 44</t>
  </si>
  <si>
    <t>U Školy 222/6</t>
  </si>
  <si>
    <t>Česká 354</t>
  </si>
  <si>
    <t>Lesní 575/12</t>
  </si>
  <si>
    <t>Jabloňová 564/43</t>
  </si>
  <si>
    <t>Sokolovská 328/17</t>
  </si>
  <si>
    <t>Broumovská 7 847</t>
  </si>
  <si>
    <t>Aloisina výšina 642/51</t>
  </si>
  <si>
    <t>Dětřichov</t>
  </si>
  <si>
    <t>č.p. 234</t>
  </si>
  <si>
    <t>J. A. Komenského 467</t>
  </si>
  <si>
    <t>U Soudu 531/9</t>
  </si>
  <si>
    <t>Oblačná 266/11</t>
  </si>
  <si>
    <t>Švermova 403/40</t>
  </si>
  <si>
    <t>Křižanská 80</t>
  </si>
  <si>
    <t>Hejnice</t>
  </si>
  <si>
    <t>Lázeňská 406</t>
  </si>
  <si>
    <t>Komenského 478</t>
  </si>
  <si>
    <t>Rynoltice</t>
  </si>
  <si>
    <t>č.p. 101</t>
  </si>
  <si>
    <t>Na Výběžku 118</t>
  </si>
  <si>
    <t>Kaplického 384</t>
  </si>
  <si>
    <t>Komenského 43</t>
  </si>
  <si>
    <t>č.p. 257</t>
  </si>
  <si>
    <t>Vítkovice</t>
  </si>
  <si>
    <t>č.p. 380</t>
  </si>
  <si>
    <t>Revoluční 440</t>
  </si>
  <si>
    <t>Slunečná 327</t>
  </si>
  <si>
    <t>Masarykova 400/1</t>
  </si>
  <si>
    <t>Hartavská 220</t>
  </si>
  <si>
    <t>Desná</t>
  </si>
  <si>
    <t>Krkonošská 613</t>
  </si>
  <si>
    <t>Všeň</t>
  </si>
  <si>
    <t>č.p. 115</t>
  </si>
  <si>
    <t>Dobiášova 851/5</t>
  </si>
  <si>
    <t>Josefův Důl</t>
  </si>
  <si>
    <t>Dolní Maxov 208</t>
  </si>
  <si>
    <t>Lučany nad Nisou</t>
  </si>
  <si>
    <t>č.p. 670</t>
  </si>
  <si>
    <t>Na Olešce 433</t>
  </si>
  <si>
    <t>Donínská 244</t>
  </si>
  <si>
    <t>Puškinova 80</t>
  </si>
  <si>
    <t>Josefa Hory 4110/33</t>
  </si>
  <si>
    <t>Bělíkova 977</t>
  </si>
  <si>
    <t>U Potoka 137</t>
  </si>
  <si>
    <t>Komenského 101</t>
  </si>
  <si>
    <t>Lindava 278</t>
  </si>
  <si>
    <t>Jižní 1970/29</t>
  </si>
  <si>
    <t>Dr. Milady Horákové 447/60</t>
  </si>
  <si>
    <t>Letná 90/30</t>
  </si>
  <si>
    <t>Jeřmanická 487/27</t>
  </si>
  <si>
    <t>Švédská 3494/14</t>
  </si>
  <si>
    <t>Jilemnice</t>
  </si>
  <si>
    <t>Roztocká 994</t>
  </si>
  <si>
    <t>Úštěcká 43</t>
  </si>
  <si>
    <t>Švermova 100</t>
  </si>
  <si>
    <t>Wolkerova 378</t>
  </si>
  <si>
    <t>Pekárenská 89</t>
  </si>
  <si>
    <t>Školní 692</t>
  </si>
  <si>
    <t>Roztoky u Jilemnice</t>
  </si>
  <si>
    <t>č.p. 188</t>
  </si>
  <si>
    <t>Bělá 31</t>
  </si>
  <si>
    <t>Moskevská 117</t>
  </si>
  <si>
    <t>Sladovnická 309</t>
  </si>
  <si>
    <t>č.p. 19</t>
  </si>
  <si>
    <t>Revoluční 488</t>
  </si>
  <si>
    <t>Zahradní 100/12</t>
  </si>
  <si>
    <t>Krkonošská 120</t>
  </si>
  <si>
    <t>Pískovec I 909</t>
  </si>
  <si>
    <t>Václavice 327</t>
  </si>
  <si>
    <t>Havlíčkova 130/4</t>
  </si>
  <si>
    <t>Jabloňová 445/31</t>
  </si>
  <si>
    <t>Prácheň 126</t>
  </si>
  <si>
    <t>Saskova 2079/3</t>
  </si>
  <si>
    <t>Zámecká 223/10</t>
  </si>
  <si>
    <t>Nad Školou 278</t>
  </si>
  <si>
    <t>Lovecká 249/11</t>
  </si>
  <si>
    <t>Nádražní 213</t>
  </si>
  <si>
    <t>Gollova 394/4</t>
  </si>
  <si>
    <t>Na Perštýně 378/42</t>
  </si>
  <si>
    <t>Partyzánská 530/3</t>
  </si>
  <si>
    <t>Josefa Hory 4097/31</t>
  </si>
  <si>
    <t>Střelecká 1067/14</t>
  </si>
  <si>
    <t>Mechová 3645/10</t>
  </si>
  <si>
    <t>Jugoslávská 1885/13</t>
  </si>
  <si>
    <t>Československé armády 37/16</t>
  </si>
  <si>
    <t>Tichá 3892/19</t>
  </si>
  <si>
    <t>Dolní 3969</t>
  </si>
  <si>
    <t>Proboštská 38/6</t>
  </si>
  <si>
    <t>Žizníkov 38</t>
  </si>
  <si>
    <t>Svobody 298/112</t>
  </si>
  <si>
    <t>Malodoubská 239</t>
  </si>
  <si>
    <t>Gagarinova 788/9</t>
  </si>
  <si>
    <t>Proletářská 115</t>
  </si>
  <si>
    <t>Sychrov</t>
  </si>
  <si>
    <t>Radostín 19</t>
  </si>
  <si>
    <t>nám. Štefánikovo 780/5</t>
  </si>
  <si>
    <t>Obchodní 606</t>
  </si>
  <si>
    <t>U Přehrady 3196/4</t>
  </si>
  <si>
    <t>Hřbitovní 3677/10</t>
  </si>
  <si>
    <t>Slunečná 336/9</t>
  </si>
  <si>
    <t>Nová Pasířská 3825/10</t>
  </si>
  <si>
    <t>Arbesova 3779/50</t>
  </si>
  <si>
    <t>Husova 1444/3</t>
  </si>
  <si>
    <t>28. října 1858/16</t>
  </si>
  <si>
    <t>Českolipská 72</t>
  </si>
  <si>
    <t>Nové Zákupy 521</t>
  </si>
  <si>
    <t>Mládeže 885</t>
  </si>
  <si>
    <t>Lužická 920/7</t>
  </si>
  <si>
    <t>Tyršova 82/1</t>
  </si>
  <si>
    <t>Beskydská 779/1</t>
  </si>
  <si>
    <t>č.p. 199</t>
  </si>
  <si>
    <t>nám. Míru 212/2</t>
  </si>
  <si>
    <t>17. listopadu 587/8</t>
  </si>
  <si>
    <t>Alešova 1059</t>
  </si>
  <si>
    <t>č.p. 9</t>
  </si>
  <si>
    <t>Liberec 1</t>
  </si>
  <si>
    <t>Ruprechtická 440 33</t>
  </si>
  <si>
    <t>Na Vápence 766</t>
  </si>
  <si>
    <t>č.p. 104</t>
  </si>
  <si>
    <t>Karlovice</t>
  </si>
  <si>
    <t>č.p. 32</t>
  </si>
  <si>
    <t>Loukov 60</t>
  </si>
  <si>
    <t>Donská 1835</t>
  </si>
  <si>
    <t>Majerova 161</t>
  </si>
  <si>
    <t>Česká 1020</t>
  </si>
  <si>
    <t>Arbesova 5408/50a</t>
  </si>
  <si>
    <t>Pod Vartou 630</t>
  </si>
  <si>
    <t>Všelibice</t>
  </si>
  <si>
    <t>Tkalcovská 460</t>
  </si>
  <si>
    <t>Mařanova 650</t>
  </si>
  <si>
    <t>Výdejna lesní mateřské školy</t>
  </si>
  <si>
    <t>parcela č. 312/2</t>
  </si>
  <si>
    <t>parcelní číslo 3196</t>
  </si>
  <si>
    <t>Lázeňská 416</t>
  </si>
  <si>
    <t>Husova 142/44</t>
  </si>
  <si>
    <t>Šimonovice</t>
  </si>
  <si>
    <t>Malinová 482</t>
  </si>
  <si>
    <t>Mašov 56</t>
  </si>
  <si>
    <t>č.p. 13</t>
  </si>
  <si>
    <t xml:space="preserve">SŠ strojní, stavební a dopravní, Liberec - výdejna Letná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</si>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</sst>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"/>
    <numFmt numFmtId="166" formatCode="0.0"/>
  </numFmts>
  <fonts count="32">
    <font>
      <sz val="10"/>
      <color rgb="FF000000"/>
      <name val="Arimo"/>
    </font>
    <font>
      <sz val="8"/>
      <name val="Arimo"/>
    </font>
    <font>
      <b/>
      <sz val="16"/>
      <name val="Arimo"/>
    </font>
    <font>
      <sz val="16"/>
      <name val="Arimo"/>
    </font>
    <font>
      <sz val="10"/>
      <name val="Arimo"/>
    </font>
    <font>
      <b/>
      <sz val="11"/>
      <name val="Arial"/>
      <family val="2"/>
      <charset val="238"/>
    </font>
    <font>
      <b/>
      <sz val="11"/>
      <name val="Arimo"/>
    </font>
    <font>
      <b/>
      <sz val="8"/>
      <name val="Arimo"/>
    </font>
    <font>
      <b/>
      <sz val="12"/>
      <name val="Arimo"/>
    </font>
    <font>
      <sz val="8"/>
      <color rgb="FF339966"/>
      <name val="Arimo"/>
    </font>
    <font>
      <b/>
      <sz val="12"/>
      <name val="Arial"/>
      <family val="2"/>
      <charset val="238"/>
    </font>
    <font>
      <b/>
      <sz val="8"/>
      <color rgb="FF0000FF"/>
      <name val="Arimo"/>
    </font>
    <font>
      <sz val="8"/>
      <color rgb="FF0000FF"/>
      <name val="Arimo"/>
    </font>
    <font>
      <sz val="8"/>
      <name val="Arial"/>
      <family val="2"/>
      <charset val="238"/>
    </font>
    <font>
      <b/>
      <sz val="8"/>
      <color rgb="FFFF0000"/>
      <name val="Arimo"/>
    </font>
    <font>
      <b/>
      <sz val="8"/>
      <color rgb="FF339966"/>
      <name val="Arimo"/>
    </font>
    <font>
      <b/>
      <sz val="10"/>
      <name val="Arimo"/>
    </font>
    <font>
      <sz val="8"/>
      <color rgb="FF0000FF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CCFF"/>
      <name val="Arial"/>
      <family val="2"/>
      <charset val="238"/>
    </font>
    <font>
      <sz val="10"/>
      <name val="Times New Roman"/>
      <family val="1"/>
      <charset val="238"/>
    </font>
    <font>
      <sz val="10"/>
      <color rgb="FFFFFFFF"/>
      <name val="Arimo"/>
    </font>
    <font>
      <sz val="10"/>
      <color rgb="FFFFFFFF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000000"/>
      <name val="Tahoma"/>
      <family val="2"/>
      <charset val="238"/>
    </font>
    <font>
      <b/>
      <sz val="12"/>
      <color rgb="FFFF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FFFF"/>
      <name val="Tahom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9CC00"/>
        <bgColor rgb="FF99CC00"/>
      </patternFill>
    </fill>
    <fill>
      <patternFill patternType="solid">
        <fgColor rgb="FF92D050"/>
        <bgColor rgb="FF92D050"/>
      </patternFill>
    </fill>
    <fill>
      <patternFill patternType="solid">
        <fgColor rgb="FFFFCC99"/>
        <bgColor rgb="FFFFCC99"/>
      </patternFill>
    </fill>
    <fill>
      <patternFill patternType="solid">
        <fgColor rgb="FFFF9900"/>
        <bgColor rgb="FFFF9900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7CFC00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/>
    <xf numFmtId="3" fontId="4" fillId="0" borderId="0" xfId="0" applyNumberFormat="1" applyFont="1"/>
    <xf numFmtId="0" fontId="5" fillId="0" borderId="0" xfId="0" applyFont="1"/>
    <xf numFmtId="14" fontId="5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0" xfId="0" applyFont="1"/>
    <xf numFmtId="0" fontId="1" fillId="0" borderId="2" xfId="0" applyFont="1" applyBorder="1"/>
    <xf numFmtId="4" fontId="1" fillId="0" borderId="0" xfId="0" applyNumberFormat="1" applyFont="1"/>
    <xf numFmtId="0" fontId="1" fillId="0" borderId="4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left" wrapText="1"/>
    </xf>
    <xf numFmtId="0" fontId="9" fillId="0" borderId="0" xfId="0" applyFont="1"/>
    <xf numFmtId="0" fontId="7" fillId="0" borderId="0" xfId="0" applyFont="1" applyAlignment="1">
      <alignment horizontal="center"/>
    </xf>
    <xf numFmtId="0" fontId="10" fillId="0" borderId="0" xfId="0" applyFont="1"/>
    <xf numFmtId="3" fontId="1" fillId="0" borderId="6" xfId="0" applyNumberFormat="1" applyFont="1" applyBorder="1"/>
    <xf numFmtId="0" fontId="11" fillId="0" borderId="0" xfId="0" applyFont="1"/>
    <xf numFmtId="0" fontId="12" fillId="0" borderId="0" xfId="0" applyFont="1"/>
    <xf numFmtId="14" fontId="1" fillId="0" borderId="0" xfId="0" applyNumberFormat="1" applyFont="1" applyAlignment="1">
      <alignment horizontal="center"/>
    </xf>
    <xf numFmtId="3" fontId="1" fillId="0" borderId="2" xfId="0" applyNumberFormat="1" applyFont="1" applyBorder="1"/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2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right"/>
    </xf>
    <xf numFmtId="4" fontId="1" fillId="0" borderId="2" xfId="0" applyNumberFormat="1" applyFont="1" applyBorder="1"/>
    <xf numFmtId="1" fontId="1" fillId="3" borderId="2" xfId="0" applyNumberFormat="1" applyFont="1" applyFill="1" applyBorder="1"/>
    <xf numFmtId="2" fontId="1" fillId="0" borderId="2" xfId="0" applyNumberFormat="1" applyFont="1" applyBorder="1"/>
    <xf numFmtId="1" fontId="1" fillId="0" borderId="2" xfId="0" applyNumberFormat="1" applyFont="1" applyBorder="1"/>
    <xf numFmtId="2" fontId="7" fillId="0" borderId="2" xfId="0" applyNumberFormat="1" applyFont="1" applyBorder="1"/>
    <xf numFmtId="2" fontId="1" fillId="0" borderId="0" xfId="0" applyNumberFormat="1" applyFont="1"/>
    <xf numFmtId="0" fontId="1" fillId="3" borderId="2" xfId="0" applyFont="1" applyFill="1" applyBorder="1"/>
    <xf numFmtId="0" fontId="13" fillId="0" borderId="11" xfId="0" applyFont="1" applyBorder="1" applyAlignment="1">
      <alignment horizontal="center"/>
    </xf>
    <xf numFmtId="0" fontId="13" fillId="0" borderId="1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3" fontId="7" fillId="2" borderId="2" xfId="0" applyNumberFormat="1" applyFont="1" applyFill="1" applyBorder="1" applyAlignment="1">
      <alignment horizontal="right"/>
    </xf>
    <xf numFmtId="2" fontId="7" fillId="2" borderId="2" xfId="0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2" fontId="7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horizontal="right"/>
    </xf>
    <xf numFmtId="2" fontId="14" fillId="0" borderId="0" xfId="0" applyNumberFormat="1" applyFont="1"/>
    <xf numFmtId="3" fontId="7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/>
    </xf>
    <xf numFmtId="3" fontId="7" fillId="2" borderId="2" xfId="0" applyNumberFormat="1" applyFont="1" applyFill="1" applyBorder="1"/>
    <xf numFmtId="0" fontId="16" fillId="0" borderId="0" xfId="0" applyFont="1"/>
    <xf numFmtId="1" fontId="1" fillId="0" borderId="0" xfId="0" applyNumberFormat="1" applyFont="1" applyAlignment="1">
      <alignment horizontal="center"/>
    </xf>
    <xf numFmtId="0" fontId="14" fillId="0" borderId="0" xfId="0" applyFont="1"/>
    <xf numFmtId="4" fontId="4" fillId="0" borderId="0" xfId="0" applyNumberFormat="1" applyFont="1"/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3" fontId="1" fillId="5" borderId="17" xfId="0" applyNumberFormat="1" applyFont="1" applyFill="1" applyBorder="1" applyAlignment="1">
      <alignment horizontal="center" vertical="center" wrapText="1"/>
    </xf>
    <xf numFmtId="2" fontId="1" fillId="5" borderId="18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4" fontId="1" fillId="6" borderId="22" xfId="0" applyNumberFormat="1" applyFont="1" applyFill="1" applyBorder="1" applyAlignment="1">
      <alignment horizontal="center" vertical="center" wrapText="1"/>
    </xf>
    <xf numFmtId="4" fontId="1" fillId="6" borderId="23" xfId="0" applyNumberFormat="1" applyFont="1" applyFill="1" applyBorder="1" applyAlignment="1">
      <alignment horizontal="center" vertical="center" wrapText="1"/>
    </xf>
    <xf numFmtId="4" fontId="1" fillId="3" borderId="17" xfId="0" applyNumberFormat="1" applyFont="1" applyFill="1" applyBorder="1" applyAlignment="1">
      <alignment horizontal="center"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4" fontId="1" fillId="3" borderId="19" xfId="0" applyNumberFormat="1" applyFont="1" applyFill="1" applyBorder="1" applyAlignment="1">
      <alignment horizontal="center" vertical="center" wrapText="1"/>
    </xf>
    <xf numFmtId="4" fontId="1" fillId="3" borderId="20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Border="1"/>
    <xf numFmtId="2" fontId="13" fillId="0" borderId="2" xfId="0" applyNumberFormat="1" applyFont="1" applyBorder="1"/>
    <xf numFmtId="1" fontId="1" fillId="0" borderId="2" xfId="0" applyNumberFormat="1" applyFont="1" applyBorder="1" applyAlignment="1">
      <alignment horizontal="right"/>
    </xf>
    <xf numFmtId="4" fontId="13" fillId="0" borderId="2" xfId="0" applyNumberFormat="1" applyFont="1" applyBorder="1"/>
    <xf numFmtId="0" fontId="1" fillId="3" borderId="2" xfId="0" applyFont="1" applyFill="1" applyBorder="1" applyAlignment="1">
      <alignment horizontal="right"/>
    </xf>
    <xf numFmtId="3" fontId="17" fillId="0" borderId="2" xfId="0" applyNumberFormat="1" applyFont="1" applyBorder="1"/>
    <xf numFmtId="4" fontId="12" fillId="0" borderId="2" xfId="0" applyNumberFormat="1" applyFont="1" applyBorder="1"/>
    <xf numFmtId="2" fontId="17" fillId="0" borderId="2" xfId="0" applyNumberFormat="1" applyFont="1" applyBorder="1"/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4" borderId="26" xfId="0" applyFont="1" applyFill="1" applyBorder="1" applyAlignment="1">
      <alignment horizontal="center"/>
    </xf>
    <xf numFmtId="2" fontId="19" fillId="0" borderId="0" xfId="0" applyNumberFormat="1" applyFont="1" applyAlignment="1">
      <alignment horizontal="center"/>
    </xf>
    <xf numFmtId="0" fontId="19" fillId="0" borderId="2" xfId="0" applyFont="1" applyBorder="1"/>
    <xf numFmtId="0" fontId="20" fillId="0" borderId="0" xfId="0" applyFont="1"/>
    <xf numFmtId="0" fontId="21" fillId="0" borderId="0" xfId="0" applyFont="1"/>
    <xf numFmtId="3" fontId="19" fillId="0" borderId="0" xfId="0" applyNumberFormat="1" applyFont="1"/>
    <xf numFmtId="0" fontId="22" fillId="0" borderId="26" xfId="0" applyFont="1" applyBorder="1" applyAlignment="1">
      <alignment horizontal="center"/>
    </xf>
    <xf numFmtId="164" fontId="22" fillId="0" borderId="26" xfId="0" applyNumberFormat="1" applyFont="1" applyBorder="1" applyAlignment="1">
      <alignment horizontal="center"/>
    </xf>
    <xf numFmtId="2" fontId="19" fillId="0" borderId="26" xfId="0" applyNumberFormat="1" applyFont="1" applyBorder="1" applyAlignment="1">
      <alignment horizontal="center"/>
    </xf>
    <xf numFmtId="164" fontId="19" fillId="0" borderId="0" xfId="0" applyNumberFormat="1" applyFont="1"/>
    <xf numFmtId="2" fontId="19" fillId="0" borderId="0" xfId="0" applyNumberFormat="1" applyFont="1"/>
    <xf numFmtId="0" fontId="19" fillId="0" borderId="2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4" fillId="0" borderId="5" xfId="0" applyFont="1" applyBorder="1" applyAlignment="1">
      <alignment vertical="center" wrapText="1"/>
    </xf>
    <xf numFmtId="3" fontId="19" fillId="0" borderId="2" xfId="0" applyNumberFormat="1" applyFont="1" applyBorder="1"/>
    <xf numFmtId="0" fontId="4" fillId="0" borderId="5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10" fontId="24" fillId="0" borderId="2" xfId="0" applyNumberFormat="1" applyFont="1" applyBorder="1"/>
    <xf numFmtId="0" fontId="25" fillId="0" borderId="0" xfId="0" applyFont="1" applyAlignment="1">
      <alignment horizontal="left"/>
    </xf>
    <xf numFmtId="0" fontId="7" fillId="7" borderId="2" xfId="0" applyFont="1" applyFill="1" applyBorder="1"/>
    <xf numFmtId="1" fontId="7" fillId="7" borderId="2" xfId="0" applyNumberFormat="1" applyFont="1" applyFill="1" applyBorder="1"/>
    <xf numFmtId="3" fontId="7" fillId="7" borderId="2" xfId="0" applyNumberFormat="1" applyFont="1" applyFill="1" applyBorder="1"/>
    <xf numFmtId="4" fontId="7" fillId="7" borderId="2" xfId="0" applyNumberFormat="1" applyFont="1" applyFill="1" applyBorder="1"/>
    <xf numFmtId="2" fontId="7" fillId="7" borderId="2" xfId="0" applyNumberFormat="1" applyFont="1" applyFill="1" applyBorder="1"/>
    <xf numFmtId="4" fontId="7" fillId="2" borderId="2" xfId="0" applyNumberFormat="1" applyFont="1" applyFill="1" applyBorder="1"/>
    <xf numFmtId="0" fontId="4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165" fontId="4" fillId="0" borderId="0" xfId="0" applyNumberFormat="1" applyFont="1"/>
    <xf numFmtId="166" fontId="4" fillId="0" borderId="0" xfId="0" applyNumberFormat="1" applyFont="1"/>
    <xf numFmtId="164" fontId="19" fillId="0" borderId="0" xfId="0" applyNumberFormat="1" applyFont="1" applyAlignment="1">
      <alignment horizontal="center"/>
    </xf>
    <xf numFmtId="0" fontId="1" fillId="8" borderId="2" xfId="0" applyFont="1" applyFill="1" applyBorder="1"/>
    <xf numFmtId="3" fontId="1" fillId="0" borderId="18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0" fontId="1" fillId="9" borderId="2" xfId="0" applyFont="1" applyFill="1" applyBorder="1"/>
    <xf numFmtId="0" fontId="1" fillId="0" borderId="12" xfId="0" applyFont="1" applyBorder="1"/>
    <xf numFmtId="0" fontId="1" fillId="9" borderId="2" xfId="0" applyFont="1" applyFill="1" applyBorder="1" applyAlignment="1">
      <alignment horizontal="right"/>
    </xf>
    <xf numFmtId="1" fontId="1" fillId="9" borderId="2" xfId="0" applyNumberFormat="1" applyFont="1" applyFill="1" applyBorder="1"/>
    <xf numFmtId="0" fontId="18" fillId="9" borderId="26" xfId="0" applyFont="1" applyFill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7" xfId="0" applyFont="1" applyBorder="1"/>
    <xf numFmtId="0" fontId="7" fillId="2" borderId="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3" fontId="7" fillId="2" borderId="6" xfId="0" applyNumberFormat="1" applyFont="1" applyFill="1" applyBorder="1"/>
    <xf numFmtId="4" fontId="7" fillId="2" borderId="6" xfId="0" applyNumberFormat="1" applyFont="1" applyFill="1" applyBorder="1"/>
    <xf numFmtId="3" fontId="19" fillId="9" borderId="11" xfId="0" applyNumberFormat="1" applyFont="1" applyFill="1" applyBorder="1"/>
    <xf numFmtId="0" fontId="4" fillId="0" borderId="2" xfId="0" applyFont="1" applyBorder="1"/>
    <xf numFmtId="0" fontId="1" fillId="9" borderId="0" xfId="0" applyFont="1" applyFill="1"/>
    <xf numFmtId="0" fontId="7" fillId="9" borderId="2" xfId="0" applyFont="1" applyFill="1" applyBorder="1" applyAlignment="1">
      <alignment horizontal="center"/>
    </xf>
    <xf numFmtId="0" fontId="29" fillId="0" borderId="28" xfId="0" applyFont="1" applyBorder="1" applyAlignment="1">
      <alignment horizontal="center" vertical="center" wrapText="1"/>
    </xf>
    <xf numFmtId="0" fontId="29" fillId="0" borderId="28" xfId="0" applyFont="1" applyBorder="1" applyAlignment="1">
      <alignment vertical="center" wrapText="1"/>
    </xf>
    <xf numFmtId="0" fontId="29" fillId="10" borderId="28" xfId="0" applyFont="1" applyFill="1" applyBorder="1" applyAlignment="1">
      <alignment horizontal="center" vertical="center" wrapText="1"/>
    </xf>
    <xf numFmtId="0" fontId="30" fillId="0" borderId="28" xfId="0" applyFont="1" applyBorder="1" applyAlignment="1">
      <alignment vertical="center" wrapText="1"/>
    </xf>
    <xf numFmtId="0" fontId="30" fillId="10" borderId="28" xfId="0" applyFont="1" applyFill="1" applyBorder="1" applyAlignment="1">
      <alignment horizontal="center" vertical="center" wrapText="1"/>
    </xf>
    <xf numFmtId="0" fontId="30" fillId="11" borderId="28" xfId="0" applyFont="1" applyFill="1" applyBorder="1" applyAlignment="1">
      <alignment horizontal="center" vertical="center" wrapText="1"/>
    </xf>
    <xf numFmtId="0" fontId="31" fillId="12" borderId="28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/>
    </xf>
    <xf numFmtId="0" fontId="4" fillId="0" borderId="7" xfId="0" applyFont="1" applyBorder="1"/>
    <xf numFmtId="0" fontId="4" fillId="0" borderId="6" xfId="0" applyFont="1" applyBorder="1"/>
    <xf numFmtId="0" fontId="7" fillId="2" borderId="10" xfId="0" applyFont="1" applyFill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7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/>
    </xf>
    <xf numFmtId="0" fontId="4" fillId="0" borderId="16" xfId="0" applyFont="1" applyBorder="1"/>
    <xf numFmtId="0" fontId="4" fillId="0" borderId="14" xfId="0" applyFont="1" applyBorder="1"/>
    <xf numFmtId="0" fontId="7" fillId="6" borderId="13" xfId="0" applyFont="1" applyFill="1" applyBorder="1" applyAlignment="1">
      <alignment horizontal="center"/>
    </xf>
    <xf numFmtId="4" fontId="7" fillId="3" borderId="13" xfId="0" applyNumberFormat="1" applyFont="1" applyFill="1" applyBorder="1" applyAlignment="1">
      <alignment horizontal="center"/>
    </xf>
    <xf numFmtId="4" fontId="1" fillId="6" borderId="16" xfId="0" applyNumberFormat="1" applyFont="1" applyFill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4" fillId="0" borderId="15" xfId="0" applyFont="1" applyBorder="1"/>
    <xf numFmtId="0" fontId="1" fillId="5" borderId="13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10" borderId="13" xfId="0" applyFont="1" applyFill="1" applyBorder="1" applyAlignment="1">
      <alignment horizontal="center" vertical="center" wrapText="1"/>
    </xf>
    <xf numFmtId="0" fontId="29" fillId="10" borderId="14" xfId="0" applyFont="1" applyFill="1" applyBorder="1" applyAlignment="1">
      <alignment horizontal="center" vertical="center" wrapText="1"/>
    </xf>
    <xf numFmtId="0" fontId="29" fillId="11" borderId="29" xfId="0" applyFont="1" applyFill="1" applyBorder="1" applyAlignment="1">
      <alignment horizontal="center" vertical="center" wrapText="1"/>
    </xf>
    <xf numFmtId="0" fontId="29" fillId="11" borderId="3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" fontId="18" fillId="13" borderId="25" xfId="0" applyNumberFormat="1" applyFont="1" applyFill="1" applyBorder="1" applyAlignment="1">
      <alignment horizontal="center"/>
    </xf>
    <xf numFmtId="0" fontId="4" fillId="13" borderId="25" xfId="0" applyFont="1" applyFill="1" applyBorder="1"/>
    <xf numFmtId="0" fontId="18" fillId="13" borderId="25" xfId="0" applyFont="1" applyFill="1" applyBorder="1" applyAlignment="1">
      <alignment horizontal="center"/>
    </xf>
    <xf numFmtId="0" fontId="18" fillId="14" borderId="25" xfId="0" applyFont="1" applyFill="1" applyBorder="1" applyAlignment="1">
      <alignment horizontal="center"/>
    </xf>
    <xf numFmtId="0" fontId="4" fillId="14" borderId="25" xfId="0" applyFont="1" applyFill="1" applyBorder="1"/>
    <xf numFmtId="0" fontId="18" fillId="15" borderId="25" xfId="0" applyFont="1" applyFill="1" applyBorder="1" applyAlignment="1">
      <alignment horizontal="center"/>
    </xf>
    <xf numFmtId="0" fontId="4" fillId="15" borderId="25" xfId="0" applyFont="1" applyFill="1" applyBorder="1"/>
    <xf numFmtId="0" fontId="18" fillId="15" borderId="0" xfId="0" applyFont="1" applyFill="1" applyAlignment="1">
      <alignment horizontal="center"/>
    </xf>
    <xf numFmtId="0" fontId="0" fillId="15" borderId="0" xfId="0" applyFill="1"/>
  </cellXfs>
  <cellStyles count="1">
    <cellStyle name="Normální" xfId="0" builtinId="0"/>
  </cellStyles>
  <dxfs count="1"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1010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3" sqref="D3"/>
    </sheetView>
  </sheetViews>
  <sheetFormatPr defaultColWidth="14.42578125" defaultRowHeight="15" customHeight="1"/>
  <cols>
    <col min="1" max="1" width="5.140625" customWidth="1"/>
    <col min="2" max="2" width="26.28515625" customWidth="1"/>
    <col min="3" max="3" width="4.42578125" customWidth="1"/>
    <col min="4" max="4" width="38.28515625" customWidth="1"/>
    <col min="5" max="5" width="6.5703125" customWidth="1"/>
    <col min="6" max="6" width="7.5703125" customWidth="1"/>
    <col min="7" max="12" width="9.140625" customWidth="1"/>
    <col min="13" max="13" width="8.5703125" customWidth="1"/>
    <col min="14" max="21" width="9.140625" customWidth="1"/>
    <col min="22" max="27" width="7.85546875" customWidth="1"/>
    <col min="28" max="28" width="9.5703125" customWidth="1"/>
    <col min="29" max="51" width="7.85546875" customWidth="1"/>
    <col min="52" max="52" width="9.5703125" customWidth="1"/>
    <col min="53" max="53" width="38.85546875" customWidth="1"/>
    <col min="54" max="54" width="7.7109375" customWidth="1"/>
    <col min="55" max="55" width="8" customWidth="1"/>
    <col min="56" max="56" width="7.7109375" customWidth="1"/>
    <col min="57" max="62" width="8" customWidth="1"/>
  </cols>
  <sheetData>
    <row r="1" spans="1:62" ht="18" customHeight="1">
      <c r="A1" s="1"/>
      <c r="B1" s="15" t="s">
        <v>0</v>
      </c>
      <c r="C1" s="4"/>
      <c r="D1" s="15"/>
      <c r="E1" s="19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62" ht="18" customHeight="1">
      <c r="A2" s="1"/>
      <c r="B2" s="20" t="s">
        <v>1</v>
      </c>
      <c r="C2" s="19"/>
      <c r="D2" s="21"/>
      <c r="E2" s="19"/>
      <c r="F2" s="1"/>
      <c r="G2" s="4"/>
      <c r="H2" s="4"/>
      <c r="I2" s="4"/>
      <c r="J2" s="4"/>
      <c r="K2" s="4"/>
      <c r="L2" s="23"/>
      <c r="M2" s="4"/>
      <c r="N2" s="1"/>
      <c r="O2" s="4"/>
      <c r="P2" s="4"/>
      <c r="Q2" s="4"/>
      <c r="R2" s="4"/>
      <c r="S2" s="4"/>
      <c r="T2" s="4"/>
      <c r="U2" s="4"/>
      <c r="V2" s="4"/>
    </row>
    <row r="3" spans="1:62" ht="18" customHeight="1">
      <c r="A3" s="1"/>
      <c r="B3" s="6" t="s">
        <v>2</v>
      </c>
      <c r="C3" s="24"/>
      <c r="D3" s="25"/>
      <c r="E3" s="27"/>
      <c r="F3" s="1"/>
      <c r="G3" s="4"/>
      <c r="H3" s="4"/>
      <c r="I3" s="4"/>
      <c r="J3" s="4"/>
      <c r="K3" s="4"/>
      <c r="L3" s="28"/>
      <c r="M3" s="28"/>
      <c r="N3" s="28"/>
      <c r="O3" s="28"/>
      <c r="P3" s="28"/>
      <c r="Q3" s="4"/>
      <c r="R3" s="4"/>
      <c r="S3" s="4"/>
      <c r="T3" s="4"/>
      <c r="U3" s="4"/>
      <c r="V3" s="4"/>
    </row>
    <row r="4" spans="1:62">
      <c r="A4" s="1"/>
      <c r="B4" s="8">
        <v>2023</v>
      </c>
      <c r="C4" s="29"/>
      <c r="D4" s="29"/>
      <c r="E4" s="19"/>
      <c r="F4" s="4"/>
      <c r="G4" s="185" t="s">
        <v>3</v>
      </c>
      <c r="H4" s="186"/>
      <c r="I4" s="186"/>
      <c r="J4" s="186"/>
      <c r="K4" s="187"/>
      <c r="L4" s="185" t="s">
        <v>4</v>
      </c>
      <c r="M4" s="186"/>
      <c r="N4" s="186"/>
      <c r="O4" s="186"/>
      <c r="P4" s="187"/>
      <c r="Q4" s="185" t="s">
        <v>5</v>
      </c>
      <c r="R4" s="186"/>
      <c r="S4" s="186"/>
      <c r="T4" s="186"/>
      <c r="U4" s="187"/>
      <c r="V4" s="191" t="s">
        <v>6</v>
      </c>
      <c r="W4" s="189"/>
      <c r="X4" s="189"/>
      <c r="Y4" s="189"/>
      <c r="Z4" s="190"/>
      <c r="AA4" s="188" t="s">
        <v>7</v>
      </c>
      <c r="AB4" s="189"/>
      <c r="AC4" s="189"/>
      <c r="AD4" s="189"/>
      <c r="AE4" s="190"/>
      <c r="AF4" s="188" t="s">
        <v>8</v>
      </c>
      <c r="AG4" s="189"/>
      <c r="AH4" s="189"/>
      <c r="AI4" s="189"/>
      <c r="AJ4" s="190"/>
      <c r="AK4" s="188" t="s">
        <v>9</v>
      </c>
      <c r="AL4" s="189"/>
      <c r="AM4" s="189"/>
      <c r="AN4" s="189"/>
      <c r="AO4" s="190"/>
      <c r="AP4" s="188" t="s">
        <v>10</v>
      </c>
      <c r="AQ4" s="189"/>
      <c r="AR4" s="189"/>
      <c r="AS4" s="189"/>
      <c r="AT4" s="190"/>
      <c r="AU4" s="188" t="s">
        <v>11</v>
      </c>
      <c r="AV4" s="189"/>
      <c r="AW4" s="189"/>
      <c r="AX4" s="189"/>
      <c r="AY4" s="190"/>
      <c r="AZ4" s="38"/>
      <c r="BA4" s="4"/>
      <c r="BB4" s="4"/>
      <c r="BC4" s="4"/>
      <c r="BD4" s="4"/>
      <c r="BE4" s="4"/>
      <c r="BF4" s="4"/>
      <c r="BG4" s="4"/>
      <c r="BH4" s="4"/>
      <c r="BI4" s="4"/>
      <c r="BJ4" s="4"/>
    </row>
    <row r="5" spans="1:62" ht="56.25" customHeight="1">
      <c r="A5" s="11" t="s">
        <v>12</v>
      </c>
      <c r="B5" s="12" t="s">
        <v>13</v>
      </c>
      <c r="C5" s="11" t="s">
        <v>14</v>
      </c>
      <c r="D5" s="11" t="s">
        <v>15</v>
      </c>
      <c r="E5" s="40" t="s">
        <v>16</v>
      </c>
      <c r="F5" s="12" t="s">
        <v>17</v>
      </c>
      <c r="G5" s="163" t="s">
        <v>18</v>
      </c>
      <c r="H5" s="163" t="s">
        <v>19</v>
      </c>
      <c r="I5" s="163" t="s">
        <v>20</v>
      </c>
      <c r="J5" s="164" t="s">
        <v>21</v>
      </c>
      <c r="K5" s="164" t="s">
        <v>22</v>
      </c>
      <c r="L5" s="164" t="s">
        <v>23</v>
      </c>
      <c r="M5" s="164" t="s">
        <v>24</v>
      </c>
      <c r="N5" s="164" t="s">
        <v>25</v>
      </c>
      <c r="O5" s="164" t="s">
        <v>26</v>
      </c>
      <c r="P5" s="164" t="s">
        <v>27</v>
      </c>
      <c r="Q5" s="164" t="s">
        <v>28</v>
      </c>
      <c r="R5" s="164" t="s">
        <v>29</v>
      </c>
      <c r="S5" s="164" t="s">
        <v>30</v>
      </c>
      <c r="T5" s="164" t="s">
        <v>31</v>
      </c>
      <c r="U5" s="164" t="s">
        <v>32</v>
      </c>
      <c r="V5" s="12" t="s">
        <v>33</v>
      </c>
      <c r="W5" s="12" t="s">
        <v>34</v>
      </c>
      <c r="X5" s="12" t="s">
        <v>35</v>
      </c>
      <c r="Y5" s="11" t="s">
        <v>36</v>
      </c>
      <c r="Z5" s="11" t="s">
        <v>37</v>
      </c>
      <c r="AA5" s="11" t="s">
        <v>38</v>
      </c>
      <c r="AB5" s="11" t="s">
        <v>39</v>
      </c>
      <c r="AC5" s="11" t="s">
        <v>40</v>
      </c>
      <c r="AD5" s="11" t="s">
        <v>41</v>
      </c>
      <c r="AE5" s="11" t="s">
        <v>42</v>
      </c>
      <c r="AF5" s="11" t="s">
        <v>43</v>
      </c>
      <c r="AG5" s="11" t="s">
        <v>44</v>
      </c>
      <c r="AH5" s="11" t="s">
        <v>45</v>
      </c>
      <c r="AI5" s="11" t="s">
        <v>46</v>
      </c>
      <c r="AJ5" s="11" t="s">
        <v>47</v>
      </c>
      <c r="AK5" s="11" t="s">
        <v>48</v>
      </c>
      <c r="AL5" s="12" t="s">
        <v>49</v>
      </c>
      <c r="AM5" s="12" t="s">
        <v>50</v>
      </c>
      <c r="AN5" s="11" t="s">
        <v>51</v>
      </c>
      <c r="AO5" s="11" t="s">
        <v>52</v>
      </c>
      <c r="AP5" s="11" t="s">
        <v>48</v>
      </c>
      <c r="AQ5" s="12" t="s">
        <v>49</v>
      </c>
      <c r="AR5" s="12" t="s">
        <v>50</v>
      </c>
      <c r="AS5" s="11" t="s">
        <v>51</v>
      </c>
      <c r="AT5" s="11" t="s">
        <v>52</v>
      </c>
      <c r="AU5" s="11" t="s">
        <v>48</v>
      </c>
      <c r="AV5" s="12" t="s">
        <v>49</v>
      </c>
      <c r="AW5" s="12" t="s">
        <v>50</v>
      </c>
      <c r="AX5" s="11" t="s">
        <v>51</v>
      </c>
      <c r="AY5" s="11" t="s">
        <v>52</v>
      </c>
      <c r="AZ5" s="41"/>
      <c r="BA5" s="12" t="s">
        <v>53</v>
      </c>
      <c r="BB5" s="42"/>
      <c r="BC5" s="42"/>
      <c r="BD5" s="4"/>
      <c r="BE5" s="43"/>
      <c r="BF5" s="43"/>
      <c r="BG5" s="43"/>
      <c r="BH5" s="43"/>
      <c r="BI5" s="43"/>
      <c r="BJ5" s="43"/>
    </row>
    <row r="6" spans="1:62" ht="15.75" customHeight="1">
      <c r="A6" s="37">
        <v>1401</v>
      </c>
      <c r="B6" s="16" t="s">
        <v>54</v>
      </c>
      <c r="C6" s="37">
        <v>3141</v>
      </c>
      <c r="D6" s="16" t="s">
        <v>55</v>
      </c>
      <c r="E6" s="174">
        <v>600</v>
      </c>
      <c r="F6" s="37" t="s">
        <v>56</v>
      </c>
      <c r="G6" s="44"/>
      <c r="H6" s="16"/>
      <c r="I6" s="16"/>
      <c r="J6" s="16"/>
      <c r="K6" s="16"/>
      <c r="L6" s="16"/>
      <c r="M6" s="16"/>
      <c r="N6" s="16"/>
      <c r="O6" s="16"/>
      <c r="P6" s="16"/>
      <c r="Q6" s="16"/>
      <c r="R6" s="158">
        <v>118</v>
      </c>
      <c r="S6" s="158">
        <v>319</v>
      </c>
      <c r="T6" s="16"/>
      <c r="U6" s="16"/>
      <c r="V6" s="47">
        <f>IF(G6=0,0,VLOOKUP(G6,NORMATIVY!$Y$2:$AA$173,2,0))</f>
        <v>0</v>
      </c>
      <c r="W6" s="47">
        <f>IF(H6=0,0,VLOOKUP(SUM(H6+I6),NORMATIVY!$A$3:$C$1074,2,0))</f>
        <v>0</v>
      </c>
      <c r="X6" s="47">
        <f>IF(I6=0,0,VLOOKUP(SUM(H6+I6),NORMATIVY!$A$3:$C$1074,2,0))</f>
        <v>0</v>
      </c>
      <c r="Y6" s="47">
        <f>IF(J6=0,0,VLOOKUP(J6,NORMATIVY!$E$2:$F$603,2,0))</f>
        <v>0</v>
      </c>
      <c r="Z6" s="47">
        <f>IF(K6=0,0,VLOOKUP(K6,NORMATIVY!$A$2:$C$603,2,0))</f>
        <v>0</v>
      </c>
      <c r="AA6" s="47">
        <f>IF(L6=0,0,VLOOKUP(L6,NORMATIVY!$Y$3:$AA$173,2,0))/0.6</f>
        <v>0</v>
      </c>
      <c r="AB6" s="47">
        <f>IF(M6=0,0,VLOOKUP(SUM(M6+N6),NORMATIVY!$I$3:$K$875,2,0))</f>
        <v>0</v>
      </c>
      <c r="AC6" s="47">
        <f>IF(N6=0,0,VLOOKUP(SUM(M6+N6),NORMATIVY!$I$3:$K$875,2,0))</f>
        <v>0</v>
      </c>
      <c r="AD6" s="47">
        <f>IF(O6=0,0,VLOOKUP(O6,NORMATIVY!$M$2:$N$603,2,0))</f>
        <v>0</v>
      </c>
      <c r="AE6" s="47">
        <f>IF(P6=0,0,VLOOKUP(P6,NORMATIVY!$I$2:$J$603,2,0))</f>
        <v>0</v>
      </c>
      <c r="AF6" s="47">
        <f>IF(Q6=0,0,VLOOKUP(Q6,NORMATIVY!$Y$3:$AA$173,2,0))/0.4</f>
        <v>0</v>
      </c>
      <c r="AG6" s="47">
        <f>IF(R6=0,0,VLOOKUP(SUM(R6+S6),NORMATIVY!$Q$3:$S$603,2,0))</f>
        <v>168.17298932803439</v>
      </c>
      <c r="AH6" s="47">
        <f>IF(S6=0,0,VLOOKUP(SUM(R6+S6),NORMATIVY!$Q$3:$S$603,2,0))</f>
        <v>168.17298932803439</v>
      </c>
      <c r="AI6" s="47">
        <f>IF(T6=0,0,VLOOKUP(T6,NORMATIVY!$U$2:$V$603,2,0))</f>
        <v>0</v>
      </c>
      <c r="AJ6" s="47">
        <f>IF(U6=0,0,VLOOKUP(U6,NORMATIVY!$Q$2:$R$603,2,0))</f>
        <v>0</v>
      </c>
      <c r="AK6" s="48">
        <f>NORMATIVY!$AD$5</f>
        <v>58</v>
      </c>
      <c r="AL6" s="48">
        <f>NORMATIVY!$AD$6</f>
        <v>58</v>
      </c>
      <c r="AM6" s="48">
        <f>NORMATIVY!$AD$7</f>
        <v>58</v>
      </c>
      <c r="AN6" s="48">
        <f>NORMATIVY!$AD$8</f>
        <v>96</v>
      </c>
      <c r="AO6" s="48">
        <f>NORMATIVY!$AD$9</f>
        <v>58</v>
      </c>
      <c r="AP6" s="48">
        <f>NORMATIVY!$AE$5</f>
        <v>38</v>
      </c>
      <c r="AQ6" s="48">
        <f>NORMATIVY!$AE$6</f>
        <v>38</v>
      </c>
      <c r="AR6" s="48">
        <f>NORMATIVY!$AE$7</f>
        <v>38</v>
      </c>
      <c r="AS6" s="48">
        <f>NORMATIVY!$AE$8</f>
        <v>58</v>
      </c>
      <c r="AT6" s="48">
        <f>NORMATIVY!$AE$9</f>
        <v>38</v>
      </c>
      <c r="AU6" s="48">
        <f>NORMATIVY!$AF$5</f>
        <v>38</v>
      </c>
      <c r="AV6" s="48">
        <f>NORMATIVY!$AF$6</f>
        <v>38</v>
      </c>
      <c r="AW6" s="48">
        <f>NORMATIVY!$AF$7</f>
        <v>38</v>
      </c>
      <c r="AX6" s="48">
        <f>NORMATIVY!$AF$8</f>
        <v>58</v>
      </c>
      <c r="AY6" s="48">
        <f>NORMATIVY!$AF$9</f>
        <v>38</v>
      </c>
      <c r="AZ6" s="49" t="str">
        <f t="shared" ref="AZ6:AZ18" si="0">IF(SUM(G6:U6)&gt;E6,"překračuje kapacitu"," ")</f>
        <v xml:space="preserve"> </v>
      </c>
      <c r="BA6" s="16" t="s">
        <v>57</v>
      </c>
      <c r="BB6" s="4"/>
      <c r="BC6" s="19"/>
      <c r="BD6" s="4"/>
      <c r="BE6" s="50"/>
      <c r="BF6" s="50"/>
      <c r="BG6" s="50"/>
      <c r="BH6" s="50"/>
      <c r="BI6" s="50"/>
      <c r="BJ6" s="50"/>
    </row>
    <row r="7" spans="1:62" ht="15.75" customHeight="1">
      <c r="A7" s="37">
        <v>1402</v>
      </c>
      <c r="B7" s="16" t="s">
        <v>58</v>
      </c>
      <c r="C7" s="37">
        <v>3141</v>
      </c>
      <c r="D7" s="16" t="s">
        <v>59</v>
      </c>
      <c r="E7" s="174">
        <v>500</v>
      </c>
      <c r="F7" s="37" t="s">
        <v>60</v>
      </c>
      <c r="G7" s="44"/>
      <c r="H7" s="155">
        <v>136</v>
      </c>
      <c r="I7" s="155">
        <v>67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47">
        <f>IF(G7=0,0,VLOOKUP(G7,NORMATIVY!$Y$2:$AA$173,2,0))</f>
        <v>0</v>
      </c>
      <c r="W7" s="47">
        <f>IF(H7=0,0,VLOOKUP(SUM(H7+I7),NORMATIVY!$A$3:$C$1074,2,0))</f>
        <v>57.552104604887965</v>
      </c>
      <c r="X7" s="47">
        <f>IF(I7=0,0,VLOOKUP(SUM(H7+I7),NORMATIVY!$A$3:$C$1074,2,0))</f>
        <v>57.552104604887965</v>
      </c>
      <c r="Y7" s="47">
        <f>IF(J7=0,0,VLOOKUP(J7,NORMATIVY!$E$2:$F$603,2,0))</f>
        <v>0</v>
      </c>
      <c r="Z7" s="47">
        <f>IF(K7=0,0,VLOOKUP(K7,NORMATIVY!$A$2:$C$603,2,0))</f>
        <v>0</v>
      </c>
      <c r="AA7" s="47">
        <f>IF(L7=0,0,VLOOKUP(L7,NORMATIVY!$Y$3:$AA$173,2,0))/0.6</f>
        <v>0</v>
      </c>
      <c r="AB7" s="47">
        <f>IF(M7=0,0,VLOOKUP(SUM(M7+N7),NORMATIVY!$I$3:$K$875,2,0))</f>
        <v>0</v>
      </c>
      <c r="AC7" s="47">
        <f>IF(N7=0,0,VLOOKUP(SUM(M7+N7),NORMATIVY!$I$3:$K$875,2,0))</f>
        <v>0</v>
      </c>
      <c r="AD7" s="47">
        <f>IF(O7=0,0,VLOOKUP(O7,NORMATIVY!$M$2:$N$603,2,0))</f>
        <v>0</v>
      </c>
      <c r="AE7" s="47">
        <f>IF(P7=0,0,VLOOKUP(P7,NORMATIVY!$I$2:$J$603,2,0))</f>
        <v>0</v>
      </c>
      <c r="AF7" s="47">
        <f>IF(Q7=0,0,VLOOKUP(Q7,NORMATIVY!$Y$3:$AA$173,2,0))/0.4</f>
        <v>0</v>
      </c>
      <c r="AG7" s="47">
        <f>IF(R7=0,0,VLOOKUP(SUM(R7+S7),NORMATIVY!$Q$3:$S$603,2,0))</f>
        <v>0</v>
      </c>
      <c r="AH7" s="47">
        <f>IF(S7=0,0,VLOOKUP(SUM(R7+S7),NORMATIVY!$Q$3:$S$603,2,0))</f>
        <v>0</v>
      </c>
      <c r="AI7" s="47">
        <f>IF(T7=0,0,VLOOKUP(T7,NORMATIVY!$U$2:$V$603,2,0))</f>
        <v>0</v>
      </c>
      <c r="AJ7" s="47">
        <f>IF(U7=0,0,VLOOKUP(U7,NORMATIVY!$Q$2:$R$603,2,0))</f>
        <v>0</v>
      </c>
      <c r="AK7" s="48">
        <f>NORMATIVY!$AD$5</f>
        <v>58</v>
      </c>
      <c r="AL7" s="48">
        <f>NORMATIVY!$AD$6</f>
        <v>58</v>
      </c>
      <c r="AM7" s="48">
        <f>NORMATIVY!$AD$7</f>
        <v>58</v>
      </c>
      <c r="AN7" s="48">
        <f>NORMATIVY!$AD$8</f>
        <v>96</v>
      </c>
      <c r="AO7" s="48">
        <f>NORMATIVY!$AD$9</f>
        <v>58</v>
      </c>
      <c r="AP7" s="48">
        <f>NORMATIVY!$AE$5</f>
        <v>38</v>
      </c>
      <c r="AQ7" s="48">
        <f>NORMATIVY!$AE$6</f>
        <v>38</v>
      </c>
      <c r="AR7" s="48">
        <f>NORMATIVY!$AE$7</f>
        <v>38</v>
      </c>
      <c r="AS7" s="48">
        <f>NORMATIVY!$AE$8</f>
        <v>58</v>
      </c>
      <c r="AT7" s="48">
        <f>NORMATIVY!$AE$9</f>
        <v>38</v>
      </c>
      <c r="AU7" s="48">
        <f>NORMATIVY!$AF$5</f>
        <v>38</v>
      </c>
      <c r="AV7" s="48">
        <f>NORMATIVY!$AF$6</f>
        <v>38</v>
      </c>
      <c r="AW7" s="48">
        <f>NORMATIVY!$AF$7</f>
        <v>38</v>
      </c>
      <c r="AX7" s="48">
        <f>NORMATIVY!$AF$8</f>
        <v>58</v>
      </c>
      <c r="AY7" s="48">
        <f>NORMATIVY!$AF$9</f>
        <v>38</v>
      </c>
      <c r="AZ7" s="49" t="str">
        <f t="shared" si="0"/>
        <v xml:space="preserve"> </v>
      </c>
      <c r="BA7" s="16"/>
      <c r="BB7" s="4"/>
      <c r="BC7" s="19"/>
      <c r="BD7" s="4"/>
      <c r="BE7" s="50"/>
      <c r="BF7" s="50"/>
      <c r="BG7" s="50"/>
      <c r="BH7" s="50"/>
      <c r="BI7" s="50"/>
      <c r="BJ7" s="50"/>
    </row>
    <row r="8" spans="1:62" ht="15.75" customHeight="1">
      <c r="A8" s="37">
        <v>1407</v>
      </c>
      <c r="B8" s="16" t="s">
        <v>61</v>
      </c>
      <c r="C8" s="37">
        <v>3141</v>
      </c>
      <c r="D8" s="16" t="s">
        <v>62</v>
      </c>
      <c r="E8" s="174">
        <v>650</v>
      </c>
      <c r="F8" s="37" t="s">
        <v>60</v>
      </c>
      <c r="G8" s="44"/>
      <c r="H8" s="155">
        <v>306</v>
      </c>
      <c r="I8" s="155">
        <v>182</v>
      </c>
      <c r="J8" s="16"/>
      <c r="K8" s="16"/>
      <c r="L8" s="16"/>
      <c r="M8" s="16"/>
      <c r="N8" s="155">
        <v>77</v>
      </c>
      <c r="O8" s="155">
        <v>74</v>
      </c>
      <c r="P8" s="16"/>
      <c r="Q8" s="16"/>
      <c r="R8" s="16"/>
      <c r="S8" s="16"/>
      <c r="T8" s="16"/>
      <c r="U8" s="16"/>
      <c r="V8" s="47">
        <f>IF(G8=0,0,VLOOKUP(G8,NORMATIVY!$Y$2:$AA$173,2,0))</f>
        <v>0</v>
      </c>
      <c r="W8" s="47">
        <f>IF(H8=0,0,VLOOKUP(SUM(H8+I8),NORMATIVY!$A$3:$C$1074,2,0))</f>
        <v>68.75641256056133</v>
      </c>
      <c r="X8" s="47">
        <f>IF(I8=0,0,VLOOKUP(SUM(H8+I8),NORMATIVY!$A$3:$C$1074,2,0))</f>
        <v>68.75641256056133</v>
      </c>
      <c r="Y8" s="47">
        <f>IF(J8=0,0,VLOOKUP(J8,NORMATIVY!$E$2:$F$603,2,0))</f>
        <v>0</v>
      </c>
      <c r="Z8" s="47">
        <f>IF(K8=0,0,VLOOKUP(K8,NORMATIVY!$A$2:$C$603,2,0))</f>
        <v>0</v>
      </c>
      <c r="AA8" s="47">
        <f>IF(L8=0,0,VLOOKUP(L8,NORMATIVY!$Y$3:$AA$173,2,0))/0.6</f>
        <v>0</v>
      </c>
      <c r="AB8" s="47">
        <f>IF(M8=0,0,VLOOKUP(SUM(M8+N8),NORMATIVY!$I$3:$K$875,2,0))</f>
        <v>0</v>
      </c>
      <c r="AC8" s="47">
        <f>IF(N8=0,0,VLOOKUP(SUM(M8+N8),NORMATIVY!$I$3:$K$875,2,0))</f>
        <v>76.887829997731615</v>
      </c>
      <c r="AD8" s="47">
        <f>IF(O8=0,0,VLOOKUP(O8,NORMATIVY!$M$2:$N$603,2,0))</f>
        <v>43.253414355917506</v>
      </c>
      <c r="AE8" s="47">
        <f>IF(P8=0,0,VLOOKUP(P8,NORMATIVY!$I$2:$J$603,2,0))</f>
        <v>0</v>
      </c>
      <c r="AF8" s="47">
        <f>IF(Q8=0,0,VLOOKUP(Q8,NORMATIVY!$Y$3:$AA$173,2,0))/0.4</f>
        <v>0</v>
      </c>
      <c r="AG8" s="47">
        <f>IF(R8=0,0,VLOOKUP(SUM(R8+S8),NORMATIVY!$Q$3:$S$603,2,0))</f>
        <v>0</v>
      </c>
      <c r="AH8" s="47">
        <f>IF(S8=0,0,VLOOKUP(SUM(R8+S8),NORMATIVY!$Q$3:$S$603,2,0))</f>
        <v>0</v>
      </c>
      <c r="AI8" s="47">
        <f>IF(T8=0,0,VLOOKUP(T8,NORMATIVY!$U$2:$V$603,2,0))</f>
        <v>0</v>
      </c>
      <c r="AJ8" s="47">
        <f>IF(U8=0,0,VLOOKUP(U8,NORMATIVY!$Q$2:$R$603,2,0))</f>
        <v>0</v>
      </c>
      <c r="AK8" s="48">
        <f>NORMATIVY!$AD$5</f>
        <v>58</v>
      </c>
      <c r="AL8" s="48">
        <f>NORMATIVY!$AD$6</f>
        <v>58</v>
      </c>
      <c r="AM8" s="48">
        <f>NORMATIVY!$AD$7</f>
        <v>58</v>
      </c>
      <c r="AN8" s="48">
        <f>NORMATIVY!$AD$8</f>
        <v>96</v>
      </c>
      <c r="AO8" s="48">
        <f>NORMATIVY!$AD$9</f>
        <v>58</v>
      </c>
      <c r="AP8" s="48">
        <f>NORMATIVY!$AE$5</f>
        <v>38</v>
      </c>
      <c r="AQ8" s="48">
        <f>NORMATIVY!$AE$6</f>
        <v>38</v>
      </c>
      <c r="AR8" s="48">
        <f>NORMATIVY!$AE$7</f>
        <v>38</v>
      </c>
      <c r="AS8" s="48">
        <f>NORMATIVY!$AE$8</f>
        <v>58</v>
      </c>
      <c r="AT8" s="48">
        <f>NORMATIVY!$AE$9</f>
        <v>38</v>
      </c>
      <c r="AU8" s="48">
        <f>NORMATIVY!$AF$5</f>
        <v>38</v>
      </c>
      <c r="AV8" s="48">
        <f>NORMATIVY!$AF$6</f>
        <v>38</v>
      </c>
      <c r="AW8" s="48">
        <f>NORMATIVY!$AF$7</f>
        <v>38</v>
      </c>
      <c r="AX8" s="48">
        <f>NORMATIVY!$AF$8</f>
        <v>58</v>
      </c>
      <c r="AY8" s="48">
        <f>NORMATIVY!$AF$9</f>
        <v>38</v>
      </c>
      <c r="AZ8" s="49" t="str">
        <f t="shared" si="0"/>
        <v xml:space="preserve"> </v>
      </c>
      <c r="BA8" s="16"/>
      <c r="BB8" s="4"/>
      <c r="BC8" s="4"/>
      <c r="BD8" s="4"/>
      <c r="BE8" s="50"/>
      <c r="BF8" s="50"/>
      <c r="BG8" s="50"/>
      <c r="BH8" s="50"/>
      <c r="BI8" s="50"/>
      <c r="BJ8" s="50"/>
    </row>
    <row r="9" spans="1:62" ht="15.75" customHeight="1">
      <c r="A9" s="37">
        <v>1408</v>
      </c>
      <c r="B9" s="16" t="s">
        <v>63</v>
      </c>
      <c r="C9" s="37">
        <v>3141</v>
      </c>
      <c r="D9" s="16" t="s">
        <v>64</v>
      </c>
      <c r="E9" s="174">
        <v>500</v>
      </c>
      <c r="F9" s="37" t="s">
        <v>60</v>
      </c>
      <c r="G9" s="44"/>
      <c r="H9" s="155">
        <v>117</v>
      </c>
      <c r="I9" s="155">
        <v>224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47">
        <f>IF(G9=0,0,VLOOKUP(G9,NORMATIVY!$Y$2:$AA$173,2,0))</f>
        <v>0</v>
      </c>
      <c r="W9" s="47">
        <f>IF(H9=0,0,VLOOKUP(SUM(H9+I9),NORMATIVY!$A$3:$C$1074,2,0))</f>
        <v>64.022020862311308</v>
      </c>
      <c r="X9" s="47">
        <f>IF(I9=0,0,VLOOKUP(SUM(H9+I9),NORMATIVY!$A$3:$C$1074,2,0))</f>
        <v>64.022020862311308</v>
      </c>
      <c r="Y9" s="47">
        <f>IF(J9=0,0,VLOOKUP(J9,NORMATIVY!$E$2:$F$603,2,0))</f>
        <v>0</v>
      </c>
      <c r="Z9" s="47">
        <f>IF(K9=0,0,VLOOKUP(K9,NORMATIVY!$A$2:$C$603,2,0))</f>
        <v>0</v>
      </c>
      <c r="AA9" s="47">
        <f>IF(L9=0,0,VLOOKUP(L9,NORMATIVY!$Y$3:$AA$173,2,0))/0.6</f>
        <v>0</v>
      </c>
      <c r="AB9" s="47">
        <f>IF(M9=0,0,VLOOKUP(SUM(M9+N9),NORMATIVY!$I$3:$K$875,2,0))</f>
        <v>0</v>
      </c>
      <c r="AC9" s="47">
        <f>IF(N9=0,0,VLOOKUP(SUM(M9+N9),NORMATIVY!$I$3:$K$875,2,0))</f>
        <v>0</v>
      </c>
      <c r="AD9" s="47">
        <f>IF(O9=0,0,VLOOKUP(O9,NORMATIVY!$M$2:$N$603,2,0))</f>
        <v>0</v>
      </c>
      <c r="AE9" s="47">
        <f>IF(P9=0,0,VLOOKUP(P9,NORMATIVY!$I$2:$J$603,2,0))</f>
        <v>0</v>
      </c>
      <c r="AF9" s="47">
        <f>IF(Q9=0,0,VLOOKUP(Q9,NORMATIVY!$Y$3:$AA$173,2,0))/0.4</f>
        <v>0</v>
      </c>
      <c r="AG9" s="47">
        <f>IF(R9=0,0,VLOOKUP(SUM(R9+S9),NORMATIVY!$Q$3:$S$603,2,0))</f>
        <v>0</v>
      </c>
      <c r="AH9" s="47">
        <f>IF(S9=0,0,VLOOKUP(SUM(R9+S9),NORMATIVY!$Q$3:$S$603,2,0))</f>
        <v>0</v>
      </c>
      <c r="AI9" s="47">
        <f>IF(T9=0,0,VLOOKUP(T9,NORMATIVY!$U$2:$V$603,2,0))</f>
        <v>0</v>
      </c>
      <c r="AJ9" s="47">
        <f>IF(U9=0,0,VLOOKUP(U9,NORMATIVY!$Q$2:$R$603,2,0))</f>
        <v>0</v>
      </c>
      <c r="AK9" s="48">
        <f>NORMATIVY!$AD$5</f>
        <v>58</v>
      </c>
      <c r="AL9" s="48">
        <f>NORMATIVY!$AD$6</f>
        <v>58</v>
      </c>
      <c r="AM9" s="48">
        <f>NORMATIVY!$AD$7</f>
        <v>58</v>
      </c>
      <c r="AN9" s="48">
        <f>NORMATIVY!$AD$8</f>
        <v>96</v>
      </c>
      <c r="AO9" s="48">
        <f>NORMATIVY!$AD$9</f>
        <v>58</v>
      </c>
      <c r="AP9" s="48">
        <f>NORMATIVY!$AE$5</f>
        <v>38</v>
      </c>
      <c r="AQ9" s="48">
        <f>NORMATIVY!$AE$6</f>
        <v>38</v>
      </c>
      <c r="AR9" s="48">
        <f>NORMATIVY!$AE$7</f>
        <v>38</v>
      </c>
      <c r="AS9" s="48">
        <f>NORMATIVY!$AE$8</f>
        <v>58</v>
      </c>
      <c r="AT9" s="48">
        <f>NORMATIVY!$AE$9</f>
        <v>38</v>
      </c>
      <c r="AU9" s="48">
        <f>NORMATIVY!$AF$5</f>
        <v>38</v>
      </c>
      <c r="AV9" s="48">
        <f>NORMATIVY!$AF$6</f>
        <v>38</v>
      </c>
      <c r="AW9" s="48">
        <f>NORMATIVY!$AF$7</f>
        <v>38</v>
      </c>
      <c r="AX9" s="48">
        <f>NORMATIVY!$AF$8</f>
        <v>58</v>
      </c>
      <c r="AY9" s="48">
        <f>NORMATIVY!$AF$9</f>
        <v>38</v>
      </c>
      <c r="AZ9" s="49" t="str">
        <f t="shared" si="0"/>
        <v xml:space="preserve"> </v>
      </c>
      <c r="BA9" s="16"/>
      <c r="BB9" s="4"/>
      <c r="BC9" s="4"/>
      <c r="BD9" s="4"/>
      <c r="BE9" s="50"/>
      <c r="BF9" s="50"/>
      <c r="BG9" s="50"/>
      <c r="BH9" s="50"/>
      <c r="BI9" s="50"/>
      <c r="BJ9" s="50"/>
    </row>
    <row r="10" spans="1:62" ht="15.75" customHeight="1">
      <c r="A10" s="52">
        <v>1418</v>
      </c>
      <c r="B10" s="53" t="s">
        <v>65</v>
      </c>
      <c r="C10" s="37">
        <v>3141</v>
      </c>
      <c r="D10" s="54" t="s">
        <v>66</v>
      </c>
      <c r="E10" s="174">
        <v>650</v>
      </c>
      <c r="F10" s="37" t="s">
        <v>60</v>
      </c>
      <c r="G10" s="44"/>
      <c r="H10" s="44"/>
      <c r="I10" s="157">
        <v>472</v>
      </c>
      <c r="J10" s="157">
        <v>98</v>
      </c>
      <c r="K10" s="157">
        <v>0</v>
      </c>
      <c r="L10" s="44"/>
      <c r="M10" s="44"/>
      <c r="N10" s="44"/>
      <c r="O10" s="44"/>
      <c r="P10" s="44"/>
      <c r="Q10" s="44"/>
      <c r="R10" s="44"/>
      <c r="S10" s="16"/>
      <c r="T10" s="16"/>
      <c r="U10" s="16"/>
      <c r="V10" s="47">
        <f>IF(G10=0,0,VLOOKUP(G10,NORMATIVY!$Y$2:$AA$173,2,0))</f>
        <v>0</v>
      </c>
      <c r="W10" s="47">
        <f>IF(H10=0,0,VLOOKUP(SUM(H10+I10),NORMATIVY!$A$3:$C$1074,2,0))</f>
        <v>0</v>
      </c>
      <c r="X10" s="47">
        <f>IF(I10=0,0,VLOOKUP(SUM(H10+I10),NORMATIVY!$A$3:$C$1074,2,0))</f>
        <v>68.304212243174902</v>
      </c>
      <c r="Y10" s="47">
        <f>IF(J10=0,0,VLOOKUP(J10,NORMATIVY!$E$2:$F$603,2,0))</f>
        <v>27.795904409676812</v>
      </c>
      <c r="Z10" s="47">
        <f>IF(K10=0,0,VLOOKUP(K10,NORMATIVY!$A$2:$C$603,2,0))</f>
        <v>0</v>
      </c>
      <c r="AA10" s="47">
        <f>IF(L10=0,0,VLOOKUP(L10,NORMATIVY!$Y$3:$AA$173,2,0))/0.6</f>
        <v>0</v>
      </c>
      <c r="AB10" s="47">
        <f>IF(M10=0,0,VLOOKUP(SUM(M10+N10),NORMATIVY!$I$3:$K$875,2,0))</f>
        <v>0</v>
      </c>
      <c r="AC10" s="47">
        <f>IF(N10=0,0,VLOOKUP(SUM(M10+N10),NORMATIVY!$I$3:$K$875,2,0))</f>
        <v>0</v>
      </c>
      <c r="AD10" s="47">
        <f>IF(O10=0,0,VLOOKUP(O10,NORMATIVY!$M$2:$N$603,2,0))</f>
        <v>0</v>
      </c>
      <c r="AE10" s="47">
        <f>IF(P10=0,0,VLOOKUP(P10,NORMATIVY!$I$2:$J$603,2,0))</f>
        <v>0</v>
      </c>
      <c r="AF10" s="47">
        <f>IF(Q10=0,0,VLOOKUP(Q10,NORMATIVY!$Y$3:$AA$173,2,0))/0.4</f>
        <v>0</v>
      </c>
      <c r="AG10" s="47">
        <f>IF(R10=0,0,VLOOKUP(SUM(R10+S10),NORMATIVY!$Q$3:$S$603,2,0))</f>
        <v>0</v>
      </c>
      <c r="AH10" s="47">
        <f>IF(S10=0,0,VLOOKUP(SUM(R10+S10),NORMATIVY!$Q$3:$S$603,2,0))</f>
        <v>0</v>
      </c>
      <c r="AI10" s="47">
        <f>IF(T10=0,0,VLOOKUP(T10,NORMATIVY!$U$2:$V$603,2,0))</f>
        <v>0</v>
      </c>
      <c r="AJ10" s="47">
        <f>IF(U10=0,0,VLOOKUP(U10,NORMATIVY!$Q$2:$R$603,2,0))</f>
        <v>0</v>
      </c>
      <c r="AK10" s="48">
        <f>NORMATIVY!$AD$5</f>
        <v>58</v>
      </c>
      <c r="AL10" s="48">
        <f>NORMATIVY!$AD$6</f>
        <v>58</v>
      </c>
      <c r="AM10" s="48">
        <f>NORMATIVY!$AD$7</f>
        <v>58</v>
      </c>
      <c r="AN10" s="48">
        <f>NORMATIVY!$AD$8</f>
        <v>96</v>
      </c>
      <c r="AO10" s="48">
        <f>NORMATIVY!$AD$9</f>
        <v>58</v>
      </c>
      <c r="AP10" s="48">
        <f>NORMATIVY!$AE$5</f>
        <v>38</v>
      </c>
      <c r="AQ10" s="48">
        <f>NORMATIVY!$AE$6</f>
        <v>38</v>
      </c>
      <c r="AR10" s="48">
        <f>NORMATIVY!$AE$7</f>
        <v>38</v>
      </c>
      <c r="AS10" s="48">
        <f>NORMATIVY!$AE$8</f>
        <v>58</v>
      </c>
      <c r="AT10" s="48">
        <f>NORMATIVY!$AE$9</f>
        <v>38</v>
      </c>
      <c r="AU10" s="48">
        <f>NORMATIVY!$AF$5</f>
        <v>38</v>
      </c>
      <c r="AV10" s="48">
        <f>NORMATIVY!$AF$6</f>
        <v>38</v>
      </c>
      <c r="AW10" s="48">
        <f>NORMATIVY!$AF$7</f>
        <v>38</v>
      </c>
      <c r="AX10" s="48">
        <f>NORMATIVY!$AF$8</f>
        <v>58</v>
      </c>
      <c r="AY10" s="48">
        <f>NORMATIVY!$AF$9</f>
        <v>38</v>
      </c>
      <c r="AZ10" s="49" t="str">
        <f t="shared" si="0"/>
        <v xml:space="preserve"> </v>
      </c>
      <c r="BA10" s="16"/>
      <c r="BB10" s="4"/>
      <c r="BC10" s="4"/>
      <c r="BD10" s="4"/>
      <c r="BE10" s="50"/>
      <c r="BF10" s="50"/>
      <c r="BG10" s="50"/>
      <c r="BH10" s="50"/>
      <c r="BI10" s="50"/>
      <c r="BJ10" s="50"/>
    </row>
    <row r="11" spans="1:62" ht="15.75" customHeight="1">
      <c r="A11" s="37">
        <v>1424</v>
      </c>
      <c r="B11" s="16" t="s">
        <v>67</v>
      </c>
      <c r="C11" s="37">
        <v>3141</v>
      </c>
      <c r="D11" s="54" t="s">
        <v>68</v>
      </c>
      <c r="E11" s="174">
        <v>500</v>
      </c>
      <c r="F11" s="37" t="s">
        <v>56</v>
      </c>
      <c r="G11" s="44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57">
        <v>109</v>
      </c>
      <c r="T11" s="157">
        <v>55</v>
      </c>
      <c r="U11" s="16"/>
      <c r="V11" s="47">
        <f>IF(G11=0,0,VLOOKUP(G11,NORMATIVY!$Y$2:$AA$173,2,0))</f>
        <v>0</v>
      </c>
      <c r="W11" s="47">
        <f>IF(H11=0,0,VLOOKUP(SUM(H11+I11),NORMATIVY!$A$3:$C$1074,2,0))</f>
        <v>0</v>
      </c>
      <c r="X11" s="47">
        <f>IF(I11=0,0,VLOOKUP(SUM(H11+I11),NORMATIVY!$A$3:$C$1074,2,0))</f>
        <v>0</v>
      </c>
      <c r="Y11" s="47">
        <f>IF(J11=0,0,VLOOKUP(J11,NORMATIVY!$E$2:$F$603,2,0))</f>
        <v>0</v>
      </c>
      <c r="Z11" s="47">
        <f>IF(K11=0,0,VLOOKUP(K11,NORMATIVY!$A$2:$C$603,2,0))</f>
        <v>0</v>
      </c>
      <c r="AA11" s="47">
        <f>IF(L11=0,0,VLOOKUP(L11,NORMATIVY!$Y$3:$AA$173,2,0))/0.6</f>
        <v>0</v>
      </c>
      <c r="AB11" s="47">
        <f>IF(M11=0,0,VLOOKUP(SUM(M11+N11),NORMATIVY!$I$3:$K$875,2,0))</f>
        <v>0</v>
      </c>
      <c r="AC11" s="47">
        <f>IF(N11=0,0,VLOOKUP(SUM(M11+N11),NORMATIVY!$I$3:$K$875,2,0))</f>
        <v>0</v>
      </c>
      <c r="AD11" s="47">
        <f>IF(O11=0,0,VLOOKUP(O11,NORMATIVY!$M$2:$N$603,2,0))</f>
        <v>0</v>
      </c>
      <c r="AE11" s="47">
        <f>IF(P11=0,0,VLOOKUP(P11,NORMATIVY!$I$2:$J$603,2,0))</f>
        <v>0</v>
      </c>
      <c r="AF11" s="47">
        <f>IF(Q11=0,0,VLOOKUP(Q11,NORMATIVY!$Y$3:$AA$173,2,0))/0.4</f>
        <v>0</v>
      </c>
      <c r="AG11" s="47">
        <f>IF(R11=0,0,VLOOKUP(SUM(R11+S11),NORMATIVY!$Q$3:$S$603,2,0))</f>
        <v>0</v>
      </c>
      <c r="AH11" s="47">
        <f>IF(S11=0,0,VLOOKUP(SUM(R11+S11),NORMATIVY!$Q$3:$S$603,2,0))</f>
        <v>125.39880144945934</v>
      </c>
      <c r="AI11" s="47">
        <f>IF(T11=0,0,VLOOKUP(T11,NORMATIVY!$U$2:$V$603,2,0))</f>
        <v>60.056737036314871</v>
      </c>
      <c r="AJ11" s="47">
        <f>IF(U11=0,0,VLOOKUP(U11,NORMATIVY!$Q$2:$R$603,2,0))</f>
        <v>0</v>
      </c>
      <c r="AK11" s="48">
        <f>NORMATIVY!$AD$5</f>
        <v>58</v>
      </c>
      <c r="AL11" s="48">
        <f>NORMATIVY!$AD$6</f>
        <v>58</v>
      </c>
      <c r="AM11" s="48">
        <f>NORMATIVY!$AD$7</f>
        <v>58</v>
      </c>
      <c r="AN11" s="48">
        <f>NORMATIVY!$AD$8</f>
        <v>96</v>
      </c>
      <c r="AO11" s="48">
        <f>NORMATIVY!$AD$9</f>
        <v>58</v>
      </c>
      <c r="AP11" s="48">
        <f>NORMATIVY!$AE$5</f>
        <v>38</v>
      </c>
      <c r="AQ11" s="48">
        <f>NORMATIVY!$AE$6</f>
        <v>38</v>
      </c>
      <c r="AR11" s="48">
        <f>NORMATIVY!$AE$7</f>
        <v>38</v>
      </c>
      <c r="AS11" s="48">
        <f>NORMATIVY!$AE$8</f>
        <v>58</v>
      </c>
      <c r="AT11" s="48">
        <f>NORMATIVY!$AE$9</f>
        <v>38</v>
      </c>
      <c r="AU11" s="48">
        <f>NORMATIVY!$AF$5</f>
        <v>38</v>
      </c>
      <c r="AV11" s="48">
        <f>NORMATIVY!$AF$6</f>
        <v>38</v>
      </c>
      <c r="AW11" s="48">
        <f>NORMATIVY!$AF$7</f>
        <v>38</v>
      </c>
      <c r="AX11" s="48">
        <f>NORMATIVY!$AF$8</f>
        <v>58</v>
      </c>
      <c r="AY11" s="48">
        <f>NORMATIVY!$AF$9</f>
        <v>38</v>
      </c>
      <c r="AZ11" s="49" t="str">
        <f t="shared" si="0"/>
        <v xml:space="preserve"> </v>
      </c>
      <c r="BA11" s="16" t="s">
        <v>69</v>
      </c>
      <c r="BB11" s="4"/>
      <c r="BC11" s="4"/>
      <c r="BD11" s="4"/>
      <c r="BE11" s="50"/>
      <c r="BF11" s="50"/>
      <c r="BG11" s="50"/>
      <c r="BH11" s="50"/>
      <c r="BI11" s="50"/>
      <c r="BJ11" s="50"/>
    </row>
    <row r="12" spans="1:62" ht="15.75" customHeight="1">
      <c r="A12" s="37">
        <v>1425</v>
      </c>
      <c r="B12" s="16" t="s">
        <v>70</v>
      </c>
      <c r="C12" s="37">
        <v>3141</v>
      </c>
      <c r="D12" s="54" t="s">
        <v>71</v>
      </c>
      <c r="E12" s="174">
        <v>150</v>
      </c>
      <c r="F12" s="37" t="s">
        <v>60</v>
      </c>
      <c r="G12" s="44"/>
      <c r="H12" s="16"/>
      <c r="I12" s="155">
        <v>36</v>
      </c>
      <c r="J12" s="155">
        <v>56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47">
        <f>IF(G12=0,0,VLOOKUP(G12,NORMATIVY!$Y$2:$AA$173,2,0))</f>
        <v>0</v>
      </c>
      <c r="W12" s="47">
        <f>IF(H12=0,0,VLOOKUP(SUM(H12+I12),NORMATIVY!$A$3:$C$1074,2,0))</f>
        <v>0</v>
      </c>
      <c r="X12" s="47">
        <f>IF(I12=0,0,VLOOKUP(SUM(H12+I12),NORMATIVY!$A$3:$C$1074,2,0))</f>
        <v>37.471508368437796</v>
      </c>
      <c r="Y12" s="47">
        <f>IF(J12=0,0,VLOOKUP(J12,NORMATIVY!$E$2:$F$603,2,0))</f>
        <v>24.13940581753911</v>
      </c>
      <c r="Z12" s="47">
        <f>IF(K12=0,0,VLOOKUP(K12,NORMATIVY!$A$2:$C$603,2,0))</f>
        <v>0</v>
      </c>
      <c r="AA12" s="47">
        <f>IF(L12=0,0,VLOOKUP(L12,NORMATIVY!$Y$3:$AA$173,2,0))/0.6</f>
        <v>0</v>
      </c>
      <c r="AB12" s="47">
        <f>IF(M12=0,0,VLOOKUP(SUM(M12+N12),NORMATIVY!$I$3:$K$875,2,0))</f>
        <v>0</v>
      </c>
      <c r="AC12" s="47">
        <f>IF(N12=0,0,VLOOKUP(SUM(M12+N12),NORMATIVY!$I$3:$K$875,2,0))</f>
        <v>0</v>
      </c>
      <c r="AD12" s="47">
        <f>IF(O12=0,0,VLOOKUP(O12,NORMATIVY!$M$2:$N$603,2,0))</f>
        <v>0</v>
      </c>
      <c r="AE12" s="47">
        <f>IF(P12=0,0,VLOOKUP(P12,NORMATIVY!$I$2:$J$603,2,0))</f>
        <v>0</v>
      </c>
      <c r="AF12" s="47">
        <f>IF(Q12=0,0,VLOOKUP(Q12,NORMATIVY!$Y$3:$AA$173,2,0))/0.4</f>
        <v>0</v>
      </c>
      <c r="AG12" s="47">
        <f>IF(R12=0,0,VLOOKUP(SUM(R12+S12),NORMATIVY!$Q$3:$S$603,2,0))</f>
        <v>0</v>
      </c>
      <c r="AH12" s="47">
        <f>IF(S12=0,0,VLOOKUP(SUM(R12+S12),NORMATIVY!$Q$3:$S$603,2,0))</f>
        <v>0</v>
      </c>
      <c r="AI12" s="47">
        <f>IF(T12=0,0,VLOOKUP(T12,NORMATIVY!$U$2:$V$603,2,0))</f>
        <v>0</v>
      </c>
      <c r="AJ12" s="47">
        <f>IF(U12=0,0,VLOOKUP(U12,NORMATIVY!$Q$2:$R$603,2,0))</f>
        <v>0</v>
      </c>
      <c r="AK12" s="48">
        <f>NORMATIVY!$AD$5</f>
        <v>58</v>
      </c>
      <c r="AL12" s="48">
        <f>NORMATIVY!$AD$6</f>
        <v>58</v>
      </c>
      <c r="AM12" s="48">
        <f>NORMATIVY!$AD$7</f>
        <v>58</v>
      </c>
      <c r="AN12" s="48">
        <f>NORMATIVY!$AD$8</f>
        <v>96</v>
      </c>
      <c r="AO12" s="48">
        <f>NORMATIVY!$AD$9</f>
        <v>58</v>
      </c>
      <c r="AP12" s="48">
        <f>NORMATIVY!$AE$5</f>
        <v>38</v>
      </c>
      <c r="AQ12" s="48">
        <f>NORMATIVY!$AE$6</f>
        <v>38</v>
      </c>
      <c r="AR12" s="48">
        <f>NORMATIVY!$AE$7</f>
        <v>38</v>
      </c>
      <c r="AS12" s="48">
        <f>NORMATIVY!$AE$8</f>
        <v>58</v>
      </c>
      <c r="AT12" s="48">
        <f>NORMATIVY!$AE$9</f>
        <v>38</v>
      </c>
      <c r="AU12" s="48">
        <f>NORMATIVY!$AF$5</f>
        <v>38</v>
      </c>
      <c r="AV12" s="48">
        <f>NORMATIVY!$AF$6</f>
        <v>38</v>
      </c>
      <c r="AW12" s="48">
        <f>NORMATIVY!$AF$7</f>
        <v>38</v>
      </c>
      <c r="AX12" s="48">
        <f>NORMATIVY!$AF$8</f>
        <v>58</v>
      </c>
      <c r="AY12" s="48">
        <f>NORMATIVY!$AF$9</f>
        <v>38</v>
      </c>
      <c r="AZ12" s="49" t="str">
        <f t="shared" si="0"/>
        <v xml:space="preserve"> </v>
      </c>
      <c r="BA12" s="16"/>
      <c r="BB12" s="4"/>
      <c r="BC12" s="4"/>
      <c r="BD12" s="4"/>
      <c r="BE12" s="50"/>
      <c r="BF12" s="50"/>
      <c r="BG12" s="50"/>
      <c r="BH12" s="50"/>
      <c r="BI12" s="50"/>
      <c r="BJ12" s="50"/>
    </row>
    <row r="13" spans="1:62" ht="15.75" customHeight="1">
      <c r="A13" s="55">
        <v>1427</v>
      </c>
      <c r="B13" s="54" t="s">
        <v>72</v>
      </c>
      <c r="C13" s="37">
        <v>3141</v>
      </c>
      <c r="D13" s="54" t="s">
        <v>73</v>
      </c>
      <c r="E13" s="174">
        <v>200</v>
      </c>
      <c r="F13" s="37" t="s">
        <v>74</v>
      </c>
      <c r="G13" s="44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55">
        <v>90</v>
      </c>
      <c r="T13" s="155">
        <v>59</v>
      </c>
      <c r="U13" s="16"/>
      <c r="V13" s="47">
        <f>IF(G13=0,0,VLOOKUP(G13,NORMATIVY!$Y$2:$AA$173,2,0))</f>
        <v>0</v>
      </c>
      <c r="W13" s="47">
        <f>IF(H13=0,0,VLOOKUP(SUM(H13+I13),NORMATIVY!$A$3:$C$1074,2,0))</f>
        <v>0</v>
      </c>
      <c r="X13" s="47">
        <f>IF(I13=0,0,VLOOKUP(SUM(H13+I13),NORMATIVY!$A$3:$C$1074,2,0))</f>
        <v>0</v>
      </c>
      <c r="Y13" s="47">
        <f>IF(J13=0,0,VLOOKUP(J13,NORMATIVY!$E$2:$F$603,2,0))</f>
        <v>0</v>
      </c>
      <c r="Z13" s="47">
        <f>IF(K13=0,0,VLOOKUP(K13,NORMATIVY!$A$2:$C$603,2,0))</f>
        <v>0</v>
      </c>
      <c r="AA13" s="47">
        <f>IF(L13=0,0,VLOOKUP(L13,NORMATIVY!$Y$3:$AA$173,2,0))/0.6</f>
        <v>0</v>
      </c>
      <c r="AB13" s="47">
        <f>IF(M13=0,0,VLOOKUP(SUM(M13+N13),NORMATIVY!$I$3:$K$875,2,0))</f>
        <v>0</v>
      </c>
      <c r="AC13" s="47">
        <f>IF(N13=0,0,VLOOKUP(SUM(M13+N13),NORMATIVY!$I$3:$K$875,2,0))</f>
        <v>0</v>
      </c>
      <c r="AD13" s="47">
        <f>IF(O13=0,0,VLOOKUP(O13,NORMATIVY!$M$2:$N$603,2,0))</f>
        <v>0</v>
      </c>
      <c r="AE13" s="47">
        <f>IF(P13=0,0,VLOOKUP(P13,NORMATIVY!$I$2:$J$603,2,0))</f>
        <v>0</v>
      </c>
      <c r="AF13" s="47">
        <f>IF(Q13=0,0,VLOOKUP(Q13,NORMATIVY!$Y$3:$AA$173,2,0))/0.4</f>
        <v>0</v>
      </c>
      <c r="AG13" s="47">
        <f>IF(R13=0,0,VLOOKUP(SUM(R13+S13),NORMATIVY!$Q$3:$S$603,2,0))</f>
        <v>0</v>
      </c>
      <c r="AH13" s="47">
        <f>IF(S13=0,0,VLOOKUP(SUM(R13+S13),NORMATIVY!$Q$3:$S$603,2,0))</f>
        <v>119.83323527217036</v>
      </c>
      <c r="AI13" s="47">
        <f>IF(T13=0,0,VLOOKUP(T13,NORMATIVY!$U$2:$V$603,2,0))</f>
        <v>61.194321325498578</v>
      </c>
      <c r="AJ13" s="47">
        <f>IF(U13=0,0,VLOOKUP(U13,NORMATIVY!$Q$2:$R$603,2,0))</f>
        <v>0</v>
      </c>
      <c r="AK13" s="48">
        <f>NORMATIVY!$AD$5</f>
        <v>58</v>
      </c>
      <c r="AL13" s="48">
        <f>NORMATIVY!$AD$6</f>
        <v>58</v>
      </c>
      <c r="AM13" s="48">
        <f>NORMATIVY!$AD$7</f>
        <v>58</v>
      </c>
      <c r="AN13" s="48">
        <f>NORMATIVY!$AD$8</f>
        <v>96</v>
      </c>
      <c r="AO13" s="48">
        <f>NORMATIVY!$AD$9</f>
        <v>58</v>
      </c>
      <c r="AP13" s="48">
        <f>NORMATIVY!$AE$5</f>
        <v>38</v>
      </c>
      <c r="AQ13" s="48">
        <f>NORMATIVY!$AE$6</f>
        <v>38</v>
      </c>
      <c r="AR13" s="48">
        <f>NORMATIVY!$AE$7</f>
        <v>38</v>
      </c>
      <c r="AS13" s="48">
        <f>NORMATIVY!$AE$8</f>
        <v>58</v>
      </c>
      <c r="AT13" s="48">
        <f>NORMATIVY!$AE$9</f>
        <v>38</v>
      </c>
      <c r="AU13" s="48">
        <f>NORMATIVY!$AF$5</f>
        <v>38</v>
      </c>
      <c r="AV13" s="48">
        <f>NORMATIVY!$AF$6</f>
        <v>38</v>
      </c>
      <c r="AW13" s="48">
        <f>NORMATIVY!$AF$7</f>
        <v>38</v>
      </c>
      <c r="AX13" s="48">
        <f>NORMATIVY!$AF$8</f>
        <v>58</v>
      </c>
      <c r="AY13" s="48">
        <f>NORMATIVY!$AF$9</f>
        <v>38</v>
      </c>
      <c r="AZ13" s="49" t="str">
        <f t="shared" si="0"/>
        <v xml:space="preserve"> </v>
      </c>
      <c r="BA13" s="16"/>
      <c r="BB13" s="4"/>
      <c r="BC13" s="4"/>
      <c r="BD13" s="4"/>
      <c r="BE13" s="50"/>
      <c r="BF13" s="50"/>
      <c r="BG13" s="50"/>
      <c r="BH13" s="50"/>
      <c r="BI13" s="50"/>
      <c r="BJ13" s="50"/>
    </row>
    <row r="14" spans="1:62" ht="15.75" customHeight="1">
      <c r="A14" s="37">
        <v>1429</v>
      </c>
      <c r="B14" s="16" t="s">
        <v>209</v>
      </c>
      <c r="C14" s="37">
        <v>3141</v>
      </c>
      <c r="D14" s="16" t="s">
        <v>210</v>
      </c>
      <c r="E14" s="182">
        <v>1100</v>
      </c>
      <c r="F14" s="37" t="s">
        <v>60</v>
      </c>
      <c r="G14" s="44"/>
      <c r="H14" s="16"/>
      <c r="I14" s="16"/>
      <c r="J14" s="155">
        <v>31</v>
      </c>
      <c r="K14" s="157">
        <v>142</v>
      </c>
      <c r="L14" s="44"/>
      <c r="M14" s="44"/>
      <c r="N14" s="157">
        <v>421</v>
      </c>
      <c r="O14" s="44"/>
      <c r="P14" s="44"/>
      <c r="Q14" s="44"/>
      <c r="R14" s="44"/>
      <c r="S14" s="44"/>
      <c r="T14" s="44"/>
      <c r="U14" s="44"/>
      <c r="V14" s="47">
        <f>IF(G14=0,0,VLOOKUP(G14,NORMATIVY!$Y$2:$AA$173,2,0))</f>
        <v>0</v>
      </c>
      <c r="W14" s="47">
        <f>IF(H14=0,0,VLOOKUP(SUM(H14+I14),NORMATIVY!$A$3:$C$1074,2,0))</f>
        <v>0</v>
      </c>
      <c r="X14" s="47">
        <f>IF(I14=0,0,VLOOKUP(SUM(H14+I14),NORMATIVY!$A$3:$C$1074,2,0))</f>
        <v>0</v>
      </c>
      <c r="Y14" s="47">
        <f>IF(J14=0,0,VLOOKUP(J14,NORMATIVY!$E$2:$F$603,2,0))</f>
        <v>20.331629018475727</v>
      </c>
      <c r="Z14" s="47">
        <f>IF(K14=0,0,VLOOKUP(K14,NORMATIVY!$A$2:$C$603,2,0))</f>
        <v>53.268030282812056</v>
      </c>
      <c r="AA14" s="47">
        <f>IF(L14=0,0,VLOOKUP(L14,NORMATIVY!$Y$3:$AA$173,2,0))/0.6</f>
        <v>0</v>
      </c>
      <c r="AB14" s="47">
        <f>IF(M14=0,0,VLOOKUP(SUM(M14+N14),NORMATIVY!$I$3:$K$875,2,0))</f>
        <v>0</v>
      </c>
      <c r="AC14" s="47">
        <f>IF(N14=0,0,VLOOKUP(SUM(M14+N14),NORMATIVY!$I$3:$K$875,2,0))</f>
        <v>111.28821393231725</v>
      </c>
      <c r="AD14" s="47">
        <f>IF(O14=0,0,VLOOKUP(O14,NORMATIVY!$M$2:$N$603,2,0))</f>
        <v>0</v>
      </c>
      <c r="AE14" s="47">
        <f>IF(P14=0,0,VLOOKUP(P14,NORMATIVY!$I$2:$J$603,2,0))</f>
        <v>0</v>
      </c>
      <c r="AF14" s="47">
        <f>IF(Q14=0,0,VLOOKUP(Q14,NORMATIVY!$Y$3:$AA$173,2,0))/0.4</f>
        <v>0</v>
      </c>
      <c r="AG14" s="47">
        <f>IF(R14=0,0,VLOOKUP(SUM(R14+S14),NORMATIVY!$Q$3:$S$603,2,0))</f>
        <v>0</v>
      </c>
      <c r="AH14" s="47">
        <f>IF(S14=0,0,VLOOKUP(SUM(R14+S14),NORMATIVY!$Q$3:$S$603,2,0))</f>
        <v>0</v>
      </c>
      <c r="AI14" s="47">
        <f>IF(T14=0,0,VLOOKUP(T14,NORMATIVY!$U$2:$V$603,2,0))</f>
        <v>0</v>
      </c>
      <c r="AJ14" s="47">
        <f>IF(U14=0,0,VLOOKUP(U14,NORMATIVY!$Q$2:$R$603,2,0))</f>
        <v>0</v>
      </c>
      <c r="AK14" s="48">
        <f>NORMATIVY!$AD$5</f>
        <v>58</v>
      </c>
      <c r="AL14" s="48">
        <f>NORMATIVY!$AD$6</f>
        <v>58</v>
      </c>
      <c r="AM14" s="48">
        <f>NORMATIVY!$AD$7</f>
        <v>58</v>
      </c>
      <c r="AN14" s="48">
        <f>NORMATIVY!$AD$8</f>
        <v>96</v>
      </c>
      <c r="AO14" s="48">
        <f>NORMATIVY!$AD$9</f>
        <v>58</v>
      </c>
      <c r="AP14" s="48">
        <f>NORMATIVY!$AE$5</f>
        <v>38</v>
      </c>
      <c r="AQ14" s="48">
        <f>NORMATIVY!$AE$6</f>
        <v>38</v>
      </c>
      <c r="AR14" s="48">
        <f>NORMATIVY!$AE$7</f>
        <v>38</v>
      </c>
      <c r="AS14" s="48">
        <f>NORMATIVY!$AE$8</f>
        <v>58</v>
      </c>
      <c r="AT14" s="48">
        <f>NORMATIVY!$AE$9</f>
        <v>38</v>
      </c>
      <c r="AU14" s="48">
        <f>NORMATIVY!$AF$5</f>
        <v>38</v>
      </c>
      <c r="AV14" s="48">
        <f>NORMATIVY!$AF$6</f>
        <v>38</v>
      </c>
      <c r="AW14" s="48">
        <f>NORMATIVY!$AF$7</f>
        <v>38</v>
      </c>
      <c r="AX14" s="48">
        <f>NORMATIVY!$AF$8</f>
        <v>58</v>
      </c>
      <c r="AY14" s="48">
        <f>NORMATIVY!$AF$9</f>
        <v>38</v>
      </c>
      <c r="AZ14" s="49" t="str">
        <f t="shared" si="0"/>
        <v xml:space="preserve"> </v>
      </c>
      <c r="BA14" s="16"/>
      <c r="BB14" s="4"/>
      <c r="BC14" s="4"/>
      <c r="BD14" s="4"/>
      <c r="BE14" s="50"/>
      <c r="BF14" s="50"/>
      <c r="BG14" s="50"/>
      <c r="BH14" s="50"/>
      <c r="BI14" s="50"/>
      <c r="BJ14" s="50"/>
    </row>
    <row r="15" spans="1:62" ht="15.75" customHeight="1">
      <c r="A15" s="37">
        <v>1429</v>
      </c>
      <c r="B15" s="16" t="s">
        <v>209</v>
      </c>
      <c r="C15" s="37">
        <v>3141</v>
      </c>
      <c r="D15" s="16" t="s">
        <v>211</v>
      </c>
      <c r="E15" s="184"/>
      <c r="F15" s="37" t="s">
        <v>60</v>
      </c>
      <c r="G15" s="44"/>
      <c r="H15" s="16"/>
      <c r="I15" s="16"/>
      <c r="J15" s="16"/>
      <c r="K15" s="157">
        <v>209</v>
      </c>
      <c r="L15" s="44"/>
      <c r="M15" s="44"/>
      <c r="N15" s="172"/>
      <c r="O15" s="44"/>
      <c r="P15" s="44"/>
      <c r="Q15" s="44"/>
      <c r="R15" s="44"/>
      <c r="S15" s="172"/>
      <c r="T15" s="44"/>
      <c r="U15" s="44"/>
      <c r="V15" s="47">
        <f>IF(G15=0,0,VLOOKUP(G15,NORMATIVY!$Y$2:$AA$173,2,0))</f>
        <v>0</v>
      </c>
      <c r="W15" s="47">
        <f>IF(H15=0,0,VLOOKUP(SUM(H15+I15),NORMATIVY!$A$3:$C$1074,2,0))</f>
        <v>0</v>
      </c>
      <c r="X15" s="47">
        <f>IF(I15=0,0,VLOOKUP(SUM(H15+I15),NORMATIVY!$A$3:$C$1074,2,0))</f>
        <v>0</v>
      </c>
      <c r="Y15" s="47">
        <f>IF(J15=0,0,VLOOKUP(J15,NORMATIVY!$E$2:$F$603,2,0))</f>
        <v>0</v>
      </c>
      <c r="Z15" s="47">
        <f>IF(K15=0,0,VLOOKUP(K15,NORMATIVY!$A$2:$C$603,2,0))</f>
        <v>57.906523032407755</v>
      </c>
      <c r="AA15" s="47">
        <f>IF(L15=0,0,VLOOKUP(L15,NORMATIVY!$Y$3:$AA$173,2,0))/0.6</f>
        <v>0</v>
      </c>
      <c r="AB15" s="47">
        <f>IF(M15=0,0,VLOOKUP(SUM(M15+N15),NORMATIVY!$I$3:$K$875,2,0))</f>
        <v>0</v>
      </c>
      <c r="AC15" s="47">
        <f>IF(N15=0,0,VLOOKUP(SUM(M15+N15),NORMATIVY!$I$3:$K$875,2,0))</f>
        <v>0</v>
      </c>
      <c r="AD15" s="47">
        <f>IF(O15=0,0,VLOOKUP(O15,NORMATIVY!$M$2:$N$603,2,0))</f>
        <v>0</v>
      </c>
      <c r="AE15" s="47">
        <f>IF(P15=0,0,VLOOKUP(P15,NORMATIVY!$I$2:$J$603,2,0))</f>
        <v>0</v>
      </c>
      <c r="AF15" s="47">
        <f>IF(Q15=0,0,VLOOKUP(Q15,NORMATIVY!$Y$3:$AA$173,2,0))/0.4</f>
        <v>0</v>
      </c>
      <c r="AG15" s="47">
        <f>IF(R15=0,0,VLOOKUP(SUM(R15+S15),NORMATIVY!$Q$3:$S$603,2,0))</f>
        <v>0</v>
      </c>
      <c r="AH15" s="47">
        <f>IF(S15=0,0,VLOOKUP(SUM(R15+S15),NORMATIVY!$Q$3:$S$603,2,0))</f>
        <v>0</v>
      </c>
      <c r="AI15" s="47">
        <f>IF(T15=0,0,VLOOKUP(T15,NORMATIVY!$U$2:$V$603,2,0))</f>
        <v>0</v>
      </c>
      <c r="AJ15" s="47">
        <f>IF(U15=0,0,VLOOKUP(U15,NORMATIVY!$Q$2:$R$603,2,0))</f>
        <v>0</v>
      </c>
      <c r="AK15" s="48">
        <f>NORMATIVY!$AD$5</f>
        <v>58</v>
      </c>
      <c r="AL15" s="48">
        <f>NORMATIVY!$AD$6</f>
        <v>58</v>
      </c>
      <c r="AM15" s="48">
        <f>NORMATIVY!$AD$7</f>
        <v>58</v>
      </c>
      <c r="AN15" s="48">
        <f>NORMATIVY!$AD$8</f>
        <v>96</v>
      </c>
      <c r="AO15" s="48">
        <f>NORMATIVY!$AD$9</f>
        <v>58</v>
      </c>
      <c r="AP15" s="48">
        <f>NORMATIVY!$AE$5</f>
        <v>38</v>
      </c>
      <c r="AQ15" s="48">
        <f>NORMATIVY!$AE$6</f>
        <v>38</v>
      </c>
      <c r="AR15" s="48">
        <f>NORMATIVY!$AE$7</f>
        <v>38</v>
      </c>
      <c r="AS15" s="48">
        <f>NORMATIVY!$AE$8</f>
        <v>58</v>
      </c>
      <c r="AT15" s="48">
        <f>NORMATIVY!$AE$9</f>
        <v>38</v>
      </c>
      <c r="AU15" s="48">
        <f>NORMATIVY!$AF$5</f>
        <v>38</v>
      </c>
      <c r="AV15" s="48">
        <f>NORMATIVY!$AF$6</f>
        <v>38</v>
      </c>
      <c r="AW15" s="48">
        <f>NORMATIVY!$AF$7</f>
        <v>38</v>
      </c>
      <c r="AX15" s="48">
        <f>NORMATIVY!$AF$8</f>
        <v>58</v>
      </c>
      <c r="AY15" s="48">
        <f>NORMATIVY!$AF$9</f>
        <v>38</v>
      </c>
      <c r="AZ15" s="49" t="str">
        <f t="shared" si="0"/>
        <v>překračuje kapacitu</v>
      </c>
      <c r="BA15" s="16"/>
      <c r="BB15" s="4"/>
      <c r="BC15" s="4"/>
      <c r="BD15" s="4"/>
      <c r="BE15" s="50"/>
      <c r="BF15" s="50"/>
      <c r="BG15" s="50"/>
      <c r="BH15" s="50"/>
      <c r="BI15" s="50"/>
      <c r="BJ15" s="50"/>
    </row>
    <row r="16" spans="1:62" ht="15.75" customHeight="1">
      <c r="A16" s="37">
        <v>1429</v>
      </c>
      <c r="B16" s="16" t="s">
        <v>209</v>
      </c>
      <c r="C16" s="37">
        <v>3141</v>
      </c>
      <c r="D16" s="16" t="s">
        <v>212</v>
      </c>
      <c r="E16" s="174">
        <v>100</v>
      </c>
      <c r="F16" s="37" t="s">
        <v>74</v>
      </c>
      <c r="G16" s="44"/>
      <c r="H16" s="16"/>
      <c r="I16" s="16"/>
      <c r="J16" s="16"/>
      <c r="K16" s="44"/>
      <c r="L16" s="44"/>
      <c r="M16" s="44"/>
      <c r="N16" s="44"/>
      <c r="O16" s="44"/>
      <c r="P16" s="44"/>
      <c r="Q16" s="44"/>
      <c r="R16" s="44"/>
      <c r="S16" s="157">
        <v>54</v>
      </c>
      <c r="T16" s="44"/>
      <c r="U16" s="44"/>
      <c r="V16" s="47">
        <f>IF(G16=0,0,VLOOKUP(G16,NORMATIVY!$Y$2:$AA$173,2,0))</f>
        <v>0</v>
      </c>
      <c r="W16" s="47">
        <f>IF(H16=0,0,VLOOKUP(SUM(H16+I16),NORMATIVY!$A$3:$C$1074,2,0))</f>
        <v>0</v>
      </c>
      <c r="X16" s="47">
        <f>IF(I16=0,0,VLOOKUP(SUM(H16+I16),NORMATIVY!$A$3:$C$1074,2,0))</f>
        <v>0</v>
      </c>
      <c r="Y16" s="47">
        <f>IF(J16=0,0,VLOOKUP(J16,NORMATIVY!$E$2:$F$603,2,0))</f>
        <v>0</v>
      </c>
      <c r="Z16" s="47">
        <f>IF(K16=0,0,VLOOKUP(K16,NORMATIVY!$A$2:$C$603,2,0))</f>
        <v>0</v>
      </c>
      <c r="AA16" s="47">
        <f>IF(L16=0,0,VLOOKUP(L16,NORMATIVY!$Y$3:$AA$173,2,0))/0.6</f>
        <v>0</v>
      </c>
      <c r="AB16" s="47">
        <f>IF(M16=0,0,VLOOKUP(SUM(M16+N16),NORMATIVY!$I$3:$K$875,2,0))</f>
        <v>0</v>
      </c>
      <c r="AC16" s="47">
        <f>IF(N16=0,0,VLOOKUP(SUM(M16+N16),NORMATIVY!$I$3:$K$875,2,0))</f>
        <v>0</v>
      </c>
      <c r="AD16" s="47">
        <f>IF(O16=0,0,VLOOKUP(O16,NORMATIVY!$M$2:$N$603,2,0))</f>
        <v>0</v>
      </c>
      <c r="AE16" s="47">
        <f>IF(P16=0,0,VLOOKUP(P16,NORMATIVY!$I$2:$J$603,2,0))</f>
        <v>0</v>
      </c>
      <c r="AF16" s="47">
        <f>IF(Q16=0,0,VLOOKUP(Q16,NORMATIVY!$Y$3:$AA$173,2,0))/0.4</f>
        <v>0</v>
      </c>
      <c r="AG16" s="47">
        <f>IF(R16=0,0,VLOOKUP(SUM(R16+S16),NORMATIVY!$Q$3:$S$603,2,0))</f>
        <v>0</v>
      </c>
      <c r="AH16" s="47">
        <f>IF(S16=0,0,VLOOKUP(SUM(R16+S16),NORMATIVY!$Q$3:$S$603,2,0))</f>
        <v>105.17713966493527</v>
      </c>
      <c r="AI16" s="47">
        <f>IF(T16=0,0,VLOOKUP(T16,NORMATIVY!$U$2:$V$603,2,0))</f>
        <v>0</v>
      </c>
      <c r="AJ16" s="47">
        <f>IF(U16=0,0,VLOOKUP(U16,NORMATIVY!$Q$2:$R$603,2,0))</f>
        <v>0</v>
      </c>
      <c r="AK16" s="48">
        <f>NORMATIVY!$AD$5</f>
        <v>58</v>
      </c>
      <c r="AL16" s="48">
        <f>NORMATIVY!$AD$6</f>
        <v>58</v>
      </c>
      <c r="AM16" s="48">
        <f>NORMATIVY!$AD$7</f>
        <v>58</v>
      </c>
      <c r="AN16" s="48">
        <f>NORMATIVY!$AD$8</f>
        <v>96</v>
      </c>
      <c r="AO16" s="48">
        <f>NORMATIVY!$AD$9</f>
        <v>58</v>
      </c>
      <c r="AP16" s="48">
        <f>NORMATIVY!$AE$5</f>
        <v>38</v>
      </c>
      <c r="AQ16" s="48">
        <f>NORMATIVY!$AE$6</f>
        <v>38</v>
      </c>
      <c r="AR16" s="48">
        <f>NORMATIVY!$AE$7</f>
        <v>38</v>
      </c>
      <c r="AS16" s="48">
        <f>NORMATIVY!$AE$8</f>
        <v>58</v>
      </c>
      <c r="AT16" s="48">
        <f>NORMATIVY!$AE$9</f>
        <v>38</v>
      </c>
      <c r="AU16" s="48">
        <f>NORMATIVY!$AF$5</f>
        <v>38</v>
      </c>
      <c r="AV16" s="48">
        <f>NORMATIVY!$AF$6</f>
        <v>38</v>
      </c>
      <c r="AW16" s="48">
        <f>NORMATIVY!$AF$7</f>
        <v>38</v>
      </c>
      <c r="AX16" s="48">
        <f>NORMATIVY!$AF$8</f>
        <v>58</v>
      </c>
      <c r="AY16" s="48">
        <f>NORMATIVY!$AF$9</f>
        <v>38</v>
      </c>
      <c r="AZ16" s="49" t="str">
        <f t="shared" si="0"/>
        <v xml:space="preserve"> </v>
      </c>
      <c r="BA16" s="16"/>
      <c r="BB16" s="4"/>
      <c r="BC16" s="4"/>
      <c r="BD16" s="4"/>
      <c r="BE16" s="50"/>
      <c r="BF16" s="50"/>
      <c r="BG16" s="50"/>
      <c r="BH16" s="50"/>
      <c r="BI16" s="50"/>
      <c r="BJ16" s="50"/>
    </row>
    <row r="17" spans="1:62" ht="15.75" customHeight="1">
      <c r="A17" s="37">
        <v>1430</v>
      </c>
      <c r="B17" s="16" t="s">
        <v>75</v>
      </c>
      <c r="C17" s="37">
        <v>3141</v>
      </c>
      <c r="D17" s="54" t="s">
        <v>76</v>
      </c>
      <c r="E17" s="174">
        <v>450</v>
      </c>
      <c r="F17" s="37" t="s">
        <v>56</v>
      </c>
      <c r="G17" s="44"/>
      <c r="H17" s="44"/>
      <c r="I17" s="44"/>
      <c r="J17" s="44"/>
      <c r="K17" s="44"/>
      <c r="L17" s="44"/>
      <c r="M17" s="44"/>
      <c r="N17" s="70"/>
      <c r="O17" s="44"/>
      <c r="P17" s="44"/>
      <c r="Q17" s="44"/>
      <c r="R17" s="44"/>
      <c r="S17" s="173">
        <v>171</v>
      </c>
      <c r="T17" s="155">
        <v>10</v>
      </c>
      <c r="U17" s="155">
        <v>48</v>
      </c>
      <c r="V17" s="47">
        <f>IF(G17=0,0,VLOOKUP(G17,NORMATIVY!$Y$2:$AA$173,2,0))</f>
        <v>0</v>
      </c>
      <c r="W17" s="47">
        <f>IF(H17=0,0,VLOOKUP(SUM(H17+I17),NORMATIVY!$A$3:$C$1074,2,0))</f>
        <v>0</v>
      </c>
      <c r="X17" s="47">
        <f>IF(I17=0,0,VLOOKUP(SUM(H17+I17),NORMATIVY!$A$3:$C$1074,2,0))</f>
        <v>0</v>
      </c>
      <c r="Y17" s="47">
        <f>IF(J17=0,0,VLOOKUP(J17,NORMATIVY!$E$2:$F$603,2,0))</f>
        <v>0</v>
      </c>
      <c r="Z17" s="47">
        <f>IF(K17=0,0,VLOOKUP(K17,NORMATIVY!$A$2:$C$603,2,0))</f>
        <v>0</v>
      </c>
      <c r="AA17" s="47">
        <f>IF(L17=0,0,VLOOKUP(L17,NORMATIVY!$Y$3:$AA$173,2,0))/0.6</f>
        <v>0</v>
      </c>
      <c r="AB17" s="47">
        <f>IF(M17=0,0,VLOOKUP(SUM(M17+N17),NORMATIVY!$I$3:$K$875,2,0))</f>
        <v>0</v>
      </c>
      <c r="AC17" s="47">
        <f>IF(N17=0,0,VLOOKUP(SUM(M17+N17),NORMATIVY!$I$3:$K$875,2,0))</f>
        <v>0</v>
      </c>
      <c r="AD17" s="47">
        <f>IF(O17=0,0,VLOOKUP(O17,NORMATIVY!$M$2:$N$603,2,0))</f>
        <v>0</v>
      </c>
      <c r="AE17" s="47">
        <f>IF(P17=0,0,VLOOKUP(P17,NORMATIVY!$I$2:$J$603,2,0))</f>
        <v>0</v>
      </c>
      <c r="AF17" s="47">
        <f>IF(Q17=0,0,VLOOKUP(Q17,NORMATIVY!$Y$3:$AA$173,2,0))/0.4</f>
        <v>0</v>
      </c>
      <c r="AG17" s="47">
        <f>IF(R17=0,0,VLOOKUP(SUM(R17+S17),NORMATIVY!$Q$3:$S$603,2,0))</f>
        <v>0</v>
      </c>
      <c r="AH17" s="47">
        <f>IF(S17=0,0,VLOOKUP(SUM(R17+S17),NORMATIVY!$Q$3:$S$603,2,0))</f>
        <v>138.70467731092234</v>
      </c>
      <c r="AI17" s="47">
        <f>IF(T17=0,0,VLOOKUP(T17,NORMATIVY!$U$2:$V$603,2,0))</f>
        <v>50.829372404245497</v>
      </c>
      <c r="AJ17" s="47">
        <f>IF(U17=0,0,VLOOKUP(U17,NORMATIVY!$Q$2:$R$603,2,0))</f>
        <v>101.82716053560701</v>
      </c>
      <c r="AK17" s="48">
        <f>NORMATIVY!$AD$5</f>
        <v>58</v>
      </c>
      <c r="AL17" s="48">
        <f>NORMATIVY!$AD$6</f>
        <v>58</v>
      </c>
      <c r="AM17" s="48">
        <f>NORMATIVY!$AD$7</f>
        <v>58</v>
      </c>
      <c r="AN17" s="48">
        <f>NORMATIVY!$AD$8</f>
        <v>96</v>
      </c>
      <c r="AO17" s="48">
        <f>NORMATIVY!$AD$9</f>
        <v>58</v>
      </c>
      <c r="AP17" s="48">
        <f>NORMATIVY!$AE$5</f>
        <v>38</v>
      </c>
      <c r="AQ17" s="48">
        <f>NORMATIVY!$AE$6</f>
        <v>38</v>
      </c>
      <c r="AR17" s="48">
        <f>NORMATIVY!$AE$7</f>
        <v>38</v>
      </c>
      <c r="AS17" s="48">
        <f>NORMATIVY!$AE$8</f>
        <v>58</v>
      </c>
      <c r="AT17" s="48">
        <f>NORMATIVY!$AE$9</f>
        <v>38</v>
      </c>
      <c r="AU17" s="48">
        <f>NORMATIVY!$AF$5</f>
        <v>38</v>
      </c>
      <c r="AV17" s="48">
        <f>NORMATIVY!$AF$6</f>
        <v>38</v>
      </c>
      <c r="AW17" s="48">
        <f>NORMATIVY!$AF$7</f>
        <v>38</v>
      </c>
      <c r="AX17" s="48">
        <f>NORMATIVY!$AF$8</f>
        <v>58</v>
      </c>
      <c r="AY17" s="48">
        <f>NORMATIVY!$AF$9</f>
        <v>38</v>
      </c>
      <c r="AZ17" s="49" t="str">
        <f t="shared" si="0"/>
        <v xml:space="preserve"> </v>
      </c>
      <c r="BA17" s="16" t="s">
        <v>77</v>
      </c>
      <c r="BB17" s="4"/>
      <c r="BC17" s="4"/>
      <c r="BD17" s="4"/>
      <c r="BE17" s="50"/>
      <c r="BF17" s="50"/>
      <c r="BG17" s="50"/>
      <c r="BH17" s="50"/>
      <c r="BI17" s="50"/>
      <c r="BJ17" s="50"/>
    </row>
    <row r="18" spans="1:62" ht="15.75" customHeight="1">
      <c r="A18" s="37">
        <v>1432</v>
      </c>
      <c r="B18" s="16" t="s">
        <v>78</v>
      </c>
      <c r="C18" s="37">
        <v>3141</v>
      </c>
      <c r="D18" s="16" t="s">
        <v>79</v>
      </c>
      <c r="E18" s="174">
        <v>28</v>
      </c>
      <c r="F18" s="37" t="s">
        <v>74</v>
      </c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157">
        <v>21</v>
      </c>
      <c r="R18" s="44"/>
      <c r="S18" s="16"/>
      <c r="T18" s="16"/>
      <c r="U18" s="16"/>
      <c r="V18" s="47">
        <f>IF(G18=0,0,VLOOKUP(G18,NORMATIVY!$Y$2:$AA$173,2,0))</f>
        <v>0</v>
      </c>
      <c r="W18" s="47">
        <f>IF(H18=0,0,VLOOKUP(SUM(H18+I18),NORMATIVY!$A$3:$C$1074,2,0))</f>
        <v>0</v>
      </c>
      <c r="X18" s="47">
        <f>IF(I18=0,0,VLOOKUP(SUM(H18+I18),NORMATIVY!$A$3:$C$1074,2,0))</f>
        <v>0</v>
      </c>
      <c r="Y18" s="47">
        <f>IF(J18=0,0,VLOOKUP(J18,NORMATIVY!$E$2:$F$603,2,0))</f>
        <v>0</v>
      </c>
      <c r="Z18" s="47">
        <f>IF(K18=0,0,VLOOKUP(K18,NORMATIVY!$A$2:$C$603,2,0))</f>
        <v>0</v>
      </c>
      <c r="AA18" s="47">
        <f>IF(L18=0,0,VLOOKUP(L18,NORMATIVY!$Y$3:$AA$173,2,0))/0.6</f>
        <v>0</v>
      </c>
      <c r="AB18" s="47">
        <f>IF(M18=0,0,VLOOKUP(SUM(M18+N18),NORMATIVY!$I$3:$K$875,2,0))</f>
        <v>0</v>
      </c>
      <c r="AC18" s="47">
        <f>IF(N18=0,0,VLOOKUP(SUM(M18+N18),NORMATIVY!$I$3:$K$875,2,0))</f>
        <v>0</v>
      </c>
      <c r="AD18" s="47">
        <f>IF(O18=0,0,VLOOKUP(O18,NORMATIVY!$M$2:$N$603,2,0))</f>
        <v>0</v>
      </c>
      <c r="AE18" s="47">
        <f>IF(P18=0,0,VLOOKUP(P18,NORMATIVY!$I$2:$J$603,2,0))</f>
        <v>0</v>
      </c>
      <c r="AF18" s="47">
        <f>IF(Q18=0,0,VLOOKUP(Q18,NORMATIVY!$Y$3:$AA$173,2,0))/0.4</f>
        <v>62.259270000000001</v>
      </c>
      <c r="AG18" s="47">
        <f>IF(R18=0,0,VLOOKUP(SUM(R18+S18),NORMATIVY!$Q$3:$S$603,2,0))</f>
        <v>0</v>
      </c>
      <c r="AH18" s="47">
        <f>IF(S18=0,0,VLOOKUP(SUM(R18+S18),NORMATIVY!$Q$3:$S$603,2,0))</f>
        <v>0</v>
      </c>
      <c r="AI18" s="47">
        <f>IF(T18=0,0,VLOOKUP(T18,NORMATIVY!$U$2:$V$603,2,0))</f>
        <v>0</v>
      </c>
      <c r="AJ18" s="47">
        <f>IF(U18=0,0,VLOOKUP(U18,NORMATIVY!$Q$2:$R$603,2,0))</f>
        <v>0</v>
      </c>
      <c r="AK18" s="48">
        <f>NORMATIVY!$AD$5</f>
        <v>58</v>
      </c>
      <c r="AL18" s="48">
        <f>NORMATIVY!$AD$6</f>
        <v>58</v>
      </c>
      <c r="AM18" s="48">
        <f>NORMATIVY!$AD$7</f>
        <v>58</v>
      </c>
      <c r="AN18" s="48">
        <f>NORMATIVY!$AD$8</f>
        <v>96</v>
      </c>
      <c r="AO18" s="48">
        <f>NORMATIVY!$AD$9</f>
        <v>58</v>
      </c>
      <c r="AP18" s="48">
        <f>NORMATIVY!$AE$5</f>
        <v>38</v>
      </c>
      <c r="AQ18" s="48">
        <f>NORMATIVY!$AE$6</f>
        <v>38</v>
      </c>
      <c r="AR18" s="48">
        <f>NORMATIVY!$AE$7</f>
        <v>38</v>
      </c>
      <c r="AS18" s="48">
        <f>NORMATIVY!$AE$8</f>
        <v>58</v>
      </c>
      <c r="AT18" s="48">
        <f>NORMATIVY!$AE$9</f>
        <v>38</v>
      </c>
      <c r="AU18" s="48">
        <f>NORMATIVY!$AF$5</f>
        <v>38</v>
      </c>
      <c r="AV18" s="48">
        <f>NORMATIVY!$AF$6</f>
        <v>38</v>
      </c>
      <c r="AW18" s="48">
        <f>NORMATIVY!$AF$7</f>
        <v>38</v>
      </c>
      <c r="AX18" s="48">
        <f>NORMATIVY!$AF$8</f>
        <v>58</v>
      </c>
      <c r="AY18" s="48">
        <f>NORMATIVY!$AF$9</f>
        <v>38</v>
      </c>
      <c r="AZ18" s="49" t="str">
        <f t="shared" si="0"/>
        <v xml:space="preserve"> </v>
      </c>
      <c r="BA18" s="16"/>
      <c r="BB18" s="4"/>
      <c r="BC18" s="4"/>
      <c r="BD18" s="4"/>
      <c r="BE18" s="50"/>
      <c r="BF18" s="50"/>
      <c r="BG18" s="50"/>
      <c r="BH18" s="50"/>
      <c r="BI18" s="50"/>
      <c r="BJ18" s="50"/>
    </row>
    <row r="19" spans="1:62" ht="15.75" customHeight="1">
      <c r="A19" s="37">
        <v>1433</v>
      </c>
      <c r="B19" s="16" t="s">
        <v>207</v>
      </c>
      <c r="C19" s="37">
        <v>3141</v>
      </c>
      <c r="D19" s="54" t="s">
        <v>208</v>
      </c>
      <c r="E19" s="182">
        <v>900</v>
      </c>
      <c r="F19" s="37" t="s">
        <v>74</v>
      </c>
      <c r="G19" s="44"/>
      <c r="H19" s="16"/>
      <c r="I19" s="16"/>
      <c r="J19" s="16"/>
      <c r="K19" s="44"/>
      <c r="L19" s="44"/>
      <c r="M19" s="44"/>
      <c r="N19" s="44"/>
      <c r="O19" s="44"/>
      <c r="P19" s="44"/>
      <c r="Q19" s="44"/>
      <c r="R19" s="44"/>
      <c r="S19" s="157">
        <v>103</v>
      </c>
      <c r="T19" s="44"/>
      <c r="U19" s="44"/>
      <c r="V19" s="47">
        <f>IF(G19=0,0,VLOOKUP(G19,NORMATIVY!$Y$2:$AA$173,2,0))</f>
        <v>0</v>
      </c>
      <c r="W19" s="47">
        <f>IF(H19=0,0,VLOOKUP(SUM(H19+I19),NORMATIVY!$A$3:$C$1074,2,0))</f>
        <v>0</v>
      </c>
      <c r="X19" s="47">
        <f>IF(I19=0,0,VLOOKUP(SUM(H19+I19),NORMATIVY!$A$3:$C$1074,2,0))</f>
        <v>0</v>
      </c>
      <c r="Y19" s="47">
        <f>IF(J19=0,0,VLOOKUP(J19,NORMATIVY!$E$2:$F$603,2,0))</f>
        <v>0</v>
      </c>
      <c r="Z19" s="47">
        <f>IF(K19=0,0,VLOOKUP(K19,NORMATIVY!$A$2:$C$603,2,0))</f>
        <v>0</v>
      </c>
      <c r="AA19" s="47">
        <f>IF(L19=0,0,VLOOKUP(L19,NORMATIVY!$Y$3:$AA$173,2,0))/0.6</f>
        <v>0</v>
      </c>
      <c r="AB19" s="47">
        <f>IF(M19=0,0,VLOOKUP(SUM(M19+N19),NORMATIVY!$I$3:$K$875,2,0))</f>
        <v>0</v>
      </c>
      <c r="AC19" s="47">
        <f>IF(N19=0,0,VLOOKUP(SUM(M19+N19),NORMATIVY!$I$3:$K$875,2,0))</f>
        <v>0</v>
      </c>
      <c r="AD19" s="47">
        <f>IF(O19=0,0,VLOOKUP(O19,NORMATIVY!$M$2:$N$603,2,0))</f>
        <v>0</v>
      </c>
      <c r="AE19" s="47">
        <f>IF(P19=0,0,VLOOKUP(P19,NORMATIVY!$I$2:$J$603,2,0))</f>
        <v>0</v>
      </c>
      <c r="AF19" s="47">
        <f>IF(Q19=0,0,VLOOKUP(Q19,NORMATIVY!$Y$3:$AA$173,2,0))/0.4</f>
        <v>0</v>
      </c>
      <c r="AG19" s="47">
        <f>IF(R19=0,0,VLOOKUP(SUM(R19+S19),NORMATIVY!$Q$3:$S$603,2,0))</f>
        <v>0</v>
      </c>
      <c r="AH19" s="47">
        <f>IF(S19=0,0,VLOOKUP(SUM(R19+S19),NORMATIVY!$Q$3:$S$603,2,0))</f>
        <v>123.74872366892272</v>
      </c>
      <c r="AI19" s="47">
        <f>IF(T19=0,0,VLOOKUP(T19,NORMATIVY!$U$2:$V$603,2,0))</f>
        <v>0</v>
      </c>
      <c r="AJ19" s="47">
        <f>IF(U19=0,0,VLOOKUP(U19,NORMATIVY!$Q$2:$R$603,2,0))</f>
        <v>0</v>
      </c>
      <c r="AK19" s="48">
        <f>NORMATIVY!$AD$5</f>
        <v>58</v>
      </c>
      <c r="AL19" s="48">
        <f>NORMATIVY!$AD$6</f>
        <v>58</v>
      </c>
      <c r="AM19" s="48">
        <f>NORMATIVY!$AD$7</f>
        <v>58</v>
      </c>
      <c r="AN19" s="48">
        <f>NORMATIVY!$AD$8</f>
        <v>96</v>
      </c>
      <c r="AO19" s="48">
        <f>NORMATIVY!$AD$9</f>
        <v>58</v>
      </c>
      <c r="AP19" s="48">
        <f>NORMATIVY!$AE$5</f>
        <v>38</v>
      </c>
      <c r="AQ19" s="48">
        <f>NORMATIVY!$AE$6</f>
        <v>38</v>
      </c>
      <c r="AR19" s="48">
        <f>NORMATIVY!$AE$7</f>
        <v>38</v>
      </c>
      <c r="AS19" s="48">
        <f>NORMATIVY!$AE$8</f>
        <v>58</v>
      </c>
      <c r="AT19" s="48">
        <f>NORMATIVY!$AE$9</f>
        <v>38</v>
      </c>
      <c r="AU19" s="48">
        <f>NORMATIVY!$AF$5</f>
        <v>38</v>
      </c>
      <c r="AV19" s="48">
        <f>NORMATIVY!$AF$6</f>
        <v>38</v>
      </c>
      <c r="AW19" s="48">
        <f>NORMATIVY!$AF$7</f>
        <v>38</v>
      </c>
      <c r="AX19" s="48">
        <f>NORMATIVY!$AF$8</f>
        <v>58</v>
      </c>
      <c r="AY19" s="48">
        <f>NORMATIVY!$AF$9</f>
        <v>38</v>
      </c>
      <c r="AZ19" s="49"/>
      <c r="BA19" s="16"/>
      <c r="BB19" s="4"/>
      <c r="BC19" s="4"/>
      <c r="BD19" s="4"/>
      <c r="BE19" s="50"/>
      <c r="BF19" s="50"/>
      <c r="BG19" s="50"/>
      <c r="BH19" s="50"/>
      <c r="BI19" s="50"/>
      <c r="BJ19" s="50"/>
    </row>
    <row r="20" spans="1:62" ht="15.75" customHeight="1">
      <c r="A20" s="37">
        <v>1433</v>
      </c>
      <c r="B20" s="16" t="s">
        <v>207</v>
      </c>
      <c r="C20" s="37">
        <v>3141</v>
      </c>
      <c r="D20" s="54" t="s">
        <v>743</v>
      </c>
      <c r="E20" s="183" t="s">
        <v>744</v>
      </c>
      <c r="F20" s="37" t="s">
        <v>74</v>
      </c>
      <c r="G20" s="44"/>
      <c r="H20" s="16"/>
      <c r="I20" s="16"/>
      <c r="J20" s="16"/>
      <c r="K20" s="44"/>
      <c r="L20" s="44"/>
      <c r="M20" s="44"/>
      <c r="N20" s="44"/>
      <c r="O20" s="44"/>
      <c r="P20" s="44"/>
      <c r="Q20" s="44"/>
      <c r="R20" s="44"/>
      <c r="S20" s="157">
        <v>136</v>
      </c>
      <c r="T20" s="44"/>
      <c r="U20" s="44"/>
      <c r="V20" s="47">
        <f>IF(G20=0,0,VLOOKUP(G20,NORMATIVY!$Y$2:$AA$173,2,0))</f>
        <v>0</v>
      </c>
      <c r="W20" s="47">
        <f>IF(H20=0,0,VLOOKUP(SUM(H20+I20),NORMATIVY!$A$3:$C$1074,2,0))</f>
        <v>0</v>
      </c>
      <c r="X20" s="47">
        <f>IF(I20=0,0,VLOOKUP(SUM(H20+I20),NORMATIVY!$A$3:$C$1074,2,0))</f>
        <v>0</v>
      </c>
      <c r="Y20" s="47">
        <f>IF(J20=0,0,VLOOKUP(J20,NORMATIVY!$E$2:$F$603,2,0))</f>
        <v>0</v>
      </c>
      <c r="Z20" s="47">
        <f>IF(K20=0,0,VLOOKUP(K20,NORMATIVY!$A$2:$C$603,2,0))</f>
        <v>0</v>
      </c>
      <c r="AA20" s="47">
        <f>IF(L20=0,0,VLOOKUP(L20,NORMATIVY!$Y$3:$AA$173,2,0))/0.6</f>
        <v>0</v>
      </c>
      <c r="AB20" s="47">
        <f>IF(M20=0,0,VLOOKUP(SUM(M20+N20),NORMATIVY!$I$3:$K$875,2,0))</f>
        <v>0</v>
      </c>
      <c r="AC20" s="47">
        <f>IF(N20=0,0,VLOOKUP(SUM(M20+N20),NORMATIVY!$I$3:$K$875,2,0))</f>
        <v>0</v>
      </c>
      <c r="AD20" s="47">
        <f>IF(O20=0,0,VLOOKUP(O20,NORMATIVY!$M$2:$N$603,2,0))</f>
        <v>0</v>
      </c>
      <c r="AE20" s="47">
        <f>IF(P20=0,0,VLOOKUP(P20,NORMATIVY!$I$2:$J$603,2,0))</f>
        <v>0</v>
      </c>
      <c r="AF20" s="47">
        <f>IF(Q20=0,0,VLOOKUP(Q20,NORMATIVY!$Y$3:$AA$173,2,0))/0.4</f>
        <v>0</v>
      </c>
      <c r="AG20" s="47">
        <f>IF(R20=0,0,VLOOKUP(SUM(R20+S20),NORMATIVY!$Q$3:$S$603,2,0))</f>
        <v>0</v>
      </c>
      <c r="AH20" s="47">
        <f>IF(S20=0,0,VLOOKUP(SUM(R20+S20),NORMATIVY!$Q$3:$S$603,2,0))</f>
        <v>131.89371527907494</v>
      </c>
      <c r="AI20" s="47">
        <f>IF(T20=0,0,VLOOKUP(T20,NORMATIVY!$U$2:$V$603,2,0))</f>
        <v>0</v>
      </c>
      <c r="AJ20" s="47">
        <f>IF(U20=0,0,VLOOKUP(U20,NORMATIVY!$Q$2:$R$603,2,0))</f>
        <v>0</v>
      </c>
      <c r="AK20" s="48">
        <f>NORMATIVY!$AD$5</f>
        <v>58</v>
      </c>
      <c r="AL20" s="48">
        <f>NORMATIVY!$AD$6</f>
        <v>58</v>
      </c>
      <c r="AM20" s="48">
        <f>NORMATIVY!$AD$7</f>
        <v>58</v>
      </c>
      <c r="AN20" s="48">
        <f>NORMATIVY!$AD$8</f>
        <v>96</v>
      </c>
      <c r="AO20" s="48">
        <f>NORMATIVY!$AD$9</f>
        <v>58</v>
      </c>
      <c r="AP20" s="48">
        <f>NORMATIVY!$AE$5</f>
        <v>38</v>
      </c>
      <c r="AQ20" s="48">
        <f>NORMATIVY!$AE$6</f>
        <v>38</v>
      </c>
      <c r="AR20" s="48">
        <f>NORMATIVY!$AE$7</f>
        <v>38</v>
      </c>
      <c r="AS20" s="48">
        <f>NORMATIVY!$AE$8</f>
        <v>58</v>
      </c>
      <c r="AT20" s="48">
        <f>NORMATIVY!$AE$9</f>
        <v>38</v>
      </c>
      <c r="AU20" s="48">
        <f>NORMATIVY!$AF$5</f>
        <v>38</v>
      </c>
      <c r="AV20" s="48">
        <f>NORMATIVY!$AF$6</f>
        <v>38</v>
      </c>
      <c r="AW20" s="48">
        <f>NORMATIVY!$AF$7</f>
        <v>38</v>
      </c>
      <c r="AX20" s="48">
        <f>NORMATIVY!$AF$8</f>
        <v>58</v>
      </c>
      <c r="AY20" s="48">
        <f>NORMATIVY!$AF$9</f>
        <v>38</v>
      </c>
      <c r="AZ20" s="49"/>
      <c r="BA20" s="16"/>
      <c r="BB20" s="4"/>
      <c r="BC20" s="4"/>
      <c r="BD20" s="4"/>
      <c r="BE20" s="50"/>
      <c r="BF20" s="50"/>
      <c r="BG20" s="50"/>
      <c r="BH20" s="50"/>
      <c r="BI20" s="50"/>
      <c r="BJ20" s="50"/>
    </row>
    <row r="21" spans="1:62" s="9" customFormat="1" ht="15.75" customHeight="1">
      <c r="A21" s="37">
        <v>1434</v>
      </c>
      <c r="B21" s="16" t="s">
        <v>85</v>
      </c>
      <c r="C21" s="37">
        <v>3141</v>
      </c>
      <c r="D21" s="54" t="s">
        <v>86</v>
      </c>
      <c r="E21" s="174">
        <v>160</v>
      </c>
      <c r="F21" s="37" t="s">
        <v>74</v>
      </c>
      <c r="G21" s="44"/>
      <c r="H21" s="16"/>
      <c r="I21" s="16"/>
      <c r="J21" s="16"/>
      <c r="K21" s="44"/>
      <c r="L21" s="44"/>
      <c r="M21" s="44"/>
      <c r="N21" s="44"/>
      <c r="O21" s="44"/>
      <c r="P21" s="44"/>
      <c r="Q21" s="44"/>
      <c r="R21" s="44"/>
      <c r="S21" s="157">
        <v>77</v>
      </c>
      <c r="T21" s="157">
        <v>74</v>
      </c>
      <c r="U21" s="44"/>
      <c r="V21" s="47">
        <f>IF(G21=0,0,VLOOKUP(G21,NORMATIVY!$Y$2:$AA$173,2,0))</f>
        <v>0</v>
      </c>
      <c r="W21" s="47">
        <f>IF(H21=0,0,VLOOKUP(SUM(H21+I21),NORMATIVY!$A$3:$C$1074,2,0))</f>
        <v>0</v>
      </c>
      <c r="X21" s="47">
        <f>IF(I21=0,0,VLOOKUP(SUM(H21+I21),NORMATIVY!$A$3:$C$1074,2,0))</f>
        <v>0</v>
      </c>
      <c r="Y21" s="47">
        <f>IF(J21=0,0,VLOOKUP(J21,NORMATIVY!$E$2:$F$603,2,0))</f>
        <v>0</v>
      </c>
      <c r="Z21" s="47">
        <f>IF(K21=0,0,VLOOKUP(K21,NORMATIVY!$A$2:$C$603,2,0))</f>
        <v>0</v>
      </c>
      <c r="AA21" s="47">
        <f>IF(L21=0,0,VLOOKUP(L21,NORMATIVY!$Y$3:$AA$173,2,0))/0.6</f>
        <v>0</v>
      </c>
      <c r="AB21" s="47">
        <f>IF(M21=0,0,VLOOKUP(SUM(M21+N21),NORMATIVY!$I$3:$K$875,2,0))</f>
        <v>0</v>
      </c>
      <c r="AC21" s="47">
        <f>IF(N21=0,0,VLOOKUP(SUM(M21+N21),NORMATIVY!$I$3:$K$875,2,0))</f>
        <v>0</v>
      </c>
      <c r="AD21" s="47">
        <f>IF(O21=0,0,VLOOKUP(O21,NORMATIVY!$M$2:$N$603,2,0))</f>
        <v>0</v>
      </c>
      <c r="AE21" s="47">
        <f>IF(P21=0,0,VLOOKUP(P21,NORMATIVY!$I$2:$J$603,2,0))</f>
        <v>0</v>
      </c>
      <c r="AF21" s="47">
        <f>IF(Q21=0,0,VLOOKUP(Q21,NORMATIVY!$Y$3:$AA$173,2,0))/0.4</f>
        <v>0</v>
      </c>
      <c r="AG21" s="47">
        <f>IF(R21=0,0,VLOOKUP(SUM(R21+S21),NORMATIVY!$Q$3:$S$603,2,0))</f>
        <v>0</v>
      </c>
      <c r="AH21" s="47">
        <f>IF(S21=0,0,VLOOKUP(SUM(R21+S21),NORMATIVY!$Q$3:$S$603,2,0))</f>
        <v>115.33174499659741</v>
      </c>
      <c r="AI21" s="47">
        <f>IF(T21=0,0,VLOOKUP(T21,NORMATIVY!$U$2:$V$603,2,0))</f>
        <v>64.880121533876249</v>
      </c>
      <c r="AJ21" s="47">
        <f>IF(U21=0,0,VLOOKUP(U21,NORMATIVY!$Q$2:$R$603,2,0))</f>
        <v>0</v>
      </c>
      <c r="AK21" s="48">
        <f>NORMATIVY!$AD$5</f>
        <v>58</v>
      </c>
      <c r="AL21" s="48">
        <f>NORMATIVY!$AD$6</f>
        <v>58</v>
      </c>
      <c r="AM21" s="48">
        <f>NORMATIVY!$AD$7</f>
        <v>58</v>
      </c>
      <c r="AN21" s="48">
        <f>NORMATIVY!$AD$8</f>
        <v>96</v>
      </c>
      <c r="AO21" s="48">
        <f>NORMATIVY!$AD$9</f>
        <v>58</v>
      </c>
      <c r="AP21" s="48">
        <f>NORMATIVY!$AE$5</f>
        <v>38</v>
      </c>
      <c r="AQ21" s="48">
        <f>NORMATIVY!$AE$6</f>
        <v>38</v>
      </c>
      <c r="AR21" s="48">
        <f>NORMATIVY!$AE$7</f>
        <v>38</v>
      </c>
      <c r="AS21" s="48">
        <f>NORMATIVY!$AE$8</f>
        <v>58</v>
      </c>
      <c r="AT21" s="48">
        <f>NORMATIVY!$AE$9</f>
        <v>38</v>
      </c>
      <c r="AU21" s="48">
        <f>NORMATIVY!$AF$5</f>
        <v>38</v>
      </c>
      <c r="AV21" s="48">
        <f>NORMATIVY!$AF$6</f>
        <v>38</v>
      </c>
      <c r="AW21" s="48">
        <f>NORMATIVY!$AF$7</f>
        <v>38</v>
      </c>
      <c r="AX21" s="48">
        <f>NORMATIVY!$AF$8</f>
        <v>58</v>
      </c>
      <c r="AY21" s="48">
        <f>NORMATIVY!$AF$9</f>
        <v>38</v>
      </c>
      <c r="AZ21" s="49"/>
      <c r="BA21" s="16"/>
      <c r="BB21" s="4"/>
      <c r="BC21" s="4"/>
      <c r="BD21" s="4"/>
      <c r="BE21" s="50"/>
      <c r="BF21" s="50"/>
      <c r="BG21" s="50"/>
      <c r="BH21" s="50"/>
      <c r="BI21" s="50"/>
      <c r="BJ21" s="50"/>
    </row>
    <row r="22" spans="1:62" ht="15.75" customHeight="1">
      <c r="A22" s="37">
        <v>1436</v>
      </c>
      <c r="B22" s="16" t="s">
        <v>87</v>
      </c>
      <c r="C22" s="37">
        <v>3141</v>
      </c>
      <c r="D22" s="54" t="s">
        <v>88</v>
      </c>
      <c r="E22" s="174">
        <v>784</v>
      </c>
      <c r="F22" s="37" t="s">
        <v>60</v>
      </c>
      <c r="G22" s="44"/>
      <c r="H22" s="16"/>
      <c r="I22" s="155">
        <v>230</v>
      </c>
      <c r="J22" s="155">
        <v>159</v>
      </c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7">
        <f>IF(G22=0,0,VLOOKUP(G22,NORMATIVY!$Y$2:$AA$173,2,0))</f>
        <v>0</v>
      </c>
      <c r="W22" s="47">
        <f>IF(H22=0,0,VLOOKUP(SUM(H22+I22),NORMATIVY!$A$3:$C$1074,2,0))</f>
        <v>0</v>
      </c>
      <c r="X22" s="47">
        <f>IF(I22=0,0,VLOOKUP(SUM(H22+I22),NORMATIVY!$A$3:$C$1074,2,0))</f>
        <v>59.078018915712981</v>
      </c>
      <c r="Y22" s="47">
        <f>IF(J22=0,0,VLOOKUP(J22,NORMATIVY!$E$2:$F$603,2,0))</f>
        <v>31.029435589771747</v>
      </c>
      <c r="Z22" s="47">
        <f>IF(K22=0,0,VLOOKUP(K22,NORMATIVY!$A$2:$C$603,2,0))</f>
        <v>0</v>
      </c>
      <c r="AA22" s="47">
        <f>IF(L22=0,0,VLOOKUP(L22,NORMATIVY!$Y$3:$AA$173,2,0))/0.6</f>
        <v>0</v>
      </c>
      <c r="AB22" s="47">
        <f>IF(M22=0,0,VLOOKUP(SUM(M22+N22),NORMATIVY!$I$3:$K$875,2,0))</f>
        <v>0</v>
      </c>
      <c r="AC22" s="47">
        <f>IF(N22=0,0,VLOOKUP(SUM(M22+N22),NORMATIVY!$I$3:$K$875,2,0))</f>
        <v>0</v>
      </c>
      <c r="AD22" s="47">
        <f>IF(O22=0,0,VLOOKUP(O22,NORMATIVY!$M$2:$N$603,2,0))</f>
        <v>0</v>
      </c>
      <c r="AE22" s="47">
        <f>IF(P22=0,0,VLOOKUP(P22,NORMATIVY!$I$2:$J$603,2,0))</f>
        <v>0</v>
      </c>
      <c r="AF22" s="47">
        <f>IF(Q22=0,0,VLOOKUP(Q22,NORMATIVY!$Y$3:$AA$173,2,0))/0.4</f>
        <v>0</v>
      </c>
      <c r="AG22" s="47">
        <f>IF(R22=0,0,VLOOKUP(SUM(R22+S22),NORMATIVY!$Q$3:$S$603,2,0))</f>
        <v>0</v>
      </c>
      <c r="AH22" s="47">
        <f>IF(S22=0,0,VLOOKUP(SUM(R22+S22),NORMATIVY!$Q$3:$S$603,2,0))</f>
        <v>0</v>
      </c>
      <c r="AI22" s="47">
        <f>IF(T22=0,0,VLOOKUP(T22,NORMATIVY!$U$2:$V$603,2,0))</f>
        <v>0</v>
      </c>
      <c r="AJ22" s="47">
        <f>IF(U22=0,0,VLOOKUP(U22,NORMATIVY!$Q$2:$R$603,2,0))</f>
        <v>0</v>
      </c>
      <c r="AK22" s="48">
        <f>NORMATIVY!$AD$5</f>
        <v>58</v>
      </c>
      <c r="AL22" s="48">
        <f>NORMATIVY!$AD$6</f>
        <v>58</v>
      </c>
      <c r="AM22" s="48">
        <f>NORMATIVY!$AD$7</f>
        <v>58</v>
      </c>
      <c r="AN22" s="48">
        <f>NORMATIVY!$AD$8</f>
        <v>96</v>
      </c>
      <c r="AO22" s="48">
        <f>NORMATIVY!$AD$9</f>
        <v>58</v>
      </c>
      <c r="AP22" s="48">
        <f>NORMATIVY!$AE$5</f>
        <v>38</v>
      </c>
      <c r="AQ22" s="48">
        <f>NORMATIVY!$AE$6</f>
        <v>38</v>
      </c>
      <c r="AR22" s="48">
        <f>NORMATIVY!$AE$7</f>
        <v>38</v>
      </c>
      <c r="AS22" s="48">
        <f>NORMATIVY!$AE$8</f>
        <v>58</v>
      </c>
      <c r="AT22" s="48">
        <f>NORMATIVY!$AE$9</f>
        <v>38</v>
      </c>
      <c r="AU22" s="48">
        <f>NORMATIVY!$AF$5</f>
        <v>38</v>
      </c>
      <c r="AV22" s="48">
        <f>NORMATIVY!$AF$6</f>
        <v>38</v>
      </c>
      <c r="AW22" s="48">
        <f>NORMATIVY!$AF$7</f>
        <v>38</v>
      </c>
      <c r="AX22" s="48">
        <f>NORMATIVY!$AF$8</f>
        <v>58</v>
      </c>
      <c r="AY22" s="48">
        <f>NORMATIVY!$AF$9</f>
        <v>38</v>
      </c>
      <c r="AZ22" s="49" t="str">
        <f t="shared" ref="AZ22:AZ28" si="1">IF(SUM(G22:U22)&gt;E22,"překračuje kapacitu"," ")</f>
        <v xml:space="preserve"> </v>
      </c>
      <c r="BA22" s="16"/>
      <c r="BB22" s="4"/>
      <c r="BC22" s="4"/>
      <c r="BD22" s="4"/>
      <c r="BE22" s="50"/>
      <c r="BF22" s="50"/>
      <c r="BG22" s="50"/>
      <c r="BH22" s="50"/>
      <c r="BI22" s="50"/>
      <c r="BJ22" s="50"/>
    </row>
    <row r="23" spans="1:62" ht="15.75" customHeight="1">
      <c r="A23" s="37">
        <v>1443</v>
      </c>
      <c r="B23" s="16" t="s">
        <v>89</v>
      </c>
      <c r="C23" s="37">
        <v>3141</v>
      </c>
      <c r="D23" s="54" t="s">
        <v>90</v>
      </c>
      <c r="E23" s="182">
        <v>500</v>
      </c>
      <c r="F23" s="37" t="s">
        <v>60</v>
      </c>
      <c r="G23" s="44"/>
      <c r="H23" s="16"/>
      <c r="I23" s="155">
        <v>137</v>
      </c>
      <c r="J23" s="16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7">
        <f>IF(G23=0,0,VLOOKUP(G23,NORMATIVY!$Y$2:$AA$173,2,0))</f>
        <v>0</v>
      </c>
      <c r="W23" s="47">
        <f>IF(H23=0,0,VLOOKUP(SUM(H23+I23),NORMATIVY!$A$3:$C$1074,2,0))</f>
        <v>0</v>
      </c>
      <c r="X23" s="47">
        <f>IF(I23=0,0,VLOOKUP(SUM(H23+I23),NORMATIVY!$A$3:$C$1074,2,0))</f>
        <v>52.844029552812749</v>
      </c>
      <c r="Y23" s="47">
        <f>IF(J23=0,0,VLOOKUP(J23,NORMATIVY!$E$2:$F$603,2,0))</f>
        <v>0</v>
      </c>
      <c r="Z23" s="47">
        <f>IF(K23=0,0,VLOOKUP(K23,NORMATIVY!$A$2:$C$603,2,0))</f>
        <v>0</v>
      </c>
      <c r="AA23" s="47">
        <f>IF(L23=0,0,VLOOKUP(L23,NORMATIVY!$Y$3:$AA$173,2,0))/0.6</f>
        <v>0</v>
      </c>
      <c r="AB23" s="47">
        <f>IF(M23=0,0,VLOOKUP(SUM(M23+N23),NORMATIVY!$I$3:$K$875,2,0))</f>
        <v>0</v>
      </c>
      <c r="AC23" s="47">
        <f>IF(N23=0,0,VLOOKUP(SUM(M23+N23),NORMATIVY!$I$3:$K$875,2,0))</f>
        <v>0</v>
      </c>
      <c r="AD23" s="47">
        <f>IF(O23=0,0,VLOOKUP(O23,NORMATIVY!$M$2:$N$603,2,0))</f>
        <v>0</v>
      </c>
      <c r="AE23" s="47">
        <f>IF(P23=0,0,VLOOKUP(P23,NORMATIVY!$I$2:$J$603,2,0))</f>
        <v>0</v>
      </c>
      <c r="AF23" s="47">
        <f>IF(Q23=0,0,VLOOKUP(Q23,NORMATIVY!$Y$3:$AA$173,2,0))/0.4</f>
        <v>0</v>
      </c>
      <c r="AG23" s="47">
        <f>IF(R23=0,0,VLOOKUP(SUM(R23+S23),NORMATIVY!$Q$3:$S$603,2,0))</f>
        <v>0</v>
      </c>
      <c r="AH23" s="47">
        <f>IF(S23=0,0,VLOOKUP(SUM(R23+S23),NORMATIVY!$Q$3:$S$603,2,0))</f>
        <v>0</v>
      </c>
      <c r="AI23" s="47">
        <f>IF(T23=0,0,VLOOKUP(T23,NORMATIVY!$U$2:$V$603,2,0))</f>
        <v>0</v>
      </c>
      <c r="AJ23" s="47">
        <f>IF(U23=0,0,VLOOKUP(U23,NORMATIVY!$Q$2:$R$603,2,0))</f>
        <v>0</v>
      </c>
      <c r="AK23" s="48">
        <f>NORMATIVY!$AD$5</f>
        <v>58</v>
      </c>
      <c r="AL23" s="48">
        <f>NORMATIVY!$AD$6</f>
        <v>58</v>
      </c>
      <c r="AM23" s="48">
        <f>NORMATIVY!$AD$7</f>
        <v>58</v>
      </c>
      <c r="AN23" s="48">
        <f>NORMATIVY!$AD$8</f>
        <v>96</v>
      </c>
      <c r="AO23" s="48">
        <f>NORMATIVY!$AD$9</f>
        <v>58</v>
      </c>
      <c r="AP23" s="48">
        <f>NORMATIVY!$AE$5</f>
        <v>38</v>
      </c>
      <c r="AQ23" s="48">
        <f>NORMATIVY!$AE$6</f>
        <v>38</v>
      </c>
      <c r="AR23" s="48">
        <f>NORMATIVY!$AE$7</f>
        <v>38</v>
      </c>
      <c r="AS23" s="48">
        <f>NORMATIVY!$AE$8</f>
        <v>58</v>
      </c>
      <c r="AT23" s="48">
        <f>NORMATIVY!$AE$9</f>
        <v>38</v>
      </c>
      <c r="AU23" s="48">
        <f>NORMATIVY!$AF$5</f>
        <v>38</v>
      </c>
      <c r="AV23" s="48">
        <f>NORMATIVY!$AF$6</f>
        <v>38</v>
      </c>
      <c r="AW23" s="48">
        <f>NORMATIVY!$AF$7</f>
        <v>38</v>
      </c>
      <c r="AX23" s="48">
        <f>NORMATIVY!$AF$8</f>
        <v>58</v>
      </c>
      <c r="AY23" s="48">
        <f>NORMATIVY!$AF$9</f>
        <v>38</v>
      </c>
      <c r="AZ23" s="49" t="str">
        <f t="shared" si="1"/>
        <v xml:space="preserve"> </v>
      </c>
      <c r="BA23" s="44"/>
      <c r="BB23" s="56"/>
      <c r="BC23" s="56"/>
      <c r="BD23" s="4"/>
      <c r="BE23" s="50"/>
      <c r="BF23" s="50"/>
      <c r="BG23" s="50"/>
      <c r="BH23" s="50"/>
      <c r="BI23" s="50"/>
      <c r="BJ23" s="50"/>
    </row>
    <row r="24" spans="1:62" ht="15.75" customHeight="1">
      <c r="A24" s="37">
        <v>1443</v>
      </c>
      <c r="B24" s="16" t="s">
        <v>89</v>
      </c>
      <c r="C24" s="37">
        <v>3141</v>
      </c>
      <c r="D24" s="54" t="s">
        <v>91</v>
      </c>
      <c r="E24" s="183"/>
      <c r="F24" s="37" t="s">
        <v>60</v>
      </c>
      <c r="G24" s="44"/>
      <c r="H24" s="16"/>
      <c r="I24" s="16"/>
      <c r="J24" s="155">
        <v>67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47">
        <f>IF(G24=0,0,VLOOKUP(G24,NORMATIVY!$Y$2:$AA$173,2,0))</f>
        <v>0</v>
      </c>
      <c r="W24" s="47">
        <f>IF(H24=0,0,VLOOKUP(SUM(H24+I24),NORMATIVY!$A$3:$C$1074,2,0))</f>
        <v>0</v>
      </c>
      <c r="X24" s="47">
        <f>IF(I24=0,0,VLOOKUP(SUM(H24+I24),NORMATIVY!$A$3:$C$1074,2,0))</f>
        <v>0</v>
      </c>
      <c r="Y24" s="47">
        <f>IF(J24=0,0,VLOOKUP(J24,NORMATIVY!$E$2:$F$603,2,0))</f>
        <v>25.304081679498282</v>
      </c>
      <c r="Z24" s="47">
        <f>IF(K24=0,0,VLOOKUP(K24,NORMATIVY!$A$2:$C$603,2,0))</f>
        <v>0</v>
      </c>
      <c r="AA24" s="47">
        <f>IF(L24=0,0,VLOOKUP(L24,NORMATIVY!$Y$3:$AA$173,2,0))/0.6</f>
        <v>0</v>
      </c>
      <c r="AB24" s="47">
        <f>IF(M24=0,0,VLOOKUP(SUM(M24+N24),NORMATIVY!$I$3:$K$875,2,0))</f>
        <v>0</v>
      </c>
      <c r="AC24" s="47">
        <f>IF(N24=0,0,VLOOKUP(SUM(M24+N24),NORMATIVY!$I$3:$K$875,2,0))</f>
        <v>0</v>
      </c>
      <c r="AD24" s="47">
        <f>IF(O24=0,0,VLOOKUP(O24,NORMATIVY!$M$2:$N$603,2,0))</f>
        <v>0</v>
      </c>
      <c r="AE24" s="47">
        <f>IF(P24=0,0,VLOOKUP(P24,NORMATIVY!$I$2:$J$603,2,0))</f>
        <v>0</v>
      </c>
      <c r="AF24" s="47">
        <f>IF(Q24=0,0,VLOOKUP(Q24,NORMATIVY!$Y$3:$AA$173,2,0))/0.4</f>
        <v>0</v>
      </c>
      <c r="AG24" s="47">
        <f>IF(R24=0,0,VLOOKUP(SUM(R24+S24),NORMATIVY!$Q$3:$S$603,2,0))</f>
        <v>0</v>
      </c>
      <c r="AH24" s="47">
        <f>IF(S24=0,0,VLOOKUP(SUM(R24+S24),NORMATIVY!$Q$3:$S$603,2,0))</f>
        <v>0</v>
      </c>
      <c r="AI24" s="47">
        <f>IF(T24=0,0,VLOOKUP(T24,NORMATIVY!$U$2:$V$603,2,0))</f>
        <v>0</v>
      </c>
      <c r="AJ24" s="47">
        <f>IF(U24=0,0,VLOOKUP(U24,NORMATIVY!$Q$2:$R$603,2,0))</f>
        <v>0</v>
      </c>
      <c r="AK24" s="48">
        <f>NORMATIVY!$AD$5</f>
        <v>58</v>
      </c>
      <c r="AL24" s="48">
        <f>NORMATIVY!$AD$6</f>
        <v>58</v>
      </c>
      <c r="AM24" s="48">
        <f>NORMATIVY!$AD$7</f>
        <v>58</v>
      </c>
      <c r="AN24" s="48">
        <f>NORMATIVY!$AD$8</f>
        <v>96</v>
      </c>
      <c r="AO24" s="48">
        <f>NORMATIVY!$AD$9</f>
        <v>58</v>
      </c>
      <c r="AP24" s="48">
        <f>NORMATIVY!$AE$5</f>
        <v>38</v>
      </c>
      <c r="AQ24" s="48">
        <f>NORMATIVY!$AE$6</f>
        <v>38</v>
      </c>
      <c r="AR24" s="48">
        <f>NORMATIVY!$AE$7</f>
        <v>38</v>
      </c>
      <c r="AS24" s="48">
        <f>NORMATIVY!$AE$8</f>
        <v>58</v>
      </c>
      <c r="AT24" s="48">
        <f>NORMATIVY!$AE$9</f>
        <v>38</v>
      </c>
      <c r="AU24" s="48">
        <f>NORMATIVY!$AF$5</f>
        <v>38</v>
      </c>
      <c r="AV24" s="48">
        <f>NORMATIVY!$AF$6</f>
        <v>38</v>
      </c>
      <c r="AW24" s="48">
        <f>NORMATIVY!$AF$7</f>
        <v>38</v>
      </c>
      <c r="AX24" s="48">
        <f>NORMATIVY!$AF$8</f>
        <v>58</v>
      </c>
      <c r="AY24" s="48">
        <f>NORMATIVY!$AF$9</f>
        <v>38</v>
      </c>
      <c r="AZ24" s="49" t="str">
        <f t="shared" si="1"/>
        <v>překračuje kapacitu</v>
      </c>
      <c r="BA24" s="44"/>
      <c r="BB24" s="56"/>
      <c r="BC24" s="56"/>
      <c r="BD24" s="4"/>
      <c r="BE24" s="50"/>
      <c r="BF24" s="50"/>
      <c r="BG24" s="50"/>
      <c r="BH24" s="50"/>
      <c r="BI24" s="50"/>
      <c r="BJ24" s="50"/>
    </row>
    <row r="25" spans="1:62" ht="15.75" customHeight="1">
      <c r="A25" s="37">
        <v>1448</v>
      </c>
      <c r="B25" s="16" t="s">
        <v>92</v>
      </c>
      <c r="C25" s="37">
        <v>3141</v>
      </c>
      <c r="D25" s="16" t="s">
        <v>93</v>
      </c>
      <c r="E25" s="174">
        <v>900</v>
      </c>
      <c r="F25" s="37" t="s">
        <v>60</v>
      </c>
      <c r="G25" s="44"/>
      <c r="H25" s="16"/>
      <c r="I25" s="155">
        <v>252</v>
      </c>
      <c r="J25" s="155">
        <v>96</v>
      </c>
      <c r="K25" s="16"/>
      <c r="L25" s="16"/>
      <c r="M25" s="155">
        <v>81</v>
      </c>
      <c r="N25" s="155">
        <v>87</v>
      </c>
      <c r="O25" s="16"/>
      <c r="P25" s="16"/>
      <c r="Q25" s="16"/>
      <c r="R25" s="16"/>
      <c r="S25" s="16"/>
      <c r="T25" s="16"/>
      <c r="U25" s="16"/>
      <c r="V25" s="47">
        <f>IF(G25=0,0,VLOOKUP(G25,NORMATIVY!$Y$2:$AA$173,2,0))</f>
        <v>0</v>
      </c>
      <c r="W25" s="47">
        <f>IF(H25=0,0,VLOOKUP(SUM(H25+I25),NORMATIVY!$A$3:$C$1074,2,0))</f>
        <v>0</v>
      </c>
      <c r="X25" s="47">
        <f>IF(I25=0,0,VLOOKUP(SUM(H25+I25),NORMATIVY!$A$3:$C$1074,2,0))</f>
        <v>60.205752577282738</v>
      </c>
      <c r="Y25" s="47">
        <f>IF(J25=0,0,VLOOKUP(J25,NORMATIVY!$E$2:$F$603,2,0))</f>
        <v>27.659867930445508</v>
      </c>
      <c r="Z25" s="47">
        <f>IF(K25=0,0,VLOOKUP(K25,NORMATIVY!$A$2:$C$603,2,0))</f>
        <v>0</v>
      </c>
      <c r="AA25" s="47">
        <f>IF(L25=0,0,VLOOKUP(L25,NORMATIVY!$Y$3:$AA$173,2,0))/0.6</f>
        <v>0</v>
      </c>
      <c r="AB25" s="47">
        <f>IF(M25=0,0,VLOOKUP(SUM(M25+N25),NORMATIVY!$I$3:$K$875,2,0))</f>
        <v>92.116341799577398</v>
      </c>
      <c r="AC25" s="47">
        <f>IF(N25=0,0,VLOOKUP(SUM(M25+N25),NORMATIVY!$I$3:$K$875,2,0))</f>
        <v>92.116341799577398</v>
      </c>
      <c r="AD25" s="47">
        <f>IF(O25=0,0,VLOOKUP(O25,NORMATIVY!$M$2:$N$603,2,0))</f>
        <v>0</v>
      </c>
      <c r="AE25" s="47">
        <f>IF(P25=0,0,VLOOKUP(P25,NORMATIVY!$I$2:$J$603,2,0))</f>
        <v>0</v>
      </c>
      <c r="AF25" s="47">
        <f>IF(Q25=0,0,VLOOKUP(Q25,NORMATIVY!$Y$3:$AA$173,2,0))/0.4</f>
        <v>0</v>
      </c>
      <c r="AG25" s="47">
        <f>IF(R25=0,0,VLOOKUP(SUM(R25+S25),NORMATIVY!$Q$3:$S$603,2,0))</f>
        <v>0</v>
      </c>
      <c r="AH25" s="47">
        <f>IF(S25=0,0,VLOOKUP(SUM(R25+S25),NORMATIVY!$Q$3:$S$603,2,0))</f>
        <v>0</v>
      </c>
      <c r="AI25" s="47">
        <f>IF(T25=0,0,VLOOKUP(T25,NORMATIVY!$U$2:$V$603,2,0))</f>
        <v>0</v>
      </c>
      <c r="AJ25" s="47">
        <f>IF(U25=0,0,VLOOKUP(U25,NORMATIVY!$Q$2:$R$603,2,0))</f>
        <v>0</v>
      </c>
      <c r="AK25" s="48">
        <f>NORMATIVY!$AD$5</f>
        <v>58</v>
      </c>
      <c r="AL25" s="48">
        <f>NORMATIVY!$AD$6</f>
        <v>58</v>
      </c>
      <c r="AM25" s="48">
        <f>NORMATIVY!$AD$7</f>
        <v>58</v>
      </c>
      <c r="AN25" s="48">
        <f>NORMATIVY!$AD$8</f>
        <v>96</v>
      </c>
      <c r="AO25" s="48">
        <f>NORMATIVY!$AD$9</f>
        <v>58</v>
      </c>
      <c r="AP25" s="48">
        <f>NORMATIVY!$AE$5</f>
        <v>38</v>
      </c>
      <c r="AQ25" s="48">
        <f>NORMATIVY!$AE$6</f>
        <v>38</v>
      </c>
      <c r="AR25" s="48">
        <f>NORMATIVY!$AE$7</f>
        <v>38</v>
      </c>
      <c r="AS25" s="48">
        <f>NORMATIVY!$AE$8</f>
        <v>58</v>
      </c>
      <c r="AT25" s="48">
        <f>NORMATIVY!$AE$9</f>
        <v>38</v>
      </c>
      <c r="AU25" s="48">
        <f>NORMATIVY!$AF$5</f>
        <v>38</v>
      </c>
      <c r="AV25" s="48">
        <f>NORMATIVY!$AF$6</f>
        <v>38</v>
      </c>
      <c r="AW25" s="48">
        <f>NORMATIVY!$AF$7</f>
        <v>38</v>
      </c>
      <c r="AX25" s="48">
        <f>NORMATIVY!$AF$8</f>
        <v>58</v>
      </c>
      <c r="AY25" s="48">
        <f>NORMATIVY!$AF$9</f>
        <v>38</v>
      </c>
      <c r="AZ25" s="49" t="str">
        <f t="shared" si="1"/>
        <v xml:space="preserve"> </v>
      </c>
      <c r="BA25" s="44"/>
      <c r="BB25" s="4"/>
      <c r="BC25" s="4"/>
      <c r="BD25" s="4"/>
      <c r="BE25" s="50"/>
      <c r="BF25" s="50"/>
      <c r="BG25" s="50"/>
      <c r="BH25" s="50"/>
      <c r="BI25" s="50"/>
      <c r="BJ25" s="50"/>
    </row>
    <row r="26" spans="1:62" ht="15.75" customHeight="1">
      <c r="A26" s="37">
        <v>1448</v>
      </c>
      <c r="B26" s="16" t="s">
        <v>92</v>
      </c>
      <c r="C26" s="37">
        <v>3141</v>
      </c>
      <c r="D26" s="16" t="s">
        <v>94</v>
      </c>
      <c r="E26" s="174">
        <v>180</v>
      </c>
      <c r="F26" s="37" t="s">
        <v>74</v>
      </c>
      <c r="G26" s="44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55">
        <v>81</v>
      </c>
      <c r="S26" s="155">
        <v>87</v>
      </c>
      <c r="T26" s="16"/>
      <c r="U26" s="16"/>
      <c r="V26" s="47">
        <f>IF(G26=0,0,VLOOKUP(G26,NORMATIVY!$Y$2:$AA$173,2,0))</f>
        <v>0</v>
      </c>
      <c r="W26" s="47">
        <f>IF(H26=0,0,VLOOKUP(SUM(H26+I26),NORMATIVY!$A$3:$C$1074,2,0))</f>
        <v>0</v>
      </c>
      <c r="X26" s="47">
        <f>IF(I26=0,0,VLOOKUP(SUM(H26+I26),NORMATIVY!$A$3:$C$1074,2,0))</f>
        <v>0</v>
      </c>
      <c r="Y26" s="47">
        <f>IF(J26=0,0,VLOOKUP(J26,NORMATIVY!$E$2:$F$603,2,0))</f>
        <v>0</v>
      </c>
      <c r="Z26" s="47">
        <f>IF(K26=0,0,VLOOKUP(K26,NORMATIVY!$A$2:$C$603,2,0))</f>
        <v>0</v>
      </c>
      <c r="AA26" s="47">
        <f>IF(L26=0,0,VLOOKUP(L26,NORMATIVY!$Y$3:$AA$173,2,0))/0.6</f>
        <v>0</v>
      </c>
      <c r="AB26" s="47">
        <f>IF(M26=0,0,VLOOKUP(SUM(M26+N26),NORMATIVY!$I$3:$K$875,2,0))</f>
        <v>0</v>
      </c>
      <c r="AC26" s="47">
        <f>IF(N26=0,0,VLOOKUP(SUM(M26+N26),NORMATIVY!$I$3:$K$875,2,0))</f>
        <v>0</v>
      </c>
      <c r="AD26" s="47">
        <f>IF(O26=0,0,VLOOKUP(O26,NORMATIVY!$M$2:$N$603,2,0))</f>
        <v>0</v>
      </c>
      <c r="AE26" s="47">
        <f>IF(P26=0,0,VLOOKUP(P26,NORMATIVY!$I$2:$J$603,2,0))</f>
        <v>0</v>
      </c>
      <c r="AF26" s="47">
        <f>IF(Q26=0,0,VLOOKUP(Q26,NORMATIVY!$Y$3:$AA$173,2,0))/0.4</f>
        <v>0</v>
      </c>
      <c r="AG26" s="47">
        <f>IF(R26=0,0,VLOOKUP(SUM(R26+S26),NORMATIVY!$Q$3:$S$603,2,0))</f>
        <v>138.17451269936609</v>
      </c>
      <c r="AH26" s="47">
        <f>IF(S26=0,0,VLOOKUP(SUM(R26+S26),NORMATIVY!$Q$3:$S$603,2,0))</f>
        <v>138.17451269936609</v>
      </c>
      <c r="AI26" s="47">
        <f>IF(T26=0,0,VLOOKUP(T26,NORMATIVY!$U$2:$V$603,2,0))</f>
        <v>0</v>
      </c>
      <c r="AJ26" s="47">
        <f>IF(U26=0,0,VLOOKUP(U26,NORMATIVY!$Q$2:$R$603,2,0))</f>
        <v>0</v>
      </c>
      <c r="AK26" s="48">
        <f>NORMATIVY!$AD$5</f>
        <v>58</v>
      </c>
      <c r="AL26" s="48">
        <f>NORMATIVY!$AD$6</f>
        <v>58</v>
      </c>
      <c r="AM26" s="48">
        <f>NORMATIVY!$AD$7</f>
        <v>58</v>
      </c>
      <c r="AN26" s="48">
        <f>NORMATIVY!$AD$8</f>
        <v>96</v>
      </c>
      <c r="AO26" s="48">
        <f>NORMATIVY!$AD$9</f>
        <v>58</v>
      </c>
      <c r="AP26" s="48">
        <f>NORMATIVY!$AE$5</f>
        <v>38</v>
      </c>
      <c r="AQ26" s="48">
        <f>NORMATIVY!$AE$6</f>
        <v>38</v>
      </c>
      <c r="AR26" s="48">
        <f>NORMATIVY!$AE$7</f>
        <v>38</v>
      </c>
      <c r="AS26" s="48">
        <f>NORMATIVY!$AE$8</f>
        <v>58</v>
      </c>
      <c r="AT26" s="48">
        <f>NORMATIVY!$AE$9</f>
        <v>38</v>
      </c>
      <c r="AU26" s="48">
        <f>NORMATIVY!$AF$5</f>
        <v>38</v>
      </c>
      <c r="AV26" s="48">
        <f>NORMATIVY!$AF$6</f>
        <v>38</v>
      </c>
      <c r="AW26" s="48">
        <f>NORMATIVY!$AF$7</f>
        <v>38</v>
      </c>
      <c r="AX26" s="48">
        <f>NORMATIVY!$AF$8</f>
        <v>58</v>
      </c>
      <c r="AY26" s="48">
        <f>NORMATIVY!$AF$9</f>
        <v>38</v>
      </c>
      <c r="AZ26" s="49" t="str">
        <f t="shared" si="1"/>
        <v xml:space="preserve"> </v>
      </c>
      <c r="BA26" s="44"/>
      <c r="BB26" s="4"/>
      <c r="BC26" s="4"/>
      <c r="BD26" s="4"/>
      <c r="BE26" s="50"/>
      <c r="BF26" s="50"/>
      <c r="BG26" s="50"/>
      <c r="BH26" s="50"/>
      <c r="BI26" s="50"/>
      <c r="BJ26" s="50"/>
    </row>
    <row r="27" spans="1:62" ht="15.75" customHeight="1">
      <c r="A27" s="37">
        <v>1450</v>
      </c>
      <c r="B27" s="16" t="s">
        <v>95</v>
      </c>
      <c r="C27" s="37">
        <v>3141</v>
      </c>
      <c r="D27" s="54" t="s">
        <v>96</v>
      </c>
      <c r="E27" s="174">
        <v>450</v>
      </c>
      <c r="F27" s="37" t="s">
        <v>60</v>
      </c>
      <c r="G27" s="16"/>
      <c r="H27" s="16"/>
      <c r="I27" s="155">
        <v>106</v>
      </c>
      <c r="J27" s="155">
        <v>45</v>
      </c>
      <c r="K27" s="155">
        <v>70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47">
        <f>IF(G27=0,0,VLOOKUP(G27,NORMATIVY!$Y$2:$AA$173,2,0))</f>
        <v>0</v>
      </c>
      <c r="W27" s="47">
        <f>IF(H27=0,0,VLOOKUP(SUM(H27+I27),NORMATIVY!$A$3:$C$1074,2,0))</f>
        <v>0</v>
      </c>
      <c r="X27" s="47">
        <f>IF(I27=0,0,VLOOKUP(SUM(H27+I27),NORMATIVY!$A$3:$C$1074,2,0))</f>
        <v>49.833959140461964</v>
      </c>
      <c r="Y27" s="47">
        <f>IF(J27=0,0,VLOOKUP(J27,NORMATIVY!$E$2:$F$603,2,0))</f>
        <v>22.726187934958435</v>
      </c>
      <c r="Z27" s="47">
        <f>IF(K27=0,0,VLOOKUP(K27,NORMATIVY!$A$2:$C$603,2,0))</f>
        <v>45.037436635957881</v>
      </c>
      <c r="AA27" s="47">
        <f>IF(L27=0,0,VLOOKUP(L27,NORMATIVY!$Y$3:$AA$173,2,0))/0.6</f>
        <v>0</v>
      </c>
      <c r="AB27" s="47">
        <f>IF(M27=0,0,VLOOKUP(SUM(M27+N27),NORMATIVY!$I$3:$K$875,2,0))</f>
        <v>0</v>
      </c>
      <c r="AC27" s="47">
        <f>IF(N27=0,0,VLOOKUP(SUM(M27+N27),NORMATIVY!$I$3:$K$875,2,0))</f>
        <v>0</v>
      </c>
      <c r="AD27" s="47">
        <f>IF(O27=0,0,VLOOKUP(O27,NORMATIVY!$M$2:$N$603,2,0))</f>
        <v>0</v>
      </c>
      <c r="AE27" s="47">
        <f>IF(P27=0,0,VLOOKUP(P27,NORMATIVY!$I$2:$J$603,2,0))</f>
        <v>0</v>
      </c>
      <c r="AF27" s="47">
        <f>IF(Q27=0,0,VLOOKUP(Q27,NORMATIVY!$Y$3:$AA$173,2,0))/0.4</f>
        <v>0</v>
      </c>
      <c r="AG27" s="47">
        <f>IF(R27=0,0,VLOOKUP(SUM(R27+S27),NORMATIVY!$Q$3:$S$603,2,0))</f>
        <v>0</v>
      </c>
      <c r="AH27" s="47">
        <f>IF(S27=0,0,VLOOKUP(SUM(R27+S27),NORMATIVY!$Q$3:$S$603,2,0))</f>
        <v>0</v>
      </c>
      <c r="AI27" s="47">
        <f>IF(T27=0,0,VLOOKUP(T27,NORMATIVY!$U$2:$V$603,2,0))</f>
        <v>0</v>
      </c>
      <c r="AJ27" s="47">
        <f>IF(U27=0,0,VLOOKUP(U27,NORMATIVY!$Q$2:$R$603,2,0))</f>
        <v>0</v>
      </c>
      <c r="AK27" s="48">
        <f>NORMATIVY!$AD$5</f>
        <v>58</v>
      </c>
      <c r="AL27" s="48">
        <f>NORMATIVY!$AD$6</f>
        <v>58</v>
      </c>
      <c r="AM27" s="48">
        <f>NORMATIVY!$AD$7</f>
        <v>58</v>
      </c>
      <c r="AN27" s="48">
        <f>NORMATIVY!$AD$8</f>
        <v>96</v>
      </c>
      <c r="AO27" s="48">
        <f>NORMATIVY!$AD$9</f>
        <v>58</v>
      </c>
      <c r="AP27" s="48">
        <f>NORMATIVY!$AE$5</f>
        <v>38</v>
      </c>
      <c r="AQ27" s="48">
        <f>NORMATIVY!$AE$6</f>
        <v>38</v>
      </c>
      <c r="AR27" s="48">
        <f>NORMATIVY!$AE$7</f>
        <v>38</v>
      </c>
      <c r="AS27" s="48">
        <f>NORMATIVY!$AE$8</f>
        <v>58</v>
      </c>
      <c r="AT27" s="48">
        <f>NORMATIVY!$AE$9</f>
        <v>38</v>
      </c>
      <c r="AU27" s="48">
        <f>NORMATIVY!$AF$5</f>
        <v>38</v>
      </c>
      <c r="AV27" s="48">
        <f>NORMATIVY!$AF$6</f>
        <v>38</v>
      </c>
      <c r="AW27" s="48">
        <f>NORMATIVY!$AF$7</f>
        <v>38</v>
      </c>
      <c r="AX27" s="48">
        <f>NORMATIVY!$AF$8</f>
        <v>58</v>
      </c>
      <c r="AY27" s="48">
        <f>NORMATIVY!$AF$9</f>
        <v>38</v>
      </c>
      <c r="AZ27" s="49" t="str">
        <f t="shared" si="1"/>
        <v xml:space="preserve"> </v>
      </c>
      <c r="BA27" s="16"/>
      <c r="BB27" s="4"/>
      <c r="BC27" s="4"/>
      <c r="BD27" s="4"/>
      <c r="BE27" s="50"/>
      <c r="BF27" s="50"/>
      <c r="BG27" s="50"/>
      <c r="BH27" s="50"/>
      <c r="BI27" s="50"/>
      <c r="BJ27" s="50"/>
    </row>
    <row r="28" spans="1:62" ht="15.75" customHeight="1">
      <c r="A28" s="37">
        <v>1452</v>
      </c>
      <c r="B28" s="16" t="s">
        <v>97</v>
      </c>
      <c r="C28" s="37">
        <v>3141</v>
      </c>
      <c r="D28" s="16" t="s">
        <v>98</v>
      </c>
      <c r="E28" s="174">
        <v>1500</v>
      </c>
      <c r="F28" s="37" t="s">
        <v>60</v>
      </c>
      <c r="G28" s="44"/>
      <c r="H28" s="155">
        <v>55</v>
      </c>
      <c r="I28" s="155">
        <v>262</v>
      </c>
      <c r="J28" s="155">
        <v>58</v>
      </c>
      <c r="K28" s="155">
        <v>51</v>
      </c>
      <c r="L28" s="16"/>
      <c r="M28" s="155">
        <v>535</v>
      </c>
      <c r="N28" s="155">
        <v>221</v>
      </c>
      <c r="O28" s="16"/>
      <c r="P28" s="16"/>
      <c r="Q28" s="16"/>
      <c r="R28" s="16"/>
      <c r="S28" s="16"/>
      <c r="T28" s="16"/>
      <c r="U28" s="16"/>
      <c r="V28" s="47">
        <f>IF(G28=0,0,VLOOKUP(G28,NORMATIVY!$Y$2:$AA$173,2,0))</f>
        <v>0</v>
      </c>
      <c r="W28" s="47">
        <f>IF(H28=0,0,VLOOKUP(SUM(H28+I28),NORMATIVY!$A$3:$C$1074,2,0))</f>
        <v>63.088295842158239</v>
      </c>
      <c r="X28" s="47">
        <f>IF(I28=0,0,VLOOKUP(SUM(H28+I28),NORMATIVY!$A$3:$C$1074,2,0))</f>
        <v>63.088295842158239</v>
      </c>
      <c r="Y28" s="47">
        <f>IF(J28=0,0,VLOOKUP(J28,NORMATIVY!$E$2:$F$603,2,0))</f>
        <v>24.366854397377459</v>
      </c>
      <c r="Z28" s="47">
        <f>IF(K28=0,0,VLOOKUP(K28,NORMATIVY!$A$2:$C$603,2,0))</f>
        <v>41.420126922483675</v>
      </c>
      <c r="AA28" s="47">
        <f>IF(L28=0,0,VLOOKUP(L28,NORMATIVY!$Y$3:$AA$173,2,0))/0.6</f>
        <v>0</v>
      </c>
      <c r="AB28" s="47">
        <f>IF(M28=0,0,VLOOKUP(SUM(M28+N28),NORMATIVY!$I$3:$K$875,2,0))</f>
        <v>124.98233903026725</v>
      </c>
      <c r="AC28" s="47">
        <f>IF(N28=0,0,VLOOKUP(SUM(M28+N28),NORMATIVY!$I$3:$K$875,2,0))</f>
        <v>124.98233903026725</v>
      </c>
      <c r="AD28" s="47">
        <f>IF(O28=0,0,VLOOKUP(O28,NORMATIVY!$M$2:$N$603,2,0))</f>
        <v>0</v>
      </c>
      <c r="AE28" s="47">
        <f>IF(P28=0,0,VLOOKUP(P28,NORMATIVY!$I$2:$J$603,2,0))</f>
        <v>0</v>
      </c>
      <c r="AF28" s="47">
        <f>IF(Q28=0,0,VLOOKUP(Q28,NORMATIVY!$Y$3:$AA$173,2,0))/0.4</f>
        <v>0</v>
      </c>
      <c r="AG28" s="47">
        <f>IF(R28=0,0,VLOOKUP(SUM(R28+S28),NORMATIVY!$Q$3:$S$603,2,0))</f>
        <v>0</v>
      </c>
      <c r="AH28" s="47">
        <f>IF(S28=0,0,VLOOKUP(SUM(R28+S28),NORMATIVY!$Q$3:$S$603,2,0))</f>
        <v>0</v>
      </c>
      <c r="AI28" s="47">
        <f>IF(T28=0,0,VLOOKUP(T28,NORMATIVY!$U$2:$V$603,2,0))</f>
        <v>0</v>
      </c>
      <c r="AJ28" s="47">
        <f>IF(U28=0,0,VLOOKUP(U28,NORMATIVY!$Q$2:$R$603,2,0))</f>
        <v>0</v>
      </c>
      <c r="AK28" s="48">
        <f>NORMATIVY!$AD$5</f>
        <v>58</v>
      </c>
      <c r="AL28" s="48">
        <f>NORMATIVY!$AD$6</f>
        <v>58</v>
      </c>
      <c r="AM28" s="48">
        <f>NORMATIVY!$AD$7</f>
        <v>58</v>
      </c>
      <c r="AN28" s="48">
        <f>NORMATIVY!$AD$8</f>
        <v>96</v>
      </c>
      <c r="AO28" s="48">
        <f>NORMATIVY!$AD$9</f>
        <v>58</v>
      </c>
      <c r="AP28" s="48">
        <f>NORMATIVY!$AE$5</f>
        <v>38</v>
      </c>
      <c r="AQ28" s="48">
        <f>NORMATIVY!$AE$6</f>
        <v>38</v>
      </c>
      <c r="AR28" s="48">
        <f>NORMATIVY!$AE$7</f>
        <v>38</v>
      </c>
      <c r="AS28" s="48">
        <f>NORMATIVY!$AE$8</f>
        <v>58</v>
      </c>
      <c r="AT28" s="48">
        <f>NORMATIVY!$AE$9</f>
        <v>38</v>
      </c>
      <c r="AU28" s="48">
        <f>NORMATIVY!$AF$5</f>
        <v>38</v>
      </c>
      <c r="AV28" s="48">
        <f>NORMATIVY!$AF$6</f>
        <v>38</v>
      </c>
      <c r="AW28" s="48">
        <f>NORMATIVY!$AF$7</f>
        <v>38</v>
      </c>
      <c r="AX28" s="48">
        <f>NORMATIVY!$AF$8</f>
        <v>58</v>
      </c>
      <c r="AY28" s="48">
        <f>NORMATIVY!$AF$9</f>
        <v>38</v>
      </c>
      <c r="AZ28" s="49" t="str">
        <f t="shared" si="1"/>
        <v xml:space="preserve"> </v>
      </c>
      <c r="BA28" s="16" t="s">
        <v>99</v>
      </c>
      <c r="BB28" s="4"/>
      <c r="BC28" s="19"/>
      <c r="BD28" s="4"/>
      <c r="BE28" s="50"/>
      <c r="BF28" s="50"/>
      <c r="BG28" s="50"/>
      <c r="BH28" s="50"/>
      <c r="BI28" s="50"/>
      <c r="BJ28" s="50"/>
    </row>
    <row r="29" spans="1:62" ht="15.75" customHeight="1">
      <c r="A29" s="37">
        <v>1452</v>
      </c>
      <c r="B29" s="16" t="s">
        <v>97</v>
      </c>
      <c r="C29" s="37">
        <v>3141</v>
      </c>
      <c r="D29" s="16" t="s">
        <v>213</v>
      </c>
      <c r="E29" s="174">
        <v>630</v>
      </c>
      <c r="F29" s="37" t="s">
        <v>56</v>
      </c>
      <c r="G29" s="44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55">
        <v>221</v>
      </c>
      <c r="T29" s="16"/>
      <c r="U29" s="16"/>
      <c r="V29" s="47">
        <f>IF(G29=0,0,VLOOKUP(G29,NORMATIVY!$Y$2:$AA$173,2,0))</f>
        <v>0</v>
      </c>
      <c r="W29" s="47">
        <f>IF(H29=0,0,VLOOKUP(SUM(H29+I29),NORMATIVY!$A$3:$C$1074,2,0))</f>
        <v>0</v>
      </c>
      <c r="X29" s="47">
        <f>IF(I29=0,0,VLOOKUP(SUM(H29+I29),NORMATIVY!$A$3:$C$1074,2,0))</f>
        <v>0</v>
      </c>
      <c r="Y29" s="47">
        <f>IF(J29=0,0,VLOOKUP(J29,NORMATIVY!$E$2:$F$603,2,0))</f>
        <v>0</v>
      </c>
      <c r="Z29" s="47">
        <f>IF(K29=0,0,VLOOKUP(K29,NORMATIVY!$A$2:$C$603,2,0))</f>
        <v>0</v>
      </c>
      <c r="AA29" s="47">
        <f>IF(L29=0,0,VLOOKUP(L29,NORMATIVY!$Y$3:$AA$173,2,0))/0.6</f>
        <v>0</v>
      </c>
      <c r="AB29" s="47">
        <f>IF(M29=0,0,VLOOKUP(SUM(M29+N29),NORMATIVY!$I$3:$K$875,2,0))</f>
        <v>0</v>
      </c>
      <c r="AC29" s="47">
        <f>IF(N29=0,0,VLOOKUP(SUM(M29+N29),NORMATIVY!$I$3:$K$875,2,0))</f>
        <v>0</v>
      </c>
      <c r="AD29" s="47">
        <f>IF(O29=0,0,VLOOKUP(O29,NORMATIVY!$M$2:$N$603,2,0))</f>
        <v>0</v>
      </c>
      <c r="AE29" s="47">
        <f>IF(P29=0,0,VLOOKUP(P29,NORMATIVY!$I$2:$J$603,2,0))</f>
        <v>0</v>
      </c>
      <c r="AF29" s="47">
        <f>IF(Q29=0,0,VLOOKUP(Q29,NORMATIVY!$Y$3:$AA$173,2,0))/0.4</f>
        <v>0</v>
      </c>
      <c r="AG29" s="47">
        <f>IF(R29=0,0,VLOOKUP(SUM(R29+S29),NORMATIVY!$Q$3:$S$603,2,0))</f>
        <v>0</v>
      </c>
      <c r="AH29" s="47">
        <f>IF(S29=0,0,VLOOKUP(SUM(R29+S29),NORMATIVY!$Q$3:$S$603,2,0))</f>
        <v>146.47091697379702</v>
      </c>
      <c r="AI29" s="47">
        <f>IF(T29=0,0,VLOOKUP(T29,NORMATIVY!$U$2:$V$603,2,0))</f>
        <v>0</v>
      </c>
      <c r="AJ29" s="47">
        <f>IF(U29=0,0,VLOOKUP(U29,NORMATIVY!$Q$2:$R$603,2,0))</f>
        <v>0</v>
      </c>
      <c r="AK29" s="48">
        <f>NORMATIVY!$AD$5</f>
        <v>58</v>
      </c>
      <c r="AL29" s="48">
        <f>NORMATIVY!$AD$6</f>
        <v>58</v>
      </c>
      <c r="AM29" s="48">
        <f>NORMATIVY!$AD$7</f>
        <v>58</v>
      </c>
      <c r="AN29" s="48">
        <f>NORMATIVY!$AD$8</f>
        <v>96</v>
      </c>
      <c r="AO29" s="48">
        <f>NORMATIVY!$AD$9</f>
        <v>58</v>
      </c>
      <c r="AP29" s="48">
        <f>NORMATIVY!$AE$5</f>
        <v>38</v>
      </c>
      <c r="AQ29" s="48">
        <f>NORMATIVY!$AE$6</f>
        <v>38</v>
      </c>
      <c r="AR29" s="48">
        <f>NORMATIVY!$AE$7</f>
        <v>38</v>
      </c>
      <c r="AS29" s="48">
        <f>NORMATIVY!$AE$8</f>
        <v>58</v>
      </c>
      <c r="AT29" s="48">
        <f>NORMATIVY!$AE$9</f>
        <v>38</v>
      </c>
      <c r="AU29" s="48">
        <f>NORMATIVY!$AF$5</f>
        <v>38</v>
      </c>
      <c r="AV29" s="48">
        <f>NORMATIVY!$AF$6</f>
        <v>38</v>
      </c>
      <c r="AW29" s="48">
        <f>NORMATIVY!$AF$7</f>
        <v>38</v>
      </c>
      <c r="AX29" s="48">
        <f>NORMATIVY!$AF$8</f>
        <v>58</v>
      </c>
      <c r="AY29" s="48">
        <f>NORMATIVY!$AF$9</f>
        <v>38</v>
      </c>
      <c r="AZ29" s="49"/>
      <c r="BA29" s="16"/>
      <c r="BB29" s="4"/>
      <c r="BC29" s="19"/>
      <c r="BD29" s="4"/>
      <c r="BE29" s="50"/>
      <c r="BF29" s="50"/>
      <c r="BG29" s="50"/>
      <c r="BH29" s="50"/>
      <c r="BI29" s="50"/>
      <c r="BJ29" s="50"/>
    </row>
    <row r="30" spans="1:62" ht="15.75" customHeight="1">
      <c r="A30" s="37">
        <v>1455</v>
      </c>
      <c r="B30" s="16" t="s">
        <v>100</v>
      </c>
      <c r="C30" s="37">
        <v>3141</v>
      </c>
      <c r="D30" s="54" t="s">
        <v>100</v>
      </c>
      <c r="E30" s="174">
        <v>247</v>
      </c>
      <c r="F30" s="37" t="s">
        <v>60</v>
      </c>
      <c r="G30" s="157">
        <v>24</v>
      </c>
      <c r="H30" s="155">
        <v>121</v>
      </c>
      <c r="I30" s="16"/>
      <c r="J30" s="155">
        <v>44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47">
        <f>IF(G30=0,0,VLOOKUP(G30,NORMATIVY!$Y$2:$AA$173,2,0))</f>
        <v>25.655856</v>
      </c>
      <c r="W30" s="47">
        <f>IF(H30=0,0,VLOOKUP(SUM(H30+I30),NORMATIVY!$A$3:$C$1074,2,0))</f>
        <v>51.381807579588049</v>
      </c>
      <c r="X30" s="47">
        <f>IF(I30=0,0,VLOOKUP(SUM(H30+I30),NORMATIVY!$A$3:$C$1074,2,0))</f>
        <v>0</v>
      </c>
      <c r="Y30" s="47">
        <f>IF(J30=0,0,VLOOKUP(J30,NORMATIVY!$E$2:$F$603,2,0))</f>
        <v>22.581341179816267</v>
      </c>
      <c r="Z30" s="47">
        <f>IF(K30=0,0,VLOOKUP(K30,NORMATIVY!$A$2:$C$603,2,0))</f>
        <v>0</v>
      </c>
      <c r="AA30" s="47">
        <f>IF(L30=0,0,VLOOKUP(L30,NORMATIVY!$Y$3:$AA$173,2,0))/0.6</f>
        <v>0</v>
      </c>
      <c r="AB30" s="47">
        <f>IF(M30=0,0,VLOOKUP(SUM(M30+N30),NORMATIVY!$I$3:$K$875,2,0))</f>
        <v>0</v>
      </c>
      <c r="AC30" s="47">
        <f>IF(N30=0,0,VLOOKUP(SUM(M30+N30),NORMATIVY!$I$3:$K$875,2,0))</f>
        <v>0</v>
      </c>
      <c r="AD30" s="47">
        <f>IF(O30=0,0,VLOOKUP(O30,NORMATIVY!$M$2:$N$603,2,0))</f>
        <v>0</v>
      </c>
      <c r="AE30" s="47">
        <f>IF(P30=0,0,VLOOKUP(P30,NORMATIVY!$I$2:$J$603,2,0))</f>
        <v>0</v>
      </c>
      <c r="AF30" s="47">
        <f>IF(Q30=0,0,VLOOKUP(Q30,NORMATIVY!$Y$3:$AA$173,2,0))/0.4</f>
        <v>0</v>
      </c>
      <c r="AG30" s="47">
        <f>IF(R30=0,0,VLOOKUP(SUM(R30+S30),NORMATIVY!$Q$3:$S$603,2,0))</f>
        <v>0</v>
      </c>
      <c r="AH30" s="47">
        <f>IF(S30=0,0,VLOOKUP(SUM(R30+S30),NORMATIVY!$Q$3:$S$603,2,0))</f>
        <v>0</v>
      </c>
      <c r="AI30" s="47">
        <f>IF(T30=0,0,VLOOKUP(T30,NORMATIVY!$U$2:$V$603,2,0))</f>
        <v>0</v>
      </c>
      <c r="AJ30" s="47">
        <f>IF(U30=0,0,VLOOKUP(U30,NORMATIVY!$Q$2:$R$603,2,0))</f>
        <v>0</v>
      </c>
      <c r="AK30" s="48">
        <f>NORMATIVY!$AD$5</f>
        <v>58</v>
      </c>
      <c r="AL30" s="48">
        <f>NORMATIVY!$AD$6</f>
        <v>58</v>
      </c>
      <c r="AM30" s="48">
        <f>NORMATIVY!$AD$7</f>
        <v>58</v>
      </c>
      <c r="AN30" s="48">
        <f>NORMATIVY!$AD$8</f>
        <v>96</v>
      </c>
      <c r="AO30" s="48">
        <f>NORMATIVY!$AD$9</f>
        <v>58</v>
      </c>
      <c r="AP30" s="48">
        <f>NORMATIVY!$AE$5</f>
        <v>38</v>
      </c>
      <c r="AQ30" s="48">
        <f>NORMATIVY!$AE$6</f>
        <v>38</v>
      </c>
      <c r="AR30" s="48">
        <f>NORMATIVY!$AE$7</f>
        <v>38</v>
      </c>
      <c r="AS30" s="48">
        <f>NORMATIVY!$AE$8</f>
        <v>58</v>
      </c>
      <c r="AT30" s="48">
        <f>NORMATIVY!$AE$9</f>
        <v>38</v>
      </c>
      <c r="AU30" s="48">
        <f>NORMATIVY!$AF$5</f>
        <v>38</v>
      </c>
      <c r="AV30" s="48">
        <f>NORMATIVY!$AF$6</f>
        <v>38</v>
      </c>
      <c r="AW30" s="48">
        <f>NORMATIVY!$AF$7</f>
        <v>38</v>
      </c>
      <c r="AX30" s="48">
        <f>NORMATIVY!$AF$8</f>
        <v>58</v>
      </c>
      <c r="AY30" s="48">
        <f>NORMATIVY!$AF$9</f>
        <v>38</v>
      </c>
      <c r="AZ30" s="49" t="str">
        <f t="shared" ref="AZ30:AZ42" si="2">IF(SUM(G30:U30)&gt;E30,"překračuje kapacitu"," ")</f>
        <v xml:space="preserve"> </v>
      </c>
      <c r="BA30" s="16"/>
      <c r="BB30" s="4"/>
      <c r="BC30" s="4"/>
      <c r="BD30" s="4"/>
      <c r="BE30" s="50"/>
      <c r="BF30" s="50"/>
      <c r="BG30" s="50"/>
      <c r="BH30" s="50"/>
      <c r="BI30" s="50"/>
      <c r="BJ30" s="50"/>
    </row>
    <row r="31" spans="1:62" ht="15.75" customHeight="1">
      <c r="A31" s="57">
        <v>1456</v>
      </c>
      <c r="B31" s="58" t="s">
        <v>101</v>
      </c>
      <c r="C31" s="37">
        <v>3141</v>
      </c>
      <c r="D31" s="16" t="s">
        <v>102</v>
      </c>
      <c r="E31" s="174">
        <v>150</v>
      </c>
      <c r="F31" s="37" t="s">
        <v>56</v>
      </c>
      <c r="G31" s="44"/>
      <c r="H31" s="16"/>
      <c r="I31" s="16"/>
      <c r="J31" s="16"/>
      <c r="K31" s="16"/>
      <c r="L31" s="16"/>
      <c r="M31" s="16"/>
      <c r="N31" s="16"/>
      <c r="O31" s="16"/>
      <c r="P31" s="16"/>
      <c r="Q31" s="155">
        <v>32</v>
      </c>
      <c r="R31" s="155">
        <v>118</v>
      </c>
      <c r="S31" s="16"/>
      <c r="T31" s="16"/>
      <c r="U31" s="16"/>
      <c r="V31" s="47">
        <f>IF(G31=0,0,VLOOKUP(G31,NORMATIVY!$Y$2:$AA$173,2,0))</f>
        <v>0</v>
      </c>
      <c r="W31" s="47">
        <f>IF(H31=0,0,VLOOKUP(SUM(H31+I31),NORMATIVY!$A$3:$C$1074,2,0))</f>
        <v>0</v>
      </c>
      <c r="X31" s="47">
        <f>IF(I31=0,0,VLOOKUP(SUM(H31+I31),NORMATIVY!$A$3:$C$1074,2,0))</f>
        <v>0</v>
      </c>
      <c r="Y31" s="47">
        <f>IF(J31=0,0,VLOOKUP(J31,NORMATIVY!$E$2:$F$603,2,0))</f>
        <v>0</v>
      </c>
      <c r="Z31" s="47">
        <f>IF(K31=0,0,VLOOKUP(K31,NORMATIVY!$A$2:$C$603,2,0))</f>
        <v>0</v>
      </c>
      <c r="AA31" s="47">
        <f>IF(L31=0,0,VLOOKUP(L31,NORMATIVY!$Y$3:$AA$173,2,0))/0.6</f>
        <v>0</v>
      </c>
      <c r="AB31" s="47">
        <f>IF(M31=0,0,VLOOKUP(SUM(M31+N31),NORMATIVY!$I$3:$K$875,2,0))</f>
        <v>0</v>
      </c>
      <c r="AC31" s="47">
        <f>IF(N31=0,0,VLOOKUP(SUM(M31+N31),NORMATIVY!$I$3:$K$875,2,0))</f>
        <v>0</v>
      </c>
      <c r="AD31" s="47">
        <f>IF(O31=0,0,VLOOKUP(O31,NORMATIVY!$M$2:$N$603,2,0))</f>
        <v>0</v>
      </c>
      <c r="AE31" s="47">
        <f>IF(P31=0,0,VLOOKUP(P31,NORMATIVY!$I$2:$J$603,2,0))</f>
        <v>0</v>
      </c>
      <c r="AF31" s="47">
        <f>IF(Q31=0,0,VLOOKUP(Q31,NORMATIVY!$Y$3:$AA$173,2,0))/0.4</f>
        <v>68.951999999999998</v>
      </c>
      <c r="AG31" s="47">
        <f>IF(R31=0,0,VLOOKUP(SUM(R31+S31),NORMATIVY!$Q$3:$S$603,2,0))</f>
        <v>127.71851389123076</v>
      </c>
      <c r="AH31" s="47">
        <f>IF(S31=0,0,VLOOKUP(SUM(R31+S31),NORMATIVY!$Q$3:$S$603,2,0))</f>
        <v>0</v>
      </c>
      <c r="AI31" s="47">
        <f>IF(T31=0,0,VLOOKUP(T31,NORMATIVY!$U$2:$V$603,2,0))</f>
        <v>0</v>
      </c>
      <c r="AJ31" s="47">
        <f>IF(U31=0,0,VLOOKUP(U31,NORMATIVY!$Q$2:$R$603,2,0))</f>
        <v>0</v>
      </c>
      <c r="AK31" s="48">
        <f>NORMATIVY!$AD$5</f>
        <v>58</v>
      </c>
      <c r="AL31" s="48">
        <f>NORMATIVY!$AD$6</f>
        <v>58</v>
      </c>
      <c r="AM31" s="48">
        <f>NORMATIVY!$AD$7</f>
        <v>58</v>
      </c>
      <c r="AN31" s="48">
        <f>NORMATIVY!$AD$8</f>
        <v>96</v>
      </c>
      <c r="AO31" s="48">
        <f>NORMATIVY!$AD$9</f>
        <v>58</v>
      </c>
      <c r="AP31" s="48">
        <f>NORMATIVY!$AE$5</f>
        <v>38</v>
      </c>
      <c r="AQ31" s="48">
        <f>NORMATIVY!$AE$6</f>
        <v>38</v>
      </c>
      <c r="AR31" s="48">
        <f>NORMATIVY!$AE$7</f>
        <v>38</v>
      </c>
      <c r="AS31" s="48">
        <f>NORMATIVY!$AE$8</f>
        <v>58</v>
      </c>
      <c r="AT31" s="48">
        <f>NORMATIVY!$AE$9</f>
        <v>38</v>
      </c>
      <c r="AU31" s="48">
        <f>NORMATIVY!$AF$5</f>
        <v>38</v>
      </c>
      <c r="AV31" s="48">
        <f>NORMATIVY!$AF$6</f>
        <v>38</v>
      </c>
      <c r="AW31" s="48">
        <f>NORMATIVY!$AF$7</f>
        <v>38</v>
      </c>
      <c r="AX31" s="48">
        <f>NORMATIVY!$AF$8</f>
        <v>58</v>
      </c>
      <c r="AY31" s="48">
        <f>NORMATIVY!$AF$9</f>
        <v>38</v>
      </c>
      <c r="AZ31" s="49" t="str">
        <f t="shared" si="2"/>
        <v xml:space="preserve"> </v>
      </c>
      <c r="BA31" s="16"/>
      <c r="BB31" s="4"/>
      <c r="BC31" s="4"/>
      <c r="BD31" s="4"/>
      <c r="BE31" s="50"/>
      <c r="BF31" s="50"/>
      <c r="BG31" s="50"/>
      <c r="BH31" s="50"/>
      <c r="BI31" s="50"/>
      <c r="BJ31" s="50"/>
    </row>
    <row r="32" spans="1:62" ht="15.75" customHeight="1">
      <c r="A32" s="37">
        <v>1457</v>
      </c>
      <c r="B32" s="16" t="s">
        <v>103</v>
      </c>
      <c r="C32" s="37">
        <v>3141</v>
      </c>
      <c r="D32" s="54" t="s">
        <v>104</v>
      </c>
      <c r="E32" s="174">
        <v>130</v>
      </c>
      <c r="F32" s="37" t="s">
        <v>60</v>
      </c>
      <c r="G32" s="44"/>
      <c r="H32" s="155">
        <v>91</v>
      </c>
      <c r="I32" s="16"/>
      <c r="J32" s="16"/>
      <c r="K32" s="16"/>
      <c r="L32" s="155">
        <v>5</v>
      </c>
      <c r="M32" s="155">
        <v>18</v>
      </c>
      <c r="N32" s="16"/>
      <c r="O32" s="16"/>
      <c r="P32" s="16"/>
      <c r="Q32" s="16"/>
      <c r="R32" s="16"/>
      <c r="S32" s="16"/>
      <c r="T32" s="16"/>
      <c r="U32" s="16"/>
      <c r="V32" s="47">
        <f>IF(G32=0,0,VLOOKUP(G32,NORMATIVY!$Y$2:$AA$173,2,0))</f>
        <v>0</v>
      </c>
      <c r="W32" s="47">
        <f>IF(H32=0,0,VLOOKUP(SUM(H32+I32),NORMATIVY!$A$3:$C$1074,2,0))</f>
        <v>48.061234916757684</v>
      </c>
      <c r="X32" s="47">
        <f>IF(I32=0,0,VLOOKUP(SUM(H32+I32),NORMATIVY!$A$3:$C$1074,2,0))</f>
        <v>0</v>
      </c>
      <c r="Y32" s="47">
        <f>IF(J32=0,0,VLOOKUP(J32,NORMATIVY!$E$2:$F$603,2,0))</f>
        <v>0</v>
      </c>
      <c r="Z32" s="47">
        <f>IF(K32=0,0,VLOOKUP(K32,NORMATIVY!$A$2:$C$603,2,0))</f>
        <v>0</v>
      </c>
      <c r="AA32" s="47">
        <f>IF(L32=0,0,VLOOKUP(L32,NORMATIVY!$Y$3:$AA$173,2,0))/0.6</f>
        <v>38.368223350253807</v>
      </c>
      <c r="AB32" s="47">
        <f>IF(M32=0,0,VLOOKUP(SUM(M32+N32),NORMATIVY!$I$3:$K$875,2,0))</f>
        <v>59.639796954314718</v>
      </c>
      <c r="AC32" s="47">
        <f>IF(N32=0,0,VLOOKUP(SUM(M32+N32),NORMATIVY!$I$3:$K$875,2,0))</f>
        <v>0</v>
      </c>
      <c r="AD32" s="47">
        <f>IF(O32=0,0,VLOOKUP(O32,NORMATIVY!$M$2:$N$603,2,0))</f>
        <v>0</v>
      </c>
      <c r="AE32" s="47">
        <f>IF(P32=0,0,VLOOKUP(P32,NORMATIVY!$I$2:$J$603,2,0))</f>
        <v>0</v>
      </c>
      <c r="AF32" s="47">
        <f>IF(Q32=0,0,VLOOKUP(Q32,NORMATIVY!$Y$3:$AA$173,2,0))/0.4</f>
        <v>0</v>
      </c>
      <c r="AG32" s="47">
        <f>IF(R32=0,0,VLOOKUP(SUM(R32+S32),NORMATIVY!$Q$3:$S$603,2,0))</f>
        <v>0</v>
      </c>
      <c r="AH32" s="47">
        <f>IF(S32=0,0,VLOOKUP(SUM(R32+S32),NORMATIVY!$Q$3:$S$603,2,0))</f>
        <v>0</v>
      </c>
      <c r="AI32" s="47">
        <f>IF(T32=0,0,VLOOKUP(T32,NORMATIVY!$U$2:$V$603,2,0))</f>
        <v>0</v>
      </c>
      <c r="AJ32" s="47">
        <f>IF(U32=0,0,VLOOKUP(U32,NORMATIVY!$Q$2:$R$603,2,0))</f>
        <v>0</v>
      </c>
      <c r="AK32" s="48">
        <f>NORMATIVY!$AD$5</f>
        <v>58</v>
      </c>
      <c r="AL32" s="48">
        <f>NORMATIVY!$AD$6</f>
        <v>58</v>
      </c>
      <c r="AM32" s="48">
        <f>NORMATIVY!$AD$7</f>
        <v>58</v>
      </c>
      <c r="AN32" s="48">
        <f>NORMATIVY!$AD$8</f>
        <v>96</v>
      </c>
      <c r="AO32" s="48">
        <f>NORMATIVY!$AD$9</f>
        <v>58</v>
      </c>
      <c r="AP32" s="48">
        <f>NORMATIVY!$AE$5</f>
        <v>38</v>
      </c>
      <c r="AQ32" s="48">
        <f>NORMATIVY!$AE$6</f>
        <v>38</v>
      </c>
      <c r="AR32" s="48">
        <f>NORMATIVY!$AE$7</f>
        <v>38</v>
      </c>
      <c r="AS32" s="48">
        <f>NORMATIVY!$AE$8</f>
        <v>58</v>
      </c>
      <c r="AT32" s="48">
        <f>NORMATIVY!$AE$9</f>
        <v>38</v>
      </c>
      <c r="AU32" s="48">
        <f>NORMATIVY!$AF$5</f>
        <v>38</v>
      </c>
      <c r="AV32" s="48">
        <f>NORMATIVY!$AF$6</f>
        <v>38</v>
      </c>
      <c r="AW32" s="48">
        <f>NORMATIVY!$AF$7</f>
        <v>38</v>
      </c>
      <c r="AX32" s="48">
        <f>NORMATIVY!$AF$8</f>
        <v>58</v>
      </c>
      <c r="AY32" s="48">
        <f>NORMATIVY!$AF$9</f>
        <v>38</v>
      </c>
      <c r="AZ32" s="49" t="str">
        <f t="shared" si="2"/>
        <v xml:space="preserve"> </v>
      </c>
      <c r="BA32" s="16"/>
      <c r="BB32" s="4"/>
      <c r="BC32" s="4"/>
      <c r="BD32" s="4"/>
      <c r="BE32" s="50"/>
      <c r="BF32" s="50"/>
      <c r="BG32" s="50"/>
      <c r="BH32" s="50"/>
      <c r="BI32" s="50"/>
      <c r="BJ32" s="50"/>
    </row>
    <row r="33" spans="1:62" ht="15.75" customHeight="1">
      <c r="A33" s="37">
        <v>1457</v>
      </c>
      <c r="B33" s="16" t="s">
        <v>103</v>
      </c>
      <c r="C33" s="37">
        <v>3141</v>
      </c>
      <c r="D33" s="54" t="s">
        <v>105</v>
      </c>
      <c r="E33" s="174">
        <v>30</v>
      </c>
      <c r="F33" s="37" t="s">
        <v>56</v>
      </c>
      <c r="G33" s="44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55">
        <v>23</v>
      </c>
      <c r="S33" s="16"/>
      <c r="T33" s="16"/>
      <c r="U33" s="16"/>
      <c r="V33" s="47">
        <f>IF(G33=0,0,VLOOKUP(G33,NORMATIVY!$Y$2:$AA$173,2,0))</f>
        <v>0</v>
      </c>
      <c r="W33" s="47">
        <f>IF(H33=0,0,VLOOKUP(SUM(H33+I33),NORMATIVY!$A$3:$C$1074,2,0))</f>
        <v>0</v>
      </c>
      <c r="X33" s="47">
        <f>IF(I33=0,0,VLOOKUP(SUM(H33+I33),NORMATIVY!$A$3:$C$1074,2,0))</f>
        <v>0</v>
      </c>
      <c r="Y33" s="47">
        <f>IF(J33=0,0,VLOOKUP(J33,NORMATIVY!$E$2:$F$603,2,0))</f>
        <v>0</v>
      </c>
      <c r="Z33" s="47">
        <f>IF(K33=0,0,VLOOKUP(K33,NORMATIVY!$A$2:$C$603,2,0))</f>
        <v>0</v>
      </c>
      <c r="AA33" s="47">
        <f>IF(L33=0,0,VLOOKUP(L33,NORMATIVY!$Y$3:$AA$173,2,0))/0.6</f>
        <v>0</v>
      </c>
      <c r="AB33" s="47">
        <f>IF(M33=0,0,VLOOKUP(SUM(M33+N33),NORMATIVY!$I$3:$K$875,2,0))</f>
        <v>0</v>
      </c>
      <c r="AC33" s="47">
        <f>IF(N33=0,0,VLOOKUP(SUM(M33+N33),NORMATIVY!$I$3:$K$875,2,0))</f>
        <v>0</v>
      </c>
      <c r="AD33" s="47">
        <f>IF(O33=0,0,VLOOKUP(O33,NORMATIVY!$M$2:$N$603,2,0))</f>
        <v>0</v>
      </c>
      <c r="AE33" s="47">
        <f>IF(P33=0,0,VLOOKUP(P33,NORMATIVY!$I$2:$J$603,2,0))</f>
        <v>0</v>
      </c>
      <c r="AF33" s="47">
        <f>IF(Q33=0,0,VLOOKUP(Q33,NORMATIVY!$Y$3:$AA$173,2,0))/0.4</f>
        <v>0</v>
      </c>
      <c r="AG33" s="47">
        <f>IF(R33=0,0,VLOOKUP(SUM(R33+S33),NORMATIVY!$Q$3:$S$603,2,0))</f>
        <v>89.45969543147207</v>
      </c>
      <c r="AH33" s="47">
        <f>IF(S33=0,0,VLOOKUP(SUM(R33+S33),NORMATIVY!$Q$3:$S$603,2,0))</f>
        <v>0</v>
      </c>
      <c r="AI33" s="47">
        <f>IF(T33=0,0,VLOOKUP(T33,NORMATIVY!$U$2:$V$603,2,0))</f>
        <v>0</v>
      </c>
      <c r="AJ33" s="47">
        <f>IF(U33=0,0,VLOOKUP(U33,NORMATIVY!$Q$2:$R$603,2,0))</f>
        <v>0</v>
      </c>
      <c r="AK33" s="48">
        <f>NORMATIVY!$AD$5</f>
        <v>58</v>
      </c>
      <c r="AL33" s="48">
        <f>NORMATIVY!$AD$6</f>
        <v>58</v>
      </c>
      <c r="AM33" s="48">
        <f>NORMATIVY!$AD$7</f>
        <v>58</v>
      </c>
      <c r="AN33" s="48">
        <f>NORMATIVY!$AD$8</f>
        <v>96</v>
      </c>
      <c r="AO33" s="48">
        <f>NORMATIVY!$AD$9</f>
        <v>58</v>
      </c>
      <c r="AP33" s="48">
        <f>NORMATIVY!$AE$5</f>
        <v>38</v>
      </c>
      <c r="AQ33" s="48">
        <f>NORMATIVY!$AE$6</f>
        <v>38</v>
      </c>
      <c r="AR33" s="48">
        <f>NORMATIVY!$AE$7</f>
        <v>38</v>
      </c>
      <c r="AS33" s="48">
        <f>NORMATIVY!$AE$8</f>
        <v>58</v>
      </c>
      <c r="AT33" s="48">
        <f>NORMATIVY!$AE$9</f>
        <v>38</v>
      </c>
      <c r="AU33" s="48">
        <f>NORMATIVY!$AF$5</f>
        <v>38</v>
      </c>
      <c r="AV33" s="48">
        <f>NORMATIVY!$AF$6</f>
        <v>38</v>
      </c>
      <c r="AW33" s="48">
        <f>NORMATIVY!$AF$7</f>
        <v>38</v>
      </c>
      <c r="AX33" s="48">
        <f>NORMATIVY!$AF$8</f>
        <v>58</v>
      </c>
      <c r="AY33" s="48">
        <f>NORMATIVY!$AF$9</f>
        <v>38</v>
      </c>
      <c r="AZ33" s="49" t="str">
        <f t="shared" si="2"/>
        <v xml:space="preserve"> </v>
      </c>
      <c r="BA33" s="16"/>
      <c r="BB33" s="4"/>
      <c r="BC33" s="4"/>
      <c r="BD33" s="4"/>
      <c r="BE33" s="50"/>
      <c r="BF33" s="50"/>
      <c r="BG33" s="50"/>
      <c r="BH33" s="50"/>
      <c r="BI33" s="50"/>
      <c r="BJ33" s="50"/>
    </row>
    <row r="34" spans="1:62" ht="15.75" customHeight="1">
      <c r="A34" s="37">
        <v>1463</v>
      </c>
      <c r="B34" s="16" t="s">
        <v>106</v>
      </c>
      <c r="C34" s="37">
        <v>3141</v>
      </c>
      <c r="D34" s="16" t="s">
        <v>107</v>
      </c>
      <c r="E34" s="174">
        <v>75</v>
      </c>
      <c r="F34" s="37" t="s">
        <v>56</v>
      </c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155">
        <v>74</v>
      </c>
      <c r="S34" s="16"/>
      <c r="T34" s="16"/>
      <c r="U34" s="16"/>
      <c r="V34" s="47">
        <f>IF(G34=0,0,VLOOKUP(G34,NORMATIVY!$Y$2:$AA$173,2,0))</f>
        <v>0</v>
      </c>
      <c r="W34" s="47">
        <f>IF(H34=0,0,VLOOKUP(SUM(H34+I34),NORMATIVY!$A$3:$C$1074,2,0))</f>
        <v>0</v>
      </c>
      <c r="X34" s="47">
        <f>IF(I34=0,0,VLOOKUP(SUM(H34+I34),NORMATIVY!$A$3:$C$1074,2,0))</f>
        <v>0</v>
      </c>
      <c r="Y34" s="47">
        <f>IF(J34=0,0,VLOOKUP(J34,NORMATIVY!$E$2:$F$603,2,0))</f>
        <v>0</v>
      </c>
      <c r="Z34" s="47">
        <f>IF(K34=0,0,VLOOKUP(K34,NORMATIVY!$A$2:$C$603,2,0))</f>
        <v>0</v>
      </c>
      <c r="AA34" s="47">
        <f>IF(L34=0,0,VLOOKUP(L34,NORMATIVY!$Y$3:$AA$173,2,0))/0.6</f>
        <v>0</v>
      </c>
      <c r="AB34" s="47">
        <f>IF(M34=0,0,VLOOKUP(SUM(M34+N34),NORMATIVY!$I$3:$K$875,2,0))</f>
        <v>0</v>
      </c>
      <c r="AC34" s="47">
        <f>IF(N34=0,0,VLOOKUP(SUM(M34+N34),NORMATIVY!$I$3:$K$875,2,0))</f>
        <v>0</v>
      </c>
      <c r="AD34" s="47">
        <f>IF(O34=0,0,VLOOKUP(O34,NORMATIVY!$M$2:$N$603,2,0))</f>
        <v>0</v>
      </c>
      <c r="AE34" s="47">
        <f>IF(P34=0,0,VLOOKUP(P34,NORMATIVY!$I$2:$J$603,2,0))</f>
        <v>0</v>
      </c>
      <c r="AF34" s="47">
        <f>IF(Q34=0,0,VLOOKUP(Q34,NORMATIVY!$Y$3:$AA$173,2,0))/0.4</f>
        <v>0</v>
      </c>
      <c r="AG34" s="47">
        <f>IF(R34=0,0,VLOOKUP(SUM(R34+S34),NORMATIVY!$Q$3:$S$603,2,0))</f>
        <v>114.1890138996222</v>
      </c>
      <c r="AH34" s="47">
        <f>IF(S34=0,0,VLOOKUP(SUM(R34+S34),NORMATIVY!$Q$3:$S$603,2,0))</f>
        <v>0</v>
      </c>
      <c r="AI34" s="47">
        <f>IF(T34=0,0,VLOOKUP(T34,NORMATIVY!$U$2:$V$603,2,0))</f>
        <v>0</v>
      </c>
      <c r="AJ34" s="47">
        <f>IF(U34=0,0,VLOOKUP(U34,NORMATIVY!$Q$2:$R$603,2,0))</f>
        <v>0</v>
      </c>
      <c r="AK34" s="48">
        <f>NORMATIVY!$AD$5</f>
        <v>58</v>
      </c>
      <c r="AL34" s="48">
        <f>NORMATIVY!$AD$6</f>
        <v>58</v>
      </c>
      <c r="AM34" s="48">
        <f>NORMATIVY!$AD$7</f>
        <v>58</v>
      </c>
      <c r="AN34" s="48">
        <f>NORMATIVY!$AD$8</f>
        <v>96</v>
      </c>
      <c r="AO34" s="48">
        <f>NORMATIVY!$AD$9</f>
        <v>58</v>
      </c>
      <c r="AP34" s="48">
        <f>NORMATIVY!$AE$5</f>
        <v>38</v>
      </c>
      <c r="AQ34" s="48">
        <f>NORMATIVY!$AE$6</f>
        <v>38</v>
      </c>
      <c r="AR34" s="48">
        <f>NORMATIVY!$AE$7</f>
        <v>38</v>
      </c>
      <c r="AS34" s="48">
        <f>NORMATIVY!$AE$8</f>
        <v>58</v>
      </c>
      <c r="AT34" s="48">
        <f>NORMATIVY!$AE$9</f>
        <v>38</v>
      </c>
      <c r="AU34" s="48">
        <f>NORMATIVY!$AF$5</f>
        <v>38</v>
      </c>
      <c r="AV34" s="48">
        <f>NORMATIVY!$AF$6</f>
        <v>38</v>
      </c>
      <c r="AW34" s="48">
        <f>NORMATIVY!$AF$7</f>
        <v>38</v>
      </c>
      <c r="AX34" s="48">
        <f>NORMATIVY!$AF$8</f>
        <v>58</v>
      </c>
      <c r="AY34" s="48">
        <f>NORMATIVY!$AF$9</f>
        <v>38</v>
      </c>
      <c r="AZ34" s="49" t="str">
        <f t="shared" si="2"/>
        <v xml:space="preserve"> </v>
      </c>
      <c r="BA34" s="16" t="s">
        <v>108</v>
      </c>
      <c r="BB34" s="4"/>
      <c r="BC34" s="4"/>
      <c r="BD34" s="4"/>
      <c r="BE34" s="50"/>
      <c r="BF34" s="50"/>
      <c r="BG34" s="50"/>
      <c r="BH34" s="50"/>
      <c r="BI34" s="50"/>
      <c r="BJ34" s="50"/>
    </row>
    <row r="35" spans="1:62" ht="15.75" customHeight="1">
      <c r="A35" s="59">
        <v>1468</v>
      </c>
      <c r="B35" s="156" t="s">
        <v>109</v>
      </c>
      <c r="C35" s="37">
        <v>3141</v>
      </c>
      <c r="D35" s="16" t="s">
        <v>110</v>
      </c>
      <c r="E35" s="174">
        <v>12</v>
      </c>
      <c r="F35" s="37" t="s">
        <v>74</v>
      </c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155">
        <v>11</v>
      </c>
      <c r="S35" s="16"/>
      <c r="T35" s="16"/>
      <c r="U35" s="16"/>
      <c r="V35" s="47">
        <f>IF(G35=0,0,VLOOKUP(G35,NORMATIVY!$Y$2:$AA$173,2,0))</f>
        <v>0</v>
      </c>
      <c r="W35" s="47">
        <f>IF(H35=0,0,VLOOKUP(SUM(H35+I35),NORMATIVY!$A$3:$C$1074,2,0))</f>
        <v>0</v>
      </c>
      <c r="X35" s="47">
        <f>IF(I35=0,0,VLOOKUP(SUM(H35+I35),NORMATIVY!$A$3:$C$1074,2,0))</f>
        <v>0</v>
      </c>
      <c r="Y35" s="47">
        <f>IF(J35=0,0,VLOOKUP(J35,NORMATIVY!$E$2:$F$603,2,0))</f>
        <v>0</v>
      </c>
      <c r="Z35" s="47">
        <f>IF(K35=0,0,VLOOKUP(K35,NORMATIVY!$A$2:$C$603,2,0))</f>
        <v>0</v>
      </c>
      <c r="AA35" s="47">
        <f>IF(L35=0,0,VLOOKUP(L35,NORMATIVY!$Y$3:$AA$173,2,0))/0.6</f>
        <v>0</v>
      </c>
      <c r="AB35" s="47">
        <f>IF(M35=0,0,VLOOKUP(SUM(M35+N35),NORMATIVY!$I$3:$K$875,2,0))</f>
        <v>0</v>
      </c>
      <c r="AC35" s="47">
        <f>IF(N35=0,0,VLOOKUP(SUM(M35+N35),NORMATIVY!$I$3:$K$875,2,0))</f>
        <v>0</v>
      </c>
      <c r="AD35" s="47">
        <f>IF(O35=0,0,VLOOKUP(O35,NORMATIVY!$M$2:$N$603,2,0))</f>
        <v>0</v>
      </c>
      <c r="AE35" s="47">
        <f>IF(P35=0,0,VLOOKUP(P35,NORMATIVY!$I$2:$J$603,2,0))</f>
        <v>0</v>
      </c>
      <c r="AF35" s="47">
        <f>IF(Q35=0,0,VLOOKUP(Q35,NORMATIVY!$Y$3:$AA$173,2,0))/0.4</f>
        <v>0</v>
      </c>
      <c r="AG35" s="47">
        <f>IF(R35=0,0,VLOOKUP(SUM(R35+S35),NORMATIVY!$Q$3:$S$603,2,0))</f>
        <v>89.45969543147207</v>
      </c>
      <c r="AH35" s="47">
        <f>IF(S35=0,0,VLOOKUP(SUM(R35+S35),NORMATIVY!$Q$3:$S$603,2,0))</f>
        <v>0</v>
      </c>
      <c r="AI35" s="47">
        <f>IF(T35=0,0,VLOOKUP(T35,NORMATIVY!$U$2:$V$603,2,0))</f>
        <v>0</v>
      </c>
      <c r="AJ35" s="47">
        <f>IF(U35=0,0,VLOOKUP(U35,NORMATIVY!$Q$2:$R$603,2,0))</f>
        <v>0</v>
      </c>
      <c r="AK35" s="48">
        <f>NORMATIVY!$AD$5</f>
        <v>58</v>
      </c>
      <c r="AL35" s="48">
        <f>NORMATIVY!$AD$6</f>
        <v>58</v>
      </c>
      <c r="AM35" s="48">
        <f>NORMATIVY!$AD$7</f>
        <v>58</v>
      </c>
      <c r="AN35" s="48">
        <f>NORMATIVY!$AD$8</f>
        <v>96</v>
      </c>
      <c r="AO35" s="48">
        <f>NORMATIVY!$AD$9</f>
        <v>58</v>
      </c>
      <c r="AP35" s="48">
        <f>NORMATIVY!$AE$5</f>
        <v>38</v>
      </c>
      <c r="AQ35" s="48">
        <f>NORMATIVY!$AE$6</f>
        <v>38</v>
      </c>
      <c r="AR35" s="48">
        <f>NORMATIVY!$AE$7</f>
        <v>38</v>
      </c>
      <c r="AS35" s="48">
        <f>NORMATIVY!$AE$8</f>
        <v>58</v>
      </c>
      <c r="AT35" s="48">
        <f>NORMATIVY!$AE$9</f>
        <v>38</v>
      </c>
      <c r="AU35" s="48">
        <f>NORMATIVY!$AF$5</f>
        <v>38</v>
      </c>
      <c r="AV35" s="48">
        <f>NORMATIVY!$AF$6</f>
        <v>38</v>
      </c>
      <c r="AW35" s="48">
        <f>NORMATIVY!$AF$7</f>
        <v>38</v>
      </c>
      <c r="AX35" s="48">
        <f>NORMATIVY!$AF$8</f>
        <v>58</v>
      </c>
      <c r="AY35" s="48">
        <f>NORMATIVY!$AF$9</f>
        <v>38</v>
      </c>
      <c r="AZ35" s="49" t="str">
        <f t="shared" si="2"/>
        <v xml:space="preserve"> </v>
      </c>
      <c r="BA35" s="16"/>
      <c r="BB35" s="4"/>
      <c r="BC35" s="4"/>
      <c r="BD35" s="4"/>
      <c r="BE35" s="50"/>
      <c r="BF35" s="50"/>
      <c r="BG35" s="50"/>
      <c r="BH35" s="50"/>
      <c r="BI35" s="50"/>
      <c r="BJ35" s="50"/>
    </row>
    <row r="36" spans="1:62" ht="15.75" customHeight="1">
      <c r="A36" s="59">
        <v>1469</v>
      </c>
      <c r="B36" s="60" t="s">
        <v>111</v>
      </c>
      <c r="C36" s="37">
        <v>3141</v>
      </c>
      <c r="D36" s="39" t="s">
        <v>112</v>
      </c>
      <c r="E36" s="174">
        <v>35</v>
      </c>
      <c r="F36" s="37" t="s">
        <v>56</v>
      </c>
      <c r="G36" s="44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55">
        <v>27</v>
      </c>
      <c r="S36" s="16"/>
      <c r="T36" s="16"/>
      <c r="U36" s="16"/>
      <c r="V36" s="47">
        <f>IF(G36=0,0,VLOOKUP(G36,NORMATIVY!$Y$2:$AA$173,2,0))</f>
        <v>0</v>
      </c>
      <c r="W36" s="47">
        <f>IF(H36=0,0,VLOOKUP(SUM(H36+I36),NORMATIVY!$A$3:$C$1074,2,0))</f>
        <v>0</v>
      </c>
      <c r="X36" s="47">
        <f>IF(I36=0,0,VLOOKUP(SUM(H36+I36),NORMATIVY!$A$3:$C$1074,2,0))</f>
        <v>0</v>
      </c>
      <c r="Y36" s="47">
        <f>IF(J36=0,0,VLOOKUP(J36,NORMATIVY!$E$2:$F$603,2,0))</f>
        <v>0</v>
      </c>
      <c r="Z36" s="47">
        <f>IF(K36=0,0,VLOOKUP(K36,NORMATIVY!$A$2:$C$603,2,0))</f>
        <v>0</v>
      </c>
      <c r="AA36" s="47">
        <f>IF(L36=0,0,VLOOKUP(L36,NORMATIVY!$Y$3:$AA$173,2,0))/0.6</f>
        <v>0</v>
      </c>
      <c r="AB36" s="47">
        <f>IF(M36=0,0,VLOOKUP(SUM(M36+N36),NORMATIVY!$I$3:$K$875,2,0))</f>
        <v>0</v>
      </c>
      <c r="AC36" s="47">
        <f>IF(N36=0,0,VLOOKUP(SUM(M36+N36),NORMATIVY!$I$3:$K$875,2,0))</f>
        <v>0</v>
      </c>
      <c r="AD36" s="47">
        <f>IF(O36=0,0,VLOOKUP(O36,NORMATIVY!$M$2:$N$603,2,0))</f>
        <v>0</v>
      </c>
      <c r="AE36" s="47">
        <f>IF(P36=0,0,VLOOKUP(P36,NORMATIVY!$I$2:$J$603,2,0))</f>
        <v>0</v>
      </c>
      <c r="AF36" s="47">
        <f>IF(Q36=0,0,VLOOKUP(Q36,NORMATIVY!$Y$3:$AA$173,2,0))/0.4</f>
        <v>0</v>
      </c>
      <c r="AG36" s="47">
        <f>IF(R36=0,0,VLOOKUP(SUM(R36+S36),NORMATIVY!$Q$3:$S$603,2,0))</f>
        <v>89.45969543147207</v>
      </c>
      <c r="AH36" s="47">
        <f>IF(S36=0,0,VLOOKUP(SUM(R36+S36),NORMATIVY!$Q$3:$S$603,2,0))</f>
        <v>0</v>
      </c>
      <c r="AI36" s="47">
        <f>IF(T36=0,0,VLOOKUP(T36,NORMATIVY!$U$2:$V$603,2,0))</f>
        <v>0</v>
      </c>
      <c r="AJ36" s="47">
        <f>IF(U36=0,0,VLOOKUP(U36,NORMATIVY!$Q$2:$R$603,2,0))</f>
        <v>0</v>
      </c>
      <c r="AK36" s="48">
        <f>NORMATIVY!$AD$5</f>
        <v>58</v>
      </c>
      <c r="AL36" s="48">
        <f>NORMATIVY!$AD$6</f>
        <v>58</v>
      </c>
      <c r="AM36" s="48">
        <f>NORMATIVY!$AD$7</f>
        <v>58</v>
      </c>
      <c r="AN36" s="48">
        <f>NORMATIVY!$AD$8</f>
        <v>96</v>
      </c>
      <c r="AO36" s="48">
        <f>NORMATIVY!$AD$9</f>
        <v>58</v>
      </c>
      <c r="AP36" s="48">
        <f>NORMATIVY!$AE$5</f>
        <v>38</v>
      </c>
      <c r="AQ36" s="48">
        <f>NORMATIVY!$AE$6</f>
        <v>38</v>
      </c>
      <c r="AR36" s="48">
        <f>NORMATIVY!$AE$7</f>
        <v>38</v>
      </c>
      <c r="AS36" s="48">
        <f>NORMATIVY!$AE$8</f>
        <v>58</v>
      </c>
      <c r="AT36" s="48">
        <f>NORMATIVY!$AE$9</f>
        <v>38</v>
      </c>
      <c r="AU36" s="48">
        <f>NORMATIVY!$AF$5</f>
        <v>38</v>
      </c>
      <c r="AV36" s="48">
        <f>NORMATIVY!$AF$6</f>
        <v>38</v>
      </c>
      <c r="AW36" s="48">
        <f>NORMATIVY!$AF$7</f>
        <v>38</v>
      </c>
      <c r="AX36" s="48">
        <f>NORMATIVY!$AF$8</f>
        <v>58</v>
      </c>
      <c r="AY36" s="48">
        <f>NORMATIVY!$AF$9</f>
        <v>38</v>
      </c>
      <c r="AZ36" s="49" t="str">
        <f t="shared" si="2"/>
        <v xml:space="preserve"> </v>
      </c>
      <c r="BA36" s="16"/>
      <c r="BB36" s="4"/>
      <c r="BC36" s="4"/>
      <c r="BD36" s="4"/>
      <c r="BE36" s="50"/>
      <c r="BF36" s="50"/>
      <c r="BG36" s="50"/>
      <c r="BH36" s="50"/>
      <c r="BI36" s="50"/>
      <c r="BJ36" s="50"/>
    </row>
    <row r="37" spans="1:62" ht="15.75" customHeight="1">
      <c r="A37" s="160">
        <v>1470</v>
      </c>
      <c r="B37" s="161" t="s">
        <v>113</v>
      </c>
      <c r="C37" s="37">
        <v>3141</v>
      </c>
      <c r="D37" s="161" t="s">
        <v>114</v>
      </c>
      <c r="E37" s="174">
        <v>24</v>
      </c>
      <c r="F37" s="37" t="s">
        <v>56</v>
      </c>
      <c r="G37" s="44"/>
      <c r="H37" s="16"/>
      <c r="I37" s="16"/>
      <c r="J37" s="155">
        <v>18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47">
        <f>IF(G37=0,0,VLOOKUP(G37,NORMATIVY!$Y$2:$AA$173,2,0))</f>
        <v>0</v>
      </c>
      <c r="W37" s="47">
        <f>IF(H37=0,0,VLOOKUP(SUM(H37+I37),NORMATIVY!$A$3:$C$1074,2,0))</f>
        <v>0</v>
      </c>
      <c r="X37" s="47">
        <f>IF(I37=0,0,VLOOKUP(SUM(H37+I37),NORMATIVY!$A$3:$C$1074,2,0))</f>
        <v>0</v>
      </c>
      <c r="Y37" s="47">
        <f>IF(J37=0,0,VLOOKUP(J37,NORMATIVY!$E$2:$F$603,2,0))</f>
        <v>20.331748961698199</v>
      </c>
      <c r="Z37" s="47">
        <f>IF(K37=0,0,VLOOKUP(K37,NORMATIVY!$A$2:$C$603,2,0))</f>
        <v>0</v>
      </c>
      <c r="AA37" s="47">
        <f>IF(L37=0,0,VLOOKUP(L37,NORMATIVY!$Y$3:$AA$173,2,0))/0.6</f>
        <v>0</v>
      </c>
      <c r="AB37" s="47">
        <f>IF(M37=0,0,VLOOKUP(SUM(M37+N37),NORMATIVY!$I$3:$K$875,2,0))</f>
        <v>0</v>
      </c>
      <c r="AC37" s="47">
        <f>IF(N37=0,0,VLOOKUP(SUM(M37+N37),NORMATIVY!$I$3:$K$875,2,0))</f>
        <v>0</v>
      </c>
      <c r="AD37" s="47">
        <f>IF(O37=0,0,VLOOKUP(O37,NORMATIVY!$M$2:$N$603,2,0))</f>
        <v>0</v>
      </c>
      <c r="AE37" s="47">
        <f>IF(P37=0,0,VLOOKUP(P37,NORMATIVY!$I$2:$J$603,2,0))</f>
        <v>0</v>
      </c>
      <c r="AF37" s="47">
        <f>IF(Q37=0,0,VLOOKUP(Q37,NORMATIVY!$Y$3:$AA$173,2,0))/0.4</f>
        <v>0</v>
      </c>
      <c r="AG37" s="47">
        <f>IF(R37=0,0,VLOOKUP(SUM(R37+S37),NORMATIVY!$Q$3:$S$603,2,0))</f>
        <v>0</v>
      </c>
      <c r="AH37" s="47">
        <f>IF(S37=0,0,VLOOKUP(SUM(R37+S37),NORMATIVY!$Q$3:$S$603,2,0))</f>
        <v>0</v>
      </c>
      <c r="AI37" s="47">
        <f>IF(T37=0,0,VLOOKUP(T37,NORMATIVY!$U$2:$V$603,2,0))</f>
        <v>0</v>
      </c>
      <c r="AJ37" s="47">
        <f>IF(U37=0,0,VLOOKUP(U37,NORMATIVY!$Q$2:$R$603,2,0))</f>
        <v>0</v>
      </c>
      <c r="AK37" s="48">
        <f>NORMATIVY!$AD$5</f>
        <v>58</v>
      </c>
      <c r="AL37" s="48">
        <f>NORMATIVY!$AD$6</f>
        <v>58</v>
      </c>
      <c r="AM37" s="48">
        <f>NORMATIVY!$AD$7</f>
        <v>58</v>
      </c>
      <c r="AN37" s="48">
        <f>NORMATIVY!$AD$8</f>
        <v>96</v>
      </c>
      <c r="AO37" s="48">
        <f>NORMATIVY!$AD$9</f>
        <v>58</v>
      </c>
      <c r="AP37" s="48">
        <f>NORMATIVY!$AE$5</f>
        <v>38</v>
      </c>
      <c r="AQ37" s="48">
        <f>NORMATIVY!$AE$6</f>
        <v>38</v>
      </c>
      <c r="AR37" s="48">
        <f>NORMATIVY!$AE$7</f>
        <v>38</v>
      </c>
      <c r="AS37" s="48">
        <f>NORMATIVY!$AE$8</f>
        <v>58</v>
      </c>
      <c r="AT37" s="48">
        <f>NORMATIVY!$AE$9</f>
        <v>38</v>
      </c>
      <c r="AU37" s="48">
        <f>NORMATIVY!$AF$5</f>
        <v>38</v>
      </c>
      <c r="AV37" s="48">
        <f>NORMATIVY!$AF$6</f>
        <v>38</v>
      </c>
      <c r="AW37" s="48">
        <f>NORMATIVY!$AF$7</f>
        <v>38</v>
      </c>
      <c r="AX37" s="48">
        <f>NORMATIVY!$AF$8</f>
        <v>58</v>
      </c>
      <c r="AY37" s="48">
        <f>NORMATIVY!$AF$9</f>
        <v>38</v>
      </c>
      <c r="AZ37" s="49" t="str">
        <f t="shared" si="2"/>
        <v xml:space="preserve"> </v>
      </c>
      <c r="BA37" s="16"/>
      <c r="BB37" s="4"/>
      <c r="BC37" s="4"/>
      <c r="BD37" s="4"/>
      <c r="BE37" s="50"/>
      <c r="BF37" s="50"/>
      <c r="BG37" s="50"/>
      <c r="BH37" s="50"/>
      <c r="BI37" s="50"/>
      <c r="BJ37" s="50"/>
    </row>
    <row r="38" spans="1:62" ht="15.75" customHeight="1">
      <c r="A38" s="160">
        <v>1471</v>
      </c>
      <c r="B38" s="161" t="s">
        <v>115</v>
      </c>
      <c r="C38" s="37">
        <v>3141</v>
      </c>
      <c r="D38" s="161" t="s">
        <v>116</v>
      </c>
      <c r="E38" s="174">
        <v>68</v>
      </c>
      <c r="F38" s="37" t="s">
        <v>74</v>
      </c>
      <c r="G38" s="44"/>
      <c r="H38" s="16"/>
      <c r="I38" s="16"/>
      <c r="J38" s="155">
        <v>46</v>
      </c>
      <c r="K38" s="16"/>
      <c r="L38" s="16"/>
      <c r="M38" s="155">
        <v>20</v>
      </c>
      <c r="N38" s="16"/>
      <c r="O38" s="16"/>
      <c r="P38" s="16"/>
      <c r="Q38" s="16"/>
      <c r="R38" s="16"/>
      <c r="S38" s="16"/>
      <c r="T38" s="16"/>
      <c r="U38" s="16"/>
      <c r="V38" s="47">
        <f>IF(G38=0,0,VLOOKUP(G38,NORMATIVY!$Y$2:$AA$173,2,0))</f>
        <v>0</v>
      </c>
      <c r="W38" s="47">
        <f>IF(H38=0,0,VLOOKUP(SUM(H38+I38),NORMATIVY!$A$3:$C$1074,2,0))</f>
        <v>0</v>
      </c>
      <c r="X38" s="47">
        <f>IF(I38=0,0,VLOOKUP(SUM(H38+I38),NORMATIVY!$A$3:$C$1074,2,0))</f>
        <v>0</v>
      </c>
      <c r="Y38" s="47">
        <f>IF(J38=0,0,VLOOKUP(J38,NORMATIVY!$E$2:$F$603,2,0))</f>
        <v>22.867914677239394</v>
      </c>
      <c r="Z38" s="47">
        <f>IF(K38=0,0,VLOOKUP(K38,NORMATIVY!$A$2:$C$603,2,0))</f>
        <v>0</v>
      </c>
      <c r="AA38" s="47">
        <f>IF(L38=0,0,VLOOKUP(L38,NORMATIVY!$Y$3:$AA$173,2,0))/0.6</f>
        <v>0</v>
      </c>
      <c r="AB38" s="47">
        <f>IF(M38=0,0,VLOOKUP(SUM(M38+N38),NORMATIVY!$I$3:$K$875,2,0))</f>
        <v>59.639796954314718</v>
      </c>
      <c r="AC38" s="47">
        <f>IF(N38=0,0,VLOOKUP(SUM(M38+N38),NORMATIVY!$I$3:$K$875,2,0))</f>
        <v>0</v>
      </c>
      <c r="AD38" s="47">
        <f>IF(O38=0,0,VLOOKUP(O38,NORMATIVY!$M$2:$N$603,2,0))</f>
        <v>0</v>
      </c>
      <c r="AE38" s="47">
        <f>IF(P38=0,0,VLOOKUP(P38,NORMATIVY!$I$2:$J$603,2,0))</f>
        <v>0</v>
      </c>
      <c r="AF38" s="47">
        <f>IF(Q38=0,0,VLOOKUP(Q38,NORMATIVY!$Y$3:$AA$173,2,0))/0.4</f>
        <v>0</v>
      </c>
      <c r="AG38" s="47">
        <f>IF(R38=0,0,VLOOKUP(SUM(R38+S38),NORMATIVY!$Q$3:$S$603,2,0))</f>
        <v>0</v>
      </c>
      <c r="AH38" s="47">
        <f>IF(S38=0,0,VLOOKUP(SUM(R38+S38),NORMATIVY!$Q$3:$S$603,2,0))</f>
        <v>0</v>
      </c>
      <c r="AI38" s="47">
        <f>IF(T38=0,0,VLOOKUP(T38,NORMATIVY!$U$2:$V$603,2,0))</f>
        <v>0</v>
      </c>
      <c r="AJ38" s="47">
        <f>IF(U38=0,0,VLOOKUP(U38,NORMATIVY!$Q$2:$R$603,2,0))</f>
        <v>0</v>
      </c>
      <c r="AK38" s="48">
        <f>NORMATIVY!$AD$5</f>
        <v>58</v>
      </c>
      <c r="AL38" s="48">
        <f>NORMATIVY!$AD$6</f>
        <v>58</v>
      </c>
      <c r="AM38" s="48">
        <f>NORMATIVY!$AD$7</f>
        <v>58</v>
      </c>
      <c r="AN38" s="48">
        <f>NORMATIVY!$AD$8</f>
        <v>96</v>
      </c>
      <c r="AO38" s="48">
        <f>NORMATIVY!$AD$9</f>
        <v>58</v>
      </c>
      <c r="AP38" s="48">
        <f>NORMATIVY!$AE$5</f>
        <v>38</v>
      </c>
      <c r="AQ38" s="48">
        <f>NORMATIVY!$AE$6</f>
        <v>38</v>
      </c>
      <c r="AR38" s="48">
        <f>NORMATIVY!$AE$7</f>
        <v>38</v>
      </c>
      <c r="AS38" s="48">
        <f>NORMATIVY!$AE$8</f>
        <v>58</v>
      </c>
      <c r="AT38" s="48">
        <f>NORMATIVY!$AE$9</f>
        <v>38</v>
      </c>
      <c r="AU38" s="48">
        <f>NORMATIVY!$AF$5</f>
        <v>38</v>
      </c>
      <c r="AV38" s="48">
        <f>NORMATIVY!$AF$6</f>
        <v>38</v>
      </c>
      <c r="AW38" s="48">
        <f>NORMATIVY!$AF$7</f>
        <v>38</v>
      </c>
      <c r="AX38" s="48">
        <f>NORMATIVY!$AF$8</f>
        <v>58</v>
      </c>
      <c r="AY38" s="48">
        <f>NORMATIVY!$AF$9</f>
        <v>38</v>
      </c>
      <c r="AZ38" s="49" t="str">
        <f t="shared" si="2"/>
        <v xml:space="preserve"> </v>
      </c>
      <c r="BA38" s="16"/>
      <c r="BB38" s="4"/>
      <c r="BC38" s="4"/>
      <c r="BD38" s="4"/>
      <c r="BE38" s="50"/>
      <c r="BF38" s="50"/>
      <c r="BG38" s="50"/>
      <c r="BH38" s="50"/>
      <c r="BI38" s="50"/>
      <c r="BJ38" s="50"/>
    </row>
    <row r="39" spans="1:62" ht="15.75" customHeight="1">
      <c r="A39" s="160">
        <v>1472</v>
      </c>
      <c r="B39" s="161" t="s">
        <v>117</v>
      </c>
      <c r="C39" s="37">
        <v>3141</v>
      </c>
      <c r="D39" s="161" t="s">
        <v>118</v>
      </c>
      <c r="E39" s="174">
        <v>80</v>
      </c>
      <c r="F39" s="37" t="s">
        <v>74</v>
      </c>
      <c r="G39" s="44"/>
      <c r="H39" s="16"/>
      <c r="I39" s="16"/>
      <c r="J39" s="155">
        <v>7</v>
      </c>
      <c r="K39" s="155">
        <v>28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47">
        <f>IF(G39=0,0,VLOOKUP(G39,NORMATIVY!$Y$2:$AA$173,2,0))</f>
        <v>0</v>
      </c>
      <c r="W39" s="47">
        <f>IF(H39=0,0,VLOOKUP(SUM(H39+I39),NORMATIVY!$A$3:$C$1074,2,0))</f>
        <v>0</v>
      </c>
      <c r="X39" s="47">
        <f>IF(I39=0,0,VLOOKUP(SUM(H39+I39),NORMATIVY!$A$3:$C$1074,2,0))</f>
        <v>0</v>
      </c>
      <c r="Y39" s="47">
        <f>IF(J39=0,0,VLOOKUP(J39,NORMATIVY!$E$2:$F$603,2,0))</f>
        <v>20.331748961698199</v>
      </c>
      <c r="Z39" s="47">
        <f>IF(K39=0,0,VLOOKUP(K39,NORMATIVY!$A$2:$C$603,2,0))</f>
        <v>35.783878172588828</v>
      </c>
      <c r="AA39" s="47">
        <f>IF(L39=0,0,VLOOKUP(L39,NORMATIVY!$Y$3:$AA$173,2,0))/0.6</f>
        <v>0</v>
      </c>
      <c r="AB39" s="47">
        <f>IF(M39=0,0,VLOOKUP(SUM(M39+N39),NORMATIVY!$I$3:$K$875,2,0))</f>
        <v>0</v>
      </c>
      <c r="AC39" s="47">
        <f>IF(N39=0,0,VLOOKUP(SUM(M39+N39),NORMATIVY!$I$3:$K$875,2,0))</f>
        <v>0</v>
      </c>
      <c r="AD39" s="47">
        <f>IF(O39=0,0,VLOOKUP(O39,NORMATIVY!$M$2:$N$603,2,0))</f>
        <v>0</v>
      </c>
      <c r="AE39" s="47">
        <f>IF(P39=0,0,VLOOKUP(P39,NORMATIVY!$I$2:$J$603,2,0))</f>
        <v>0</v>
      </c>
      <c r="AF39" s="47">
        <f>IF(Q39=0,0,VLOOKUP(Q39,NORMATIVY!$Y$3:$AA$173,2,0))/0.4</f>
        <v>0</v>
      </c>
      <c r="AG39" s="47">
        <f>IF(R39=0,0,VLOOKUP(SUM(R39+S39),NORMATIVY!$Q$3:$S$603,2,0))</f>
        <v>0</v>
      </c>
      <c r="AH39" s="47">
        <f>IF(S39=0,0,VLOOKUP(SUM(R39+S39),NORMATIVY!$Q$3:$S$603,2,0))</f>
        <v>0</v>
      </c>
      <c r="AI39" s="47">
        <f>IF(T39=0,0,VLOOKUP(T39,NORMATIVY!$U$2:$V$603,2,0))</f>
        <v>0</v>
      </c>
      <c r="AJ39" s="47">
        <f>IF(U39=0,0,VLOOKUP(U39,NORMATIVY!$Q$2:$R$603,2,0))</f>
        <v>0</v>
      </c>
      <c r="AK39" s="48">
        <f>NORMATIVY!$AD$5</f>
        <v>58</v>
      </c>
      <c r="AL39" s="48">
        <f>NORMATIVY!$AD$6</f>
        <v>58</v>
      </c>
      <c r="AM39" s="48">
        <f>NORMATIVY!$AD$7</f>
        <v>58</v>
      </c>
      <c r="AN39" s="48">
        <f>NORMATIVY!$AD$8</f>
        <v>96</v>
      </c>
      <c r="AO39" s="48">
        <f>NORMATIVY!$AD$9</f>
        <v>58</v>
      </c>
      <c r="AP39" s="48">
        <f>NORMATIVY!$AE$5</f>
        <v>38</v>
      </c>
      <c r="AQ39" s="48">
        <f>NORMATIVY!$AE$6</f>
        <v>38</v>
      </c>
      <c r="AR39" s="48">
        <f>NORMATIVY!$AE$7</f>
        <v>38</v>
      </c>
      <c r="AS39" s="48">
        <f>NORMATIVY!$AE$8</f>
        <v>58</v>
      </c>
      <c r="AT39" s="48">
        <f>NORMATIVY!$AE$9</f>
        <v>38</v>
      </c>
      <c r="AU39" s="48">
        <f>NORMATIVY!$AF$5</f>
        <v>38</v>
      </c>
      <c r="AV39" s="48">
        <f>NORMATIVY!$AF$6</f>
        <v>38</v>
      </c>
      <c r="AW39" s="48">
        <f>NORMATIVY!$AF$7</f>
        <v>38</v>
      </c>
      <c r="AX39" s="48">
        <f>NORMATIVY!$AF$8</f>
        <v>58</v>
      </c>
      <c r="AY39" s="48">
        <f>NORMATIVY!$AF$9</f>
        <v>38</v>
      </c>
      <c r="AZ39" s="49" t="str">
        <f t="shared" si="2"/>
        <v xml:space="preserve"> </v>
      </c>
      <c r="BA39" s="16"/>
      <c r="BB39" s="4"/>
      <c r="BC39" s="4"/>
      <c r="BD39" s="4"/>
      <c r="BE39" s="50"/>
      <c r="BF39" s="50"/>
      <c r="BG39" s="50"/>
      <c r="BH39" s="50"/>
      <c r="BI39" s="50"/>
      <c r="BJ39" s="50"/>
    </row>
    <row r="40" spans="1:62" ht="15.75" customHeight="1">
      <c r="A40" s="160">
        <v>1473</v>
      </c>
      <c r="B40" s="161" t="s">
        <v>119</v>
      </c>
      <c r="C40" s="37">
        <v>3141</v>
      </c>
      <c r="D40" s="161" t="s">
        <v>120</v>
      </c>
      <c r="E40" s="174">
        <v>70</v>
      </c>
      <c r="F40" s="37" t="s">
        <v>74</v>
      </c>
      <c r="G40" s="44"/>
      <c r="H40" s="16"/>
      <c r="I40" s="16"/>
      <c r="J40" s="155">
        <v>38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47">
        <f>IF(G40=0,0,VLOOKUP(G40,NORMATIVY!$Y$2:$AA$173,2,0))</f>
        <v>0</v>
      </c>
      <c r="W40" s="47">
        <f>IF(H40=0,0,VLOOKUP(SUM(H40+I40),NORMATIVY!$A$3:$C$1074,2,0))</f>
        <v>0</v>
      </c>
      <c r="X40" s="47">
        <f>IF(I40=0,0,VLOOKUP(SUM(H40+I40),NORMATIVY!$A$3:$C$1074,2,0))</f>
        <v>0</v>
      </c>
      <c r="Y40" s="47">
        <f>IF(J40=0,0,VLOOKUP(J40,NORMATIVY!$E$2:$F$603,2,0))</f>
        <v>21.63793896929263</v>
      </c>
      <c r="Z40" s="47">
        <f>IF(K40=0,0,VLOOKUP(K40,NORMATIVY!$A$2:$C$603,2,0))</f>
        <v>0</v>
      </c>
      <c r="AA40" s="47">
        <f>IF(L40=0,0,VLOOKUP(L40,NORMATIVY!$Y$3:$AA$173,2,0))/0.6</f>
        <v>0</v>
      </c>
      <c r="AB40" s="47">
        <f>IF(M40=0,0,VLOOKUP(SUM(M40+N40),NORMATIVY!$I$3:$K$875,2,0))</f>
        <v>0</v>
      </c>
      <c r="AC40" s="47">
        <f>IF(N40=0,0,VLOOKUP(SUM(M40+N40),NORMATIVY!$I$3:$K$875,2,0))</f>
        <v>0</v>
      </c>
      <c r="AD40" s="47">
        <f>IF(O40=0,0,VLOOKUP(O40,NORMATIVY!$M$2:$N$603,2,0))</f>
        <v>0</v>
      </c>
      <c r="AE40" s="47">
        <f>IF(P40=0,0,VLOOKUP(P40,NORMATIVY!$I$2:$J$603,2,0))</f>
        <v>0</v>
      </c>
      <c r="AF40" s="47">
        <f>IF(Q40=0,0,VLOOKUP(Q40,NORMATIVY!$Y$3:$AA$173,2,0))/0.4</f>
        <v>0</v>
      </c>
      <c r="AG40" s="47">
        <f>IF(R40=0,0,VLOOKUP(SUM(R40+S40),NORMATIVY!$Q$3:$S$603,2,0))</f>
        <v>0</v>
      </c>
      <c r="AH40" s="47">
        <f>IF(S40=0,0,VLOOKUP(SUM(R40+S40),NORMATIVY!$Q$3:$S$603,2,0))</f>
        <v>0</v>
      </c>
      <c r="AI40" s="47">
        <f>IF(T40=0,0,VLOOKUP(T40,NORMATIVY!$U$2:$V$603,2,0))</f>
        <v>0</v>
      </c>
      <c r="AJ40" s="47">
        <f>IF(U40=0,0,VLOOKUP(U40,NORMATIVY!$Q$2:$R$603,2,0))</f>
        <v>0</v>
      </c>
      <c r="AK40" s="48">
        <f>NORMATIVY!$AD$5</f>
        <v>58</v>
      </c>
      <c r="AL40" s="48">
        <f>NORMATIVY!$AD$6</f>
        <v>58</v>
      </c>
      <c r="AM40" s="48">
        <f>NORMATIVY!$AD$7</f>
        <v>58</v>
      </c>
      <c r="AN40" s="48">
        <f>NORMATIVY!$AD$8</f>
        <v>96</v>
      </c>
      <c r="AO40" s="48">
        <f>NORMATIVY!$AD$9</f>
        <v>58</v>
      </c>
      <c r="AP40" s="48">
        <f>NORMATIVY!$AE$5</f>
        <v>38</v>
      </c>
      <c r="AQ40" s="48">
        <f>NORMATIVY!$AE$6</f>
        <v>38</v>
      </c>
      <c r="AR40" s="48">
        <f>NORMATIVY!$AE$7</f>
        <v>38</v>
      </c>
      <c r="AS40" s="48">
        <f>NORMATIVY!$AE$8</f>
        <v>58</v>
      </c>
      <c r="AT40" s="48">
        <f>NORMATIVY!$AE$9</f>
        <v>38</v>
      </c>
      <c r="AU40" s="48">
        <f>NORMATIVY!$AF$5</f>
        <v>38</v>
      </c>
      <c r="AV40" s="48">
        <f>NORMATIVY!$AF$6</f>
        <v>38</v>
      </c>
      <c r="AW40" s="48">
        <f>NORMATIVY!$AF$7</f>
        <v>38</v>
      </c>
      <c r="AX40" s="48">
        <f>NORMATIVY!$AF$8</f>
        <v>58</v>
      </c>
      <c r="AY40" s="48">
        <f>NORMATIVY!$AF$9</f>
        <v>38</v>
      </c>
      <c r="AZ40" s="49" t="str">
        <f t="shared" si="2"/>
        <v xml:space="preserve"> </v>
      </c>
      <c r="BA40" s="16"/>
      <c r="BB40" s="4"/>
      <c r="BC40" s="4"/>
      <c r="BD40" s="4"/>
      <c r="BE40" s="50"/>
      <c r="BF40" s="50"/>
      <c r="BG40" s="50"/>
      <c r="BH40" s="50"/>
      <c r="BI40" s="50"/>
      <c r="BJ40" s="50"/>
    </row>
    <row r="41" spans="1:62" ht="15.75" customHeight="1">
      <c r="A41" s="160">
        <v>1474</v>
      </c>
      <c r="B41" s="161" t="s">
        <v>121</v>
      </c>
      <c r="C41" s="37">
        <v>3141</v>
      </c>
      <c r="D41" s="161" t="s">
        <v>122</v>
      </c>
      <c r="E41" s="174">
        <v>32</v>
      </c>
      <c r="F41" s="37" t="s">
        <v>74</v>
      </c>
      <c r="G41" s="44"/>
      <c r="H41" s="16"/>
      <c r="I41" s="16"/>
      <c r="J41" s="155">
        <v>12</v>
      </c>
      <c r="K41" s="155">
        <v>1</v>
      </c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47">
        <f>IF(G41=0,0,VLOOKUP(G41,NORMATIVY!$Y$2:$AA$173,2,0))</f>
        <v>0</v>
      </c>
      <c r="W41" s="47">
        <f>IF(H41=0,0,VLOOKUP(SUM(H41+I41),NORMATIVY!$A$3:$C$1074,2,0))</f>
        <v>0</v>
      </c>
      <c r="X41" s="47">
        <f>IF(I41=0,0,VLOOKUP(SUM(H41+I41),NORMATIVY!$A$3:$C$1074,2,0))</f>
        <v>0</v>
      </c>
      <c r="Y41" s="47">
        <f>IF(J41=0,0,VLOOKUP(J41,NORMATIVY!$E$2:$F$603,2,0))</f>
        <v>20.331748961698199</v>
      </c>
      <c r="Z41" s="47">
        <f>IF(K41=0,0,VLOOKUP(K41,NORMATIVY!$A$2:$C$603,2,0))</f>
        <v>35.783878172588828</v>
      </c>
      <c r="AA41" s="47">
        <f>IF(L41=0,0,VLOOKUP(L41,NORMATIVY!$Y$3:$AA$173,2,0))/0.6</f>
        <v>0</v>
      </c>
      <c r="AB41" s="47">
        <f>IF(M41=0,0,VLOOKUP(SUM(M41+N41),NORMATIVY!$I$3:$K$875,2,0))</f>
        <v>0</v>
      </c>
      <c r="AC41" s="47">
        <f>IF(N41=0,0,VLOOKUP(SUM(M41+N41),NORMATIVY!$I$3:$K$875,2,0))</f>
        <v>0</v>
      </c>
      <c r="AD41" s="47">
        <f>IF(O41=0,0,VLOOKUP(O41,NORMATIVY!$M$2:$N$603,2,0))</f>
        <v>0</v>
      </c>
      <c r="AE41" s="47">
        <f>IF(P41=0,0,VLOOKUP(P41,NORMATIVY!$I$2:$J$603,2,0))</f>
        <v>0</v>
      </c>
      <c r="AF41" s="47">
        <f>IF(Q41=0,0,VLOOKUP(Q41,NORMATIVY!$Y$3:$AA$173,2,0))/0.4</f>
        <v>0</v>
      </c>
      <c r="AG41" s="47">
        <f>IF(R41=0,0,VLOOKUP(SUM(R41+S41),NORMATIVY!$Q$3:$S$603,2,0))</f>
        <v>0</v>
      </c>
      <c r="AH41" s="47">
        <f>IF(S41=0,0,VLOOKUP(SUM(R41+S41),NORMATIVY!$Q$3:$S$603,2,0))</f>
        <v>0</v>
      </c>
      <c r="AI41" s="47">
        <f>IF(T41=0,0,VLOOKUP(T41,NORMATIVY!$U$2:$V$603,2,0))</f>
        <v>0</v>
      </c>
      <c r="AJ41" s="47">
        <f>IF(U41=0,0,VLOOKUP(U41,NORMATIVY!$Q$2:$R$603,2,0))</f>
        <v>0</v>
      </c>
      <c r="AK41" s="48">
        <f>NORMATIVY!$AD$5</f>
        <v>58</v>
      </c>
      <c r="AL41" s="48">
        <f>NORMATIVY!$AD$6</f>
        <v>58</v>
      </c>
      <c r="AM41" s="48">
        <f>NORMATIVY!$AD$7</f>
        <v>58</v>
      </c>
      <c r="AN41" s="48">
        <f>NORMATIVY!$AD$8</f>
        <v>96</v>
      </c>
      <c r="AO41" s="48">
        <f>NORMATIVY!$AD$9</f>
        <v>58</v>
      </c>
      <c r="AP41" s="48">
        <f>NORMATIVY!$AE$5</f>
        <v>38</v>
      </c>
      <c r="AQ41" s="48">
        <f>NORMATIVY!$AE$6</f>
        <v>38</v>
      </c>
      <c r="AR41" s="48">
        <f>NORMATIVY!$AE$7</f>
        <v>38</v>
      </c>
      <c r="AS41" s="48">
        <f>NORMATIVY!$AE$8</f>
        <v>58</v>
      </c>
      <c r="AT41" s="48">
        <f>NORMATIVY!$AE$9</f>
        <v>38</v>
      </c>
      <c r="AU41" s="48">
        <f>NORMATIVY!$AF$5</f>
        <v>38</v>
      </c>
      <c r="AV41" s="48">
        <f>NORMATIVY!$AF$6</f>
        <v>38</v>
      </c>
      <c r="AW41" s="48">
        <f>NORMATIVY!$AF$7</f>
        <v>38</v>
      </c>
      <c r="AX41" s="48">
        <f>NORMATIVY!$AF$8</f>
        <v>58</v>
      </c>
      <c r="AY41" s="48">
        <f>NORMATIVY!$AF$9</f>
        <v>38</v>
      </c>
      <c r="AZ41" s="49" t="str">
        <f t="shared" si="2"/>
        <v xml:space="preserve"> </v>
      </c>
      <c r="BA41" s="16"/>
      <c r="BB41" s="4"/>
      <c r="BC41" s="4"/>
      <c r="BD41" s="4"/>
      <c r="BE41" s="50"/>
      <c r="BF41" s="50"/>
      <c r="BG41" s="50"/>
      <c r="BH41" s="50"/>
      <c r="BI41" s="50"/>
      <c r="BJ41" s="50"/>
    </row>
    <row r="42" spans="1:62" ht="15.75" customHeight="1">
      <c r="A42" s="160">
        <v>1476</v>
      </c>
      <c r="B42" s="161" t="s">
        <v>123</v>
      </c>
      <c r="C42" s="37">
        <v>3141</v>
      </c>
      <c r="D42" s="161" t="s">
        <v>124</v>
      </c>
      <c r="E42" s="174">
        <v>16</v>
      </c>
      <c r="F42" s="37" t="s">
        <v>74</v>
      </c>
      <c r="G42" s="44"/>
      <c r="H42" s="16"/>
      <c r="I42" s="16"/>
      <c r="J42" s="155">
        <v>15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47">
        <f>IF(G42=0,0,VLOOKUP(G42,NORMATIVY!$Y$2:$AA$173,2,0))</f>
        <v>0</v>
      </c>
      <c r="W42" s="47">
        <f>IF(H42=0,0,VLOOKUP(SUM(H42+I42),NORMATIVY!$A$3:$C$1074,2,0))</f>
        <v>0</v>
      </c>
      <c r="X42" s="47">
        <f>IF(I42=0,0,VLOOKUP(SUM(H42+I42),NORMATIVY!$A$3:$C$1074,2,0))</f>
        <v>0</v>
      </c>
      <c r="Y42" s="47">
        <f>IF(J42=0,0,VLOOKUP(J42,NORMATIVY!$E$2:$F$603,2,0))</f>
        <v>20.331748961698199</v>
      </c>
      <c r="Z42" s="47">
        <f>IF(K42=0,0,VLOOKUP(K42,NORMATIVY!$A$2:$C$603,2,0))</f>
        <v>0</v>
      </c>
      <c r="AA42" s="47">
        <f>IF(L42=0,0,VLOOKUP(L42,NORMATIVY!$Y$3:$AA$173,2,0))/0.6</f>
        <v>0</v>
      </c>
      <c r="AB42" s="47">
        <f>IF(M42=0,0,VLOOKUP(SUM(M42+N42),NORMATIVY!$I$3:$K$875,2,0))</f>
        <v>0</v>
      </c>
      <c r="AC42" s="47">
        <f>IF(N42=0,0,VLOOKUP(SUM(M42+N42),NORMATIVY!$I$3:$K$875,2,0))</f>
        <v>0</v>
      </c>
      <c r="AD42" s="47">
        <f>IF(O42=0,0,VLOOKUP(O42,NORMATIVY!$M$2:$N$603,2,0))</f>
        <v>0</v>
      </c>
      <c r="AE42" s="47">
        <f>IF(P42=0,0,VLOOKUP(P42,NORMATIVY!$I$2:$J$603,2,0))</f>
        <v>0</v>
      </c>
      <c r="AF42" s="47">
        <f>IF(Q42=0,0,VLOOKUP(Q42,NORMATIVY!$Y$3:$AA$173,2,0))/0.4</f>
        <v>0</v>
      </c>
      <c r="AG42" s="47">
        <f>IF(R42=0,0,VLOOKUP(SUM(R42+S42),NORMATIVY!$Q$3:$S$603,2,0))</f>
        <v>0</v>
      </c>
      <c r="AH42" s="47">
        <f>IF(S42=0,0,VLOOKUP(SUM(R42+S42),NORMATIVY!$Q$3:$S$603,2,0))</f>
        <v>0</v>
      </c>
      <c r="AI42" s="47">
        <f>IF(T42=0,0,VLOOKUP(T42,NORMATIVY!$U$2:$V$603,2,0))</f>
        <v>0</v>
      </c>
      <c r="AJ42" s="47">
        <f>IF(U42=0,0,VLOOKUP(U42,NORMATIVY!$Q$2:$R$603,2,0))</f>
        <v>0</v>
      </c>
      <c r="AK42" s="48">
        <f>NORMATIVY!$AD$5</f>
        <v>58</v>
      </c>
      <c r="AL42" s="48">
        <f>NORMATIVY!$AD$6</f>
        <v>58</v>
      </c>
      <c r="AM42" s="48">
        <f>NORMATIVY!$AD$7</f>
        <v>58</v>
      </c>
      <c r="AN42" s="48">
        <f>NORMATIVY!$AD$8</f>
        <v>96</v>
      </c>
      <c r="AO42" s="48">
        <f>NORMATIVY!$AD$9</f>
        <v>58</v>
      </c>
      <c r="AP42" s="48">
        <f>NORMATIVY!$AE$5</f>
        <v>38</v>
      </c>
      <c r="AQ42" s="48">
        <f>NORMATIVY!$AE$6</f>
        <v>38</v>
      </c>
      <c r="AR42" s="48">
        <f>NORMATIVY!$AE$7</f>
        <v>38</v>
      </c>
      <c r="AS42" s="48">
        <f>NORMATIVY!$AE$8</f>
        <v>58</v>
      </c>
      <c r="AT42" s="48">
        <f>NORMATIVY!$AE$9</f>
        <v>38</v>
      </c>
      <c r="AU42" s="48">
        <f>NORMATIVY!$AF$5</f>
        <v>38</v>
      </c>
      <c r="AV42" s="48">
        <f>NORMATIVY!$AF$6</f>
        <v>38</v>
      </c>
      <c r="AW42" s="48">
        <f>NORMATIVY!$AF$7</f>
        <v>38</v>
      </c>
      <c r="AX42" s="48">
        <f>NORMATIVY!$AF$8</f>
        <v>58</v>
      </c>
      <c r="AY42" s="48">
        <f>NORMATIVY!$AF$9</f>
        <v>38</v>
      </c>
      <c r="AZ42" s="49" t="str">
        <f t="shared" si="2"/>
        <v xml:space="preserve"> </v>
      </c>
      <c r="BA42" s="16"/>
      <c r="BB42" s="4"/>
      <c r="BC42" s="4"/>
      <c r="BD42" s="4"/>
      <c r="BE42" s="50"/>
      <c r="BF42" s="50"/>
      <c r="BG42" s="50"/>
      <c r="BH42" s="50"/>
      <c r="BI42" s="50"/>
      <c r="BJ42" s="50"/>
    </row>
    <row r="43" spans="1:62" ht="15.75" customHeight="1">
      <c r="A43" s="61" t="s">
        <v>125</v>
      </c>
      <c r="B43" s="62" t="s">
        <v>126</v>
      </c>
      <c r="C43" s="61" t="s">
        <v>125</v>
      </c>
      <c r="D43" s="61" t="s">
        <v>125</v>
      </c>
      <c r="E43" s="61" t="s">
        <v>125</v>
      </c>
      <c r="F43" s="61"/>
      <c r="G43" s="63">
        <f>SUM(G6:G42)</f>
        <v>24</v>
      </c>
      <c r="H43" s="63">
        <f t="shared" ref="H43:U43" si="3">SUM(H6:H42)</f>
        <v>826</v>
      </c>
      <c r="I43" s="63">
        <f t="shared" si="3"/>
        <v>1968</v>
      </c>
      <c r="J43" s="63">
        <f t="shared" si="3"/>
        <v>790</v>
      </c>
      <c r="K43" s="63">
        <f t="shared" si="3"/>
        <v>501</v>
      </c>
      <c r="L43" s="63">
        <f t="shared" si="3"/>
        <v>5</v>
      </c>
      <c r="M43" s="63">
        <f t="shared" si="3"/>
        <v>654</v>
      </c>
      <c r="N43" s="63">
        <f t="shared" si="3"/>
        <v>806</v>
      </c>
      <c r="O43" s="63">
        <f t="shared" si="3"/>
        <v>74</v>
      </c>
      <c r="P43" s="63">
        <f t="shared" si="3"/>
        <v>0</v>
      </c>
      <c r="Q43" s="63">
        <f t="shared" si="3"/>
        <v>53</v>
      </c>
      <c r="R43" s="63">
        <f t="shared" si="3"/>
        <v>452</v>
      </c>
      <c r="S43" s="63">
        <f t="shared" si="3"/>
        <v>1367</v>
      </c>
      <c r="T43" s="63">
        <f t="shared" si="3"/>
        <v>198</v>
      </c>
      <c r="U43" s="63">
        <f t="shared" si="3"/>
        <v>48</v>
      </c>
      <c r="V43" s="64" t="s">
        <v>125</v>
      </c>
      <c r="W43" s="64" t="s">
        <v>125</v>
      </c>
      <c r="X43" s="64" t="s">
        <v>125</v>
      </c>
      <c r="Y43" s="64" t="s">
        <v>125</v>
      </c>
      <c r="Z43" s="64" t="s">
        <v>125</v>
      </c>
      <c r="AA43" s="64" t="s">
        <v>125</v>
      </c>
      <c r="AB43" s="64" t="s">
        <v>125</v>
      </c>
      <c r="AC43" s="64" t="s">
        <v>125</v>
      </c>
      <c r="AD43" s="64" t="s">
        <v>125</v>
      </c>
      <c r="AE43" s="64" t="s">
        <v>125</v>
      </c>
      <c r="AF43" s="64" t="s">
        <v>125</v>
      </c>
      <c r="AG43" s="64" t="s">
        <v>125</v>
      </c>
      <c r="AH43" s="64" t="s">
        <v>125</v>
      </c>
      <c r="AI43" s="64" t="s">
        <v>125</v>
      </c>
      <c r="AJ43" s="64" t="s">
        <v>125</v>
      </c>
      <c r="AK43" s="65" t="s">
        <v>125</v>
      </c>
      <c r="AL43" s="65" t="s">
        <v>125</v>
      </c>
      <c r="AM43" s="65" t="s">
        <v>125</v>
      </c>
      <c r="AN43" s="65" t="s">
        <v>125</v>
      </c>
      <c r="AO43" s="65" t="s">
        <v>125</v>
      </c>
      <c r="AP43" s="65" t="s">
        <v>125</v>
      </c>
      <c r="AQ43" s="65" t="s">
        <v>125</v>
      </c>
      <c r="AR43" s="65" t="s">
        <v>125</v>
      </c>
      <c r="AS43" s="65" t="s">
        <v>125</v>
      </c>
      <c r="AT43" s="65" t="s">
        <v>125</v>
      </c>
      <c r="AU43" s="65" t="s">
        <v>125</v>
      </c>
      <c r="AV43" s="65" t="s">
        <v>125</v>
      </c>
      <c r="AW43" s="65" t="s">
        <v>125</v>
      </c>
      <c r="AX43" s="65" t="s">
        <v>125</v>
      </c>
      <c r="AY43" s="65" t="s">
        <v>125</v>
      </c>
      <c r="AZ43" s="64" t="s">
        <v>125</v>
      </c>
      <c r="BA43" s="61" t="s">
        <v>125</v>
      </c>
      <c r="BB43" s="19"/>
      <c r="BC43" s="19"/>
      <c r="BD43" s="19"/>
      <c r="BE43" s="66"/>
      <c r="BF43" s="66"/>
      <c r="BG43" s="66"/>
      <c r="BH43" s="66"/>
      <c r="BI43" s="66"/>
      <c r="BJ43" s="66"/>
    </row>
    <row r="44" spans="1:62" ht="15.75" customHeight="1">
      <c r="A44" s="1"/>
      <c r="B44" s="4"/>
      <c r="C44" s="1"/>
      <c r="D44" s="1"/>
      <c r="E44" s="24"/>
      <c r="F44" s="1"/>
      <c r="G44" s="67"/>
      <c r="H44" s="67"/>
      <c r="I44" s="67"/>
      <c r="J44" s="67"/>
      <c r="K44" s="67">
        <f>SUM(G43:K43)</f>
        <v>4109</v>
      </c>
      <c r="L44" s="4"/>
      <c r="M44" s="1"/>
      <c r="N44" s="1"/>
      <c r="O44" s="4"/>
      <c r="P44" s="68">
        <f>SUM(L43:P43)</f>
        <v>1539</v>
      </c>
      <c r="Q44" s="4"/>
      <c r="R44" s="4"/>
      <c r="S44" s="4"/>
      <c r="T44" s="4"/>
      <c r="U44" s="68">
        <f>SUM(Q43:U43)</f>
        <v>2118</v>
      </c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69"/>
      <c r="AL44" s="69"/>
      <c r="AM44" s="69"/>
      <c r="AN44" s="69"/>
      <c r="AO44" s="69"/>
      <c r="AP44" s="69"/>
      <c r="AQ44" s="50"/>
      <c r="AR44" s="69"/>
      <c r="AS44" s="69"/>
      <c r="AT44" s="69"/>
      <c r="AU44" s="69"/>
      <c r="AV44" s="69"/>
      <c r="AW44" s="69"/>
      <c r="AX44" s="69"/>
      <c r="AY44" s="50"/>
      <c r="AZ44" s="66"/>
      <c r="BA44" s="4"/>
      <c r="BB44" s="4"/>
      <c r="BC44" s="4"/>
      <c r="BD44" s="4"/>
      <c r="BE44" s="50"/>
      <c r="BF44" s="50"/>
      <c r="BG44" s="50"/>
      <c r="BH44" s="50"/>
      <c r="BI44" s="50"/>
      <c r="BJ44" s="50"/>
    </row>
    <row r="45" spans="1:62" ht="15.75" customHeight="1">
      <c r="A45" s="1"/>
      <c r="B45" s="4"/>
      <c r="C45" s="1"/>
      <c r="D45" s="1"/>
      <c r="E45" s="24"/>
      <c r="F45" s="1"/>
      <c r="G45" s="70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>
        <v>60</v>
      </c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71"/>
      <c r="BA45" s="4"/>
      <c r="BB45" s="4"/>
      <c r="BC45" s="4"/>
      <c r="BD45" s="4"/>
      <c r="BE45" s="50"/>
      <c r="BF45" s="50"/>
      <c r="BG45" s="50"/>
      <c r="BH45" s="50"/>
      <c r="BI45" s="50"/>
      <c r="BJ45" s="50"/>
    </row>
    <row r="46" spans="1:62" ht="15.75" customHeight="1">
      <c r="A46" s="1"/>
      <c r="B46" s="4"/>
      <c r="C46" s="1"/>
      <c r="D46" s="1"/>
      <c r="E46" s="24"/>
      <c r="F46" s="1"/>
      <c r="G46" s="70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68">
        <f>U44-U45</f>
        <v>2058</v>
      </c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71"/>
      <c r="BA46" s="4"/>
      <c r="BB46" s="4"/>
      <c r="BC46" s="4"/>
      <c r="BD46" s="4"/>
      <c r="BE46" s="50"/>
      <c r="BF46" s="50"/>
      <c r="BG46" s="50"/>
      <c r="BH46" s="50"/>
      <c r="BI46" s="50"/>
      <c r="BJ46" s="50"/>
    </row>
    <row r="47" spans="1:62" ht="15.75" customHeight="1">
      <c r="A47" s="1"/>
      <c r="B47" s="4"/>
      <c r="C47" s="1"/>
      <c r="D47" s="1"/>
      <c r="E47" s="24"/>
      <c r="F47" s="1"/>
      <c r="G47" s="70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71"/>
      <c r="BA47" s="4"/>
      <c r="BB47" s="4"/>
      <c r="BC47" s="4"/>
      <c r="BD47" s="4"/>
      <c r="BE47" s="50"/>
      <c r="BF47" s="50"/>
      <c r="BG47" s="50"/>
      <c r="BH47" s="50"/>
      <c r="BI47" s="50"/>
      <c r="BJ47" s="50"/>
    </row>
    <row r="48" spans="1:62" ht="15.75" customHeight="1">
      <c r="A48" s="1"/>
      <c r="B48" s="4"/>
      <c r="C48" s="1"/>
      <c r="D48" s="1"/>
      <c r="E48" s="24"/>
      <c r="F48" s="1"/>
      <c r="G48" s="7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71"/>
      <c r="BA48" s="4"/>
      <c r="BB48" s="4"/>
      <c r="BC48" s="4"/>
      <c r="BD48" s="4"/>
      <c r="BE48" s="50"/>
      <c r="BF48" s="50"/>
      <c r="BG48" s="50"/>
      <c r="BH48" s="50"/>
      <c r="BI48" s="50"/>
      <c r="BJ48" s="50"/>
    </row>
    <row r="49" spans="1:62" ht="15.75" customHeight="1">
      <c r="A49" s="1"/>
      <c r="B49" s="4"/>
      <c r="C49" s="1"/>
      <c r="D49" s="1"/>
      <c r="E49" s="24"/>
      <c r="F49" s="1"/>
      <c r="G49" s="72"/>
      <c r="H49" s="72"/>
      <c r="I49" s="72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71"/>
      <c r="BA49" s="4"/>
      <c r="BB49" s="4"/>
      <c r="BC49" s="4"/>
      <c r="BD49" s="4"/>
      <c r="BE49" s="50"/>
      <c r="BF49" s="50"/>
      <c r="BG49" s="50"/>
      <c r="BH49" s="50"/>
      <c r="BI49" s="50"/>
      <c r="BJ49" s="50"/>
    </row>
    <row r="50" spans="1:62" ht="15.75" customHeight="1">
      <c r="A50" s="1"/>
      <c r="B50" s="70"/>
      <c r="C50" s="73"/>
      <c r="D50" s="73"/>
      <c r="E50" s="74"/>
      <c r="F50" s="73"/>
      <c r="G50" s="75"/>
      <c r="H50" s="75"/>
      <c r="I50" s="75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71"/>
      <c r="BA50" s="4"/>
      <c r="BB50" s="4"/>
      <c r="BC50" s="4"/>
      <c r="BD50" s="4"/>
      <c r="BE50" s="50"/>
      <c r="BF50" s="50"/>
      <c r="BG50" s="50"/>
      <c r="BH50" s="50"/>
      <c r="BI50" s="50"/>
      <c r="BJ50" s="50"/>
    </row>
    <row r="51" spans="1:62" ht="15.75" customHeight="1">
      <c r="A51" s="1"/>
      <c r="B51" s="70"/>
      <c r="C51" s="74"/>
      <c r="D51" s="73"/>
      <c r="E51" s="74"/>
      <c r="F51" s="73"/>
      <c r="G51" s="76"/>
      <c r="H51" s="76"/>
      <c r="I51" s="76"/>
      <c r="J51" s="4"/>
      <c r="K51" s="67"/>
      <c r="L51" s="4"/>
      <c r="M51" s="4"/>
      <c r="N51" s="4"/>
      <c r="O51" s="4"/>
      <c r="P51" s="4"/>
      <c r="Q51" s="4"/>
      <c r="R51" s="4"/>
      <c r="S51" s="4"/>
      <c r="T51" s="4"/>
      <c r="U51" s="4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71"/>
      <c r="BA51" s="4"/>
      <c r="BB51" s="4"/>
      <c r="BC51" s="4"/>
      <c r="BD51" s="4"/>
      <c r="BE51" s="50"/>
      <c r="BF51" s="50"/>
      <c r="BG51" s="50"/>
      <c r="BH51" s="50"/>
      <c r="BI51" s="50"/>
      <c r="BJ51" s="50"/>
    </row>
    <row r="52" spans="1:62" ht="15.75" customHeight="1">
      <c r="A52" s="1"/>
      <c r="B52" s="70"/>
      <c r="C52" s="4"/>
      <c r="D52" s="4"/>
      <c r="E52" s="19"/>
      <c r="F52" s="4"/>
      <c r="G52" s="4"/>
      <c r="H52" s="4"/>
      <c r="I52" s="4"/>
      <c r="J52" s="4"/>
      <c r="K52" s="67"/>
      <c r="L52" s="4"/>
      <c r="M52" s="4"/>
      <c r="N52" s="4"/>
      <c r="O52" s="4"/>
      <c r="P52" s="4"/>
      <c r="Q52" s="4"/>
      <c r="R52" s="4"/>
      <c r="S52" s="4"/>
      <c r="T52" s="4"/>
      <c r="U52" s="4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71"/>
      <c r="BA52" s="4"/>
      <c r="BB52" s="4"/>
      <c r="BC52" s="4"/>
      <c r="BD52" s="4"/>
      <c r="BE52" s="50"/>
      <c r="BF52" s="50"/>
      <c r="BG52" s="50"/>
      <c r="BH52" s="50"/>
      <c r="BI52" s="50"/>
      <c r="BJ52" s="50"/>
    </row>
    <row r="53" spans="1:62" ht="15.75" customHeight="1">
      <c r="A53" s="1"/>
      <c r="B53" s="4"/>
      <c r="C53" s="1"/>
      <c r="D53" s="1"/>
      <c r="E53" s="24"/>
      <c r="F53" s="1"/>
      <c r="G53" s="72"/>
      <c r="H53" s="72"/>
      <c r="I53" s="67"/>
      <c r="J53" s="72"/>
      <c r="K53" s="72"/>
      <c r="L53" s="4"/>
      <c r="M53" s="4"/>
      <c r="N53" s="4"/>
      <c r="O53" s="4"/>
      <c r="P53" s="4"/>
      <c r="Q53" s="4"/>
      <c r="R53" s="4"/>
      <c r="S53" s="4"/>
      <c r="T53" s="4"/>
      <c r="U53" s="4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71"/>
      <c r="BA53" s="4"/>
      <c r="BB53" s="4"/>
      <c r="BC53" s="4"/>
      <c r="BD53" s="4"/>
      <c r="BE53" s="50"/>
      <c r="BF53" s="50"/>
      <c r="BG53" s="50"/>
      <c r="BH53" s="50"/>
      <c r="BI53" s="50"/>
      <c r="BJ53" s="50"/>
    </row>
    <row r="54" spans="1:62" ht="15.75" customHeight="1">
      <c r="A54" s="1"/>
      <c r="B54" s="4"/>
      <c r="C54" s="24"/>
      <c r="D54" s="1"/>
      <c r="E54" s="24"/>
      <c r="F54" s="1"/>
      <c r="G54" s="67"/>
      <c r="H54" s="67"/>
      <c r="I54" s="67"/>
      <c r="J54" s="67"/>
      <c r="K54" s="67"/>
      <c r="L54" s="4"/>
      <c r="M54" s="4"/>
      <c r="N54" s="4"/>
      <c r="O54" s="4"/>
      <c r="P54" s="4"/>
      <c r="Q54" s="4"/>
      <c r="R54" s="4"/>
      <c r="S54" s="4"/>
      <c r="T54" s="4"/>
      <c r="U54" s="4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71"/>
      <c r="BA54" s="4"/>
      <c r="BB54" s="4"/>
      <c r="BC54" s="4"/>
      <c r="BD54" s="4"/>
      <c r="BE54" s="50"/>
      <c r="BF54" s="50"/>
      <c r="BG54" s="50"/>
      <c r="BH54" s="50"/>
      <c r="BI54" s="50"/>
      <c r="BJ54" s="50"/>
    </row>
    <row r="55" spans="1:62" ht="15.75" customHeight="1">
      <c r="A55" s="1"/>
      <c r="B55" s="4"/>
      <c r="C55" s="4"/>
      <c r="D55" s="4"/>
      <c r="E55" s="19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71"/>
      <c r="BA55" s="4"/>
      <c r="BB55" s="4"/>
      <c r="BC55" s="4"/>
      <c r="BD55" s="4"/>
      <c r="BE55" s="50"/>
      <c r="BF55" s="50"/>
      <c r="BG55" s="50"/>
      <c r="BH55" s="50"/>
      <c r="BI55" s="50"/>
      <c r="BJ55" s="50"/>
    </row>
    <row r="56" spans="1:62" ht="15.75" customHeight="1">
      <c r="A56" s="1"/>
      <c r="B56" s="4"/>
      <c r="C56" s="4"/>
      <c r="D56" s="4"/>
      <c r="E56" s="19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71"/>
      <c r="BA56" s="4"/>
      <c r="BB56" s="4"/>
      <c r="BC56" s="4"/>
      <c r="BD56" s="4"/>
      <c r="BE56" s="50"/>
      <c r="BF56" s="50"/>
      <c r="BG56" s="50"/>
      <c r="BH56" s="50"/>
      <c r="BI56" s="50"/>
      <c r="BJ56" s="50"/>
    </row>
    <row r="57" spans="1:62" ht="15.75" customHeight="1">
      <c r="A57" s="1"/>
      <c r="B57" s="4"/>
      <c r="C57" s="1"/>
      <c r="D57" s="1"/>
      <c r="E57" s="24"/>
      <c r="F57" s="1"/>
      <c r="G57" s="1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71"/>
      <c r="BA57" s="4"/>
      <c r="BB57" s="4"/>
      <c r="BC57" s="4"/>
      <c r="BD57" s="4"/>
      <c r="BE57" s="50"/>
      <c r="BF57" s="50"/>
      <c r="BG57" s="50"/>
      <c r="BH57" s="50"/>
      <c r="BI57" s="50"/>
      <c r="BJ57" s="50"/>
    </row>
    <row r="58" spans="1:62" ht="15.75" customHeight="1">
      <c r="A58" s="1"/>
      <c r="B58" s="70"/>
      <c r="C58" s="77"/>
      <c r="D58" s="78"/>
      <c r="E58" s="77"/>
      <c r="F58" s="78"/>
      <c r="G58" s="79"/>
      <c r="H58" s="79"/>
      <c r="I58" s="79"/>
      <c r="J58" s="79"/>
      <c r="K58" s="79"/>
      <c r="L58" s="4"/>
      <c r="M58" s="4"/>
      <c r="N58" s="4"/>
      <c r="O58" s="4"/>
      <c r="P58" s="4"/>
      <c r="Q58" s="4"/>
      <c r="R58" s="4"/>
      <c r="S58" s="4"/>
      <c r="T58" s="4"/>
      <c r="U58" s="4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71"/>
      <c r="BA58" s="4"/>
      <c r="BB58" s="4"/>
      <c r="BC58" s="4"/>
      <c r="BD58" s="4"/>
      <c r="BE58" s="50"/>
      <c r="BF58" s="50"/>
      <c r="BG58" s="50"/>
      <c r="BH58" s="50"/>
      <c r="BI58" s="50"/>
      <c r="BJ58" s="50"/>
    </row>
    <row r="59" spans="1:62" ht="15.75" customHeight="1">
      <c r="A59" s="1"/>
      <c r="B59" s="70"/>
      <c r="C59" s="77"/>
      <c r="D59" s="78"/>
      <c r="E59" s="77"/>
      <c r="F59" s="78"/>
      <c r="G59" s="80"/>
      <c r="H59" s="80"/>
      <c r="I59" s="80"/>
      <c r="J59" s="80"/>
      <c r="K59" s="80"/>
      <c r="L59" s="4"/>
      <c r="M59" s="4"/>
      <c r="N59" s="4"/>
      <c r="O59" s="4"/>
      <c r="P59" s="4"/>
      <c r="Q59" s="4"/>
      <c r="R59" s="4"/>
      <c r="S59" s="4"/>
      <c r="T59" s="4"/>
      <c r="U59" s="4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71"/>
      <c r="BA59" s="4"/>
      <c r="BB59" s="4"/>
      <c r="BC59" s="4"/>
      <c r="BD59" s="4"/>
      <c r="BE59" s="50"/>
      <c r="BF59" s="50"/>
      <c r="BG59" s="50"/>
      <c r="BH59" s="50"/>
      <c r="BI59" s="50"/>
      <c r="BJ59" s="50"/>
    </row>
    <row r="60" spans="1:62" ht="15.75" customHeight="1">
      <c r="A60" s="1"/>
      <c r="B60" s="70"/>
      <c r="C60" s="1"/>
      <c r="D60" s="1"/>
      <c r="E60" s="24"/>
      <c r="F60" s="1"/>
      <c r="G60" s="70"/>
      <c r="H60" s="70"/>
      <c r="I60" s="70"/>
      <c r="J60" s="70"/>
      <c r="K60" s="70"/>
      <c r="L60" s="4"/>
      <c r="M60" s="4"/>
      <c r="N60" s="4"/>
      <c r="O60" s="4"/>
      <c r="P60" s="4"/>
      <c r="Q60" s="4"/>
      <c r="R60" s="4"/>
      <c r="S60" s="4"/>
      <c r="T60" s="4"/>
      <c r="U60" s="4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71"/>
      <c r="BA60" s="4"/>
      <c r="BB60" s="4"/>
      <c r="BC60" s="4"/>
      <c r="BD60" s="4"/>
      <c r="BE60" s="50"/>
      <c r="BF60" s="50"/>
      <c r="BG60" s="50"/>
      <c r="BH60" s="50"/>
      <c r="BI60" s="50"/>
      <c r="BJ60" s="50"/>
    </row>
    <row r="61" spans="1:62" ht="15.75" customHeight="1">
      <c r="A61" s="1"/>
      <c r="B61" s="70"/>
      <c r="C61" s="24"/>
      <c r="D61" s="1"/>
      <c r="E61" s="24"/>
      <c r="F61" s="1"/>
      <c r="G61" s="72"/>
      <c r="H61" s="72"/>
      <c r="I61" s="72"/>
      <c r="J61" s="72"/>
      <c r="K61" s="72"/>
      <c r="L61" s="4"/>
      <c r="M61" s="4"/>
      <c r="N61" s="4"/>
      <c r="O61" s="4"/>
      <c r="P61" s="4"/>
      <c r="Q61" s="4"/>
      <c r="R61" s="4"/>
      <c r="S61" s="4"/>
      <c r="T61" s="4"/>
      <c r="U61" s="4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71"/>
      <c r="BA61" s="4"/>
      <c r="BB61" s="4"/>
      <c r="BC61" s="4"/>
      <c r="BD61" s="4"/>
      <c r="BE61" s="50"/>
      <c r="BF61" s="50"/>
      <c r="BG61" s="50"/>
      <c r="BH61" s="50"/>
      <c r="BI61" s="50"/>
      <c r="BJ61" s="50"/>
    </row>
    <row r="62" spans="1:62" ht="15.75" customHeight="1">
      <c r="A62" s="1"/>
      <c r="B62" s="4"/>
      <c r="C62" s="1"/>
      <c r="D62" s="1"/>
      <c r="E62" s="24"/>
      <c r="F62" s="1"/>
      <c r="G62" s="67"/>
      <c r="H62" s="67"/>
      <c r="I62" s="67"/>
      <c r="J62" s="67"/>
      <c r="K62" s="67"/>
      <c r="L62" s="4"/>
      <c r="M62" s="4"/>
      <c r="N62" s="4"/>
      <c r="O62" s="4"/>
      <c r="P62" s="4"/>
      <c r="Q62" s="4"/>
      <c r="R62" s="4"/>
      <c r="S62" s="4"/>
      <c r="T62" s="4"/>
      <c r="U62" s="4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71"/>
      <c r="BA62" s="4"/>
      <c r="BB62" s="4"/>
      <c r="BC62" s="4"/>
      <c r="BD62" s="4"/>
      <c r="BE62" s="50"/>
      <c r="BF62" s="50"/>
      <c r="BG62" s="50"/>
      <c r="BH62" s="50"/>
      <c r="BI62" s="50"/>
      <c r="BJ62" s="50"/>
    </row>
    <row r="63" spans="1:62" ht="15.75" customHeight="1">
      <c r="A63" s="1"/>
      <c r="B63" s="4"/>
      <c r="C63" s="1"/>
      <c r="D63" s="1"/>
      <c r="E63" s="24"/>
      <c r="F63" s="1"/>
      <c r="G63" s="67"/>
      <c r="H63" s="67"/>
      <c r="I63" s="67"/>
      <c r="J63" s="67"/>
      <c r="K63" s="67"/>
      <c r="L63" s="4"/>
      <c r="M63" s="4"/>
      <c r="N63" s="4"/>
      <c r="O63" s="4"/>
      <c r="P63" s="4"/>
      <c r="Q63" s="4"/>
      <c r="R63" s="4"/>
      <c r="S63" s="4"/>
      <c r="T63" s="4"/>
      <c r="U63" s="4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71"/>
      <c r="BA63" s="4"/>
      <c r="BB63" s="4"/>
      <c r="BC63" s="4"/>
      <c r="BD63" s="4"/>
      <c r="BE63" s="50"/>
      <c r="BF63" s="50"/>
      <c r="BG63" s="50"/>
      <c r="BH63" s="50"/>
      <c r="BI63" s="50"/>
      <c r="BJ63" s="50"/>
    </row>
    <row r="64" spans="1:62" ht="15.75" customHeight="1">
      <c r="A64" s="1"/>
      <c r="B64" s="4"/>
      <c r="C64" s="1"/>
      <c r="D64" s="1"/>
      <c r="E64" s="24"/>
      <c r="F64" s="1"/>
      <c r="G64" s="1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71"/>
      <c r="BA64" s="4"/>
      <c r="BB64" s="4"/>
      <c r="BC64" s="4"/>
      <c r="BD64" s="4"/>
      <c r="BE64" s="50"/>
      <c r="BF64" s="50"/>
      <c r="BG64" s="50"/>
      <c r="BH64" s="50"/>
      <c r="BI64" s="50"/>
      <c r="BJ64" s="50"/>
    </row>
    <row r="65" spans="1:62" ht="15.75" customHeight="1">
      <c r="A65" s="1"/>
      <c r="B65" s="4"/>
      <c r="C65" s="1"/>
      <c r="D65" s="1"/>
      <c r="E65" s="24"/>
      <c r="F65" s="1"/>
      <c r="G65" s="1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71"/>
      <c r="BA65" s="4"/>
      <c r="BB65" s="4"/>
      <c r="BC65" s="4"/>
      <c r="BD65" s="4"/>
      <c r="BE65" s="50"/>
      <c r="BF65" s="50"/>
      <c r="BG65" s="50"/>
      <c r="BH65" s="50"/>
      <c r="BI65" s="50"/>
      <c r="BJ65" s="50"/>
    </row>
    <row r="66" spans="1:62" ht="15.75" customHeight="1">
      <c r="A66" s="1"/>
      <c r="B66" s="4"/>
      <c r="C66" s="1"/>
      <c r="D66" s="1"/>
      <c r="E66" s="24"/>
      <c r="F66" s="1"/>
      <c r="G66" s="1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71"/>
      <c r="BA66" s="4"/>
      <c r="BB66" s="4"/>
      <c r="BC66" s="4"/>
      <c r="BD66" s="4"/>
      <c r="BE66" s="50"/>
      <c r="BF66" s="50"/>
      <c r="BG66" s="50"/>
      <c r="BH66" s="50"/>
      <c r="BI66" s="50"/>
      <c r="BJ66" s="50"/>
    </row>
    <row r="67" spans="1:62" ht="15.75" customHeight="1">
      <c r="A67" s="1"/>
      <c r="B67" s="4"/>
      <c r="C67" s="1"/>
      <c r="D67" s="1"/>
      <c r="E67" s="24"/>
      <c r="F67" s="1"/>
      <c r="G67" s="1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71"/>
      <c r="BA67" s="4"/>
      <c r="BB67" s="4"/>
      <c r="BC67" s="4"/>
      <c r="BD67" s="4"/>
      <c r="BE67" s="50"/>
      <c r="BF67" s="50"/>
      <c r="BG67" s="50"/>
      <c r="BH67" s="50"/>
      <c r="BI67" s="50"/>
      <c r="BJ67" s="50"/>
    </row>
    <row r="68" spans="1:62" ht="15.75" customHeight="1">
      <c r="A68" s="1"/>
      <c r="B68" s="4"/>
      <c r="C68" s="1"/>
      <c r="D68" s="1"/>
      <c r="E68" s="24"/>
      <c r="F68" s="1"/>
      <c r="G68" s="1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71"/>
      <c r="BA68" s="4"/>
      <c r="BB68" s="4"/>
      <c r="BC68" s="4"/>
      <c r="BD68" s="4"/>
      <c r="BE68" s="50"/>
      <c r="BF68" s="50"/>
      <c r="BG68" s="50"/>
      <c r="BH68" s="50"/>
      <c r="BI68" s="50"/>
      <c r="BJ68" s="50"/>
    </row>
    <row r="69" spans="1:62" ht="15.75" customHeight="1">
      <c r="A69" s="1"/>
      <c r="B69" s="19"/>
      <c r="C69" s="24"/>
      <c r="D69" s="24"/>
      <c r="E69" s="24"/>
      <c r="F69" s="1"/>
      <c r="G69" s="1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71"/>
      <c r="BA69" s="4"/>
      <c r="BB69" s="4"/>
      <c r="BC69" s="4"/>
      <c r="BD69" s="4"/>
      <c r="BE69" s="50"/>
      <c r="BF69" s="50"/>
      <c r="BG69" s="50"/>
      <c r="BH69" s="50"/>
      <c r="BI69" s="50"/>
      <c r="BJ69" s="50"/>
    </row>
    <row r="70" spans="1:62" ht="15.75" customHeight="1">
      <c r="A70" s="1"/>
      <c r="B70" s="4"/>
      <c r="C70" s="1"/>
      <c r="D70" s="1"/>
      <c r="E70" s="24"/>
      <c r="F70" s="1"/>
      <c r="G70" s="1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71"/>
      <c r="BA70" s="4"/>
      <c r="BB70" s="4"/>
      <c r="BC70" s="4"/>
      <c r="BD70" s="4"/>
      <c r="BE70" s="50"/>
      <c r="BF70" s="50"/>
      <c r="BG70" s="50"/>
      <c r="BH70" s="50"/>
      <c r="BI70" s="50"/>
      <c r="BJ70" s="50"/>
    </row>
    <row r="71" spans="1:62" ht="15.75" customHeight="1">
      <c r="A71" s="1"/>
      <c r="B71" s="4"/>
      <c r="C71" s="1"/>
      <c r="D71" s="1"/>
      <c r="E71" s="24"/>
      <c r="F71" s="1"/>
      <c r="G71" s="1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71"/>
      <c r="BA71" s="4"/>
      <c r="BB71" s="4"/>
      <c r="BC71" s="4"/>
      <c r="BD71" s="4"/>
      <c r="BE71" s="50"/>
      <c r="BF71" s="50"/>
      <c r="BG71" s="50"/>
      <c r="BH71" s="50"/>
      <c r="BI71" s="50"/>
      <c r="BJ71" s="50"/>
    </row>
    <row r="72" spans="1:62" ht="15.75" customHeight="1">
      <c r="A72" s="1"/>
      <c r="B72" s="4"/>
      <c r="C72" s="1"/>
      <c r="D72" s="1"/>
      <c r="E72" s="24"/>
      <c r="F72" s="1"/>
      <c r="G72" s="1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71"/>
      <c r="BA72" s="4"/>
      <c r="BB72" s="4"/>
      <c r="BC72" s="4"/>
      <c r="BD72" s="4"/>
      <c r="BE72" s="50"/>
      <c r="BF72" s="50"/>
      <c r="BG72" s="50"/>
      <c r="BH72" s="50"/>
      <c r="BI72" s="50"/>
      <c r="BJ72" s="50"/>
    </row>
    <row r="73" spans="1:62" ht="15.75" customHeight="1">
      <c r="A73" s="1"/>
      <c r="B73" s="19"/>
      <c r="C73" s="24"/>
      <c r="D73" s="24"/>
      <c r="E73" s="24"/>
      <c r="F73" s="1"/>
      <c r="G73" s="1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71"/>
      <c r="BA73" s="4"/>
      <c r="BB73" s="4"/>
      <c r="BC73" s="4"/>
      <c r="BD73" s="4"/>
      <c r="BE73" s="50"/>
      <c r="BF73" s="50"/>
      <c r="BG73" s="50"/>
      <c r="BH73" s="50"/>
      <c r="BI73" s="50"/>
      <c r="BJ73" s="50"/>
    </row>
    <row r="74" spans="1:62" ht="15.75" customHeight="1">
      <c r="A74" s="1"/>
      <c r="B74" s="4"/>
      <c r="C74" s="1"/>
      <c r="D74" s="1"/>
      <c r="E74" s="24"/>
      <c r="F74" s="1"/>
      <c r="G74" s="1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71"/>
      <c r="BA74" s="4"/>
      <c r="BB74" s="4"/>
      <c r="BC74" s="4"/>
      <c r="BD74" s="4"/>
      <c r="BE74" s="50"/>
      <c r="BF74" s="50"/>
      <c r="BG74" s="50"/>
      <c r="BH74" s="50"/>
      <c r="BI74" s="50"/>
      <c r="BJ74" s="50"/>
    </row>
    <row r="75" spans="1:62" ht="15.75" customHeight="1">
      <c r="A75" s="1"/>
      <c r="B75" s="19"/>
      <c r="C75" s="24"/>
      <c r="D75" s="24"/>
      <c r="E75" s="24"/>
      <c r="F75" s="1"/>
      <c r="G75" s="1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71"/>
      <c r="BA75" s="4"/>
      <c r="BB75" s="4"/>
      <c r="BC75" s="4"/>
      <c r="BD75" s="4"/>
      <c r="BE75" s="50"/>
      <c r="BF75" s="50"/>
      <c r="BG75" s="50"/>
      <c r="BH75" s="50"/>
      <c r="BI75" s="50"/>
      <c r="BJ75" s="50"/>
    </row>
    <row r="76" spans="1:62" ht="15.75" customHeight="1">
      <c r="A76" s="1"/>
      <c r="B76" s="4"/>
      <c r="C76" s="1"/>
      <c r="D76" s="1"/>
      <c r="E76" s="24"/>
      <c r="F76" s="1"/>
      <c r="G76" s="1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71"/>
      <c r="BA76" s="4"/>
      <c r="BB76" s="4"/>
      <c r="BC76" s="4"/>
      <c r="BD76" s="4"/>
      <c r="BE76" s="50"/>
      <c r="BF76" s="50"/>
      <c r="BG76" s="50"/>
      <c r="BH76" s="50"/>
      <c r="BI76" s="50"/>
      <c r="BJ76" s="50"/>
    </row>
    <row r="77" spans="1:62" ht="15.75" customHeight="1">
      <c r="A77" s="1"/>
      <c r="B77" s="19"/>
      <c r="C77" s="24"/>
      <c r="D77" s="24"/>
      <c r="E77" s="24"/>
      <c r="F77" s="1"/>
      <c r="G77" s="1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71"/>
      <c r="BA77" s="4"/>
      <c r="BB77" s="4"/>
      <c r="BC77" s="4"/>
      <c r="BD77" s="4"/>
      <c r="BE77" s="50"/>
      <c r="BF77" s="50"/>
      <c r="BG77" s="50"/>
      <c r="BH77" s="50"/>
      <c r="BI77" s="50"/>
      <c r="BJ77" s="50"/>
    </row>
    <row r="78" spans="1:62" ht="15.75" customHeight="1">
      <c r="A78" s="1"/>
      <c r="B78" s="4"/>
      <c r="C78" s="1"/>
      <c r="D78" s="1"/>
      <c r="E78" s="24"/>
      <c r="F78" s="1"/>
      <c r="G78" s="1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71"/>
      <c r="BA78" s="4"/>
      <c r="BB78" s="4"/>
      <c r="BC78" s="4"/>
      <c r="BD78" s="4"/>
      <c r="BE78" s="50"/>
      <c r="BF78" s="50"/>
      <c r="BG78" s="50"/>
      <c r="BH78" s="50"/>
      <c r="BI78" s="50"/>
      <c r="BJ78" s="50"/>
    </row>
    <row r="79" spans="1:62" ht="15.75" customHeight="1">
      <c r="A79" s="1"/>
      <c r="B79" s="4"/>
      <c r="C79" s="1"/>
      <c r="D79" s="1"/>
      <c r="E79" s="24"/>
      <c r="F79" s="1"/>
      <c r="G79" s="1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71"/>
      <c r="BA79" s="4"/>
      <c r="BB79" s="4"/>
      <c r="BC79" s="4"/>
      <c r="BD79" s="4"/>
      <c r="BE79" s="50"/>
      <c r="BF79" s="50"/>
      <c r="BG79" s="50"/>
      <c r="BH79" s="50"/>
      <c r="BI79" s="50"/>
      <c r="BJ79" s="50"/>
    </row>
    <row r="80" spans="1:62" ht="15.75" customHeight="1">
      <c r="A80" s="1"/>
      <c r="B80" s="19"/>
      <c r="C80" s="24"/>
      <c r="D80" s="24"/>
      <c r="E80" s="24"/>
      <c r="F80" s="1"/>
      <c r="G80" s="1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71"/>
      <c r="BA80" s="4"/>
      <c r="BB80" s="4"/>
      <c r="BC80" s="4"/>
      <c r="BD80" s="4"/>
      <c r="BE80" s="50"/>
      <c r="BF80" s="50"/>
      <c r="BG80" s="50"/>
      <c r="BH80" s="50"/>
      <c r="BI80" s="50"/>
      <c r="BJ80" s="50"/>
    </row>
    <row r="81" spans="1:62" ht="15.75" customHeight="1">
      <c r="A81" s="1"/>
      <c r="B81" s="4"/>
      <c r="C81" s="1"/>
      <c r="D81" s="1"/>
      <c r="E81" s="24"/>
      <c r="F81" s="1"/>
      <c r="G81" s="1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71"/>
      <c r="BA81" s="4"/>
      <c r="BB81" s="4"/>
      <c r="BC81" s="4"/>
      <c r="BD81" s="4"/>
      <c r="BE81" s="50"/>
      <c r="BF81" s="50"/>
      <c r="BG81" s="50"/>
      <c r="BH81" s="50"/>
      <c r="BI81" s="50"/>
      <c r="BJ81" s="50"/>
    </row>
    <row r="82" spans="1:62" ht="15.75" customHeight="1">
      <c r="A82" s="1"/>
      <c r="B82" s="19"/>
      <c r="C82" s="24"/>
      <c r="D82" s="24"/>
      <c r="E82" s="24"/>
      <c r="F82" s="1"/>
      <c r="G82" s="1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71"/>
      <c r="BA82" s="4"/>
      <c r="BB82" s="4"/>
      <c r="BC82" s="4"/>
      <c r="BD82" s="4"/>
      <c r="BE82" s="50"/>
      <c r="BF82" s="50"/>
      <c r="BG82" s="50"/>
      <c r="BH82" s="50"/>
      <c r="BI82" s="50"/>
      <c r="BJ82" s="50"/>
    </row>
    <row r="83" spans="1:62" ht="15.75" customHeight="1">
      <c r="A83" s="1"/>
      <c r="B83" s="4"/>
      <c r="C83" s="1"/>
      <c r="D83" s="1"/>
      <c r="E83" s="24"/>
      <c r="F83" s="1"/>
      <c r="G83" s="1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71"/>
      <c r="BA83" s="4"/>
      <c r="BB83" s="4"/>
      <c r="BC83" s="4"/>
      <c r="BD83" s="4"/>
      <c r="BE83" s="50"/>
      <c r="BF83" s="50"/>
      <c r="BG83" s="50"/>
      <c r="BH83" s="50"/>
      <c r="BI83" s="50"/>
      <c r="BJ83" s="50"/>
    </row>
    <row r="84" spans="1:62" ht="15.75" customHeight="1">
      <c r="A84" s="1"/>
      <c r="B84" s="19"/>
      <c r="C84" s="24"/>
      <c r="D84" s="24"/>
      <c r="E84" s="24"/>
      <c r="F84" s="1"/>
      <c r="G84" s="1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71"/>
      <c r="BA84" s="4"/>
      <c r="BB84" s="4"/>
      <c r="BC84" s="4"/>
      <c r="BD84" s="4"/>
      <c r="BE84" s="50"/>
      <c r="BF84" s="50"/>
      <c r="BG84" s="50"/>
      <c r="BH84" s="50"/>
      <c r="BI84" s="50"/>
      <c r="BJ84" s="50"/>
    </row>
    <row r="85" spans="1:62" ht="15.75" customHeight="1">
      <c r="A85" s="1"/>
      <c r="B85" s="4"/>
      <c r="C85" s="1"/>
      <c r="D85" s="1"/>
      <c r="E85" s="24"/>
      <c r="F85" s="1"/>
      <c r="G85" s="1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71"/>
      <c r="BA85" s="4"/>
      <c r="BB85" s="4"/>
      <c r="BC85" s="4"/>
      <c r="BD85" s="4"/>
      <c r="BE85" s="50"/>
      <c r="BF85" s="50"/>
      <c r="BG85" s="50"/>
      <c r="BH85" s="50"/>
      <c r="BI85" s="50"/>
      <c r="BJ85" s="50"/>
    </row>
    <row r="86" spans="1:62" ht="15.75" customHeight="1">
      <c r="A86" s="1"/>
      <c r="B86" s="4"/>
      <c r="C86" s="1"/>
      <c r="D86" s="1"/>
      <c r="E86" s="24"/>
      <c r="F86" s="1"/>
      <c r="G86" s="1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71"/>
      <c r="BA86" s="4"/>
      <c r="BB86" s="4"/>
      <c r="BC86" s="4"/>
      <c r="BD86" s="4"/>
      <c r="BE86" s="50"/>
      <c r="BF86" s="50"/>
      <c r="BG86" s="50"/>
      <c r="BH86" s="50"/>
      <c r="BI86" s="50"/>
      <c r="BJ86" s="50"/>
    </row>
    <row r="87" spans="1:62" ht="15.75" customHeight="1">
      <c r="A87" s="1"/>
      <c r="B87" s="19"/>
      <c r="C87" s="24"/>
      <c r="D87" s="24"/>
      <c r="E87" s="24"/>
      <c r="F87" s="1"/>
      <c r="G87" s="1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71"/>
      <c r="BA87" s="4"/>
      <c r="BB87" s="4"/>
      <c r="BC87" s="4"/>
      <c r="BD87" s="4"/>
      <c r="BE87" s="50"/>
      <c r="BF87" s="50"/>
      <c r="BG87" s="50"/>
      <c r="BH87" s="50"/>
      <c r="BI87" s="50"/>
      <c r="BJ87" s="50"/>
    </row>
    <row r="88" spans="1:62" ht="15.75" customHeight="1">
      <c r="A88" s="1"/>
      <c r="B88" s="4"/>
      <c r="C88" s="1"/>
      <c r="D88" s="1"/>
      <c r="E88" s="24"/>
      <c r="F88" s="1"/>
      <c r="G88" s="1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71"/>
      <c r="BA88" s="4"/>
      <c r="BB88" s="4"/>
      <c r="BC88" s="4"/>
      <c r="BD88" s="4"/>
      <c r="BE88" s="50"/>
      <c r="BF88" s="50"/>
      <c r="BG88" s="50"/>
      <c r="BH88" s="50"/>
      <c r="BI88" s="50"/>
      <c r="BJ88" s="50"/>
    </row>
    <row r="89" spans="1:62" ht="15.75" customHeight="1">
      <c r="A89" s="1"/>
      <c r="B89" s="4"/>
      <c r="C89" s="1"/>
      <c r="D89" s="1"/>
      <c r="E89" s="24"/>
      <c r="F89" s="1"/>
      <c r="G89" s="1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71"/>
      <c r="BA89" s="4"/>
      <c r="BB89" s="4"/>
      <c r="BC89" s="4"/>
      <c r="BD89" s="4"/>
      <c r="BE89" s="50"/>
      <c r="BF89" s="50"/>
      <c r="BG89" s="50"/>
      <c r="BH89" s="50"/>
      <c r="BI89" s="50"/>
      <c r="BJ89" s="50"/>
    </row>
    <row r="90" spans="1:62" ht="15.75" customHeight="1">
      <c r="A90" s="1"/>
      <c r="B90" s="4"/>
      <c r="C90" s="1"/>
      <c r="D90" s="1"/>
      <c r="E90" s="24"/>
      <c r="F90" s="1"/>
      <c r="G90" s="1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71"/>
      <c r="BA90" s="4"/>
      <c r="BB90" s="4"/>
      <c r="BC90" s="4"/>
      <c r="BD90" s="4"/>
      <c r="BE90" s="50"/>
      <c r="BF90" s="50"/>
      <c r="BG90" s="50"/>
      <c r="BH90" s="50"/>
      <c r="BI90" s="50"/>
      <c r="BJ90" s="50"/>
    </row>
    <row r="91" spans="1:62" ht="15.75" customHeight="1">
      <c r="A91" s="1"/>
      <c r="B91" s="4"/>
      <c r="C91" s="1"/>
      <c r="D91" s="1"/>
      <c r="E91" s="24"/>
      <c r="F91" s="1"/>
      <c r="G91" s="1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71"/>
      <c r="BA91" s="4"/>
      <c r="BB91" s="4"/>
      <c r="BC91" s="4"/>
      <c r="BD91" s="4"/>
      <c r="BE91" s="50"/>
      <c r="BF91" s="50"/>
      <c r="BG91" s="50"/>
      <c r="BH91" s="50"/>
      <c r="BI91" s="50"/>
      <c r="BJ91" s="50"/>
    </row>
    <row r="92" spans="1:62" ht="15.75" customHeight="1">
      <c r="A92" s="1"/>
      <c r="B92" s="4"/>
      <c r="C92" s="1"/>
      <c r="D92" s="1"/>
      <c r="E92" s="24"/>
      <c r="F92" s="1"/>
      <c r="G92" s="1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71"/>
      <c r="BA92" s="4"/>
      <c r="BB92" s="4"/>
      <c r="BC92" s="4"/>
      <c r="BD92" s="4"/>
      <c r="BE92" s="50"/>
      <c r="BF92" s="50"/>
      <c r="BG92" s="50"/>
      <c r="BH92" s="50"/>
      <c r="BI92" s="50"/>
      <c r="BJ92" s="50"/>
    </row>
    <row r="93" spans="1:62" ht="15.75" customHeight="1">
      <c r="A93" s="1"/>
      <c r="B93" s="4"/>
      <c r="C93" s="1"/>
      <c r="D93" s="1"/>
      <c r="E93" s="24"/>
      <c r="F93" s="1"/>
      <c r="G93" s="1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71"/>
      <c r="BA93" s="4"/>
      <c r="BB93" s="4"/>
      <c r="BC93" s="4"/>
      <c r="BD93" s="4"/>
      <c r="BE93" s="50"/>
      <c r="BF93" s="50"/>
      <c r="BG93" s="50"/>
      <c r="BH93" s="50"/>
      <c r="BI93" s="50"/>
      <c r="BJ93" s="50"/>
    </row>
    <row r="94" spans="1:62" ht="15.75" customHeight="1">
      <c r="A94" s="1"/>
      <c r="B94" s="19"/>
      <c r="C94" s="24"/>
      <c r="D94" s="24"/>
      <c r="E94" s="24"/>
      <c r="F94" s="1"/>
      <c r="G94" s="1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71"/>
      <c r="BA94" s="4"/>
      <c r="BB94" s="4"/>
      <c r="BC94" s="4"/>
      <c r="BD94" s="4"/>
      <c r="BE94" s="50"/>
      <c r="BF94" s="50"/>
      <c r="BG94" s="50"/>
      <c r="BH94" s="50"/>
      <c r="BI94" s="50"/>
      <c r="BJ94" s="50"/>
    </row>
    <row r="95" spans="1:62" ht="15.75" customHeight="1">
      <c r="A95" s="1"/>
      <c r="B95" s="4"/>
      <c r="C95" s="1"/>
      <c r="D95" s="1"/>
      <c r="E95" s="24"/>
      <c r="F95" s="1"/>
      <c r="G95" s="1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71"/>
      <c r="BA95" s="4"/>
      <c r="BB95" s="4"/>
      <c r="BC95" s="4"/>
      <c r="BD95" s="4"/>
      <c r="BE95" s="50"/>
      <c r="BF95" s="50"/>
      <c r="BG95" s="50"/>
      <c r="BH95" s="50"/>
      <c r="BI95" s="50"/>
      <c r="BJ95" s="50"/>
    </row>
    <row r="96" spans="1:62" ht="15.75" customHeight="1">
      <c r="A96" s="1"/>
      <c r="B96" s="19"/>
      <c r="C96" s="24"/>
      <c r="D96" s="24"/>
      <c r="E96" s="24"/>
      <c r="F96" s="1"/>
      <c r="G96" s="1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71"/>
      <c r="BA96" s="4"/>
      <c r="BB96" s="4"/>
      <c r="BC96" s="4"/>
      <c r="BD96" s="4"/>
      <c r="BE96" s="50"/>
      <c r="BF96" s="50"/>
      <c r="BG96" s="50"/>
      <c r="BH96" s="50"/>
      <c r="BI96" s="50"/>
      <c r="BJ96" s="50"/>
    </row>
    <row r="97" spans="1:62" ht="15.75" customHeight="1">
      <c r="A97" s="1"/>
      <c r="B97" s="4"/>
      <c r="C97" s="1"/>
      <c r="D97" s="1"/>
      <c r="E97" s="24"/>
      <c r="F97" s="1"/>
      <c r="G97" s="1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71"/>
      <c r="BA97" s="4"/>
      <c r="BB97" s="4"/>
      <c r="BC97" s="4"/>
      <c r="BD97" s="4"/>
      <c r="BE97" s="50"/>
      <c r="BF97" s="50"/>
      <c r="BG97" s="50"/>
      <c r="BH97" s="50"/>
      <c r="BI97" s="50"/>
      <c r="BJ97" s="50"/>
    </row>
    <row r="98" spans="1:62" ht="15.75" customHeight="1">
      <c r="A98" s="1"/>
      <c r="B98" s="4"/>
      <c r="C98" s="1"/>
      <c r="D98" s="1"/>
      <c r="E98" s="24"/>
      <c r="F98" s="1"/>
      <c r="G98" s="1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71"/>
      <c r="BA98" s="4"/>
      <c r="BB98" s="4"/>
      <c r="BC98" s="4"/>
      <c r="BD98" s="4"/>
      <c r="BE98" s="50"/>
      <c r="BF98" s="50"/>
      <c r="BG98" s="50"/>
      <c r="BH98" s="50"/>
      <c r="BI98" s="50"/>
      <c r="BJ98" s="50"/>
    </row>
    <row r="99" spans="1:62" ht="15.75" customHeight="1">
      <c r="A99" s="1"/>
      <c r="B99" s="4"/>
      <c r="C99" s="1"/>
      <c r="D99" s="1"/>
      <c r="E99" s="24"/>
      <c r="F99" s="1"/>
      <c r="G99" s="1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71"/>
      <c r="BA99" s="4"/>
      <c r="BB99" s="4"/>
      <c r="BC99" s="4"/>
      <c r="BD99" s="4"/>
      <c r="BE99" s="50"/>
      <c r="BF99" s="50"/>
      <c r="BG99" s="50"/>
      <c r="BH99" s="50"/>
      <c r="BI99" s="50"/>
      <c r="BJ99" s="50"/>
    </row>
    <row r="100" spans="1:62" ht="15.75" customHeight="1">
      <c r="A100" s="1"/>
      <c r="B100" s="4"/>
      <c r="C100" s="1"/>
      <c r="D100" s="1"/>
      <c r="E100" s="24"/>
      <c r="F100" s="1"/>
      <c r="G100" s="1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71"/>
      <c r="BA100" s="4"/>
      <c r="BB100" s="4"/>
      <c r="BC100" s="4"/>
      <c r="BD100" s="4"/>
      <c r="BE100" s="50"/>
      <c r="BF100" s="50"/>
      <c r="BG100" s="50"/>
      <c r="BH100" s="50"/>
      <c r="BI100" s="50"/>
      <c r="BJ100" s="50"/>
    </row>
    <row r="101" spans="1:62" ht="15.75" customHeight="1">
      <c r="A101" s="1"/>
      <c r="B101" s="4"/>
      <c r="C101" s="1"/>
      <c r="D101" s="1"/>
      <c r="E101" s="24"/>
      <c r="F101" s="1"/>
      <c r="G101" s="1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71"/>
      <c r="BA101" s="4"/>
      <c r="BB101" s="4"/>
      <c r="BC101" s="4"/>
      <c r="BD101" s="4"/>
      <c r="BE101" s="50"/>
      <c r="BF101" s="50"/>
      <c r="BG101" s="50"/>
      <c r="BH101" s="50"/>
      <c r="BI101" s="50"/>
      <c r="BJ101" s="50"/>
    </row>
    <row r="102" spans="1:62" ht="15.75" customHeight="1">
      <c r="A102" s="1"/>
      <c r="B102" s="19"/>
      <c r="C102" s="24"/>
      <c r="D102" s="24"/>
      <c r="E102" s="24"/>
      <c r="F102" s="1"/>
      <c r="G102" s="1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71"/>
      <c r="BA102" s="4"/>
      <c r="BB102" s="4"/>
      <c r="BC102" s="4"/>
      <c r="BD102" s="4"/>
      <c r="BE102" s="50"/>
      <c r="BF102" s="50"/>
      <c r="BG102" s="50"/>
      <c r="BH102" s="50"/>
      <c r="BI102" s="50"/>
      <c r="BJ102" s="50"/>
    </row>
    <row r="103" spans="1:62" ht="15.75" customHeight="1">
      <c r="A103" s="1"/>
      <c r="B103" s="4"/>
      <c r="C103" s="1"/>
      <c r="D103" s="1"/>
      <c r="E103" s="24"/>
      <c r="F103" s="1"/>
      <c r="G103" s="1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71"/>
      <c r="BA103" s="4"/>
      <c r="BB103" s="4"/>
      <c r="BC103" s="4"/>
      <c r="BD103" s="4"/>
      <c r="BE103" s="50"/>
      <c r="BF103" s="50"/>
      <c r="BG103" s="50"/>
      <c r="BH103" s="50"/>
      <c r="BI103" s="50"/>
      <c r="BJ103" s="50"/>
    </row>
    <row r="104" spans="1:62" ht="15.75" customHeight="1">
      <c r="A104" s="1"/>
      <c r="B104" s="4"/>
      <c r="C104" s="1"/>
      <c r="D104" s="1"/>
      <c r="E104" s="24"/>
      <c r="F104" s="1"/>
      <c r="G104" s="1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71"/>
      <c r="BA104" s="4"/>
      <c r="BB104" s="4"/>
      <c r="BC104" s="4"/>
      <c r="BD104" s="4"/>
      <c r="BE104" s="50"/>
      <c r="BF104" s="50"/>
      <c r="BG104" s="50"/>
      <c r="BH104" s="50"/>
      <c r="BI104" s="50"/>
      <c r="BJ104" s="50"/>
    </row>
    <row r="105" spans="1:62" ht="15.75" customHeight="1">
      <c r="A105" s="1"/>
      <c r="B105" s="19"/>
      <c r="C105" s="24"/>
      <c r="D105" s="24"/>
      <c r="E105" s="24"/>
      <c r="F105" s="1"/>
      <c r="G105" s="1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71"/>
      <c r="BA105" s="4"/>
      <c r="BB105" s="4"/>
      <c r="BC105" s="4"/>
      <c r="BD105" s="4"/>
      <c r="BE105" s="50"/>
      <c r="BF105" s="50"/>
      <c r="BG105" s="50"/>
      <c r="BH105" s="50"/>
      <c r="BI105" s="50"/>
      <c r="BJ105" s="50"/>
    </row>
    <row r="106" spans="1:62" ht="15.75" customHeight="1">
      <c r="A106" s="1"/>
      <c r="B106" s="4"/>
      <c r="C106" s="1"/>
      <c r="D106" s="1"/>
      <c r="E106" s="24"/>
      <c r="F106" s="1"/>
      <c r="G106" s="1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71"/>
      <c r="BA106" s="4"/>
      <c r="BB106" s="4"/>
      <c r="BC106" s="4"/>
      <c r="BD106" s="4"/>
      <c r="BE106" s="50"/>
      <c r="BF106" s="50"/>
      <c r="BG106" s="50"/>
      <c r="BH106" s="50"/>
      <c r="BI106" s="50"/>
      <c r="BJ106" s="50"/>
    </row>
    <row r="107" spans="1:62" ht="15.75" customHeight="1">
      <c r="A107" s="1"/>
      <c r="B107" s="4"/>
      <c r="C107" s="1"/>
      <c r="D107" s="1"/>
      <c r="E107" s="24"/>
      <c r="F107" s="1"/>
      <c r="G107" s="1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71"/>
      <c r="BA107" s="4"/>
      <c r="BB107" s="4"/>
      <c r="BC107" s="4"/>
      <c r="BD107" s="4"/>
      <c r="BE107" s="50"/>
      <c r="BF107" s="50"/>
      <c r="BG107" s="50"/>
      <c r="BH107" s="50"/>
      <c r="BI107" s="50"/>
      <c r="BJ107" s="50"/>
    </row>
    <row r="108" spans="1:62" ht="15.75" customHeight="1">
      <c r="A108" s="1"/>
      <c r="B108" s="19"/>
      <c r="C108" s="24"/>
      <c r="D108" s="24"/>
      <c r="E108" s="24"/>
      <c r="F108" s="1"/>
      <c r="G108" s="1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71"/>
      <c r="BA108" s="4"/>
      <c r="BB108" s="4"/>
      <c r="BC108" s="4"/>
      <c r="BD108" s="4"/>
      <c r="BE108" s="50"/>
      <c r="BF108" s="50"/>
      <c r="BG108" s="50"/>
      <c r="BH108" s="50"/>
      <c r="BI108" s="50"/>
      <c r="BJ108" s="50"/>
    </row>
    <row r="109" spans="1:62" ht="15.75" customHeight="1">
      <c r="A109" s="1"/>
      <c r="B109" s="4"/>
      <c r="C109" s="1"/>
      <c r="D109" s="1"/>
      <c r="E109" s="24"/>
      <c r="F109" s="1"/>
      <c r="G109" s="1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71"/>
      <c r="BA109" s="4"/>
      <c r="BB109" s="4"/>
      <c r="BC109" s="4"/>
      <c r="BD109" s="4"/>
      <c r="BE109" s="50"/>
      <c r="BF109" s="50"/>
      <c r="BG109" s="50"/>
      <c r="BH109" s="50"/>
      <c r="BI109" s="50"/>
      <c r="BJ109" s="50"/>
    </row>
    <row r="110" spans="1:62" ht="15.75" customHeight="1">
      <c r="A110" s="1"/>
      <c r="B110" s="4"/>
      <c r="C110" s="1"/>
      <c r="D110" s="1"/>
      <c r="E110" s="24"/>
      <c r="F110" s="1"/>
      <c r="G110" s="1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71"/>
      <c r="BA110" s="4"/>
      <c r="BB110" s="4"/>
      <c r="BC110" s="4"/>
      <c r="BD110" s="4"/>
      <c r="BE110" s="50"/>
      <c r="BF110" s="50"/>
      <c r="BG110" s="50"/>
      <c r="BH110" s="50"/>
      <c r="BI110" s="50"/>
      <c r="BJ110" s="50"/>
    </row>
    <row r="111" spans="1:62" ht="15.75" customHeight="1">
      <c r="A111" s="1"/>
      <c r="B111" s="19"/>
      <c r="C111" s="24"/>
      <c r="D111" s="24"/>
      <c r="E111" s="24"/>
      <c r="F111" s="1"/>
      <c r="G111" s="1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71"/>
      <c r="BA111" s="4"/>
      <c r="BB111" s="4"/>
      <c r="BC111" s="4"/>
      <c r="BD111" s="4"/>
      <c r="BE111" s="50"/>
      <c r="BF111" s="50"/>
      <c r="BG111" s="50"/>
      <c r="BH111" s="50"/>
      <c r="BI111" s="50"/>
      <c r="BJ111" s="50"/>
    </row>
    <row r="112" spans="1:62" ht="15.75" customHeight="1">
      <c r="A112" s="1"/>
      <c r="B112" s="4"/>
      <c r="C112" s="1"/>
      <c r="D112" s="1"/>
      <c r="E112" s="24"/>
      <c r="F112" s="1"/>
      <c r="G112" s="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71"/>
      <c r="BA112" s="4"/>
      <c r="BB112" s="4"/>
      <c r="BC112" s="4"/>
      <c r="BD112" s="4"/>
      <c r="BE112" s="50"/>
      <c r="BF112" s="50"/>
      <c r="BG112" s="50"/>
      <c r="BH112" s="50"/>
      <c r="BI112" s="50"/>
      <c r="BJ112" s="50"/>
    </row>
    <row r="113" spans="1:62" ht="15.75" customHeight="1">
      <c r="A113" s="1"/>
      <c r="B113" s="19"/>
      <c r="C113" s="24"/>
      <c r="D113" s="24"/>
      <c r="E113" s="24"/>
      <c r="F113" s="1"/>
      <c r="G113" s="1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71"/>
      <c r="BA113" s="4"/>
      <c r="BB113" s="4"/>
      <c r="BC113" s="4"/>
      <c r="BD113" s="4"/>
      <c r="BE113" s="50"/>
      <c r="BF113" s="50"/>
      <c r="BG113" s="50"/>
      <c r="BH113" s="50"/>
      <c r="BI113" s="50"/>
      <c r="BJ113" s="50"/>
    </row>
    <row r="114" spans="1:62" ht="15.75" customHeight="1">
      <c r="A114" s="1"/>
      <c r="B114" s="4"/>
      <c r="C114" s="1"/>
      <c r="D114" s="1"/>
      <c r="E114" s="24"/>
      <c r="F114" s="1"/>
      <c r="G114" s="1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71"/>
      <c r="BA114" s="4"/>
      <c r="BB114" s="4"/>
      <c r="BC114" s="4"/>
      <c r="BD114" s="4"/>
      <c r="BE114" s="50"/>
      <c r="BF114" s="50"/>
      <c r="BG114" s="50"/>
      <c r="BH114" s="50"/>
      <c r="BI114" s="50"/>
      <c r="BJ114" s="50"/>
    </row>
    <row r="115" spans="1:62" ht="15.75" customHeight="1">
      <c r="A115" s="1"/>
      <c r="B115" s="19"/>
      <c r="C115" s="24"/>
      <c r="D115" s="24"/>
      <c r="E115" s="24"/>
      <c r="F115" s="1"/>
      <c r="G115" s="1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71"/>
      <c r="BA115" s="4"/>
      <c r="BB115" s="4"/>
      <c r="BC115" s="4"/>
      <c r="BD115" s="4"/>
      <c r="BE115" s="50"/>
      <c r="BF115" s="50"/>
      <c r="BG115" s="50"/>
      <c r="BH115" s="50"/>
      <c r="BI115" s="50"/>
      <c r="BJ115" s="50"/>
    </row>
    <row r="116" spans="1:62" ht="15.75" customHeight="1">
      <c r="A116" s="1"/>
      <c r="B116" s="4"/>
      <c r="C116" s="1"/>
      <c r="D116" s="1"/>
      <c r="E116" s="24"/>
      <c r="F116" s="1"/>
      <c r="G116" s="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71"/>
      <c r="BA116" s="4"/>
      <c r="BB116" s="4"/>
      <c r="BC116" s="4"/>
      <c r="BD116" s="4"/>
      <c r="BE116" s="50"/>
      <c r="BF116" s="50"/>
      <c r="BG116" s="50"/>
      <c r="BH116" s="50"/>
      <c r="BI116" s="50"/>
      <c r="BJ116" s="50"/>
    </row>
    <row r="117" spans="1:62" ht="15.75" customHeight="1">
      <c r="A117" s="1"/>
      <c r="B117" s="19"/>
      <c r="C117" s="24"/>
      <c r="D117" s="24"/>
      <c r="E117" s="24"/>
      <c r="F117" s="1"/>
      <c r="G117" s="1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71"/>
      <c r="BA117" s="4"/>
      <c r="BB117" s="4"/>
      <c r="BC117" s="4"/>
      <c r="BD117" s="4"/>
      <c r="BE117" s="50"/>
      <c r="BF117" s="50"/>
      <c r="BG117" s="50"/>
      <c r="BH117" s="50"/>
      <c r="BI117" s="50"/>
      <c r="BJ117" s="50"/>
    </row>
    <row r="118" spans="1:62" ht="15.75" customHeight="1">
      <c r="A118" s="1"/>
      <c r="B118" s="4"/>
      <c r="C118" s="1"/>
      <c r="D118" s="1"/>
      <c r="E118" s="24"/>
      <c r="F118" s="1"/>
      <c r="G118" s="1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71"/>
      <c r="BA118" s="4"/>
      <c r="BB118" s="4"/>
      <c r="BC118" s="4"/>
      <c r="BD118" s="4"/>
      <c r="BE118" s="50"/>
      <c r="BF118" s="50"/>
      <c r="BG118" s="50"/>
      <c r="BH118" s="50"/>
      <c r="BI118" s="50"/>
      <c r="BJ118" s="50"/>
    </row>
    <row r="119" spans="1:62" ht="15.75" customHeight="1">
      <c r="A119" s="1"/>
      <c r="B119" s="19"/>
      <c r="C119" s="24"/>
      <c r="D119" s="24"/>
      <c r="E119" s="24"/>
      <c r="F119" s="1"/>
      <c r="G119" s="1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71"/>
      <c r="BA119" s="4"/>
      <c r="BB119" s="4"/>
      <c r="BC119" s="4"/>
      <c r="BD119" s="4"/>
      <c r="BE119" s="50"/>
      <c r="BF119" s="50"/>
      <c r="BG119" s="50"/>
      <c r="BH119" s="50"/>
      <c r="BI119" s="50"/>
      <c r="BJ119" s="50"/>
    </row>
    <row r="120" spans="1:62" ht="15.75" customHeight="1">
      <c r="A120" s="1"/>
      <c r="B120" s="4"/>
      <c r="C120" s="1"/>
      <c r="D120" s="1"/>
      <c r="E120" s="24"/>
      <c r="F120" s="1"/>
      <c r="G120" s="1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71"/>
      <c r="BA120" s="4"/>
      <c r="BB120" s="4"/>
      <c r="BC120" s="4"/>
      <c r="BD120" s="4"/>
      <c r="BE120" s="50"/>
      <c r="BF120" s="50"/>
      <c r="BG120" s="50"/>
      <c r="BH120" s="50"/>
      <c r="BI120" s="50"/>
      <c r="BJ120" s="50"/>
    </row>
    <row r="121" spans="1:62" ht="15.75" customHeight="1">
      <c r="A121" s="1"/>
      <c r="B121" s="4"/>
      <c r="C121" s="1"/>
      <c r="D121" s="1"/>
      <c r="E121" s="24"/>
      <c r="F121" s="1"/>
      <c r="G121" s="1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71"/>
      <c r="BA121" s="4"/>
      <c r="BB121" s="4"/>
      <c r="BC121" s="4"/>
      <c r="BD121" s="4"/>
      <c r="BE121" s="50"/>
      <c r="BF121" s="50"/>
      <c r="BG121" s="50"/>
      <c r="BH121" s="50"/>
      <c r="BI121" s="50"/>
      <c r="BJ121" s="50"/>
    </row>
    <row r="122" spans="1:62" ht="15.75" customHeight="1">
      <c r="A122" s="1"/>
      <c r="B122" s="4"/>
      <c r="C122" s="1"/>
      <c r="D122" s="1"/>
      <c r="E122" s="24"/>
      <c r="F122" s="1"/>
      <c r="G122" s="1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71"/>
      <c r="BA122" s="4"/>
      <c r="BB122" s="4"/>
      <c r="BC122" s="4"/>
      <c r="BD122" s="4"/>
      <c r="BE122" s="4"/>
      <c r="BF122" s="4"/>
      <c r="BG122" s="4"/>
      <c r="BH122" s="4"/>
      <c r="BI122" s="4"/>
      <c r="BJ122" s="4"/>
    </row>
    <row r="123" spans="1:62" ht="15.75" customHeight="1">
      <c r="A123" s="1"/>
      <c r="B123" s="4"/>
      <c r="C123" s="4"/>
      <c r="D123" s="4"/>
      <c r="E123" s="19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85"/>
      <c r="BA123" s="4"/>
      <c r="BB123" s="4"/>
      <c r="BC123" s="4"/>
      <c r="BD123" s="4"/>
      <c r="BE123" s="4"/>
      <c r="BF123" s="4"/>
      <c r="BG123" s="4"/>
      <c r="BH123" s="4"/>
      <c r="BI123" s="4"/>
      <c r="BJ123" s="4"/>
    </row>
    <row r="124" spans="1:62" ht="15.75" customHeight="1">
      <c r="A124" s="1"/>
      <c r="B124" s="4"/>
      <c r="C124" s="4"/>
      <c r="D124" s="4"/>
      <c r="E124" s="19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85"/>
      <c r="BA124" s="4"/>
      <c r="BB124" s="4"/>
      <c r="BC124" s="4"/>
      <c r="BD124" s="4"/>
      <c r="BE124" s="4"/>
      <c r="BF124" s="4"/>
      <c r="BG124" s="4"/>
      <c r="BH124" s="4"/>
      <c r="BI124" s="4"/>
      <c r="BJ124" s="4"/>
    </row>
    <row r="125" spans="1:62" ht="15.75" customHeight="1">
      <c r="A125" s="1"/>
      <c r="B125" s="4"/>
      <c r="C125" s="4"/>
      <c r="D125" s="4"/>
      <c r="E125" s="19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85"/>
      <c r="BA125" s="4"/>
      <c r="BB125" s="4"/>
      <c r="BC125" s="4"/>
      <c r="BD125" s="4"/>
      <c r="BE125" s="4"/>
      <c r="BF125" s="4"/>
      <c r="BG125" s="4"/>
      <c r="BH125" s="4"/>
      <c r="BI125" s="4"/>
      <c r="BJ125" s="4"/>
    </row>
    <row r="126" spans="1:62" ht="15.75" customHeight="1">
      <c r="A126" s="1"/>
      <c r="B126" s="4"/>
      <c r="C126" s="4"/>
      <c r="D126" s="4"/>
      <c r="E126" s="19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85"/>
      <c r="BA126" s="4"/>
      <c r="BB126" s="4"/>
      <c r="BC126" s="4"/>
      <c r="BD126" s="4"/>
      <c r="BE126" s="4"/>
      <c r="BF126" s="4"/>
      <c r="BG126" s="4"/>
      <c r="BH126" s="4"/>
      <c r="BI126" s="4"/>
      <c r="BJ126" s="4"/>
    </row>
    <row r="127" spans="1:62" ht="15.75" customHeight="1">
      <c r="A127" s="1"/>
      <c r="B127" s="4"/>
      <c r="C127" s="4"/>
      <c r="D127" s="4"/>
      <c r="E127" s="19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85"/>
      <c r="BA127" s="4"/>
      <c r="BB127" s="4"/>
      <c r="BC127" s="4"/>
      <c r="BD127" s="4"/>
      <c r="BE127" s="4"/>
      <c r="BF127" s="4"/>
      <c r="BG127" s="4"/>
      <c r="BH127" s="4"/>
      <c r="BI127" s="4"/>
      <c r="BJ127" s="4"/>
    </row>
    <row r="128" spans="1:62" ht="15.75" customHeight="1">
      <c r="A128" s="1"/>
      <c r="B128" s="4"/>
      <c r="C128" s="4"/>
      <c r="D128" s="4"/>
      <c r="E128" s="19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85"/>
      <c r="BA128" s="4"/>
      <c r="BB128" s="4"/>
      <c r="BC128" s="4"/>
      <c r="BD128" s="4"/>
      <c r="BE128" s="4"/>
      <c r="BF128" s="4"/>
      <c r="BG128" s="4"/>
      <c r="BH128" s="4"/>
      <c r="BI128" s="4"/>
      <c r="BJ128" s="4"/>
    </row>
    <row r="129" spans="1:62" ht="15.75" customHeight="1">
      <c r="A129" s="1"/>
      <c r="B129" s="4"/>
      <c r="C129" s="4"/>
      <c r="D129" s="4"/>
      <c r="E129" s="19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85"/>
      <c r="BA129" s="4"/>
      <c r="BB129" s="4"/>
      <c r="BC129" s="4"/>
      <c r="BD129" s="4"/>
      <c r="BE129" s="4"/>
      <c r="BF129" s="4"/>
      <c r="BG129" s="4"/>
      <c r="BH129" s="4"/>
      <c r="BI129" s="4"/>
      <c r="BJ129" s="4"/>
    </row>
    <row r="130" spans="1:62" ht="15.75" customHeight="1">
      <c r="A130" s="1"/>
      <c r="B130" s="4"/>
      <c r="C130" s="4"/>
      <c r="D130" s="4"/>
      <c r="E130" s="19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85"/>
      <c r="BA130" s="4"/>
      <c r="BB130" s="4"/>
      <c r="BC130" s="4"/>
      <c r="BD130" s="4"/>
      <c r="BE130" s="4"/>
      <c r="BF130" s="4"/>
      <c r="BG130" s="4"/>
      <c r="BH130" s="4"/>
      <c r="BI130" s="4"/>
      <c r="BJ130" s="4"/>
    </row>
    <row r="131" spans="1:62" ht="15.75" customHeight="1">
      <c r="A131" s="1"/>
      <c r="B131" s="4"/>
      <c r="C131" s="4"/>
      <c r="D131" s="4"/>
      <c r="E131" s="19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85"/>
      <c r="BA131" s="4"/>
      <c r="BB131" s="4"/>
      <c r="BC131" s="4"/>
      <c r="BD131" s="4"/>
      <c r="BE131" s="4"/>
      <c r="BF131" s="4"/>
      <c r="BG131" s="4"/>
      <c r="BH131" s="4"/>
      <c r="BI131" s="4"/>
      <c r="BJ131" s="4"/>
    </row>
    <row r="132" spans="1:62" ht="15.75" customHeight="1">
      <c r="A132" s="1"/>
      <c r="B132" s="4"/>
      <c r="C132" s="4"/>
      <c r="D132" s="4"/>
      <c r="E132" s="19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85"/>
      <c r="BA132" s="4"/>
      <c r="BB132" s="4"/>
      <c r="BC132" s="4"/>
      <c r="BD132" s="4"/>
      <c r="BE132" s="4"/>
      <c r="BF132" s="4"/>
      <c r="BG132" s="4"/>
      <c r="BH132" s="4"/>
      <c r="BI132" s="4"/>
      <c r="BJ132" s="4"/>
    </row>
    <row r="133" spans="1:62" ht="15.75" customHeight="1">
      <c r="A133" s="1"/>
      <c r="B133" s="4"/>
      <c r="C133" s="4"/>
      <c r="D133" s="4"/>
      <c r="E133" s="19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85"/>
      <c r="BA133" s="4"/>
      <c r="BB133" s="4"/>
      <c r="BC133" s="4"/>
      <c r="BD133" s="4"/>
      <c r="BE133" s="4"/>
      <c r="BF133" s="4"/>
      <c r="BG133" s="4"/>
      <c r="BH133" s="4"/>
      <c r="BI133" s="4"/>
      <c r="BJ133" s="4"/>
    </row>
    <row r="134" spans="1:62" ht="15.75" customHeight="1">
      <c r="A134" s="1"/>
      <c r="B134" s="4"/>
      <c r="C134" s="4"/>
      <c r="D134" s="4"/>
      <c r="E134" s="19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85"/>
      <c r="BA134" s="4"/>
      <c r="BB134" s="4"/>
      <c r="BC134" s="4"/>
      <c r="BD134" s="4"/>
      <c r="BE134" s="4"/>
      <c r="BF134" s="4"/>
      <c r="BG134" s="4"/>
      <c r="BH134" s="4"/>
      <c r="BI134" s="4"/>
      <c r="BJ134" s="4"/>
    </row>
    <row r="135" spans="1:62" ht="15.75" customHeight="1">
      <c r="A135" s="1"/>
      <c r="B135" s="4"/>
      <c r="C135" s="4"/>
      <c r="D135" s="4"/>
      <c r="E135" s="19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85"/>
      <c r="BA135" s="4"/>
      <c r="BB135" s="4"/>
      <c r="BC135" s="4"/>
      <c r="BD135" s="4"/>
      <c r="BE135" s="4"/>
      <c r="BF135" s="4"/>
      <c r="BG135" s="4"/>
      <c r="BH135" s="4"/>
      <c r="BI135" s="4"/>
      <c r="BJ135" s="4"/>
    </row>
    <row r="136" spans="1:62" ht="15.75" customHeight="1">
      <c r="A136" s="1"/>
      <c r="B136" s="4"/>
      <c r="C136" s="4"/>
      <c r="D136" s="4"/>
      <c r="E136" s="19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85"/>
      <c r="BA136" s="4"/>
      <c r="BB136" s="4"/>
      <c r="BC136" s="4"/>
      <c r="BD136" s="4"/>
      <c r="BE136" s="4"/>
      <c r="BF136" s="4"/>
      <c r="BG136" s="4"/>
      <c r="BH136" s="4"/>
      <c r="BI136" s="4"/>
      <c r="BJ136" s="4"/>
    </row>
    <row r="137" spans="1:62" ht="15.75" customHeight="1">
      <c r="A137" s="1"/>
      <c r="B137" s="4"/>
      <c r="C137" s="4"/>
      <c r="D137" s="4"/>
      <c r="E137" s="19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85"/>
      <c r="BA137" s="4"/>
      <c r="BB137" s="4"/>
      <c r="BC137" s="4"/>
      <c r="BD137" s="4"/>
      <c r="BE137" s="4"/>
      <c r="BF137" s="4"/>
      <c r="BG137" s="4"/>
      <c r="BH137" s="4"/>
      <c r="BI137" s="4"/>
      <c r="BJ137" s="4"/>
    </row>
    <row r="138" spans="1:62" ht="15.75" customHeight="1">
      <c r="A138" s="1"/>
      <c r="B138" s="4"/>
      <c r="C138" s="4"/>
      <c r="D138" s="4"/>
      <c r="E138" s="19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85"/>
      <c r="BA138" s="4"/>
      <c r="BB138" s="4"/>
      <c r="BC138" s="4"/>
      <c r="BD138" s="4"/>
      <c r="BE138" s="4"/>
      <c r="BF138" s="4"/>
      <c r="BG138" s="4"/>
      <c r="BH138" s="4"/>
      <c r="BI138" s="4"/>
      <c r="BJ138" s="4"/>
    </row>
    <row r="139" spans="1:62" ht="15.75" customHeight="1">
      <c r="A139" s="1"/>
      <c r="B139" s="4"/>
      <c r="C139" s="4"/>
      <c r="D139" s="4"/>
      <c r="E139" s="19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85"/>
      <c r="BA139" s="4"/>
      <c r="BB139" s="4"/>
      <c r="BC139" s="4"/>
      <c r="BD139" s="4"/>
      <c r="BE139" s="4"/>
      <c r="BF139" s="4"/>
      <c r="BG139" s="4"/>
      <c r="BH139" s="4"/>
      <c r="BI139" s="4"/>
      <c r="BJ139" s="4"/>
    </row>
    <row r="140" spans="1:62" ht="15.75" customHeight="1">
      <c r="A140" s="1"/>
      <c r="B140" s="4"/>
      <c r="C140" s="4"/>
      <c r="D140" s="4"/>
      <c r="E140" s="19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85"/>
      <c r="BA140" s="4"/>
      <c r="BB140" s="4"/>
      <c r="BC140" s="4"/>
      <c r="BD140" s="4"/>
      <c r="BE140" s="4"/>
      <c r="BF140" s="4"/>
      <c r="BG140" s="4"/>
      <c r="BH140" s="4"/>
      <c r="BI140" s="4"/>
      <c r="BJ140" s="4"/>
    </row>
    <row r="141" spans="1:62" ht="15.75" customHeight="1">
      <c r="A141" s="1"/>
      <c r="B141" s="4"/>
      <c r="C141" s="4"/>
      <c r="D141" s="4"/>
      <c r="E141" s="19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85"/>
      <c r="BA141" s="4"/>
      <c r="BB141" s="4"/>
      <c r="BC141" s="4"/>
      <c r="BD141" s="4"/>
      <c r="BE141" s="4"/>
      <c r="BF141" s="4"/>
      <c r="BG141" s="4"/>
      <c r="BH141" s="4"/>
      <c r="BI141" s="4"/>
      <c r="BJ141" s="4"/>
    </row>
    <row r="142" spans="1:62" ht="15.75" customHeight="1">
      <c r="A142" s="1"/>
      <c r="B142" s="4"/>
      <c r="C142" s="4"/>
      <c r="D142" s="4"/>
      <c r="E142" s="19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85"/>
      <c r="BA142" s="4"/>
      <c r="BB142" s="4"/>
      <c r="BC142" s="4"/>
      <c r="BD142" s="4"/>
      <c r="BE142" s="4"/>
      <c r="BF142" s="4"/>
      <c r="BG142" s="4"/>
      <c r="BH142" s="4"/>
      <c r="BI142" s="4"/>
      <c r="BJ142" s="4"/>
    </row>
    <row r="143" spans="1:62" ht="15.75" customHeight="1">
      <c r="A143" s="1"/>
      <c r="B143" s="4"/>
      <c r="C143" s="4"/>
      <c r="D143" s="4"/>
      <c r="E143" s="19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85"/>
      <c r="BA143" s="4"/>
      <c r="BB143" s="4"/>
      <c r="BC143" s="4"/>
      <c r="BD143" s="4"/>
      <c r="BE143" s="4"/>
      <c r="BF143" s="4"/>
      <c r="BG143" s="4"/>
      <c r="BH143" s="4"/>
      <c r="BI143" s="4"/>
      <c r="BJ143" s="4"/>
    </row>
    <row r="144" spans="1:62" ht="15.75" customHeight="1">
      <c r="A144" s="1"/>
      <c r="B144" s="4"/>
      <c r="C144" s="4"/>
      <c r="D144" s="4"/>
      <c r="E144" s="19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85"/>
      <c r="BA144" s="4"/>
      <c r="BB144" s="4"/>
      <c r="BC144" s="4"/>
      <c r="BD144" s="4"/>
      <c r="BE144" s="4"/>
      <c r="BF144" s="4"/>
      <c r="BG144" s="4"/>
      <c r="BH144" s="4"/>
      <c r="BI144" s="4"/>
      <c r="BJ144" s="4"/>
    </row>
    <row r="145" spans="1:62" ht="15.75" customHeight="1">
      <c r="A145" s="1"/>
      <c r="B145" s="4"/>
      <c r="C145" s="4"/>
      <c r="D145" s="4"/>
      <c r="E145" s="19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85"/>
      <c r="BA145" s="4"/>
      <c r="BB145" s="4"/>
      <c r="BC145" s="4"/>
      <c r="BD145" s="4"/>
      <c r="BE145" s="4"/>
      <c r="BF145" s="4"/>
      <c r="BG145" s="4"/>
      <c r="BH145" s="4"/>
      <c r="BI145" s="4"/>
      <c r="BJ145" s="4"/>
    </row>
    <row r="146" spans="1:62" ht="15.75" customHeight="1">
      <c r="A146" s="1"/>
      <c r="B146" s="4"/>
      <c r="C146" s="4"/>
      <c r="D146" s="4"/>
      <c r="E146" s="19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85"/>
      <c r="BA146" s="4"/>
      <c r="BB146" s="4"/>
      <c r="BC146" s="4"/>
      <c r="BD146" s="4"/>
      <c r="BE146" s="4"/>
      <c r="BF146" s="4"/>
      <c r="BG146" s="4"/>
      <c r="BH146" s="4"/>
      <c r="BI146" s="4"/>
      <c r="BJ146" s="4"/>
    </row>
    <row r="147" spans="1:62" ht="15.75" customHeight="1">
      <c r="A147" s="1"/>
      <c r="B147" s="4"/>
      <c r="C147" s="4"/>
      <c r="D147" s="4"/>
      <c r="E147" s="19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85"/>
      <c r="BA147" s="4"/>
      <c r="BB147" s="4"/>
      <c r="BC147" s="4"/>
      <c r="BD147" s="4"/>
      <c r="BE147" s="4"/>
      <c r="BF147" s="4"/>
      <c r="BG147" s="4"/>
      <c r="BH147" s="4"/>
      <c r="BI147" s="4"/>
      <c r="BJ147" s="4"/>
    </row>
    <row r="148" spans="1:62" ht="15.75" customHeight="1">
      <c r="A148" s="1"/>
      <c r="B148" s="4"/>
      <c r="C148" s="4"/>
      <c r="D148" s="4"/>
      <c r="E148" s="19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85"/>
      <c r="BA148" s="4"/>
      <c r="BB148" s="4"/>
      <c r="BC148" s="4"/>
      <c r="BD148" s="4"/>
      <c r="BE148" s="4"/>
      <c r="BF148" s="4"/>
      <c r="BG148" s="4"/>
      <c r="BH148" s="4"/>
      <c r="BI148" s="4"/>
      <c r="BJ148" s="4"/>
    </row>
    <row r="149" spans="1:62" ht="15.75" customHeight="1">
      <c r="A149" s="1"/>
      <c r="B149" s="4"/>
      <c r="C149" s="4"/>
      <c r="D149" s="4"/>
      <c r="E149" s="19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85"/>
      <c r="BA149" s="4"/>
      <c r="BB149" s="4"/>
      <c r="BC149" s="4"/>
      <c r="BD149" s="4"/>
      <c r="BE149" s="4"/>
      <c r="BF149" s="4"/>
      <c r="BG149" s="4"/>
      <c r="BH149" s="4"/>
      <c r="BI149" s="4"/>
      <c r="BJ149" s="4"/>
    </row>
    <row r="150" spans="1:62" ht="15.75" customHeight="1">
      <c r="A150" s="1"/>
      <c r="B150" s="4"/>
      <c r="C150" s="4"/>
      <c r="D150" s="4"/>
      <c r="E150" s="19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85"/>
      <c r="BA150" s="4"/>
      <c r="BB150" s="4"/>
      <c r="BC150" s="4"/>
      <c r="BD150" s="4"/>
      <c r="BE150" s="4"/>
      <c r="BF150" s="4"/>
      <c r="BG150" s="4"/>
      <c r="BH150" s="4"/>
      <c r="BI150" s="4"/>
      <c r="BJ150" s="4"/>
    </row>
    <row r="151" spans="1:62" ht="15.75" customHeight="1">
      <c r="A151" s="1"/>
      <c r="B151" s="4"/>
      <c r="C151" s="4"/>
      <c r="D151" s="4"/>
      <c r="E151" s="19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85"/>
      <c r="BA151" s="4"/>
      <c r="BB151" s="4"/>
      <c r="BC151" s="4"/>
      <c r="BD151" s="4"/>
      <c r="BE151" s="4"/>
      <c r="BF151" s="4"/>
      <c r="BG151" s="4"/>
      <c r="BH151" s="4"/>
      <c r="BI151" s="4"/>
      <c r="BJ151" s="4"/>
    </row>
    <row r="152" spans="1:62" ht="15.75" customHeight="1">
      <c r="A152" s="1"/>
      <c r="B152" s="4"/>
      <c r="C152" s="4"/>
      <c r="D152" s="4"/>
      <c r="E152" s="19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85"/>
      <c r="BA152" s="4"/>
      <c r="BB152" s="4"/>
      <c r="BC152" s="4"/>
      <c r="BD152" s="4"/>
      <c r="BE152" s="4"/>
      <c r="BF152" s="4"/>
      <c r="BG152" s="4"/>
      <c r="BH152" s="4"/>
      <c r="BI152" s="4"/>
      <c r="BJ152" s="4"/>
    </row>
    <row r="153" spans="1:62" ht="15.75" customHeight="1">
      <c r="A153" s="1"/>
      <c r="B153" s="4"/>
      <c r="C153" s="4"/>
      <c r="D153" s="4"/>
      <c r="E153" s="19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85"/>
      <c r="BA153" s="4"/>
      <c r="BB153" s="4"/>
      <c r="BC153" s="4"/>
      <c r="BD153" s="4"/>
      <c r="BE153" s="4"/>
      <c r="BF153" s="4"/>
      <c r="BG153" s="4"/>
      <c r="BH153" s="4"/>
      <c r="BI153" s="4"/>
      <c r="BJ153" s="4"/>
    </row>
    <row r="154" spans="1:62" ht="15.75" customHeight="1">
      <c r="A154" s="1"/>
      <c r="B154" s="4"/>
      <c r="C154" s="4"/>
      <c r="D154" s="4"/>
      <c r="E154" s="19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85"/>
      <c r="BA154" s="4"/>
      <c r="BB154" s="4"/>
      <c r="BC154" s="4"/>
      <c r="BD154" s="4"/>
      <c r="BE154" s="4"/>
      <c r="BF154" s="4"/>
      <c r="BG154" s="4"/>
      <c r="BH154" s="4"/>
      <c r="BI154" s="4"/>
      <c r="BJ154" s="4"/>
    </row>
    <row r="155" spans="1:62" ht="15.75" customHeight="1">
      <c r="A155" s="1"/>
      <c r="B155" s="4"/>
      <c r="C155" s="4"/>
      <c r="D155" s="4"/>
      <c r="E155" s="19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85"/>
      <c r="BA155" s="4"/>
      <c r="BB155" s="4"/>
      <c r="BC155" s="4"/>
      <c r="BD155" s="4"/>
      <c r="BE155" s="4"/>
      <c r="BF155" s="4"/>
      <c r="BG155" s="4"/>
      <c r="BH155" s="4"/>
      <c r="BI155" s="4"/>
      <c r="BJ155" s="4"/>
    </row>
    <row r="156" spans="1:62" ht="15.75" customHeight="1">
      <c r="A156" s="1"/>
      <c r="B156" s="4"/>
      <c r="C156" s="4"/>
      <c r="D156" s="4"/>
      <c r="E156" s="19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85"/>
      <c r="BA156" s="4"/>
      <c r="BB156" s="4"/>
      <c r="BC156" s="4"/>
      <c r="BD156" s="4"/>
      <c r="BE156" s="4"/>
      <c r="BF156" s="4"/>
      <c r="BG156" s="4"/>
      <c r="BH156" s="4"/>
      <c r="BI156" s="4"/>
      <c r="BJ156" s="4"/>
    </row>
    <row r="157" spans="1:62" ht="15.75" customHeight="1">
      <c r="A157" s="1"/>
      <c r="B157" s="4"/>
      <c r="C157" s="4"/>
      <c r="D157" s="4"/>
      <c r="E157" s="19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85"/>
      <c r="BA157" s="4"/>
      <c r="BB157" s="4"/>
      <c r="BC157" s="4"/>
      <c r="BD157" s="4"/>
      <c r="BE157" s="4"/>
      <c r="BF157" s="4"/>
      <c r="BG157" s="4"/>
      <c r="BH157" s="4"/>
      <c r="BI157" s="4"/>
      <c r="BJ157" s="4"/>
    </row>
    <row r="158" spans="1:62" ht="15.75" customHeight="1">
      <c r="A158" s="1"/>
      <c r="B158" s="4"/>
      <c r="C158" s="4"/>
      <c r="D158" s="4"/>
      <c r="E158" s="19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85"/>
      <c r="BA158" s="4"/>
      <c r="BB158" s="4"/>
      <c r="BC158" s="4"/>
      <c r="BD158" s="4"/>
      <c r="BE158" s="4"/>
      <c r="BF158" s="4"/>
      <c r="BG158" s="4"/>
      <c r="BH158" s="4"/>
      <c r="BI158" s="4"/>
      <c r="BJ158" s="4"/>
    </row>
    <row r="159" spans="1:62" ht="15.75" customHeight="1">
      <c r="A159" s="1"/>
      <c r="B159" s="4"/>
      <c r="C159" s="4"/>
      <c r="D159" s="4"/>
      <c r="E159" s="19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85"/>
      <c r="BA159" s="4"/>
      <c r="BB159" s="4"/>
      <c r="BC159" s="4"/>
      <c r="BD159" s="4"/>
      <c r="BE159" s="4"/>
      <c r="BF159" s="4"/>
      <c r="BG159" s="4"/>
      <c r="BH159" s="4"/>
      <c r="BI159" s="4"/>
      <c r="BJ159" s="4"/>
    </row>
    <row r="160" spans="1:62" ht="15.75" customHeight="1">
      <c r="A160" s="1"/>
      <c r="B160" s="4"/>
      <c r="C160" s="4"/>
      <c r="D160" s="4"/>
      <c r="E160" s="19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85"/>
      <c r="BA160" s="4"/>
      <c r="BB160" s="4"/>
      <c r="BC160" s="4"/>
      <c r="BD160" s="4"/>
      <c r="BE160" s="4"/>
      <c r="BF160" s="4"/>
      <c r="BG160" s="4"/>
      <c r="BH160" s="4"/>
      <c r="BI160" s="4"/>
      <c r="BJ160" s="4"/>
    </row>
    <row r="161" spans="1:62" ht="15.75" customHeight="1">
      <c r="A161" s="1"/>
      <c r="B161" s="4"/>
      <c r="C161" s="4"/>
      <c r="D161" s="4"/>
      <c r="E161" s="19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85"/>
      <c r="BA161" s="4"/>
      <c r="BB161" s="4"/>
      <c r="BC161" s="4"/>
      <c r="BD161" s="4"/>
      <c r="BE161" s="4"/>
      <c r="BF161" s="4"/>
      <c r="BG161" s="4"/>
      <c r="BH161" s="4"/>
      <c r="BI161" s="4"/>
      <c r="BJ161" s="4"/>
    </row>
    <row r="162" spans="1:62" ht="15.75" customHeight="1">
      <c r="A162" s="1"/>
      <c r="B162" s="4"/>
      <c r="C162" s="4"/>
      <c r="D162" s="4"/>
      <c r="E162" s="19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85"/>
      <c r="BA162" s="4"/>
      <c r="BB162" s="4"/>
      <c r="BC162" s="4"/>
      <c r="BD162" s="4"/>
      <c r="BE162" s="4"/>
      <c r="BF162" s="4"/>
      <c r="BG162" s="4"/>
      <c r="BH162" s="4"/>
      <c r="BI162" s="4"/>
      <c r="BJ162" s="4"/>
    </row>
    <row r="163" spans="1:62" ht="15.75" customHeight="1">
      <c r="A163" s="1"/>
      <c r="B163" s="4"/>
      <c r="C163" s="4"/>
      <c r="D163" s="4"/>
      <c r="E163" s="19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85"/>
      <c r="BA163" s="4"/>
      <c r="BB163" s="4"/>
      <c r="BC163" s="4"/>
      <c r="BD163" s="4"/>
      <c r="BE163" s="4"/>
      <c r="BF163" s="4"/>
      <c r="BG163" s="4"/>
      <c r="BH163" s="4"/>
      <c r="BI163" s="4"/>
      <c r="BJ163" s="4"/>
    </row>
    <row r="164" spans="1:62" ht="15.75" customHeight="1">
      <c r="A164" s="1"/>
      <c r="B164" s="4"/>
      <c r="C164" s="4"/>
      <c r="D164" s="4"/>
      <c r="E164" s="19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85"/>
      <c r="BA164" s="4"/>
      <c r="BB164" s="4"/>
      <c r="BC164" s="4"/>
      <c r="BD164" s="4"/>
      <c r="BE164" s="4"/>
      <c r="BF164" s="4"/>
      <c r="BG164" s="4"/>
      <c r="BH164" s="4"/>
      <c r="BI164" s="4"/>
      <c r="BJ164" s="4"/>
    </row>
    <row r="165" spans="1:62" ht="15.75" customHeight="1">
      <c r="A165" s="1"/>
      <c r="B165" s="4"/>
      <c r="C165" s="4"/>
      <c r="D165" s="4"/>
      <c r="E165" s="19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85"/>
      <c r="BA165" s="4"/>
      <c r="BB165" s="4"/>
      <c r="BC165" s="4"/>
      <c r="BD165" s="4"/>
      <c r="BE165" s="4"/>
      <c r="BF165" s="4"/>
      <c r="BG165" s="4"/>
      <c r="BH165" s="4"/>
      <c r="BI165" s="4"/>
      <c r="BJ165" s="4"/>
    </row>
    <row r="166" spans="1:62" ht="15.75" customHeight="1">
      <c r="A166" s="1"/>
      <c r="B166" s="4"/>
      <c r="C166" s="4"/>
      <c r="D166" s="4"/>
      <c r="E166" s="19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85"/>
      <c r="BA166" s="4"/>
      <c r="BB166" s="4"/>
      <c r="BC166" s="4"/>
      <c r="BD166" s="4"/>
      <c r="BE166" s="4"/>
      <c r="BF166" s="4"/>
      <c r="BG166" s="4"/>
      <c r="BH166" s="4"/>
      <c r="BI166" s="4"/>
      <c r="BJ166" s="4"/>
    </row>
    <row r="167" spans="1:62" ht="15.75" customHeight="1">
      <c r="A167" s="1"/>
      <c r="B167" s="4"/>
      <c r="C167" s="4"/>
      <c r="D167" s="4"/>
      <c r="E167" s="19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85"/>
      <c r="BA167" s="4"/>
      <c r="BB167" s="4"/>
      <c r="BC167" s="4"/>
      <c r="BD167" s="4"/>
      <c r="BE167" s="4"/>
      <c r="BF167" s="4"/>
      <c r="BG167" s="4"/>
      <c r="BH167" s="4"/>
      <c r="BI167" s="4"/>
      <c r="BJ167" s="4"/>
    </row>
    <row r="168" spans="1:62" ht="15.75" customHeight="1">
      <c r="A168" s="1"/>
      <c r="B168" s="4"/>
      <c r="C168" s="4"/>
      <c r="D168" s="4"/>
      <c r="E168" s="19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85"/>
      <c r="BA168" s="4"/>
      <c r="BB168" s="4"/>
      <c r="BC168" s="4"/>
      <c r="BD168" s="4"/>
      <c r="BE168" s="4"/>
      <c r="BF168" s="4"/>
      <c r="BG168" s="4"/>
      <c r="BH168" s="4"/>
      <c r="BI168" s="4"/>
      <c r="BJ168" s="4"/>
    </row>
    <row r="169" spans="1:62" ht="15.75" customHeight="1">
      <c r="A169" s="1"/>
      <c r="B169" s="4"/>
      <c r="C169" s="4"/>
      <c r="D169" s="4"/>
      <c r="E169" s="19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85"/>
      <c r="BA169" s="4"/>
      <c r="BB169" s="4"/>
      <c r="BC169" s="4"/>
      <c r="BD169" s="4"/>
      <c r="BE169" s="4"/>
      <c r="BF169" s="4"/>
      <c r="BG169" s="4"/>
      <c r="BH169" s="4"/>
      <c r="BI169" s="4"/>
      <c r="BJ169" s="4"/>
    </row>
    <row r="170" spans="1:62" ht="15.75" customHeight="1">
      <c r="A170" s="1"/>
      <c r="B170" s="4"/>
      <c r="C170" s="4"/>
      <c r="D170" s="4"/>
      <c r="E170" s="19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85"/>
      <c r="BA170" s="4"/>
      <c r="BB170" s="4"/>
      <c r="BC170" s="4"/>
      <c r="BD170" s="4"/>
      <c r="BE170" s="4"/>
      <c r="BF170" s="4"/>
      <c r="BG170" s="4"/>
      <c r="BH170" s="4"/>
      <c r="BI170" s="4"/>
      <c r="BJ170" s="4"/>
    </row>
    <row r="171" spans="1:62" ht="15.75" customHeight="1">
      <c r="A171" s="1"/>
      <c r="B171" s="4"/>
      <c r="C171" s="4"/>
      <c r="D171" s="4"/>
      <c r="E171" s="19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85"/>
      <c r="BA171" s="4"/>
      <c r="BB171" s="4"/>
      <c r="BC171" s="4"/>
      <c r="BD171" s="4"/>
      <c r="BE171" s="4"/>
      <c r="BF171" s="4"/>
      <c r="BG171" s="4"/>
      <c r="BH171" s="4"/>
      <c r="BI171" s="4"/>
      <c r="BJ171" s="4"/>
    </row>
    <row r="172" spans="1:62" ht="15.75" customHeight="1">
      <c r="A172" s="1"/>
      <c r="B172" s="4"/>
      <c r="C172" s="4"/>
      <c r="D172" s="4"/>
      <c r="E172" s="19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85"/>
      <c r="BA172" s="4"/>
      <c r="BB172" s="4"/>
      <c r="BC172" s="4"/>
      <c r="BD172" s="4"/>
      <c r="BE172" s="4"/>
      <c r="BF172" s="4"/>
      <c r="BG172" s="4"/>
      <c r="BH172" s="4"/>
      <c r="BI172" s="4"/>
      <c r="BJ172" s="4"/>
    </row>
    <row r="173" spans="1:62" ht="15.75" customHeight="1">
      <c r="A173" s="1"/>
      <c r="B173" s="4"/>
      <c r="C173" s="4"/>
      <c r="D173" s="4"/>
      <c r="E173" s="19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85"/>
      <c r="BA173" s="4"/>
      <c r="BB173" s="4"/>
      <c r="BC173" s="4"/>
      <c r="BD173" s="4"/>
      <c r="BE173" s="4"/>
      <c r="BF173" s="4"/>
      <c r="BG173" s="4"/>
      <c r="BH173" s="4"/>
      <c r="BI173" s="4"/>
      <c r="BJ173" s="4"/>
    </row>
    <row r="174" spans="1:62" ht="15.75" customHeight="1">
      <c r="A174" s="1"/>
      <c r="B174" s="4"/>
      <c r="C174" s="4"/>
      <c r="D174" s="4"/>
      <c r="E174" s="19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85"/>
      <c r="BA174" s="4"/>
      <c r="BB174" s="4"/>
      <c r="BC174" s="4"/>
      <c r="BD174" s="4"/>
      <c r="BE174" s="4"/>
      <c r="BF174" s="4"/>
      <c r="BG174" s="4"/>
      <c r="BH174" s="4"/>
      <c r="BI174" s="4"/>
      <c r="BJ174" s="4"/>
    </row>
    <row r="175" spans="1:62" ht="15.75" customHeight="1">
      <c r="A175" s="1"/>
      <c r="B175" s="4"/>
      <c r="C175" s="4"/>
      <c r="D175" s="4"/>
      <c r="E175" s="19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85"/>
      <c r="BA175" s="4"/>
      <c r="BB175" s="4"/>
      <c r="BC175" s="4"/>
      <c r="BD175" s="4"/>
      <c r="BE175" s="4"/>
      <c r="BF175" s="4"/>
      <c r="BG175" s="4"/>
      <c r="BH175" s="4"/>
      <c r="BI175" s="4"/>
      <c r="BJ175" s="4"/>
    </row>
    <row r="176" spans="1:62" ht="15.75" customHeight="1">
      <c r="A176" s="1"/>
      <c r="B176" s="4"/>
      <c r="C176" s="4"/>
      <c r="D176" s="4"/>
      <c r="E176" s="19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85"/>
      <c r="BA176" s="4"/>
      <c r="BB176" s="4"/>
      <c r="BC176" s="4"/>
      <c r="BD176" s="4"/>
      <c r="BE176" s="4"/>
      <c r="BF176" s="4"/>
      <c r="BG176" s="4"/>
      <c r="BH176" s="4"/>
      <c r="BI176" s="4"/>
      <c r="BJ176" s="4"/>
    </row>
    <row r="177" spans="1:62" ht="15.75" customHeight="1">
      <c r="A177" s="1"/>
      <c r="B177" s="4"/>
      <c r="C177" s="4"/>
      <c r="D177" s="4"/>
      <c r="E177" s="19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85"/>
      <c r="BA177" s="4"/>
      <c r="BB177" s="4"/>
      <c r="BC177" s="4"/>
      <c r="BD177" s="4"/>
      <c r="BE177" s="4"/>
      <c r="BF177" s="4"/>
      <c r="BG177" s="4"/>
      <c r="BH177" s="4"/>
      <c r="BI177" s="4"/>
      <c r="BJ177" s="4"/>
    </row>
    <row r="178" spans="1:62" ht="15.75" customHeight="1">
      <c r="A178" s="1"/>
      <c r="B178" s="4"/>
      <c r="C178" s="4"/>
      <c r="D178" s="4"/>
      <c r="E178" s="19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85"/>
      <c r="BA178" s="4"/>
      <c r="BB178" s="4"/>
      <c r="BC178" s="4"/>
      <c r="BD178" s="4"/>
      <c r="BE178" s="4"/>
      <c r="BF178" s="4"/>
      <c r="BG178" s="4"/>
      <c r="BH178" s="4"/>
      <c r="BI178" s="4"/>
      <c r="BJ178" s="4"/>
    </row>
    <row r="179" spans="1:62" ht="15.75" customHeight="1">
      <c r="A179" s="1"/>
      <c r="B179" s="4"/>
      <c r="C179" s="4"/>
      <c r="D179" s="4"/>
      <c r="E179" s="19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85"/>
      <c r="BA179" s="4"/>
      <c r="BB179" s="4"/>
      <c r="BC179" s="4"/>
      <c r="BD179" s="4"/>
      <c r="BE179" s="4"/>
      <c r="BF179" s="4"/>
      <c r="BG179" s="4"/>
      <c r="BH179" s="4"/>
      <c r="BI179" s="4"/>
      <c r="BJ179" s="4"/>
    </row>
    <row r="180" spans="1:62" ht="15.75" customHeight="1">
      <c r="A180" s="1"/>
      <c r="B180" s="4"/>
      <c r="C180" s="4"/>
      <c r="D180" s="4"/>
      <c r="E180" s="19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85"/>
      <c r="BA180" s="4"/>
      <c r="BB180" s="4"/>
      <c r="BC180" s="4"/>
      <c r="BD180" s="4"/>
      <c r="BE180" s="4"/>
      <c r="BF180" s="4"/>
      <c r="BG180" s="4"/>
      <c r="BH180" s="4"/>
      <c r="BI180" s="4"/>
      <c r="BJ180" s="4"/>
    </row>
    <row r="181" spans="1:62" ht="15.75" customHeight="1">
      <c r="A181" s="1"/>
      <c r="B181" s="4"/>
      <c r="C181" s="4"/>
      <c r="D181" s="4"/>
      <c r="E181" s="19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85"/>
      <c r="BA181" s="4"/>
      <c r="BB181" s="4"/>
      <c r="BC181" s="4"/>
      <c r="BD181" s="4"/>
      <c r="BE181" s="4"/>
      <c r="BF181" s="4"/>
      <c r="BG181" s="4"/>
      <c r="BH181" s="4"/>
      <c r="BI181" s="4"/>
      <c r="BJ181" s="4"/>
    </row>
    <row r="182" spans="1:62" ht="15.75" customHeight="1">
      <c r="A182" s="1"/>
      <c r="B182" s="4"/>
      <c r="C182" s="4"/>
      <c r="D182" s="4"/>
      <c r="E182" s="19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85"/>
      <c r="BA182" s="4"/>
      <c r="BB182" s="4"/>
      <c r="BC182" s="4"/>
      <c r="BD182" s="4"/>
      <c r="BE182" s="4"/>
      <c r="BF182" s="4"/>
      <c r="BG182" s="4"/>
      <c r="BH182" s="4"/>
      <c r="BI182" s="4"/>
      <c r="BJ182" s="4"/>
    </row>
    <row r="183" spans="1:62" ht="15.75" customHeight="1">
      <c r="A183" s="1"/>
      <c r="B183" s="4"/>
      <c r="C183" s="4"/>
      <c r="D183" s="4"/>
      <c r="E183" s="19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85"/>
      <c r="BA183" s="4"/>
      <c r="BB183" s="4"/>
      <c r="BC183" s="4"/>
      <c r="BD183" s="4"/>
      <c r="BE183" s="4"/>
      <c r="BF183" s="4"/>
      <c r="BG183" s="4"/>
      <c r="BH183" s="4"/>
      <c r="BI183" s="4"/>
      <c r="BJ183" s="4"/>
    </row>
    <row r="184" spans="1:62" ht="15.75" customHeight="1">
      <c r="A184" s="1"/>
      <c r="B184" s="4"/>
      <c r="C184" s="4"/>
      <c r="D184" s="4"/>
      <c r="E184" s="19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85"/>
      <c r="BA184" s="4"/>
      <c r="BB184" s="4"/>
      <c r="BC184" s="4"/>
      <c r="BD184" s="4"/>
      <c r="BE184" s="4"/>
      <c r="BF184" s="4"/>
      <c r="BG184" s="4"/>
      <c r="BH184" s="4"/>
      <c r="BI184" s="4"/>
      <c r="BJ184" s="4"/>
    </row>
    <row r="185" spans="1:62" ht="15.75" customHeight="1">
      <c r="A185" s="1"/>
      <c r="B185" s="4"/>
      <c r="C185" s="4"/>
      <c r="D185" s="4"/>
      <c r="E185" s="19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85"/>
      <c r="BA185" s="4"/>
      <c r="BB185" s="4"/>
      <c r="BC185" s="4"/>
      <c r="BD185" s="4"/>
      <c r="BE185" s="4"/>
      <c r="BF185" s="4"/>
      <c r="BG185" s="4"/>
      <c r="BH185" s="4"/>
      <c r="BI185" s="4"/>
      <c r="BJ185" s="4"/>
    </row>
    <row r="186" spans="1:62" ht="15.75" customHeight="1">
      <c r="A186" s="1"/>
      <c r="B186" s="4"/>
      <c r="C186" s="4"/>
      <c r="D186" s="4"/>
      <c r="E186" s="19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85"/>
      <c r="BA186" s="4"/>
      <c r="BB186" s="4"/>
      <c r="BC186" s="4"/>
      <c r="BD186" s="4"/>
      <c r="BE186" s="4"/>
      <c r="BF186" s="4"/>
      <c r="BG186" s="4"/>
      <c r="BH186" s="4"/>
      <c r="BI186" s="4"/>
      <c r="BJ186" s="4"/>
    </row>
    <row r="187" spans="1:62" ht="15.75" customHeight="1">
      <c r="A187" s="1"/>
      <c r="B187" s="4"/>
      <c r="C187" s="4"/>
      <c r="D187" s="4"/>
      <c r="E187" s="19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85"/>
      <c r="BA187" s="4"/>
      <c r="BB187" s="4"/>
      <c r="BC187" s="4"/>
      <c r="BD187" s="4"/>
      <c r="BE187" s="4"/>
      <c r="BF187" s="4"/>
      <c r="BG187" s="4"/>
      <c r="BH187" s="4"/>
      <c r="BI187" s="4"/>
      <c r="BJ187" s="4"/>
    </row>
    <row r="188" spans="1:62" ht="15.75" customHeight="1">
      <c r="A188" s="1"/>
      <c r="B188" s="4"/>
      <c r="C188" s="4"/>
      <c r="D188" s="4"/>
      <c r="E188" s="19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85"/>
      <c r="BA188" s="4"/>
      <c r="BB188" s="4"/>
      <c r="BC188" s="4"/>
      <c r="BD188" s="4"/>
      <c r="BE188" s="4"/>
      <c r="BF188" s="4"/>
      <c r="BG188" s="4"/>
      <c r="BH188" s="4"/>
      <c r="BI188" s="4"/>
      <c r="BJ188" s="4"/>
    </row>
    <row r="189" spans="1:62" ht="15.75" customHeight="1">
      <c r="A189" s="1"/>
      <c r="B189" s="4"/>
      <c r="C189" s="4"/>
      <c r="D189" s="4"/>
      <c r="E189" s="19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85"/>
      <c r="BA189" s="4"/>
      <c r="BB189" s="4"/>
      <c r="BC189" s="4"/>
      <c r="BD189" s="4"/>
      <c r="BE189" s="4"/>
      <c r="BF189" s="4"/>
      <c r="BG189" s="4"/>
      <c r="BH189" s="4"/>
      <c r="BI189" s="4"/>
      <c r="BJ189" s="4"/>
    </row>
    <row r="190" spans="1:62" ht="15.75" customHeight="1">
      <c r="A190" s="1"/>
      <c r="B190" s="4"/>
      <c r="C190" s="4"/>
      <c r="D190" s="4"/>
      <c r="E190" s="19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85"/>
      <c r="BA190" s="4"/>
      <c r="BB190" s="4"/>
      <c r="BC190" s="4"/>
      <c r="BD190" s="4"/>
      <c r="BE190" s="4"/>
      <c r="BF190" s="4"/>
      <c r="BG190" s="4"/>
      <c r="BH190" s="4"/>
      <c r="BI190" s="4"/>
      <c r="BJ190" s="4"/>
    </row>
    <row r="191" spans="1:62" ht="15.75" customHeight="1">
      <c r="A191" s="1"/>
      <c r="B191" s="4"/>
      <c r="C191" s="4"/>
      <c r="D191" s="4"/>
      <c r="E191" s="19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85"/>
      <c r="BA191" s="4"/>
      <c r="BB191" s="4"/>
      <c r="BC191" s="4"/>
      <c r="BD191" s="4"/>
      <c r="BE191" s="4"/>
      <c r="BF191" s="4"/>
      <c r="BG191" s="4"/>
      <c r="BH191" s="4"/>
      <c r="BI191" s="4"/>
      <c r="BJ191" s="4"/>
    </row>
    <row r="192" spans="1:62" ht="15.75" customHeight="1">
      <c r="A192" s="1"/>
      <c r="B192" s="4"/>
      <c r="C192" s="4"/>
      <c r="D192" s="4"/>
      <c r="E192" s="19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85"/>
      <c r="BA192" s="4"/>
      <c r="BB192" s="4"/>
      <c r="BC192" s="4"/>
      <c r="BD192" s="4"/>
      <c r="BE192" s="4"/>
      <c r="BF192" s="4"/>
      <c r="BG192" s="4"/>
      <c r="BH192" s="4"/>
      <c r="BI192" s="4"/>
      <c r="BJ192" s="4"/>
    </row>
    <row r="193" spans="1:62" ht="15.75" customHeight="1">
      <c r="A193" s="1"/>
      <c r="B193" s="4"/>
      <c r="C193" s="4"/>
      <c r="D193" s="4"/>
      <c r="E193" s="19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85"/>
      <c r="BA193" s="4"/>
      <c r="BB193" s="4"/>
      <c r="BC193" s="4"/>
      <c r="BD193" s="4"/>
      <c r="BE193" s="4"/>
      <c r="BF193" s="4"/>
      <c r="BG193" s="4"/>
      <c r="BH193" s="4"/>
      <c r="BI193" s="4"/>
      <c r="BJ193" s="4"/>
    </row>
    <row r="194" spans="1:62" ht="15.75" customHeight="1">
      <c r="A194" s="1"/>
      <c r="B194" s="4"/>
      <c r="C194" s="4"/>
      <c r="D194" s="4"/>
      <c r="E194" s="19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85"/>
      <c r="BA194" s="4"/>
      <c r="BB194" s="4"/>
      <c r="BC194" s="4"/>
      <c r="BD194" s="4"/>
      <c r="BE194" s="4"/>
      <c r="BF194" s="4"/>
      <c r="BG194" s="4"/>
      <c r="BH194" s="4"/>
      <c r="BI194" s="4"/>
      <c r="BJ194" s="4"/>
    </row>
    <row r="195" spans="1:62" ht="15.75" customHeight="1">
      <c r="A195" s="1"/>
      <c r="B195" s="4"/>
      <c r="C195" s="4"/>
      <c r="D195" s="4"/>
      <c r="E195" s="19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85"/>
      <c r="BA195" s="4"/>
      <c r="BB195" s="4"/>
      <c r="BC195" s="4"/>
      <c r="BD195" s="4"/>
      <c r="BE195" s="4"/>
      <c r="BF195" s="4"/>
      <c r="BG195" s="4"/>
      <c r="BH195" s="4"/>
      <c r="BI195" s="4"/>
      <c r="BJ195" s="4"/>
    </row>
    <row r="196" spans="1:62" ht="15.75" customHeight="1">
      <c r="A196" s="1"/>
      <c r="B196" s="4"/>
      <c r="C196" s="4"/>
      <c r="D196" s="4"/>
      <c r="E196" s="19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85"/>
      <c r="BA196" s="4"/>
      <c r="BB196" s="4"/>
      <c r="BC196" s="4"/>
      <c r="BD196" s="4"/>
      <c r="BE196" s="4"/>
      <c r="BF196" s="4"/>
      <c r="BG196" s="4"/>
      <c r="BH196" s="4"/>
      <c r="BI196" s="4"/>
      <c r="BJ196" s="4"/>
    </row>
    <row r="197" spans="1:62" ht="15.75" customHeight="1">
      <c r="A197" s="1"/>
      <c r="B197" s="4"/>
      <c r="C197" s="4"/>
      <c r="D197" s="4"/>
      <c r="E197" s="19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85"/>
      <c r="BA197" s="4"/>
      <c r="BB197" s="4"/>
      <c r="BC197" s="4"/>
      <c r="BD197" s="4"/>
      <c r="BE197" s="4"/>
      <c r="BF197" s="4"/>
      <c r="BG197" s="4"/>
      <c r="BH197" s="4"/>
      <c r="BI197" s="4"/>
      <c r="BJ197" s="4"/>
    </row>
    <row r="198" spans="1:62" ht="15.75" customHeight="1">
      <c r="A198" s="1"/>
      <c r="B198" s="4"/>
      <c r="C198" s="4"/>
      <c r="D198" s="4"/>
      <c r="E198" s="19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85"/>
      <c r="BA198" s="4"/>
      <c r="BB198" s="4"/>
      <c r="BC198" s="4"/>
      <c r="BD198" s="4"/>
      <c r="BE198" s="4"/>
      <c r="BF198" s="4"/>
      <c r="BG198" s="4"/>
      <c r="BH198" s="4"/>
      <c r="BI198" s="4"/>
      <c r="BJ198" s="4"/>
    </row>
    <row r="199" spans="1:62" ht="15.75" customHeight="1">
      <c r="A199" s="1"/>
      <c r="B199" s="4"/>
      <c r="C199" s="4"/>
      <c r="D199" s="4"/>
      <c r="E199" s="19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85"/>
      <c r="BA199" s="4"/>
      <c r="BB199" s="4"/>
      <c r="BC199" s="4"/>
      <c r="BD199" s="4"/>
      <c r="BE199" s="4"/>
      <c r="BF199" s="4"/>
      <c r="BG199" s="4"/>
      <c r="BH199" s="4"/>
      <c r="BI199" s="4"/>
      <c r="BJ199" s="4"/>
    </row>
    <row r="200" spans="1:62" ht="15.75" customHeight="1">
      <c r="A200" s="1"/>
      <c r="B200" s="4"/>
      <c r="C200" s="4"/>
      <c r="D200" s="4"/>
      <c r="E200" s="19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85"/>
      <c r="BA200" s="4"/>
      <c r="BB200" s="4"/>
      <c r="BC200" s="4"/>
      <c r="BD200" s="4"/>
      <c r="BE200" s="4"/>
      <c r="BF200" s="4"/>
      <c r="BG200" s="4"/>
      <c r="BH200" s="4"/>
      <c r="BI200" s="4"/>
      <c r="BJ200" s="4"/>
    </row>
    <row r="201" spans="1:62" ht="15.75" customHeight="1">
      <c r="A201" s="1"/>
      <c r="B201" s="4"/>
      <c r="C201" s="4"/>
      <c r="D201" s="4"/>
      <c r="E201" s="19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85"/>
      <c r="BA201" s="4"/>
      <c r="BB201" s="4"/>
      <c r="BC201" s="4"/>
      <c r="BD201" s="4"/>
      <c r="BE201" s="4"/>
      <c r="BF201" s="4"/>
      <c r="BG201" s="4"/>
      <c r="BH201" s="4"/>
      <c r="BI201" s="4"/>
      <c r="BJ201" s="4"/>
    </row>
    <row r="202" spans="1:62" ht="15.75" customHeight="1">
      <c r="A202" s="1"/>
      <c r="B202" s="4"/>
      <c r="C202" s="4"/>
      <c r="D202" s="4"/>
      <c r="E202" s="19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85"/>
      <c r="BA202" s="4"/>
      <c r="BB202" s="4"/>
      <c r="BC202" s="4"/>
      <c r="BD202" s="4"/>
      <c r="BE202" s="4"/>
      <c r="BF202" s="4"/>
      <c r="BG202" s="4"/>
      <c r="BH202" s="4"/>
      <c r="BI202" s="4"/>
      <c r="BJ202" s="4"/>
    </row>
    <row r="203" spans="1:62" ht="15.75" customHeight="1">
      <c r="A203" s="1"/>
      <c r="B203" s="4"/>
      <c r="C203" s="4"/>
      <c r="D203" s="4"/>
      <c r="E203" s="19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85"/>
      <c r="BA203" s="4"/>
      <c r="BB203" s="4"/>
      <c r="BC203" s="4"/>
      <c r="BD203" s="4"/>
      <c r="BE203" s="4"/>
      <c r="BF203" s="4"/>
      <c r="BG203" s="4"/>
      <c r="BH203" s="4"/>
      <c r="BI203" s="4"/>
      <c r="BJ203" s="4"/>
    </row>
    <row r="204" spans="1:62" ht="15.75" customHeight="1">
      <c r="A204" s="1"/>
      <c r="B204" s="4"/>
      <c r="C204" s="4"/>
      <c r="D204" s="4"/>
      <c r="E204" s="19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85"/>
      <c r="BA204" s="4"/>
      <c r="BB204" s="4"/>
      <c r="BC204" s="4"/>
      <c r="BD204" s="4"/>
      <c r="BE204" s="4"/>
      <c r="BF204" s="4"/>
      <c r="BG204" s="4"/>
      <c r="BH204" s="4"/>
      <c r="BI204" s="4"/>
      <c r="BJ204" s="4"/>
    </row>
    <row r="205" spans="1:62" ht="15.75" customHeight="1">
      <c r="A205" s="1"/>
      <c r="B205" s="4"/>
      <c r="C205" s="4"/>
      <c r="D205" s="4"/>
      <c r="E205" s="19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85"/>
      <c r="BA205" s="4"/>
      <c r="BB205" s="4"/>
      <c r="BC205" s="4"/>
      <c r="BD205" s="4"/>
      <c r="BE205" s="4"/>
      <c r="BF205" s="4"/>
      <c r="BG205" s="4"/>
      <c r="BH205" s="4"/>
      <c r="BI205" s="4"/>
      <c r="BJ205" s="4"/>
    </row>
    <row r="206" spans="1:62" ht="15.75" customHeight="1">
      <c r="A206" s="1"/>
      <c r="B206" s="4"/>
      <c r="C206" s="4"/>
      <c r="D206" s="4"/>
      <c r="E206" s="19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85"/>
      <c r="BA206" s="4"/>
      <c r="BB206" s="4"/>
      <c r="BC206" s="4"/>
      <c r="BD206" s="4"/>
      <c r="BE206" s="4"/>
      <c r="BF206" s="4"/>
      <c r="BG206" s="4"/>
      <c r="BH206" s="4"/>
      <c r="BI206" s="4"/>
      <c r="BJ206" s="4"/>
    </row>
    <row r="207" spans="1:62" ht="15.75" customHeight="1">
      <c r="A207" s="1"/>
      <c r="B207" s="4"/>
      <c r="C207" s="4"/>
      <c r="D207" s="4"/>
      <c r="E207" s="19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85"/>
      <c r="BA207" s="4"/>
      <c r="BB207" s="4"/>
      <c r="BC207" s="4"/>
      <c r="BD207" s="4"/>
      <c r="BE207" s="4"/>
      <c r="BF207" s="4"/>
      <c r="BG207" s="4"/>
      <c r="BH207" s="4"/>
      <c r="BI207" s="4"/>
      <c r="BJ207" s="4"/>
    </row>
    <row r="208" spans="1:62" ht="15.75" customHeight="1">
      <c r="A208" s="1"/>
      <c r="B208" s="4"/>
      <c r="C208" s="4"/>
      <c r="D208" s="4"/>
      <c r="E208" s="19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85"/>
      <c r="BA208" s="4"/>
      <c r="BB208" s="4"/>
      <c r="BC208" s="4"/>
      <c r="BD208" s="4"/>
      <c r="BE208" s="4"/>
      <c r="BF208" s="4"/>
      <c r="BG208" s="4"/>
      <c r="BH208" s="4"/>
      <c r="BI208" s="4"/>
      <c r="BJ208" s="4"/>
    </row>
    <row r="209" spans="1:62" ht="15.75" customHeight="1">
      <c r="A209" s="1"/>
      <c r="B209" s="4"/>
      <c r="C209" s="4"/>
      <c r="D209" s="4"/>
      <c r="E209" s="19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85"/>
      <c r="BA209" s="4"/>
      <c r="BB209" s="4"/>
      <c r="BC209" s="4"/>
      <c r="BD209" s="4"/>
      <c r="BE209" s="4"/>
      <c r="BF209" s="4"/>
      <c r="BG209" s="4"/>
      <c r="BH209" s="4"/>
      <c r="BI209" s="4"/>
      <c r="BJ209" s="4"/>
    </row>
    <row r="210" spans="1:62" ht="15.75" customHeight="1">
      <c r="A210" s="1"/>
      <c r="B210" s="4"/>
      <c r="C210" s="4"/>
      <c r="D210" s="4"/>
      <c r="E210" s="19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85"/>
      <c r="BA210" s="4"/>
      <c r="BB210" s="4"/>
      <c r="BC210" s="4"/>
      <c r="BD210" s="4"/>
      <c r="BE210" s="4"/>
      <c r="BF210" s="4"/>
      <c r="BG210" s="4"/>
      <c r="BH210" s="4"/>
      <c r="BI210" s="4"/>
      <c r="BJ210" s="4"/>
    </row>
    <row r="211" spans="1:62" ht="15.75" customHeight="1">
      <c r="A211" s="1"/>
      <c r="B211" s="4"/>
      <c r="C211" s="4"/>
      <c r="D211" s="4"/>
      <c r="E211" s="19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85"/>
      <c r="BA211" s="4"/>
      <c r="BB211" s="4"/>
      <c r="BC211" s="4"/>
      <c r="BD211" s="4"/>
      <c r="BE211" s="4"/>
      <c r="BF211" s="4"/>
      <c r="BG211" s="4"/>
      <c r="BH211" s="4"/>
      <c r="BI211" s="4"/>
      <c r="BJ211" s="4"/>
    </row>
    <row r="212" spans="1:62" ht="15.75" customHeight="1">
      <c r="A212" s="1"/>
      <c r="B212" s="4"/>
      <c r="C212" s="4"/>
      <c r="D212" s="4"/>
      <c r="E212" s="19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85"/>
      <c r="BA212" s="4"/>
      <c r="BB212" s="4"/>
      <c r="BC212" s="4"/>
      <c r="BD212" s="4"/>
      <c r="BE212" s="4"/>
      <c r="BF212" s="4"/>
      <c r="BG212" s="4"/>
      <c r="BH212" s="4"/>
      <c r="BI212" s="4"/>
      <c r="BJ212" s="4"/>
    </row>
    <row r="213" spans="1:62" ht="15.75" customHeight="1">
      <c r="A213" s="1"/>
      <c r="B213" s="4"/>
      <c r="C213" s="4"/>
      <c r="D213" s="4"/>
      <c r="E213" s="19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85"/>
      <c r="BA213" s="4"/>
      <c r="BB213" s="4"/>
      <c r="BC213" s="4"/>
      <c r="BD213" s="4"/>
      <c r="BE213" s="4"/>
      <c r="BF213" s="4"/>
      <c r="BG213" s="4"/>
      <c r="BH213" s="4"/>
      <c r="BI213" s="4"/>
      <c r="BJ213" s="4"/>
    </row>
    <row r="214" spans="1:62" ht="15.75" customHeight="1">
      <c r="A214" s="1"/>
      <c r="B214" s="4"/>
      <c r="C214" s="4"/>
      <c r="D214" s="4"/>
      <c r="E214" s="19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85"/>
      <c r="BA214" s="4"/>
      <c r="BB214" s="4"/>
      <c r="BC214" s="4"/>
      <c r="BD214" s="4"/>
      <c r="BE214" s="4"/>
      <c r="BF214" s="4"/>
      <c r="BG214" s="4"/>
      <c r="BH214" s="4"/>
      <c r="BI214" s="4"/>
      <c r="BJ214" s="4"/>
    </row>
    <row r="215" spans="1:62" ht="15.75" customHeight="1">
      <c r="A215" s="1"/>
      <c r="B215" s="4"/>
      <c r="C215" s="4"/>
      <c r="D215" s="4"/>
      <c r="E215" s="19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85"/>
      <c r="BA215" s="4"/>
      <c r="BB215" s="4"/>
      <c r="BC215" s="4"/>
      <c r="BD215" s="4"/>
      <c r="BE215" s="4"/>
      <c r="BF215" s="4"/>
      <c r="BG215" s="4"/>
      <c r="BH215" s="4"/>
      <c r="BI215" s="4"/>
      <c r="BJ215" s="4"/>
    </row>
    <row r="216" spans="1:62" ht="15.75" customHeight="1">
      <c r="A216" s="1"/>
      <c r="B216" s="4"/>
      <c r="C216" s="4"/>
      <c r="D216" s="4"/>
      <c r="E216" s="19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85"/>
      <c r="BA216" s="4"/>
      <c r="BB216" s="4"/>
      <c r="BC216" s="4"/>
      <c r="BD216" s="4"/>
      <c r="BE216" s="4"/>
      <c r="BF216" s="4"/>
      <c r="BG216" s="4"/>
      <c r="BH216" s="4"/>
      <c r="BI216" s="4"/>
      <c r="BJ216" s="4"/>
    </row>
    <row r="217" spans="1:62" ht="15.75" customHeight="1">
      <c r="A217" s="1"/>
      <c r="B217" s="4"/>
      <c r="C217" s="4"/>
      <c r="D217" s="4"/>
      <c r="E217" s="19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85"/>
      <c r="BA217" s="4"/>
      <c r="BB217" s="4"/>
      <c r="BC217" s="4"/>
      <c r="BD217" s="4"/>
      <c r="BE217" s="4"/>
      <c r="BF217" s="4"/>
      <c r="BG217" s="4"/>
      <c r="BH217" s="4"/>
      <c r="BI217" s="4"/>
      <c r="BJ217" s="4"/>
    </row>
    <row r="218" spans="1:62" ht="15.75" customHeight="1">
      <c r="A218" s="1"/>
      <c r="B218" s="4"/>
      <c r="C218" s="4"/>
      <c r="D218" s="4"/>
      <c r="E218" s="19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85"/>
      <c r="BA218" s="4"/>
      <c r="BB218" s="4"/>
      <c r="BC218" s="4"/>
      <c r="BD218" s="4"/>
      <c r="BE218" s="4"/>
      <c r="BF218" s="4"/>
      <c r="BG218" s="4"/>
      <c r="BH218" s="4"/>
      <c r="BI218" s="4"/>
      <c r="BJ218" s="4"/>
    </row>
    <row r="219" spans="1:62" ht="15.75" customHeight="1">
      <c r="A219" s="1"/>
      <c r="B219" s="4"/>
      <c r="C219" s="4"/>
      <c r="D219" s="4"/>
      <c r="E219" s="19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85"/>
      <c r="BA219" s="4"/>
      <c r="BB219" s="4"/>
      <c r="BC219" s="4"/>
      <c r="BD219" s="4"/>
      <c r="BE219" s="4"/>
      <c r="BF219" s="4"/>
      <c r="BG219" s="4"/>
      <c r="BH219" s="4"/>
      <c r="BI219" s="4"/>
      <c r="BJ219" s="4"/>
    </row>
    <row r="220" spans="1:62" ht="15.75" customHeight="1">
      <c r="A220" s="1"/>
      <c r="B220" s="4"/>
      <c r="C220" s="4"/>
      <c r="D220" s="4"/>
      <c r="E220" s="19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85"/>
      <c r="BA220" s="4"/>
      <c r="BB220" s="4"/>
      <c r="BC220" s="4"/>
      <c r="BD220" s="4"/>
      <c r="BE220" s="4"/>
      <c r="BF220" s="4"/>
      <c r="BG220" s="4"/>
      <c r="BH220" s="4"/>
      <c r="BI220" s="4"/>
      <c r="BJ220" s="4"/>
    </row>
    <row r="221" spans="1:62" ht="15.75" customHeight="1">
      <c r="A221" s="1"/>
      <c r="B221" s="4"/>
      <c r="C221" s="4"/>
      <c r="D221" s="4"/>
      <c r="E221" s="19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85"/>
      <c r="BA221" s="4"/>
      <c r="BB221" s="4"/>
      <c r="BC221" s="4"/>
      <c r="BD221" s="4"/>
      <c r="BE221" s="4"/>
      <c r="BF221" s="4"/>
      <c r="BG221" s="4"/>
      <c r="BH221" s="4"/>
      <c r="BI221" s="4"/>
      <c r="BJ221" s="4"/>
    </row>
    <row r="222" spans="1:62" ht="15.75" customHeight="1">
      <c r="A222" s="1"/>
      <c r="B222" s="4"/>
      <c r="C222" s="4"/>
      <c r="D222" s="4"/>
      <c r="E222" s="19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85"/>
      <c r="BA222" s="4"/>
      <c r="BB222" s="4"/>
      <c r="BC222" s="4"/>
      <c r="BD222" s="4"/>
      <c r="BE222" s="4"/>
      <c r="BF222" s="4"/>
      <c r="BG222" s="4"/>
      <c r="BH222" s="4"/>
      <c r="BI222" s="4"/>
      <c r="BJ222" s="4"/>
    </row>
    <row r="223" spans="1:62" ht="15.75" customHeight="1">
      <c r="A223" s="1"/>
      <c r="B223" s="4"/>
      <c r="C223" s="4"/>
      <c r="D223" s="4"/>
      <c r="E223" s="19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85"/>
      <c r="BA223" s="4"/>
      <c r="BB223" s="4"/>
      <c r="BC223" s="4"/>
      <c r="BD223" s="4"/>
      <c r="BE223" s="4"/>
      <c r="BF223" s="4"/>
      <c r="BG223" s="4"/>
      <c r="BH223" s="4"/>
      <c r="BI223" s="4"/>
      <c r="BJ223" s="4"/>
    </row>
    <row r="224" spans="1:62" ht="15.75" customHeight="1">
      <c r="A224" s="1"/>
      <c r="B224" s="4"/>
      <c r="C224" s="4"/>
      <c r="D224" s="4"/>
      <c r="E224" s="19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85"/>
      <c r="BA224" s="4"/>
      <c r="BB224" s="4"/>
      <c r="BC224" s="4"/>
      <c r="BD224" s="4"/>
      <c r="BE224" s="4"/>
      <c r="BF224" s="4"/>
      <c r="BG224" s="4"/>
      <c r="BH224" s="4"/>
      <c r="BI224" s="4"/>
      <c r="BJ224" s="4"/>
    </row>
    <row r="225" spans="1:62" ht="15.75" customHeight="1">
      <c r="A225" s="1"/>
      <c r="B225" s="4"/>
      <c r="C225" s="4"/>
      <c r="D225" s="4"/>
      <c r="E225" s="19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85"/>
      <c r="BA225" s="4"/>
      <c r="BB225" s="4"/>
      <c r="BC225" s="4"/>
      <c r="BD225" s="4"/>
      <c r="BE225" s="4"/>
      <c r="BF225" s="4"/>
      <c r="BG225" s="4"/>
      <c r="BH225" s="4"/>
      <c r="BI225" s="4"/>
      <c r="BJ225" s="4"/>
    </row>
    <row r="226" spans="1:62" ht="15.75" customHeight="1">
      <c r="A226" s="1"/>
      <c r="B226" s="4"/>
      <c r="C226" s="4"/>
      <c r="D226" s="4"/>
      <c r="E226" s="19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85"/>
      <c r="BA226" s="4"/>
      <c r="BB226" s="4"/>
      <c r="BC226" s="4"/>
      <c r="BD226" s="4"/>
      <c r="BE226" s="4"/>
      <c r="BF226" s="4"/>
      <c r="BG226" s="4"/>
      <c r="BH226" s="4"/>
      <c r="BI226" s="4"/>
      <c r="BJ226" s="4"/>
    </row>
    <row r="227" spans="1:62" ht="15.75" customHeight="1">
      <c r="A227" s="1"/>
      <c r="B227" s="4"/>
      <c r="C227" s="4"/>
      <c r="D227" s="4"/>
      <c r="E227" s="19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85"/>
      <c r="BA227" s="4"/>
      <c r="BB227" s="4"/>
      <c r="BC227" s="4"/>
      <c r="BD227" s="4"/>
      <c r="BE227" s="4"/>
      <c r="BF227" s="4"/>
      <c r="BG227" s="4"/>
      <c r="BH227" s="4"/>
      <c r="BI227" s="4"/>
      <c r="BJ227" s="4"/>
    </row>
    <row r="228" spans="1:62" ht="15.75" customHeight="1">
      <c r="A228" s="1"/>
      <c r="B228" s="4"/>
      <c r="C228" s="4"/>
      <c r="D228" s="4"/>
      <c r="E228" s="19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85"/>
      <c r="BA228" s="4"/>
      <c r="BB228" s="4"/>
      <c r="BC228" s="4"/>
      <c r="BD228" s="4"/>
      <c r="BE228" s="4"/>
      <c r="BF228" s="4"/>
      <c r="BG228" s="4"/>
      <c r="BH228" s="4"/>
      <c r="BI228" s="4"/>
      <c r="BJ228" s="4"/>
    </row>
    <row r="229" spans="1:62" ht="15.75" customHeight="1">
      <c r="A229" s="1"/>
      <c r="B229" s="4"/>
      <c r="C229" s="4"/>
      <c r="D229" s="4"/>
      <c r="E229" s="19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85"/>
      <c r="BA229" s="4"/>
      <c r="BB229" s="4"/>
      <c r="BC229" s="4"/>
      <c r="BD229" s="4"/>
      <c r="BE229" s="4"/>
      <c r="BF229" s="4"/>
      <c r="BG229" s="4"/>
      <c r="BH229" s="4"/>
      <c r="BI229" s="4"/>
      <c r="BJ229" s="4"/>
    </row>
    <row r="230" spans="1:62" ht="15.75" customHeight="1">
      <c r="A230" s="1"/>
      <c r="B230" s="4"/>
      <c r="C230" s="4"/>
      <c r="D230" s="4"/>
      <c r="E230" s="19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85"/>
      <c r="BA230" s="4"/>
      <c r="BB230" s="4"/>
      <c r="BC230" s="4"/>
      <c r="BD230" s="4"/>
      <c r="BE230" s="4"/>
      <c r="BF230" s="4"/>
      <c r="BG230" s="4"/>
      <c r="BH230" s="4"/>
      <c r="BI230" s="4"/>
      <c r="BJ230" s="4"/>
    </row>
    <row r="231" spans="1:62" ht="15.75" customHeight="1">
      <c r="A231" s="1"/>
      <c r="B231" s="4"/>
      <c r="C231" s="4"/>
      <c r="D231" s="4"/>
      <c r="E231" s="19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85"/>
      <c r="BA231" s="4"/>
      <c r="BB231" s="4"/>
      <c r="BC231" s="4"/>
      <c r="BD231" s="4"/>
      <c r="BE231" s="4"/>
      <c r="BF231" s="4"/>
      <c r="BG231" s="4"/>
      <c r="BH231" s="4"/>
      <c r="BI231" s="4"/>
      <c r="BJ231" s="4"/>
    </row>
    <row r="232" spans="1:62" ht="15.75" customHeight="1">
      <c r="A232" s="1"/>
      <c r="B232" s="4"/>
      <c r="C232" s="4"/>
      <c r="D232" s="4"/>
      <c r="E232" s="19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85"/>
      <c r="BA232" s="4"/>
      <c r="BB232" s="4"/>
      <c r="BC232" s="4"/>
      <c r="BD232" s="4"/>
      <c r="BE232" s="4"/>
      <c r="BF232" s="4"/>
      <c r="BG232" s="4"/>
      <c r="BH232" s="4"/>
      <c r="BI232" s="4"/>
      <c r="BJ232" s="4"/>
    </row>
    <row r="233" spans="1:62" ht="15.75" customHeight="1">
      <c r="A233" s="1"/>
      <c r="B233" s="4"/>
      <c r="C233" s="4"/>
      <c r="D233" s="4"/>
      <c r="E233" s="19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85"/>
      <c r="BA233" s="4"/>
      <c r="BB233" s="4"/>
      <c r="BC233" s="4"/>
      <c r="BD233" s="4"/>
      <c r="BE233" s="4"/>
      <c r="BF233" s="4"/>
      <c r="BG233" s="4"/>
      <c r="BH233" s="4"/>
      <c r="BI233" s="4"/>
      <c r="BJ233" s="4"/>
    </row>
    <row r="234" spans="1:62" ht="15.75" customHeight="1">
      <c r="A234" s="1"/>
      <c r="B234" s="4"/>
      <c r="C234" s="4"/>
      <c r="D234" s="4"/>
      <c r="E234" s="19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85"/>
      <c r="BA234" s="4"/>
      <c r="BB234" s="4"/>
      <c r="BC234" s="4"/>
      <c r="BD234" s="4"/>
      <c r="BE234" s="4"/>
      <c r="BF234" s="4"/>
      <c r="BG234" s="4"/>
      <c r="BH234" s="4"/>
      <c r="BI234" s="4"/>
      <c r="BJ234" s="4"/>
    </row>
    <row r="235" spans="1:62" ht="15.75" customHeight="1">
      <c r="A235" s="1"/>
      <c r="B235" s="4"/>
      <c r="C235" s="4"/>
      <c r="D235" s="4"/>
      <c r="E235" s="19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85"/>
      <c r="BA235" s="4"/>
      <c r="BB235" s="4"/>
      <c r="BC235" s="4"/>
      <c r="BD235" s="4"/>
      <c r="BE235" s="4"/>
      <c r="BF235" s="4"/>
      <c r="BG235" s="4"/>
      <c r="BH235" s="4"/>
      <c r="BI235" s="4"/>
      <c r="BJ235" s="4"/>
    </row>
    <row r="236" spans="1:62" ht="15.75" customHeight="1">
      <c r="A236" s="1"/>
      <c r="B236" s="4"/>
      <c r="C236" s="4"/>
      <c r="D236" s="4"/>
      <c r="E236" s="19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85"/>
      <c r="BA236" s="4"/>
      <c r="BB236" s="4"/>
      <c r="BC236" s="4"/>
      <c r="BD236" s="4"/>
      <c r="BE236" s="4"/>
      <c r="BF236" s="4"/>
      <c r="BG236" s="4"/>
      <c r="BH236" s="4"/>
      <c r="BI236" s="4"/>
      <c r="BJ236" s="4"/>
    </row>
    <row r="237" spans="1:62" ht="15.75" customHeight="1">
      <c r="A237" s="1"/>
      <c r="B237" s="4"/>
      <c r="C237" s="4"/>
      <c r="D237" s="4"/>
      <c r="E237" s="19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85"/>
      <c r="BA237" s="4"/>
      <c r="BB237" s="4"/>
      <c r="BC237" s="4"/>
      <c r="BD237" s="4"/>
      <c r="BE237" s="4"/>
      <c r="BF237" s="4"/>
      <c r="BG237" s="4"/>
      <c r="BH237" s="4"/>
      <c r="BI237" s="4"/>
      <c r="BJ237" s="4"/>
    </row>
    <row r="238" spans="1:62" ht="15.75" customHeight="1">
      <c r="A238" s="1"/>
      <c r="B238" s="4"/>
      <c r="C238" s="4"/>
      <c r="D238" s="4"/>
      <c r="E238" s="19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85"/>
      <c r="BA238" s="4"/>
      <c r="BB238" s="4"/>
      <c r="BC238" s="4"/>
      <c r="BD238" s="4"/>
      <c r="BE238" s="4"/>
      <c r="BF238" s="4"/>
      <c r="BG238" s="4"/>
      <c r="BH238" s="4"/>
      <c r="BI238" s="4"/>
      <c r="BJ238" s="4"/>
    </row>
    <row r="239" spans="1:62" ht="15.75" customHeight="1">
      <c r="A239" s="1"/>
      <c r="B239" s="4"/>
      <c r="C239" s="4"/>
      <c r="D239" s="4"/>
      <c r="E239" s="19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85"/>
      <c r="BA239" s="4"/>
      <c r="BB239" s="4"/>
      <c r="BC239" s="4"/>
      <c r="BD239" s="4"/>
      <c r="BE239" s="4"/>
      <c r="BF239" s="4"/>
      <c r="BG239" s="4"/>
      <c r="BH239" s="4"/>
      <c r="BI239" s="4"/>
      <c r="BJ239" s="4"/>
    </row>
    <row r="240" spans="1:62" ht="15.75" customHeight="1">
      <c r="A240" s="1"/>
      <c r="B240" s="4"/>
      <c r="C240" s="4"/>
      <c r="D240" s="4"/>
      <c r="E240" s="19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85"/>
      <c r="BA240" s="4"/>
      <c r="BB240" s="4"/>
      <c r="BC240" s="4"/>
      <c r="BD240" s="4"/>
      <c r="BE240" s="4"/>
      <c r="BF240" s="4"/>
      <c r="BG240" s="4"/>
      <c r="BH240" s="4"/>
      <c r="BI240" s="4"/>
      <c r="BJ240" s="4"/>
    </row>
    <row r="241" spans="1:62" ht="15.75" customHeight="1">
      <c r="A241" s="1"/>
      <c r="B241" s="4"/>
      <c r="C241" s="4"/>
      <c r="D241" s="4"/>
      <c r="E241" s="19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85"/>
      <c r="BA241" s="4"/>
      <c r="BB241" s="4"/>
      <c r="BC241" s="4"/>
      <c r="BD241" s="4"/>
      <c r="BE241" s="4"/>
      <c r="BF241" s="4"/>
      <c r="BG241" s="4"/>
      <c r="BH241" s="4"/>
      <c r="BI241" s="4"/>
      <c r="BJ241" s="4"/>
    </row>
    <row r="242" spans="1:62" ht="15.75" customHeight="1">
      <c r="A242" s="1"/>
      <c r="B242" s="4"/>
      <c r="C242" s="4"/>
      <c r="D242" s="4"/>
      <c r="E242" s="19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85"/>
      <c r="BA242" s="4"/>
      <c r="BB242" s="4"/>
      <c r="BC242" s="4"/>
      <c r="BD242" s="4"/>
      <c r="BE242" s="4"/>
      <c r="BF242" s="4"/>
      <c r="BG242" s="4"/>
      <c r="BH242" s="4"/>
      <c r="BI242" s="4"/>
      <c r="BJ242" s="4"/>
    </row>
    <row r="243" spans="1:62" ht="15.75" customHeight="1">
      <c r="A243" s="1"/>
      <c r="B243" s="4"/>
      <c r="C243" s="4"/>
      <c r="D243" s="4"/>
      <c r="E243" s="19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85"/>
      <c r="BA243" s="4"/>
      <c r="BB243" s="4"/>
      <c r="BC243" s="4"/>
      <c r="BD243" s="4"/>
      <c r="BE243" s="4"/>
      <c r="BF243" s="4"/>
      <c r="BG243" s="4"/>
      <c r="BH243" s="4"/>
      <c r="BI243" s="4"/>
      <c r="BJ243" s="4"/>
    </row>
    <row r="244" spans="1:62" ht="15.75" customHeight="1">
      <c r="A244" s="1"/>
      <c r="B244" s="4"/>
      <c r="C244" s="4"/>
      <c r="D244" s="4"/>
      <c r="E244" s="19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85"/>
      <c r="BA244" s="4"/>
      <c r="BB244" s="4"/>
      <c r="BC244" s="4"/>
      <c r="BD244" s="4"/>
      <c r="BE244" s="4"/>
      <c r="BF244" s="4"/>
      <c r="BG244" s="4"/>
      <c r="BH244" s="4"/>
      <c r="BI244" s="4"/>
      <c r="BJ244" s="4"/>
    </row>
    <row r="245" spans="1:62" ht="15.75" customHeight="1"/>
    <row r="246" spans="1:62" ht="15.75" customHeight="1"/>
    <row r="247" spans="1:62" ht="15.75" customHeight="1"/>
    <row r="248" spans="1:62" ht="15.75" customHeight="1"/>
    <row r="249" spans="1:62" ht="15.75" customHeight="1"/>
    <row r="250" spans="1:62" ht="15.75" customHeight="1"/>
    <row r="251" spans="1:62" ht="15.75" customHeight="1"/>
    <row r="252" spans="1:62" ht="15.75" customHeight="1"/>
    <row r="253" spans="1:62" ht="15.75" customHeight="1"/>
    <row r="254" spans="1:62" ht="15.75" customHeight="1"/>
    <row r="255" spans="1:62" ht="15.75" customHeight="1"/>
    <row r="256" spans="1:62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autoFilter ref="A5:BJ44" xr:uid="{00000000-0009-0000-0000-000000000000}"/>
  <sortState xmlns:xlrd2="http://schemas.microsoft.com/office/spreadsheetml/2017/richdata2" ref="A6:BJ42">
    <sortCondition ref="A6:A42"/>
  </sortState>
  <mergeCells count="9">
    <mergeCell ref="L4:P4"/>
    <mergeCell ref="G4:K4"/>
    <mergeCell ref="Q4:U4"/>
    <mergeCell ref="AP4:AT4"/>
    <mergeCell ref="AU4:AY4"/>
    <mergeCell ref="AK4:AO4"/>
    <mergeCell ref="AF4:AJ4"/>
    <mergeCell ref="AA4:AE4"/>
    <mergeCell ref="V4:Z4"/>
  </mergeCells>
  <conditionalFormatting sqref="AZ25:AZ42 AZ6:AZ23">
    <cfRule type="containsText" dxfId="0" priority="1" operator="containsText" text="&quot;překračuje kapacitu&quot;">
      <formula>NOT(ISERROR(SEARCH(("""překračuje kapacitu"""),(AZ6))))</formula>
    </cfRule>
  </conditionalFormatting>
  <pageMargins left="0.25" right="0.25" top="0.75" bottom="0.75" header="0" footer="0"/>
  <pageSetup paperSize="9"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0"/>
  <sheetViews>
    <sheetView workbookViewId="0">
      <pane xSplit="4" ySplit="5" topLeftCell="M14" activePane="bottomRight" state="frozen"/>
      <selection pane="topRight" activeCell="E1" sqref="E1"/>
      <selection pane="bottomLeft" activeCell="A6" sqref="A6"/>
      <selection pane="bottomRight" activeCell="D45" sqref="D45"/>
    </sheetView>
  </sheetViews>
  <sheetFormatPr defaultColWidth="14.42578125" defaultRowHeight="15" customHeight="1"/>
  <cols>
    <col min="1" max="1" width="7.140625" customWidth="1"/>
    <col min="2" max="2" width="51.140625" customWidth="1"/>
    <col min="3" max="3" width="5.7109375" customWidth="1"/>
    <col min="4" max="4" width="31.42578125" customWidth="1"/>
    <col min="5" max="24" width="11.28515625" customWidth="1"/>
    <col min="25" max="26" width="8" customWidth="1"/>
  </cols>
  <sheetData>
    <row r="1" spans="1:26" ht="18" customHeight="1">
      <c r="A1" s="1"/>
      <c r="B1" s="2" t="str">
        <f>SJ_stat!B1</f>
        <v>Školní jídelny</v>
      </c>
      <c r="C1" s="3"/>
      <c r="D1" s="4"/>
      <c r="W1" s="5"/>
      <c r="X1" s="5"/>
    </row>
    <row r="2" spans="1:26" ht="18" customHeight="1">
      <c r="A2" s="1"/>
      <c r="B2" s="6" t="str">
        <f>SJ_stat!B2</f>
        <v>Kraj - Liberecký</v>
      </c>
      <c r="C2" s="1"/>
      <c r="D2" s="4"/>
      <c r="W2" s="5"/>
      <c r="X2" s="5"/>
    </row>
    <row r="3" spans="1:26" ht="18" customHeight="1">
      <c r="A3" s="1"/>
      <c r="B3" s="7" t="s">
        <v>127</v>
      </c>
      <c r="C3" s="1"/>
      <c r="D3" s="4"/>
      <c r="W3" s="5"/>
      <c r="X3" s="5"/>
    </row>
    <row r="4" spans="1:26" ht="18" customHeight="1">
      <c r="A4" s="1"/>
      <c r="B4" s="8">
        <f>SJ_stat!B4</f>
        <v>2023</v>
      </c>
      <c r="C4" s="1"/>
      <c r="D4" s="4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5"/>
    </row>
    <row r="5" spans="1:26" ht="54.75" customHeight="1">
      <c r="A5" s="11" t="s">
        <v>12</v>
      </c>
      <c r="B5" s="12" t="s">
        <v>13</v>
      </c>
      <c r="C5" s="165" t="s">
        <v>14</v>
      </c>
      <c r="D5" s="11" t="s">
        <v>15</v>
      </c>
      <c r="E5" s="166" t="s">
        <v>128</v>
      </c>
      <c r="F5" s="13" t="s">
        <v>129</v>
      </c>
      <c r="G5" s="13" t="s">
        <v>130</v>
      </c>
      <c r="H5" s="13" t="s">
        <v>131</v>
      </c>
      <c r="I5" s="13" t="s">
        <v>132</v>
      </c>
      <c r="J5" s="13" t="s">
        <v>133</v>
      </c>
      <c r="K5" s="13" t="s">
        <v>134</v>
      </c>
      <c r="L5" s="13" t="s">
        <v>129</v>
      </c>
      <c r="M5" s="13" t="s">
        <v>130</v>
      </c>
      <c r="N5" s="13" t="s">
        <v>131</v>
      </c>
      <c r="O5" s="13" t="s">
        <v>132</v>
      </c>
      <c r="P5" s="13" t="s">
        <v>133</v>
      </c>
      <c r="Q5" s="13" t="s">
        <v>135</v>
      </c>
      <c r="R5" s="13" t="s">
        <v>129</v>
      </c>
      <c r="S5" s="13" t="s">
        <v>130</v>
      </c>
      <c r="T5" s="13" t="s">
        <v>131</v>
      </c>
      <c r="U5" s="13" t="s">
        <v>132</v>
      </c>
      <c r="V5" s="13" t="s">
        <v>133</v>
      </c>
      <c r="W5" s="13" t="s">
        <v>136</v>
      </c>
      <c r="X5" s="13" t="s">
        <v>137</v>
      </c>
    </row>
    <row r="6" spans="1:26" ht="15" customHeight="1">
      <c r="A6" s="14">
        <f>SJ_stat!A6</f>
        <v>1401</v>
      </c>
      <c r="B6" s="16" t="str">
        <f>SJ_stat!B6</f>
        <v>Gymnázium, Česká Lípa, Žitavská 2669</v>
      </c>
      <c r="C6" s="18">
        <f>SJ_stat!C6</f>
        <v>3141</v>
      </c>
      <c r="D6" s="16" t="str">
        <f>SJ_stat!D6</f>
        <v>Gymnázium Česká Lípa, Žitavská - výdejna</v>
      </c>
      <c r="E6" s="26">
        <f>NORMATIVY!$AD$2</f>
        <v>26460</v>
      </c>
      <c r="F6" s="30">
        <f>ROUND(IF(SJ_stat!G6=0,0,(12*1.358*(1/SJ_stat!V6*SJ_ROZP!$E6))+SJ_stat!AK6),0)</f>
        <v>0</v>
      </c>
      <c r="G6" s="30">
        <f>ROUND(IF(SJ_stat!H6=0,0,(12*1.358*(1/SJ_stat!W6*SJ_ROZP!$E6))+SJ_stat!AL6),0)</f>
        <v>0</v>
      </c>
      <c r="H6" s="30">
        <f>ROUND(IF(SJ_stat!I6=0,0,(12*1.358*(1/SJ_stat!X6*SJ_ROZP!$E6))+SJ_stat!AM6),0)</f>
        <v>0</v>
      </c>
      <c r="I6" s="30">
        <f>ROUND(IF(SJ_stat!J6=0,0,(12*1.358*(1/SJ_stat!Y6*SJ_ROZP!$E6))+SJ_stat!AN6),0)</f>
        <v>0</v>
      </c>
      <c r="J6" s="30">
        <f>ROUND(IF(SJ_stat!K6=0,0,(12*1.358*(1/SJ_stat!Z6*SJ_ROZP!$E6))+SJ_stat!AO6),0)</f>
        <v>0</v>
      </c>
      <c r="K6" s="36">
        <f>SJ_stat!G6*F6+SJ_stat!H6*G6+SJ_stat!I6*H6+SJ_stat!J6*I6+SJ_stat!K6*J6</f>
        <v>0</v>
      </c>
      <c r="L6" s="30">
        <f>ROUND(IF(SJ_stat!L6=0,0,(12*1.358*(1/SJ_stat!AA6*SJ_ROZP!$E6))+SJ_stat!AP6),0)</f>
        <v>0</v>
      </c>
      <c r="M6" s="30">
        <f>ROUND(IF(SJ_stat!M6=0,0,(12*1.358*(1/SJ_stat!AB6*SJ_ROZP!$E6))+SJ_stat!AQ6),0)</f>
        <v>0</v>
      </c>
      <c r="N6" s="30">
        <f>ROUND(IF(SJ_stat!N6=0,0,(12*1.358*(1/SJ_stat!AC6*SJ_ROZP!$E6))+SJ_stat!AR6),0)</f>
        <v>0</v>
      </c>
      <c r="O6" s="30">
        <f>ROUND(IF(SJ_stat!O6=0,0,(12*1.358*(1/SJ_stat!AD6*SJ_ROZP!$E6))+SJ_stat!AS6),0)</f>
        <v>0</v>
      </c>
      <c r="P6" s="30">
        <f>ROUND(IF(SJ_stat!P6=0,0,(12*1.358*(1/SJ_stat!AE6*SJ_ROZP!$E6))+SJ_stat!AT6),0)</f>
        <v>0</v>
      </c>
      <c r="Q6" s="36">
        <f>SJ_stat!L6*L6+SJ_stat!M6*M6+SJ_stat!N6*N6+SJ_stat!O6*O6+SJ_stat!P6*P6</f>
        <v>0</v>
      </c>
      <c r="R6" s="30">
        <f>ROUND(IF(SJ_stat!Q6=0,0,(12*1.358*(1/SJ_stat!AF6*SJ_ROZP!$E6))+SJ_stat!AU6),0)</f>
        <v>0</v>
      </c>
      <c r="S6" s="30">
        <f>ROUND(IF(SJ_stat!R6=0,0,(12*1.358*(1/SJ_stat!AG6*SJ_ROZP!$E6))+SJ_stat!AV6),0)</f>
        <v>2602</v>
      </c>
      <c r="T6" s="30">
        <f>ROUND(IF(SJ_stat!S6=0,0,(12*1.358*(1/SJ_stat!AH6*SJ_ROZP!$E6))+SJ_stat!AW6),0)</f>
        <v>2602</v>
      </c>
      <c r="U6" s="30">
        <f>ROUND(IF(SJ_stat!T6=0,0,(12*1.358*(1/SJ_stat!AI6*SJ_ROZP!$E6))+SJ_stat!AX6),0)</f>
        <v>0</v>
      </c>
      <c r="V6" s="30">
        <f>ROUND(IF(SJ_stat!U6=0,0,(12*1.358*(1/SJ_stat!AJ6*SJ_ROZP!$E6))+SJ_stat!AY6),0)</f>
        <v>0</v>
      </c>
      <c r="W6" s="36">
        <f>SJ_stat!Q6*R6+SJ_stat!R6*S6+SJ_stat!S6*T6+SJ_stat!T6*U6+SJ_stat!U6*V6</f>
        <v>1137074</v>
      </c>
      <c r="X6" s="30">
        <f t="shared" ref="X6" si="0">W6+Q6+K6</f>
        <v>1137074</v>
      </c>
      <c r="Y6" s="4"/>
      <c r="Z6" s="4"/>
    </row>
    <row r="7" spans="1:26" ht="15" customHeight="1">
      <c r="A7" s="14">
        <f>SJ_stat!A7</f>
        <v>1402</v>
      </c>
      <c r="B7" s="16" t="str">
        <f>SJ_stat!B7</f>
        <v>Gymnázium, Mimoň, Letná 263</v>
      </c>
      <c r="C7" s="18">
        <f>SJ_stat!C7</f>
        <v>3141</v>
      </c>
      <c r="D7" s="16" t="str">
        <f>SJ_stat!D7</f>
        <v>Gymnázium Mimoň, Letná 263</v>
      </c>
      <c r="E7" s="26">
        <f>NORMATIVY!$AD$2</f>
        <v>26460</v>
      </c>
      <c r="F7" s="30">
        <f>ROUND(IF(SJ_stat!G7=0,0,(12*1.358*(1/SJ_stat!V7*SJ_ROZP!$E7))+SJ_stat!AK7),0)</f>
        <v>0</v>
      </c>
      <c r="G7" s="30">
        <f>ROUND(IF(SJ_stat!H7=0,0,(12*1.358*(1/SJ_stat!W7*SJ_ROZP!$E7))+SJ_stat!AL7),0)</f>
        <v>7550</v>
      </c>
      <c r="H7" s="30">
        <f>ROUND(IF(SJ_stat!I7=0,0,(12*1.358*(1/SJ_stat!X7*SJ_ROZP!$E7))+SJ_stat!AM7),0)</f>
        <v>7550</v>
      </c>
      <c r="I7" s="30">
        <f>ROUND(IF(SJ_stat!J7=0,0,(12*1.358*(1/SJ_stat!Y7*SJ_ROZP!$E7))+SJ_stat!AN7),0)</f>
        <v>0</v>
      </c>
      <c r="J7" s="30">
        <f>ROUND(IF(SJ_stat!K7=0,0,(12*1.358*(1/SJ_stat!Z7*SJ_ROZP!$E7))+SJ_stat!AO7),0)</f>
        <v>0</v>
      </c>
      <c r="K7" s="36">
        <f>SJ_stat!G7*F7+SJ_stat!H7*G7+SJ_stat!I7*H7+SJ_stat!J7*I7+SJ_stat!K7*J7</f>
        <v>1532650</v>
      </c>
      <c r="L7" s="30">
        <f>ROUND(IF(SJ_stat!L7=0,0,(12*1.358*(1/SJ_stat!AA7*SJ_ROZP!$E7))+SJ_stat!AP7),0)</f>
        <v>0</v>
      </c>
      <c r="M7" s="30">
        <f>ROUND(IF(SJ_stat!M7=0,0,(12*1.358*(1/SJ_stat!AB7*SJ_ROZP!$E7))+SJ_stat!AQ7),0)</f>
        <v>0</v>
      </c>
      <c r="N7" s="30">
        <f>ROUND(IF(SJ_stat!N7=0,0,(12*1.358*(1/SJ_stat!AC7*SJ_ROZP!$E7))+SJ_stat!AR7),0)</f>
        <v>0</v>
      </c>
      <c r="O7" s="30">
        <f>ROUND(IF(SJ_stat!O7=0,0,(12*1.358*(1/SJ_stat!AD7*SJ_ROZP!$E7))+SJ_stat!AS7),0)</f>
        <v>0</v>
      </c>
      <c r="P7" s="30">
        <f>ROUND(IF(SJ_stat!P7=0,0,(12*1.358*(1/SJ_stat!AE7*SJ_ROZP!$E7))+SJ_stat!AT7),0)</f>
        <v>0</v>
      </c>
      <c r="Q7" s="36">
        <f>SJ_stat!L7*L7+SJ_stat!M7*M7+SJ_stat!N7*N7+SJ_stat!O7*O7+SJ_stat!P7*P7</f>
        <v>0</v>
      </c>
      <c r="R7" s="30">
        <f>ROUND(IF(SJ_stat!Q7=0,0,(12*1.358*(1/SJ_stat!AF7*SJ_ROZP!$E7))+SJ_stat!AU7),0)</f>
        <v>0</v>
      </c>
      <c r="S7" s="30">
        <f>ROUND(IF(SJ_stat!R7=0,0,(12*1.358*(1/SJ_stat!AG7*SJ_ROZP!$E7))+SJ_stat!AV7),0)</f>
        <v>0</v>
      </c>
      <c r="T7" s="30">
        <f>ROUND(IF(SJ_stat!S7=0,0,(12*1.358*(1/SJ_stat!AH7*SJ_ROZP!$E7))+SJ_stat!AW7),0)</f>
        <v>0</v>
      </c>
      <c r="U7" s="30">
        <f>ROUND(IF(SJ_stat!T7=0,0,(12*1.358*(1/SJ_stat!AI7*SJ_ROZP!$E7))+SJ_stat!AX7),0)</f>
        <v>0</v>
      </c>
      <c r="V7" s="30">
        <f>ROUND(IF(SJ_stat!U7=0,0,(12*1.358*(1/SJ_stat!AJ7*SJ_ROZP!$E7))+SJ_stat!AY7),0)</f>
        <v>0</v>
      </c>
      <c r="W7" s="36">
        <f>SJ_stat!Q7*R7+SJ_stat!R7*S7+SJ_stat!S7*T7+SJ_stat!T7*U7+SJ_stat!U7*V7</f>
        <v>0</v>
      </c>
      <c r="X7" s="30">
        <f t="shared" ref="X7:X42" si="1">W7+Q7+K7</f>
        <v>1532650</v>
      </c>
    </row>
    <row r="8" spans="1:26" ht="15" customHeight="1">
      <c r="A8" s="14">
        <f>SJ_stat!A8</f>
        <v>1407</v>
      </c>
      <c r="B8" s="16" t="str">
        <f>SJ_stat!B8</f>
        <v>Gymnázium Ivana Olbrachta, Semily, Nad Špejcharem 574</v>
      </c>
      <c r="C8" s="18">
        <f>SJ_stat!C8</f>
        <v>3141</v>
      </c>
      <c r="D8" s="16" t="str">
        <f>SJ_stat!D8</f>
        <v>Gymnázium I.Olbrachta Semily, Nad Špejcharem 574</v>
      </c>
      <c r="E8" s="26">
        <f>NORMATIVY!$AD$2</f>
        <v>26460</v>
      </c>
      <c r="F8" s="30">
        <f>ROUND(IF(SJ_stat!G8=0,0,(12*1.358*(1/SJ_stat!V8*SJ_ROZP!$E8))+SJ_stat!AK8),0)</f>
        <v>0</v>
      </c>
      <c r="G8" s="30">
        <f>ROUND(IF(SJ_stat!H8=0,0,(12*1.358*(1/SJ_stat!W8*SJ_ROZP!$E8))+SJ_stat!AL8),0)</f>
        <v>6329</v>
      </c>
      <c r="H8" s="30">
        <f>ROUND(IF(SJ_stat!I8=0,0,(12*1.358*(1/SJ_stat!X8*SJ_ROZP!$E8))+SJ_stat!AM8),0)</f>
        <v>6329</v>
      </c>
      <c r="I8" s="30">
        <f>ROUND(IF(SJ_stat!J8=0,0,(12*1.358*(1/SJ_stat!Y8*SJ_ROZP!$E8))+SJ_stat!AN8),0)</f>
        <v>0</v>
      </c>
      <c r="J8" s="30">
        <f>ROUND(IF(SJ_stat!K8=0,0,(12*1.358*(1/SJ_stat!Z8*SJ_ROZP!$E8))+SJ_stat!AO8),0)</f>
        <v>0</v>
      </c>
      <c r="K8" s="36">
        <f>SJ_stat!G8*F8+SJ_stat!H8*G8+SJ_stat!I8*H8+SJ_stat!J8*I8+SJ_stat!K8*J8</f>
        <v>3088552</v>
      </c>
      <c r="L8" s="30">
        <f>ROUND(IF(SJ_stat!L8=0,0,(12*1.358*(1/SJ_stat!AA8*SJ_ROZP!$E8))+SJ_stat!AP8),0)</f>
        <v>0</v>
      </c>
      <c r="M8" s="30">
        <f>ROUND(IF(SJ_stat!M8=0,0,(12*1.358*(1/SJ_stat!AB8*SJ_ROZP!$E8))+SJ_stat!AQ8),0)</f>
        <v>0</v>
      </c>
      <c r="N8" s="30">
        <f>ROUND(IF(SJ_stat!N8=0,0,(12*1.358*(1/SJ_stat!AC8*SJ_ROZP!$E8))+SJ_stat!AR8),0)</f>
        <v>5646</v>
      </c>
      <c r="O8" s="30">
        <f>ROUND(IF(SJ_stat!O8=0,0,(12*1.358*(1/SJ_stat!AD8*SJ_ROZP!$E8))+SJ_stat!AS8),0)</f>
        <v>10027</v>
      </c>
      <c r="P8" s="30">
        <f>ROUND(IF(SJ_stat!P8=0,0,(12*1.358*(1/SJ_stat!AE8*SJ_ROZP!$E8))+SJ_stat!AT8),0)</f>
        <v>0</v>
      </c>
      <c r="Q8" s="36">
        <f>SJ_stat!L8*L8+SJ_stat!M8*M8+SJ_stat!N8*N8+SJ_stat!O8*O8+SJ_stat!P8*P8</f>
        <v>1176740</v>
      </c>
      <c r="R8" s="30">
        <f>ROUND(IF(SJ_stat!Q8=0,0,(12*1.358*(1/SJ_stat!AF8*SJ_ROZP!$E8))+SJ_stat!AU8),0)</f>
        <v>0</v>
      </c>
      <c r="S8" s="30">
        <f>ROUND(IF(SJ_stat!R8=0,0,(12*1.358*(1/SJ_stat!AG8*SJ_ROZP!$E8))+SJ_stat!AV8),0)</f>
        <v>0</v>
      </c>
      <c r="T8" s="30">
        <f>ROUND(IF(SJ_stat!S8=0,0,(12*1.358*(1/SJ_stat!AH8*SJ_ROZP!$E8))+SJ_stat!AW8),0)</f>
        <v>0</v>
      </c>
      <c r="U8" s="30">
        <f>ROUND(IF(SJ_stat!T8=0,0,(12*1.358*(1/SJ_stat!AI8*SJ_ROZP!$E8))+SJ_stat!AX8),0)</f>
        <v>0</v>
      </c>
      <c r="V8" s="30">
        <f>ROUND(IF(SJ_stat!U8=0,0,(12*1.358*(1/SJ_stat!AJ8*SJ_ROZP!$E8))+SJ_stat!AY8),0)</f>
        <v>0</v>
      </c>
      <c r="W8" s="36">
        <f>SJ_stat!Q8*R8+SJ_stat!R8*S8+SJ_stat!S8*T8+SJ_stat!T8*U8+SJ_stat!U8*V8</f>
        <v>0</v>
      </c>
      <c r="X8" s="30">
        <f t="shared" si="1"/>
        <v>4265292</v>
      </c>
    </row>
    <row r="9" spans="1:26" ht="15" customHeight="1">
      <c r="A9" s="14">
        <f>SJ_stat!A9</f>
        <v>1408</v>
      </c>
      <c r="B9" s="16" t="str">
        <f>SJ_stat!B9</f>
        <v>Gymnázium, Turnov, Jana Palacha 804</v>
      </c>
      <c r="C9" s="18">
        <f>SJ_stat!C9</f>
        <v>3141</v>
      </c>
      <c r="D9" s="16" t="str">
        <f>SJ_stat!D9</f>
        <v>Gymnázium Turnov, J. Palacha 804</v>
      </c>
      <c r="E9" s="26">
        <f>NORMATIVY!$AD$2</f>
        <v>26460</v>
      </c>
      <c r="F9" s="30">
        <f>ROUND(IF(SJ_stat!G9=0,0,(12*1.358*(1/SJ_stat!V9*SJ_ROZP!$E9))+SJ_stat!AK9),0)</f>
        <v>0</v>
      </c>
      <c r="G9" s="30">
        <f>ROUND(IF(SJ_stat!H9=0,0,(12*1.358*(1/SJ_stat!W9*SJ_ROZP!$E9))+SJ_stat!AL9),0)</f>
        <v>6793</v>
      </c>
      <c r="H9" s="30">
        <f>ROUND(IF(SJ_stat!I9=0,0,(12*1.358*(1/SJ_stat!X9*SJ_ROZP!$E9))+SJ_stat!AM9),0)</f>
        <v>6793</v>
      </c>
      <c r="I9" s="30">
        <f>ROUND(IF(SJ_stat!J9=0,0,(12*1.358*(1/SJ_stat!Y9*SJ_ROZP!$E9))+SJ_stat!AN9),0)</f>
        <v>0</v>
      </c>
      <c r="J9" s="30">
        <f>ROUND(IF(SJ_stat!K9=0,0,(12*1.358*(1/SJ_stat!Z9*SJ_ROZP!$E9))+SJ_stat!AO9),0)</f>
        <v>0</v>
      </c>
      <c r="K9" s="36">
        <f>SJ_stat!G9*F9+SJ_stat!H9*G9+SJ_stat!I9*H9+SJ_stat!J9*I9+SJ_stat!K9*J9</f>
        <v>2316413</v>
      </c>
      <c r="L9" s="30">
        <f>ROUND(IF(SJ_stat!L9=0,0,(12*1.358*(1/SJ_stat!AA9*SJ_ROZP!$E9))+SJ_stat!AP9),0)</f>
        <v>0</v>
      </c>
      <c r="M9" s="30">
        <f>ROUND(IF(SJ_stat!M9=0,0,(12*1.358*(1/SJ_stat!AB9*SJ_ROZP!$E9))+SJ_stat!AQ9),0)</f>
        <v>0</v>
      </c>
      <c r="N9" s="30">
        <f>ROUND(IF(SJ_stat!N9=0,0,(12*1.358*(1/SJ_stat!AC9*SJ_ROZP!$E9))+SJ_stat!AR9),0)</f>
        <v>0</v>
      </c>
      <c r="O9" s="30">
        <f>ROUND(IF(SJ_stat!O9=0,0,(12*1.358*(1/SJ_stat!AD9*SJ_ROZP!$E9))+SJ_stat!AS9),0)</f>
        <v>0</v>
      </c>
      <c r="P9" s="30">
        <f>ROUND(IF(SJ_stat!P9=0,0,(12*1.358*(1/SJ_stat!AE9*SJ_ROZP!$E9))+SJ_stat!AT9),0)</f>
        <v>0</v>
      </c>
      <c r="Q9" s="36">
        <f>SJ_stat!L9*L9+SJ_stat!M9*M9+SJ_stat!N9*N9+SJ_stat!O9*O9+SJ_stat!P9*P9</f>
        <v>0</v>
      </c>
      <c r="R9" s="30">
        <f>ROUND(IF(SJ_stat!Q9=0,0,(12*1.358*(1/SJ_stat!AF9*SJ_ROZP!$E9))+SJ_stat!AU9),0)</f>
        <v>0</v>
      </c>
      <c r="S9" s="30">
        <f>ROUND(IF(SJ_stat!R9=0,0,(12*1.358*(1/SJ_stat!AG9*SJ_ROZP!$E9))+SJ_stat!AV9),0)</f>
        <v>0</v>
      </c>
      <c r="T9" s="30">
        <f>ROUND(IF(SJ_stat!S9=0,0,(12*1.358*(1/SJ_stat!AH9*SJ_ROZP!$E9))+SJ_stat!AW9),0)</f>
        <v>0</v>
      </c>
      <c r="U9" s="30">
        <f>ROUND(IF(SJ_stat!T9=0,0,(12*1.358*(1/SJ_stat!AI9*SJ_ROZP!$E9))+SJ_stat!AX9),0)</f>
        <v>0</v>
      </c>
      <c r="V9" s="30">
        <f>ROUND(IF(SJ_stat!U9=0,0,(12*1.358*(1/SJ_stat!AJ9*SJ_ROZP!$E9))+SJ_stat!AY9),0)</f>
        <v>0</v>
      </c>
      <c r="W9" s="36">
        <f>SJ_stat!Q9*R9+SJ_stat!R9*S9+SJ_stat!S9*T9+SJ_stat!T9*U9+SJ_stat!U9*V9</f>
        <v>0</v>
      </c>
      <c r="X9" s="30">
        <f t="shared" si="1"/>
        <v>2316413</v>
      </c>
    </row>
    <row r="10" spans="1:26" ht="15" customHeight="1">
      <c r="A10" s="14">
        <f>SJ_stat!A10</f>
        <v>1418</v>
      </c>
      <c r="B10" s="16" t="str">
        <f>SJ_stat!B10</f>
        <v xml:space="preserve">Střední průmyslová škola, Česká Lípa, Havlíčkova 426 </v>
      </c>
      <c r="C10" s="18">
        <f>SJ_stat!C10</f>
        <v>3141</v>
      </c>
      <c r="D10" s="16" t="str">
        <f>SJ_stat!D10</f>
        <v>Domov mládeže Česká Lípa, Havlíčkova 443</v>
      </c>
      <c r="E10" s="26">
        <f>NORMATIVY!$AD$2</f>
        <v>26460</v>
      </c>
      <c r="F10" s="30">
        <f>ROUND(IF(SJ_stat!G10=0,0,(12*1.358*(1/SJ_stat!V10*SJ_ROZP!$E10))+SJ_stat!AK10),0)</f>
        <v>0</v>
      </c>
      <c r="G10" s="30">
        <f>ROUND(IF(SJ_stat!H10=0,0,(12*1.358*(1/SJ_stat!W10*SJ_ROZP!$E10))+SJ_stat!AL10),0)</f>
        <v>0</v>
      </c>
      <c r="H10" s="30">
        <f>ROUND(IF(SJ_stat!I10=0,0,(12*1.358*(1/SJ_stat!X10*SJ_ROZP!$E10))+SJ_stat!AM10),0)</f>
        <v>6371</v>
      </c>
      <c r="I10" s="30">
        <f>ROUND(IF(SJ_stat!J10=0,0,(12*1.358*(1/SJ_stat!Y10*SJ_ROZP!$E10))+SJ_stat!AN10),0)</f>
        <v>15609</v>
      </c>
      <c r="J10" s="30">
        <f>ROUND(IF(SJ_stat!K10=0,0,(12*1.358*(1/SJ_stat!Z10*SJ_ROZP!$E10))+SJ_stat!AO10),0)</f>
        <v>0</v>
      </c>
      <c r="K10" s="36">
        <f>SJ_stat!G10*F10+SJ_stat!H10*G10+SJ_stat!I10*H10+SJ_stat!J10*I10+SJ_stat!K10*J10</f>
        <v>4536794</v>
      </c>
      <c r="L10" s="30">
        <f>ROUND(IF(SJ_stat!L10=0,0,(12*1.358*(1/SJ_stat!AA10*SJ_ROZP!$E10))+SJ_stat!AP10),0)</f>
        <v>0</v>
      </c>
      <c r="M10" s="30">
        <f>ROUND(IF(SJ_stat!M10=0,0,(12*1.358*(1/SJ_stat!AB10*SJ_ROZP!$E10))+SJ_stat!AQ10),0)</f>
        <v>0</v>
      </c>
      <c r="N10" s="30">
        <f>ROUND(IF(SJ_stat!N10=0,0,(12*1.358*(1/SJ_stat!AC10*SJ_ROZP!$E10))+SJ_stat!AR10),0)</f>
        <v>0</v>
      </c>
      <c r="O10" s="30">
        <f>ROUND(IF(SJ_stat!O10=0,0,(12*1.358*(1/SJ_stat!AD10*SJ_ROZP!$E10))+SJ_stat!AS10),0)</f>
        <v>0</v>
      </c>
      <c r="P10" s="30">
        <f>ROUND(IF(SJ_stat!P10=0,0,(12*1.358*(1/SJ_stat!AE10*SJ_ROZP!$E10))+SJ_stat!AT10),0)</f>
        <v>0</v>
      </c>
      <c r="Q10" s="36">
        <f>SJ_stat!L10*L10+SJ_stat!M10*M10+SJ_stat!N10*N10+SJ_stat!O10*O10+SJ_stat!P10*P10</f>
        <v>0</v>
      </c>
      <c r="R10" s="30">
        <f>ROUND(IF(SJ_stat!Q10=0,0,(12*1.358*(1/SJ_stat!AF10*SJ_ROZP!$E10))+SJ_stat!AU10),0)</f>
        <v>0</v>
      </c>
      <c r="S10" s="30">
        <f>ROUND(IF(SJ_stat!R10=0,0,(12*1.358*(1/SJ_stat!AG10*SJ_ROZP!$E10))+SJ_stat!AV10),0)</f>
        <v>0</v>
      </c>
      <c r="T10" s="30">
        <f>ROUND(IF(SJ_stat!S10=0,0,(12*1.358*(1/SJ_stat!AH10*SJ_ROZP!$E10))+SJ_stat!AW10),0)</f>
        <v>0</v>
      </c>
      <c r="U10" s="30">
        <f>ROUND(IF(SJ_stat!T10=0,0,(12*1.358*(1/SJ_stat!AI10*SJ_ROZP!$E10))+SJ_stat!AX10),0)</f>
        <v>0</v>
      </c>
      <c r="V10" s="30">
        <f>ROUND(IF(SJ_stat!U10=0,0,(12*1.358*(1/SJ_stat!AJ10*SJ_ROZP!$E10))+SJ_stat!AY10),0)</f>
        <v>0</v>
      </c>
      <c r="W10" s="36">
        <f>SJ_stat!Q10*R10+SJ_stat!R10*S10+SJ_stat!S10*T10+SJ_stat!T10*U10+SJ_stat!U10*V10</f>
        <v>0</v>
      </c>
      <c r="X10" s="30">
        <f t="shared" si="1"/>
        <v>4536794</v>
      </c>
    </row>
    <row r="11" spans="1:26" ht="15" customHeight="1">
      <c r="A11" s="14">
        <f>SJ_stat!A11</f>
        <v>1424</v>
      </c>
      <c r="B11" s="16" t="str">
        <f>SJ_stat!B11</f>
        <v>Vyšší odborná škola sklářská a Střední škola, Nový Bor, Wolkerova 316</v>
      </c>
      <c r="C11" s="18">
        <f>SJ_stat!C11</f>
        <v>3141</v>
      </c>
      <c r="D11" s="16" t="str">
        <f>SJ_stat!D11</f>
        <v>VOŠ sklář a SŠ Nový Bor, Wolkerova 316 - výdejna</v>
      </c>
      <c r="E11" s="26">
        <f>NORMATIVY!$AD$2</f>
        <v>26460</v>
      </c>
      <c r="F11" s="30">
        <f>ROUND(IF(SJ_stat!G11=0,0,(12*1.358*(1/SJ_stat!V11*SJ_ROZP!$E11))+SJ_stat!AK11),0)</f>
        <v>0</v>
      </c>
      <c r="G11" s="30">
        <f>ROUND(IF(SJ_stat!H11=0,0,(12*1.358*(1/SJ_stat!W11*SJ_ROZP!$E11))+SJ_stat!AL11),0)</f>
        <v>0</v>
      </c>
      <c r="H11" s="30">
        <f>ROUND(IF(SJ_stat!I11=0,0,(12*1.358*(1/SJ_stat!X11*SJ_ROZP!$E11))+SJ_stat!AM11),0)</f>
        <v>0</v>
      </c>
      <c r="I11" s="30">
        <f>ROUND(IF(SJ_stat!J11=0,0,(12*1.358*(1/SJ_stat!Y11*SJ_ROZP!$E11))+SJ_stat!AN11),0)</f>
        <v>0</v>
      </c>
      <c r="J11" s="30">
        <f>ROUND(IF(SJ_stat!K11=0,0,(12*1.358*(1/SJ_stat!Z11*SJ_ROZP!$E11))+SJ_stat!AO11),0)</f>
        <v>0</v>
      </c>
      <c r="K11" s="36">
        <f>SJ_stat!G11*F11+SJ_stat!H11*G11+SJ_stat!I11*H11+SJ_stat!J11*I11+SJ_stat!K11*J11</f>
        <v>0</v>
      </c>
      <c r="L11" s="30">
        <f>ROUND(IF(SJ_stat!L11=0,0,(12*1.358*(1/SJ_stat!AA11*SJ_ROZP!$E11))+SJ_stat!AP11),0)</f>
        <v>0</v>
      </c>
      <c r="M11" s="30">
        <f>ROUND(IF(SJ_stat!M11=0,0,(12*1.358*(1/SJ_stat!AB11*SJ_ROZP!$E11))+SJ_stat!AQ11),0)</f>
        <v>0</v>
      </c>
      <c r="N11" s="30">
        <f>ROUND(IF(SJ_stat!N11=0,0,(12*1.358*(1/SJ_stat!AC11*SJ_ROZP!$E11))+SJ_stat!AR11),0)</f>
        <v>0</v>
      </c>
      <c r="O11" s="30">
        <f>ROUND(IF(SJ_stat!O11=0,0,(12*1.358*(1/SJ_stat!AD11*SJ_ROZP!$E11))+SJ_stat!AS11),0)</f>
        <v>0</v>
      </c>
      <c r="P11" s="30">
        <f>ROUND(IF(SJ_stat!P11=0,0,(12*1.358*(1/SJ_stat!AE11*SJ_ROZP!$E11))+SJ_stat!AT11),0)</f>
        <v>0</v>
      </c>
      <c r="Q11" s="36">
        <f>SJ_stat!L11*L11+SJ_stat!M11*M11+SJ_stat!N11*N11+SJ_stat!O11*O11+SJ_stat!P11*P11</f>
        <v>0</v>
      </c>
      <c r="R11" s="30">
        <f>ROUND(IF(SJ_stat!Q11=0,0,(12*1.358*(1/SJ_stat!AF11*SJ_ROZP!$E11))+SJ_stat!AU11),0)</f>
        <v>0</v>
      </c>
      <c r="S11" s="30">
        <f>ROUND(IF(SJ_stat!R11=0,0,(12*1.358*(1/SJ_stat!AG11*SJ_ROZP!$E11))+SJ_stat!AV11),0)</f>
        <v>0</v>
      </c>
      <c r="T11" s="30">
        <f>ROUND(IF(SJ_stat!S11=0,0,(12*1.358*(1/SJ_stat!AH11*SJ_ROZP!$E11))+SJ_stat!AW11),0)</f>
        <v>3477</v>
      </c>
      <c r="U11" s="30">
        <f>ROUND(IF(SJ_stat!T11=0,0,(12*1.358*(1/SJ_stat!AI11*SJ_ROZP!$E11))+SJ_stat!AX11),0)</f>
        <v>7238</v>
      </c>
      <c r="V11" s="30">
        <f>ROUND(IF(SJ_stat!U11=0,0,(12*1.358*(1/SJ_stat!AJ11*SJ_ROZP!$E11))+SJ_stat!AY11),0)</f>
        <v>0</v>
      </c>
      <c r="W11" s="36">
        <f>SJ_stat!Q11*R11+SJ_stat!R11*S11+SJ_stat!S11*T11+SJ_stat!T11*U11+SJ_stat!U11*V11</f>
        <v>777083</v>
      </c>
      <c r="X11" s="30">
        <f t="shared" si="1"/>
        <v>777083</v>
      </c>
      <c r="Y11" s="9"/>
      <c r="Z11" s="9"/>
    </row>
    <row r="12" spans="1:26" ht="15" customHeight="1">
      <c r="A12" s="14">
        <f>SJ_stat!A12</f>
        <v>1425</v>
      </c>
      <c r="B12" s="16" t="str">
        <f>SJ_stat!B12</f>
        <v>SUPŠ sklářská, Kamenický Šenov, Havlíčkova 57</v>
      </c>
      <c r="C12" s="18">
        <f>SJ_stat!C12</f>
        <v>3141</v>
      </c>
      <c r="D12" s="16" t="str">
        <f>SJ_stat!D12</f>
        <v>SUPŠ Kamenický Šenov, Havlíčkova 57</v>
      </c>
      <c r="E12" s="26">
        <f>NORMATIVY!$AD$2</f>
        <v>26460</v>
      </c>
      <c r="F12" s="30">
        <f>ROUND(IF(SJ_stat!G12=0,0,(12*1.358*(1/SJ_stat!V12*SJ_ROZP!$E12))+SJ_stat!AK12),0)</f>
        <v>0</v>
      </c>
      <c r="G12" s="30">
        <f>ROUND(IF(SJ_stat!H12=0,0,(12*1.358*(1/SJ_stat!W12*SJ_ROZP!$E12))+SJ_stat!AL12),0)</f>
        <v>0</v>
      </c>
      <c r="H12" s="30">
        <f>ROUND(IF(SJ_stat!I12=0,0,(12*1.358*(1/SJ_stat!X12*SJ_ROZP!$E12))+SJ_stat!AM12),0)</f>
        <v>11565</v>
      </c>
      <c r="I12" s="30">
        <f>ROUND(IF(SJ_stat!J12=0,0,(12*1.358*(1/SJ_stat!Y12*SJ_ROZP!$E12))+SJ_stat!AN12),0)</f>
        <v>17959</v>
      </c>
      <c r="J12" s="30">
        <f>ROUND(IF(SJ_stat!K12=0,0,(12*1.358*(1/SJ_stat!Z12*SJ_ROZP!$E12))+SJ_stat!AO12),0)</f>
        <v>0</v>
      </c>
      <c r="K12" s="36">
        <f>SJ_stat!G12*F12+SJ_stat!H12*G12+SJ_stat!I12*H12+SJ_stat!J12*I12+SJ_stat!K12*J12</f>
        <v>1422044</v>
      </c>
      <c r="L12" s="30">
        <f>ROUND(IF(SJ_stat!L12=0,0,(12*1.358*(1/SJ_stat!AA12*SJ_ROZP!$E12))+SJ_stat!AP12),0)</f>
        <v>0</v>
      </c>
      <c r="M12" s="30">
        <f>ROUND(IF(SJ_stat!M12=0,0,(12*1.358*(1/SJ_stat!AB12*SJ_ROZP!$E12))+SJ_stat!AQ12),0)</f>
        <v>0</v>
      </c>
      <c r="N12" s="30">
        <f>ROUND(IF(SJ_stat!N12=0,0,(12*1.358*(1/SJ_stat!AC12*SJ_ROZP!$E12))+SJ_stat!AR12),0)</f>
        <v>0</v>
      </c>
      <c r="O12" s="30">
        <f>ROUND(IF(SJ_stat!O12=0,0,(12*1.358*(1/SJ_stat!AD12*SJ_ROZP!$E12))+SJ_stat!AS12),0)</f>
        <v>0</v>
      </c>
      <c r="P12" s="30">
        <f>ROUND(IF(SJ_stat!P12=0,0,(12*1.358*(1/SJ_stat!AE12*SJ_ROZP!$E12))+SJ_stat!AT12),0)</f>
        <v>0</v>
      </c>
      <c r="Q12" s="36">
        <f>SJ_stat!L12*L12+SJ_stat!M12*M12+SJ_stat!N12*N12+SJ_stat!O12*O12+SJ_stat!P12*P12</f>
        <v>0</v>
      </c>
      <c r="R12" s="30">
        <f>ROUND(IF(SJ_stat!Q12=0,0,(12*1.358*(1/SJ_stat!AF12*SJ_ROZP!$E12))+SJ_stat!AU12),0)</f>
        <v>0</v>
      </c>
      <c r="S12" s="30">
        <f>ROUND(IF(SJ_stat!R12=0,0,(12*1.358*(1/SJ_stat!AG12*SJ_ROZP!$E12))+SJ_stat!AV12),0)</f>
        <v>0</v>
      </c>
      <c r="T12" s="30">
        <f>ROUND(IF(SJ_stat!S12=0,0,(12*1.358*(1/SJ_stat!AH12*SJ_ROZP!$E12))+SJ_stat!AW12),0)</f>
        <v>0</v>
      </c>
      <c r="U12" s="30">
        <f>ROUND(IF(SJ_stat!T12=0,0,(12*1.358*(1/SJ_stat!AI12*SJ_ROZP!$E12))+SJ_stat!AX12),0)</f>
        <v>0</v>
      </c>
      <c r="V12" s="30">
        <f>ROUND(IF(SJ_stat!U12=0,0,(12*1.358*(1/SJ_stat!AJ12*SJ_ROZP!$E12))+SJ_stat!AY12),0)</f>
        <v>0</v>
      </c>
      <c r="W12" s="36">
        <f>SJ_stat!Q12*R12+SJ_stat!R12*S12+SJ_stat!S12*T12+SJ_stat!T12*U12+SJ_stat!U12*V12</f>
        <v>0</v>
      </c>
      <c r="X12" s="30">
        <f t="shared" si="1"/>
        <v>1422044</v>
      </c>
    </row>
    <row r="13" spans="1:26" ht="15" customHeight="1">
      <c r="A13" s="14">
        <f>SJ_stat!A13</f>
        <v>1427</v>
      </c>
      <c r="B13" s="16" t="str">
        <f>SJ_stat!B13</f>
        <v>SUPŠ sklářská Železný Brod, Smetanovo zátiší 470</v>
      </c>
      <c r="C13" s="18">
        <f>SJ_stat!C13</f>
        <v>3141</v>
      </c>
      <c r="D13" s="16" t="str">
        <f>SJ_stat!D13</f>
        <v>Domov mládeže Železný Brod, Těpeřská 581 - výdejna</v>
      </c>
      <c r="E13" s="26">
        <f>NORMATIVY!$AD$2</f>
        <v>26460</v>
      </c>
      <c r="F13" s="30">
        <f>ROUND(IF(SJ_stat!G13=0,0,(12*1.358*(1/SJ_stat!V13*SJ_ROZP!$E13))+SJ_stat!AK13),0)</f>
        <v>0</v>
      </c>
      <c r="G13" s="30">
        <f>ROUND(IF(SJ_stat!H13=0,0,(12*1.358*(1/SJ_stat!W13*SJ_ROZP!$E13))+SJ_stat!AL13),0)</f>
        <v>0</v>
      </c>
      <c r="H13" s="30">
        <f>ROUND(IF(SJ_stat!I13=0,0,(12*1.358*(1/SJ_stat!X13*SJ_ROZP!$E13))+SJ_stat!AM13),0)</f>
        <v>0</v>
      </c>
      <c r="I13" s="30">
        <f>ROUND(IF(SJ_stat!J13=0,0,(12*1.358*(1/SJ_stat!Y13*SJ_ROZP!$E13))+SJ_stat!AN13),0)</f>
        <v>0</v>
      </c>
      <c r="J13" s="30">
        <f>ROUND(IF(SJ_stat!K13=0,0,(12*1.358*(1/SJ_stat!Z13*SJ_ROZP!$E13))+SJ_stat!AO13),0)</f>
        <v>0</v>
      </c>
      <c r="K13" s="36">
        <f>SJ_stat!G13*F13+SJ_stat!H13*G13+SJ_stat!I13*H13+SJ_stat!J13*I13+SJ_stat!K13*J13</f>
        <v>0</v>
      </c>
      <c r="L13" s="30">
        <f>ROUND(IF(SJ_stat!L13=0,0,(12*1.358*(1/SJ_stat!AA13*SJ_ROZP!$E13))+SJ_stat!AP13),0)</f>
        <v>0</v>
      </c>
      <c r="M13" s="30">
        <f>ROUND(IF(SJ_stat!M13=0,0,(12*1.358*(1/SJ_stat!AB13*SJ_ROZP!$E13))+SJ_stat!AQ13),0)</f>
        <v>0</v>
      </c>
      <c r="N13" s="30">
        <f>ROUND(IF(SJ_stat!N13=0,0,(12*1.358*(1/SJ_stat!AC13*SJ_ROZP!$E13))+SJ_stat!AR13),0)</f>
        <v>0</v>
      </c>
      <c r="O13" s="30">
        <f>ROUND(IF(SJ_stat!O13=0,0,(12*1.358*(1/SJ_stat!AD13*SJ_ROZP!$E13))+SJ_stat!AS13),0)</f>
        <v>0</v>
      </c>
      <c r="P13" s="30">
        <f>ROUND(IF(SJ_stat!P13=0,0,(12*1.358*(1/SJ_stat!AE13*SJ_ROZP!$E13))+SJ_stat!AT13),0)</f>
        <v>0</v>
      </c>
      <c r="Q13" s="36">
        <f>SJ_stat!L13*L13+SJ_stat!M13*M13+SJ_stat!N13*N13+SJ_stat!O13*O13+SJ_stat!P13*P13</f>
        <v>0</v>
      </c>
      <c r="R13" s="30">
        <f>ROUND(IF(SJ_stat!Q13=0,0,(12*1.358*(1/SJ_stat!AF13*SJ_ROZP!$E13))+SJ_stat!AU13),0)</f>
        <v>0</v>
      </c>
      <c r="S13" s="30">
        <f>ROUND(IF(SJ_stat!R13=0,0,(12*1.358*(1/SJ_stat!AG13*SJ_ROZP!$E13))+SJ_stat!AV13),0)</f>
        <v>0</v>
      </c>
      <c r="T13" s="30">
        <f>ROUND(IF(SJ_stat!S13=0,0,(12*1.358*(1/SJ_stat!AH13*SJ_ROZP!$E13))+SJ_stat!AW13),0)</f>
        <v>3636</v>
      </c>
      <c r="U13" s="30">
        <f>ROUND(IF(SJ_stat!T13=0,0,(12*1.358*(1/SJ_stat!AI13*SJ_ROZP!$E13))+SJ_stat!AX13),0)</f>
        <v>7104</v>
      </c>
      <c r="V13" s="30">
        <f>ROUND(IF(SJ_stat!U13=0,0,(12*1.358*(1/SJ_stat!AJ13*SJ_ROZP!$E13))+SJ_stat!AY13),0)</f>
        <v>0</v>
      </c>
      <c r="W13" s="36">
        <f>SJ_stat!Q13*R13+SJ_stat!R13*S13+SJ_stat!S13*T13+SJ_stat!T13*U13+SJ_stat!U13*V13</f>
        <v>746376</v>
      </c>
      <c r="X13" s="30">
        <f t="shared" si="1"/>
        <v>746376</v>
      </c>
    </row>
    <row r="14" spans="1:26" ht="15" customHeight="1">
      <c r="A14" s="14">
        <f>SJ_stat!A14</f>
        <v>1429</v>
      </c>
      <c r="B14" s="16" t="str">
        <f>SJ_stat!B14</f>
        <v>Střední zdravotnická škola a Vyšší odborná škola zdravotnická, Liberec, Kostelní 9</v>
      </c>
      <c r="C14" s="18">
        <f>SJ_stat!C14</f>
        <v>3141</v>
      </c>
      <c r="D14" s="16" t="str">
        <f>SJ_stat!D14</f>
        <v>SZŠ a VOŠ zdravotnická, Liberec - Truhlářská</v>
      </c>
      <c r="E14" s="26">
        <f>NORMATIVY!$AD$2</f>
        <v>26460</v>
      </c>
      <c r="F14" s="30">
        <f>ROUND(IF(SJ_stat!G14=0,0,(12*1.358*(1/SJ_stat!V14*SJ_ROZP!$E14))+SJ_stat!AK14),0)</f>
        <v>0</v>
      </c>
      <c r="G14" s="30">
        <f>ROUND(IF(SJ_stat!H14=0,0,(12*1.358*(1/SJ_stat!W14*SJ_ROZP!$E14))+SJ_stat!AL14),0)</f>
        <v>0</v>
      </c>
      <c r="H14" s="30">
        <f>ROUND(IF(SJ_stat!I14=0,0,(12*1.358*(1/SJ_stat!X14*SJ_ROZP!$E14))+SJ_stat!AM14),0)</f>
        <v>0</v>
      </c>
      <c r="I14" s="30">
        <f>ROUND(IF(SJ_stat!J14=0,0,(12*1.358*(1/SJ_stat!Y14*SJ_ROZP!$E14))+SJ_stat!AN14),0)</f>
        <v>21304</v>
      </c>
      <c r="J14" s="30">
        <f>ROUND(IF(SJ_stat!K14=0,0,(12*1.358*(1/SJ_stat!Z14*SJ_ROZP!$E14))+SJ_stat!AO14),0)</f>
        <v>8153</v>
      </c>
      <c r="K14" s="36">
        <f>SJ_stat!G14*F14+SJ_stat!H14*G14+SJ_stat!I14*H14+SJ_stat!J14*I14+SJ_stat!K14*J14</f>
        <v>1818150</v>
      </c>
      <c r="L14" s="30">
        <f>ROUND(IF(SJ_stat!L14=0,0,(12*1.358*(1/SJ_stat!AA14*SJ_ROZP!$E14))+SJ_stat!AP14),0)</f>
        <v>0</v>
      </c>
      <c r="M14" s="30">
        <f>ROUND(IF(SJ_stat!M14=0,0,(12*1.358*(1/SJ_stat!AB14*SJ_ROZP!$E14))+SJ_stat!AQ14),0)</f>
        <v>0</v>
      </c>
      <c r="N14" s="30">
        <f>ROUND(IF(SJ_stat!N14=0,0,(12*1.358*(1/SJ_stat!AC14*SJ_ROZP!$E14))+SJ_stat!AR14),0)</f>
        <v>3913</v>
      </c>
      <c r="O14" s="30">
        <f>ROUND(IF(SJ_stat!O14=0,0,(12*1.358*(1/SJ_stat!AD14*SJ_ROZP!$E14))+SJ_stat!AS14),0)</f>
        <v>0</v>
      </c>
      <c r="P14" s="30">
        <f>ROUND(IF(SJ_stat!P14=0,0,(12*1.358*(1/SJ_stat!AE14*SJ_ROZP!$E14))+SJ_stat!AT14),0)</f>
        <v>0</v>
      </c>
      <c r="Q14" s="36">
        <f>SJ_stat!L14*L14+SJ_stat!M14*M14+SJ_stat!N14*N14+SJ_stat!O14*O14+SJ_stat!P14*P14</f>
        <v>1647373</v>
      </c>
      <c r="R14" s="30">
        <f>ROUND(IF(SJ_stat!Q14=0,0,(12*1.358*(1/SJ_stat!AF14*SJ_ROZP!$E14))+SJ_stat!AU14),0)</f>
        <v>0</v>
      </c>
      <c r="S14" s="30">
        <f>ROUND(IF(SJ_stat!R14=0,0,(12*1.358*(1/SJ_stat!AG14*SJ_ROZP!$E14))+SJ_stat!AV14),0)</f>
        <v>0</v>
      </c>
      <c r="T14" s="30">
        <f>ROUND(IF(SJ_stat!S14=0,0,(12*1.358*(1/SJ_stat!AH14*SJ_ROZP!$E14))+SJ_stat!AW14),0)</f>
        <v>0</v>
      </c>
      <c r="U14" s="30">
        <f>ROUND(IF(SJ_stat!T14=0,0,(12*1.358*(1/SJ_stat!AI14*SJ_ROZP!$E14))+SJ_stat!AX14),0)</f>
        <v>0</v>
      </c>
      <c r="V14" s="30">
        <f>ROUND(IF(SJ_stat!U14=0,0,(12*1.358*(1/SJ_stat!AJ14*SJ_ROZP!$E14))+SJ_stat!AY14),0)</f>
        <v>0</v>
      </c>
      <c r="W14" s="36">
        <f>SJ_stat!Q14*R14+SJ_stat!R14*S14+SJ_stat!S14*T14+SJ_stat!T14*U14+SJ_stat!U14*V14</f>
        <v>0</v>
      </c>
      <c r="X14" s="30">
        <f t="shared" si="1"/>
        <v>3465523</v>
      </c>
    </row>
    <row r="15" spans="1:26" ht="15" customHeight="1">
      <c r="A15" s="14">
        <f>SJ_stat!A15</f>
        <v>1429</v>
      </c>
      <c r="B15" s="16" t="str">
        <f>SJ_stat!B15</f>
        <v>Střední zdravotnická škola a Vyšší odborná škola zdravotnická, Liberec, Kostelní 9</v>
      </c>
      <c r="C15" s="18">
        <f>SJ_stat!C15</f>
        <v>3141</v>
      </c>
      <c r="D15" s="16" t="str">
        <f>SJ_stat!D15</f>
        <v>SZŠ a VOŠ zdravotnická, Liberec - Zeyerova ŠJ</v>
      </c>
      <c r="E15" s="26">
        <f>NORMATIVY!$AD$2</f>
        <v>26460</v>
      </c>
      <c r="F15" s="30">
        <f>ROUND(IF(SJ_stat!G15=0,0,(12*1.358*(1/SJ_stat!V15*SJ_ROZP!$E15))+SJ_stat!AK15),0)</f>
        <v>0</v>
      </c>
      <c r="G15" s="30">
        <f>ROUND(IF(SJ_stat!H15=0,0,(12*1.358*(1/SJ_stat!W15*SJ_ROZP!$E15))+SJ_stat!AL15),0)</f>
        <v>0</v>
      </c>
      <c r="H15" s="30">
        <f>ROUND(IF(SJ_stat!I15=0,0,(12*1.358*(1/SJ_stat!X15*SJ_ROZP!$E15))+SJ_stat!AM15),0)</f>
        <v>0</v>
      </c>
      <c r="I15" s="30">
        <f>ROUND(IF(SJ_stat!J15=0,0,(12*1.358*(1/SJ_stat!Y15*SJ_ROZP!$E15))+SJ_stat!AN15),0)</f>
        <v>0</v>
      </c>
      <c r="J15" s="30">
        <f>ROUND(IF(SJ_stat!K15=0,0,(12*1.358*(1/SJ_stat!Z15*SJ_ROZP!$E15))+SJ_stat!AO15),0)</f>
        <v>7504</v>
      </c>
      <c r="K15" s="36">
        <f>SJ_stat!G15*F15+SJ_stat!H15*G15+SJ_stat!I15*H15+SJ_stat!J15*I15+SJ_stat!K15*J15</f>
        <v>1568336</v>
      </c>
      <c r="L15" s="30">
        <f>ROUND(IF(SJ_stat!L15=0,0,(12*1.358*(1/SJ_stat!AA15*SJ_ROZP!$E15))+SJ_stat!AP15),0)</f>
        <v>0</v>
      </c>
      <c r="M15" s="30">
        <f>ROUND(IF(SJ_stat!M15=0,0,(12*1.358*(1/SJ_stat!AB15*SJ_ROZP!$E15))+SJ_stat!AQ15),0)</f>
        <v>0</v>
      </c>
      <c r="N15" s="30">
        <f>ROUND(IF(SJ_stat!N15=0,0,(12*1.358*(1/SJ_stat!AC15*SJ_ROZP!$E15))+SJ_stat!AR15),0)</f>
        <v>0</v>
      </c>
      <c r="O15" s="30">
        <f>ROUND(IF(SJ_stat!O15=0,0,(12*1.358*(1/SJ_stat!AD15*SJ_ROZP!$E15))+SJ_stat!AS15),0)</f>
        <v>0</v>
      </c>
      <c r="P15" s="30">
        <f>ROUND(IF(SJ_stat!P15=0,0,(12*1.358*(1/SJ_stat!AE15*SJ_ROZP!$E15))+SJ_stat!AT15),0)</f>
        <v>0</v>
      </c>
      <c r="Q15" s="36">
        <f>SJ_stat!L15*L15+SJ_stat!M15*M15+SJ_stat!N15*N15+SJ_stat!O15*O15+SJ_stat!P15*P15</f>
        <v>0</v>
      </c>
      <c r="R15" s="30">
        <f>ROUND(IF(SJ_stat!Q15=0,0,(12*1.358*(1/SJ_stat!AF15*SJ_ROZP!$E15))+SJ_stat!AU15),0)</f>
        <v>0</v>
      </c>
      <c r="S15" s="30">
        <f>ROUND(IF(SJ_stat!R15=0,0,(12*1.358*(1/SJ_stat!AG15*SJ_ROZP!$E15))+SJ_stat!AV15),0)</f>
        <v>0</v>
      </c>
      <c r="T15" s="30">
        <f>ROUND(IF(SJ_stat!S15=0,0,(12*1.358*(1/SJ_stat!AH15*SJ_ROZP!$E15))+SJ_stat!AW15),0)</f>
        <v>0</v>
      </c>
      <c r="U15" s="30">
        <f>ROUND(IF(SJ_stat!T15=0,0,(12*1.358*(1/SJ_stat!AI15*SJ_ROZP!$E15))+SJ_stat!AX15),0)</f>
        <v>0</v>
      </c>
      <c r="V15" s="30">
        <f>ROUND(IF(SJ_stat!U15=0,0,(12*1.358*(1/SJ_stat!AJ15*SJ_ROZP!$E15))+SJ_stat!AY15),0)</f>
        <v>0</v>
      </c>
      <c r="W15" s="36">
        <f>SJ_stat!Q15*R15+SJ_stat!R15*S15+SJ_stat!S15*T15+SJ_stat!T15*U15+SJ_stat!U15*V15</f>
        <v>0</v>
      </c>
      <c r="X15" s="30">
        <f t="shared" si="1"/>
        <v>1568336</v>
      </c>
      <c r="Y15" s="9"/>
      <c r="Z15" s="9"/>
    </row>
    <row r="16" spans="1:26" ht="15" customHeight="1">
      <c r="A16" s="14">
        <f>SJ_stat!A16</f>
        <v>1429</v>
      </c>
      <c r="B16" s="16" t="str">
        <f>SJ_stat!B16</f>
        <v>Střední zdravotnická škola a Vyšší odborná škola zdravotnická, Liberec, Kostelní 9</v>
      </c>
      <c r="C16" s="18">
        <f>SJ_stat!C16</f>
        <v>3141</v>
      </c>
      <c r="D16" s="16" t="str">
        <f>SJ_stat!D16</f>
        <v>SZŠ a VOŠ zdravotnická, Liberec - Zeyerova výdejna</v>
      </c>
      <c r="E16" s="26">
        <f>NORMATIVY!$AD$2</f>
        <v>26460</v>
      </c>
      <c r="F16" s="30">
        <f>ROUND(IF(SJ_stat!G16=0,0,(12*1.358*(1/SJ_stat!V16*SJ_ROZP!$E16))+SJ_stat!AK16),0)</f>
        <v>0</v>
      </c>
      <c r="G16" s="30">
        <f>ROUND(IF(SJ_stat!H16=0,0,(12*1.358*(1/SJ_stat!W16*SJ_ROZP!$E16))+SJ_stat!AL16),0)</f>
        <v>0</v>
      </c>
      <c r="H16" s="30">
        <f>ROUND(IF(SJ_stat!I16=0,0,(12*1.358*(1/SJ_stat!X16*SJ_ROZP!$E16))+SJ_stat!AM16),0)</f>
        <v>0</v>
      </c>
      <c r="I16" s="30">
        <f>ROUND(IF(SJ_stat!J16=0,0,(12*1.358*(1/SJ_stat!Y16*SJ_ROZP!$E16))+SJ_stat!AN16),0)</f>
        <v>0</v>
      </c>
      <c r="J16" s="30">
        <f>ROUND(IF(SJ_stat!K16=0,0,(12*1.358*(1/SJ_stat!Z16*SJ_ROZP!$E16))+SJ_stat!AO16),0)</f>
        <v>0</v>
      </c>
      <c r="K16" s="36">
        <f>SJ_stat!G16*F16+SJ_stat!H16*G16+SJ_stat!I16*H16+SJ_stat!J16*I16+SJ_stat!K16*J16</f>
        <v>0</v>
      </c>
      <c r="L16" s="30">
        <f>ROUND(IF(SJ_stat!L16=0,0,(12*1.358*(1/SJ_stat!AA16*SJ_ROZP!$E16))+SJ_stat!AP16),0)</f>
        <v>0</v>
      </c>
      <c r="M16" s="30">
        <f>ROUND(IF(SJ_stat!M16=0,0,(12*1.358*(1/SJ_stat!AB16*SJ_ROZP!$E16))+SJ_stat!AQ16),0)</f>
        <v>0</v>
      </c>
      <c r="N16" s="30">
        <f>ROUND(IF(SJ_stat!N16=0,0,(12*1.358*(1/SJ_stat!AC16*SJ_ROZP!$E16))+SJ_stat!AR16),0)</f>
        <v>0</v>
      </c>
      <c r="O16" s="30">
        <f>ROUND(IF(SJ_stat!O16=0,0,(12*1.358*(1/SJ_stat!AD16*SJ_ROZP!$E16))+SJ_stat!AS16),0)</f>
        <v>0</v>
      </c>
      <c r="P16" s="30">
        <f>ROUND(IF(SJ_stat!P16=0,0,(12*1.358*(1/SJ_stat!AE16*SJ_ROZP!$E16))+SJ_stat!AT16),0)</f>
        <v>0</v>
      </c>
      <c r="Q16" s="36">
        <f>SJ_stat!L16*L16+SJ_stat!M16*M16+SJ_stat!N16*N16+SJ_stat!O16*O16+SJ_stat!P16*P16</f>
        <v>0</v>
      </c>
      <c r="R16" s="30">
        <f>ROUND(IF(SJ_stat!Q16=0,0,(12*1.358*(1/SJ_stat!AF16*SJ_ROZP!$E16))+SJ_stat!AU16),0)</f>
        <v>0</v>
      </c>
      <c r="S16" s="30">
        <f>ROUND(IF(SJ_stat!R16=0,0,(12*1.358*(1/SJ_stat!AG16*SJ_ROZP!$E16))+SJ_stat!AV16),0)</f>
        <v>0</v>
      </c>
      <c r="T16" s="30">
        <f>ROUND(IF(SJ_stat!S16=0,0,(12*1.358*(1/SJ_stat!AH16*SJ_ROZP!$E16))+SJ_stat!AW16),0)</f>
        <v>4138</v>
      </c>
      <c r="U16" s="30">
        <f>ROUND(IF(SJ_stat!T16=0,0,(12*1.358*(1/SJ_stat!AI16*SJ_ROZP!$E16))+SJ_stat!AX16),0)</f>
        <v>0</v>
      </c>
      <c r="V16" s="30">
        <f>ROUND(IF(SJ_stat!U16=0,0,(12*1.358*(1/SJ_stat!AJ16*SJ_ROZP!$E16))+SJ_stat!AY16),0)</f>
        <v>0</v>
      </c>
      <c r="W16" s="36">
        <f>SJ_stat!Q16*R16+SJ_stat!R16*S16+SJ_stat!S16*T16+SJ_stat!T16*U16+SJ_stat!U16*V16</f>
        <v>223452</v>
      </c>
      <c r="X16" s="30">
        <f t="shared" si="1"/>
        <v>223452</v>
      </c>
      <c r="Y16" s="9"/>
      <c r="Z16" s="9"/>
    </row>
    <row r="17" spans="1:26" ht="15" customHeight="1">
      <c r="A17" s="14">
        <f>SJ_stat!A17</f>
        <v>1430</v>
      </c>
      <c r="B17" s="16" t="str">
        <f>SJ_stat!B17</f>
        <v>Střední zdravotnická škola, Turnov, 28. října 1390</v>
      </c>
      <c r="C17" s="18">
        <f>SJ_stat!C17</f>
        <v>3141</v>
      </c>
      <c r="D17" s="16" t="str">
        <f>SJ_stat!D17</f>
        <v>SZdravŠ Turnov, 28. října 1390 - výdejna</v>
      </c>
      <c r="E17" s="26">
        <f>NORMATIVY!$AD$2</f>
        <v>26460</v>
      </c>
      <c r="F17" s="30">
        <f>ROUND(IF(SJ_stat!G17=0,0,(12*1.358*(1/SJ_stat!V17*SJ_ROZP!$E17))+SJ_stat!AK17),0)</f>
        <v>0</v>
      </c>
      <c r="G17" s="30">
        <f>ROUND(IF(SJ_stat!H17=0,0,(12*1.358*(1/SJ_stat!W17*SJ_ROZP!$E17))+SJ_stat!AL17),0)</f>
        <v>0</v>
      </c>
      <c r="H17" s="30">
        <f>ROUND(IF(SJ_stat!I17=0,0,(12*1.358*(1/SJ_stat!X17*SJ_ROZP!$E17))+SJ_stat!AM17),0)</f>
        <v>0</v>
      </c>
      <c r="I17" s="30">
        <f>ROUND(IF(SJ_stat!J17=0,0,(12*1.358*(1/SJ_stat!Y17*SJ_ROZP!$E17))+SJ_stat!AN17),0)</f>
        <v>0</v>
      </c>
      <c r="J17" s="30">
        <f>ROUND(IF(SJ_stat!K17=0,0,(12*1.358*(1/SJ_stat!Z17*SJ_ROZP!$E17))+SJ_stat!AO17),0)</f>
        <v>0</v>
      </c>
      <c r="K17" s="36">
        <f>SJ_stat!G17*F17+SJ_stat!H17*G17+SJ_stat!I17*H17+SJ_stat!J17*I17+SJ_stat!K17*J17</f>
        <v>0</v>
      </c>
      <c r="L17" s="30">
        <f>ROUND(IF(SJ_stat!L17=0,0,(12*1.358*(1/SJ_stat!AA17*SJ_ROZP!$E17))+SJ_stat!AP17),0)</f>
        <v>0</v>
      </c>
      <c r="M17" s="30">
        <f>ROUND(IF(SJ_stat!M17=0,0,(12*1.358*(1/SJ_stat!AB17*SJ_ROZP!$E17))+SJ_stat!AQ17),0)</f>
        <v>0</v>
      </c>
      <c r="N17" s="30">
        <f>ROUND(IF(SJ_stat!N17=0,0,(12*1.358*(1/SJ_stat!AC17*SJ_ROZP!$E17))+SJ_stat!AR17),0)</f>
        <v>0</v>
      </c>
      <c r="O17" s="30">
        <f>ROUND(IF(SJ_stat!O17=0,0,(12*1.358*(1/SJ_stat!AD17*SJ_ROZP!$E17))+SJ_stat!AS17),0)</f>
        <v>0</v>
      </c>
      <c r="P17" s="30">
        <f>ROUND(IF(SJ_stat!P17=0,0,(12*1.358*(1/SJ_stat!AE17*SJ_ROZP!$E17))+SJ_stat!AT17),0)</f>
        <v>0</v>
      </c>
      <c r="Q17" s="36">
        <f>SJ_stat!L17*L17+SJ_stat!M17*M17+SJ_stat!N17*N17+SJ_stat!O17*O17+SJ_stat!P17*P17</f>
        <v>0</v>
      </c>
      <c r="R17" s="30">
        <f>ROUND(IF(SJ_stat!Q17=0,0,(12*1.358*(1/SJ_stat!AF17*SJ_ROZP!$E17))+SJ_stat!AU17),0)</f>
        <v>0</v>
      </c>
      <c r="S17" s="30">
        <f>ROUND(IF(SJ_stat!R17=0,0,(12*1.358*(1/SJ_stat!AG17*SJ_ROZP!$E17))+SJ_stat!AV17),0)</f>
        <v>0</v>
      </c>
      <c r="T17" s="30">
        <f>ROUND(IF(SJ_stat!S17=0,0,(12*1.358*(1/SJ_stat!AH17*SJ_ROZP!$E17))+SJ_stat!AW17),0)</f>
        <v>3147</v>
      </c>
      <c r="U17" s="30">
        <f>ROUND(IF(SJ_stat!T17=0,0,(12*1.358*(1/SJ_stat!AI17*SJ_ROZP!$E17))+SJ_stat!AX17),0)</f>
        <v>8541</v>
      </c>
      <c r="V17" s="30">
        <f>ROUND(IF(SJ_stat!U17=0,0,(12*1.358*(1/SJ_stat!AJ17*SJ_ROZP!$E17))+SJ_stat!AY17),0)</f>
        <v>4273</v>
      </c>
      <c r="W17" s="36">
        <f>SJ_stat!Q17*R17+SJ_stat!R17*S17+SJ_stat!S17*T17+SJ_stat!T17*U17+SJ_stat!U17*V17</f>
        <v>828651</v>
      </c>
      <c r="X17" s="30">
        <f t="shared" si="1"/>
        <v>828651</v>
      </c>
      <c r="Y17" s="9"/>
      <c r="Z17" s="9"/>
    </row>
    <row r="18" spans="1:26" ht="15" customHeight="1">
      <c r="A18" s="14">
        <f>SJ_stat!A18</f>
        <v>1432</v>
      </c>
      <c r="B18" s="16" t="str">
        <f>SJ_stat!B18</f>
        <v>Střední škola a Mateřská škola, Liberec, Na Bojišti 15</v>
      </c>
      <c r="C18" s="18">
        <f>SJ_stat!C18</f>
        <v>3141</v>
      </c>
      <c r="D18" s="16" t="str">
        <f>SJ_stat!D18</f>
        <v>SŠ a MŠ, Liberec, Na Bojišti 15 -výdejna</v>
      </c>
      <c r="E18" s="26">
        <f>NORMATIVY!$AD$2</f>
        <v>26460</v>
      </c>
      <c r="F18" s="30">
        <f>ROUND(IF(SJ_stat!G18=0,0,(12*1.358*(1/SJ_stat!V18*SJ_ROZP!$E18))+SJ_stat!AK18),0)</f>
        <v>0</v>
      </c>
      <c r="G18" s="30">
        <f>ROUND(IF(SJ_stat!H18=0,0,(12*1.358*(1/SJ_stat!W18*SJ_ROZP!$E18))+SJ_stat!AL18),0)</f>
        <v>0</v>
      </c>
      <c r="H18" s="30">
        <f>ROUND(IF(SJ_stat!I18=0,0,(12*1.358*(1/SJ_stat!X18*SJ_ROZP!$E18))+SJ_stat!AM18),0)</f>
        <v>0</v>
      </c>
      <c r="I18" s="30">
        <f>ROUND(IF(SJ_stat!J18=0,0,(12*1.358*(1/SJ_stat!Y18*SJ_ROZP!$E18))+SJ_stat!AN18),0)</f>
        <v>0</v>
      </c>
      <c r="J18" s="30">
        <f>ROUND(IF(SJ_stat!K18=0,0,(12*1.358*(1/SJ_stat!Z18*SJ_ROZP!$E18))+SJ_stat!AO18),0)</f>
        <v>0</v>
      </c>
      <c r="K18" s="36">
        <f>SJ_stat!G18*F18+SJ_stat!H18*G18+SJ_stat!I18*H18+SJ_stat!J18*I18+SJ_stat!K18*J18</f>
        <v>0</v>
      </c>
      <c r="L18" s="30">
        <f>ROUND(IF(SJ_stat!L18=0,0,(12*1.358*(1/SJ_stat!AA18*SJ_ROZP!$E18))+SJ_stat!AP18),0)</f>
        <v>0</v>
      </c>
      <c r="M18" s="30">
        <f>ROUND(IF(SJ_stat!M18=0,0,(12*1.358*(1/SJ_stat!AB18*SJ_ROZP!$E18))+SJ_stat!AQ18),0)</f>
        <v>0</v>
      </c>
      <c r="N18" s="30">
        <f>ROUND(IF(SJ_stat!N18=0,0,(12*1.358*(1/SJ_stat!AC18*SJ_ROZP!$E18))+SJ_stat!AR18),0)</f>
        <v>0</v>
      </c>
      <c r="O18" s="30">
        <f>ROUND(IF(SJ_stat!O18=0,0,(12*1.358*(1/SJ_stat!AD18*SJ_ROZP!$E18))+SJ_stat!AS18),0)</f>
        <v>0</v>
      </c>
      <c r="P18" s="30">
        <f>ROUND(IF(SJ_stat!P18=0,0,(12*1.358*(1/SJ_stat!AE18*SJ_ROZP!$E18))+SJ_stat!AT18),0)</f>
        <v>0</v>
      </c>
      <c r="Q18" s="36">
        <f>SJ_stat!L18*L18+SJ_stat!M18*M18+SJ_stat!N18*N18+SJ_stat!O18*O18+SJ_stat!P18*P18</f>
        <v>0</v>
      </c>
      <c r="R18" s="30">
        <f>ROUND(IF(SJ_stat!Q18=0,0,(12*1.358*(1/SJ_stat!AF18*SJ_ROZP!$E18))+SJ_stat!AU18),0)</f>
        <v>6964</v>
      </c>
      <c r="S18" s="30">
        <f>ROUND(IF(SJ_stat!R18=0,0,(12*1.358*(1/SJ_stat!AG18*SJ_ROZP!$E18))+SJ_stat!AV18),0)</f>
        <v>0</v>
      </c>
      <c r="T18" s="30">
        <f>ROUND(IF(SJ_stat!S18=0,0,(12*1.358*(1/SJ_stat!AH18*SJ_ROZP!$E18))+SJ_stat!AW18),0)</f>
        <v>0</v>
      </c>
      <c r="U18" s="30">
        <f>ROUND(IF(SJ_stat!T18=0,0,(12*1.358*(1/SJ_stat!AI18*SJ_ROZP!$E18))+SJ_stat!AX18),0)</f>
        <v>0</v>
      </c>
      <c r="V18" s="30">
        <f>ROUND(IF(SJ_stat!U18=0,0,(12*1.358*(1/SJ_stat!AJ18*SJ_ROZP!$E18))+SJ_stat!AY18),0)</f>
        <v>0</v>
      </c>
      <c r="W18" s="36">
        <f>SJ_stat!Q18*R18+SJ_stat!R18*S18+SJ_stat!S18*T18+SJ_stat!T18*U18+SJ_stat!U18*V18</f>
        <v>146244</v>
      </c>
      <c r="X18" s="30">
        <f t="shared" si="1"/>
        <v>146244</v>
      </c>
      <c r="Y18" s="9"/>
      <c r="Z18" s="9"/>
    </row>
    <row r="19" spans="1:26" ht="15" customHeight="1">
      <c r="A19" s="14">
        <f>SJ_stat!A19</f>
        <v>1433</v>
      </c>
      <c r="B19" s="16" t="str">
        <f>SJ_stat!B19</f>
        <v xml:space="preserve">Střední škola strojní, stavební a dopravní, Liberec </v>
      </c>
      <c r="C19" s="18">
        <f>SJ_stat!C19</f>
        <v>3141</v>
      </c>
      <c r="D19" s="16" t="str">
        <f>SJ_stat!D19</f>
        <v>SŠ strojní, stavební a dopravní, Liberec - výdejna Ještědská</v>
      </c>
      <c r="E19" s="26">
        <f>NORMATIVY!$AD$2</f>
        <v>26460</v>
      </c>
      <c r="F19" s="30">
        <f>ROUND(IF(SJ_stat!G19=0,0,(12*1.358*(1/SJ_stat!V19*SJ_ROZP!$E19))+SJ_stat!AK19),0)</f>
        <v>0</v>
      </c>
      <c r="G19" s="30">
        <f>ROUND(IF(SJ_stat!H19=0,0,(12*1.358*(1/SJ_stat!W19*SJ_ROZP!$E19))+SJ_stat!AL19),0)</f>
        <v>0</v>
      </c>
      <c r="H19" s="30">
        <f>ROUND(IF(SJ_stat!I19=0,0,(12*1.358*(1/SJ_stat!X19*SJ_ROZP!$E19))+SJ_stat!AM19),0)</f>
        <v>0</v>
      </c>
      <c r="I19" s="30">
        <f>ROUND(IF(SJ_stat!J19=0,0,(12*1.358*(1/SJ_stat!Y19*SJ_ROZP!$E19))+SJ_stat!AN19),0)</f>
        <v>0</v>
      </c>
      <c r="J19" s="30">
        <f>ROUND(IF(SJ_stat!K19=0,0,(12*1.358*(1/SJ_stat!Z19*SJ_ROZP!$E19))+SJ_stat!AO19),0)</f>
        <v>0</v>
      </c>
      <c r="K19" s="36">
        <f>SJ_stat!G19*F19+SJ_stat!H19*G19+SJ_stat!I19*H19+SJ_stat!J19*I19+SJ_stat!K19*J19</f>
        <v>0</v>
      </c>
      <c r="L19" s="30">
        <f>ROUND(IF(SJ_stat!L19=0,0,(12*1.358*(1/SJ_stat!AA19*SJ_ROZP!$E19))+SJ_stat!AP19),0)</f>
        <v>0</v>
      </c>
      <c r="M19" s="30">
        <f>ROUND(IF(SJ_stat!M19=0,0,(12*1.358*(1/SJ_stat!AB19*SJ_ROZP!$E19))+SJ_stat!AQ19),0)</f>
        <v>0</v>
      </c>
      <c r="N19" s="30">
        <f>ROUND(IF(SJ_stat!N19=0,0,(12*1.358*(1/SJ_stat!AC19*SJ_ROZP!$E19))+SJ_stat!AR19),0)</f>
        <v>0</v>
      </c>
      <c r="O19" s="30">
        <f>ROUND(IF(SJ_stat!O19=0,0,(12*1.358*(1/SJ_stat!AD19*SJ_ROZP!$E19))+SJ_stat!AS19),0)</f>
        <v>0</v>
      </c>
      <c r="P19" s="30">
        <f>ROUND(IF(SJ_stat!P19=0,0,(12*1.358*(1/SJ_stat!AE19*SJ_ROZP!$E19))+SJ_stat!AT19),0)</f>
        <v>0</v>
      </c>
      <c r="Q19" s="36">
        <f>SJ_stat!L19*L19+SJ_stat!M19*M19+SJ_stat!N19*N19+SJ_stat!O19*O19+SJ_stat!P19*P19</f>
        <v>0</v>
      </c>
      <c r="R19" s="30">
        <f>ROUND(IF(SJ_stat!Q19=0,0,(12*1.358*(1/SJ_stat!AF19*SJ_ROZP!$E19))+SJ_stat!AU19),0)</f>
        <v>0</v>
      </c>
      <c r="S19" s="30">
        <f>ROUND(IF(SJ_stat!R19=0,0,(12*1.358*(1/SJ_stat!AG19*SJ_ROZP!$E19))+SJ_stat!AV19),0)</f>
        <v>0</v>
      </c>
      <c r="T19" s="30">
        <f>ROUND(IF(SJ_stat!S19=0,0,(12*1.358*(1/SJ_stat!AH19*SJ_ROZP!$E19))+SJ_stat!AW19),0)</f>
        <v>3522</v>
      </c>
      <c r="U19" s="30">
        <f>ROUND(IF(SJ_stat!T19=0,0,(12*1.358*(1/SJ_stat!AI19*SJ_ROZP!$E19))+SJ_stat!AX19),0)</f>
        <v>0</v>
      </c>
      <c r="V19" s="30">
        <f>ROUND(IF(SJ_stat!U19=0,0,(12*1.358*(1/SJ_stat!AJ19*SJ_ROZP!$E19))+SJ_stat!AY19),0)</f>
        <v>0</v>
      </c>
      <c r="W19" s="36">
        <f>SJ_stat!Q19*R19+SJ_stat!R19*S19+SJ_stat!S19*T19+SJ_stat!T19*U19+SJ_stat!U19*V19</f>
        <v>362766</v>
      </c>
      <c r="X19" s="30">
        <f t="shared" si="1"/>
        <v>362766</v>
      </c>
      <c r="Y19" s="9"/>
      <c r="Z19" s="9"/>
    </row>
    <row r="20" spans="1:26" ht="15" customHeight="1">
      <c r="A20" s="14">
        <f>SJ_stat!A20</f>
        <v>1433</v>
      </c>
      <c r="B20" s="16" t="str">
        <f>SJ_stat!B20</f>
        <v xml:space="preserve">Střední škola strojní, stavební a dopravní, Liberec </v>
      </c>
      <c r="C20" s="18">
        <f>SJ_stat!C20</f>
        <v>3141</v>
      </c>
      <c r="D20" s="16" t="str">
        <f>SJ_stat!D20</f>
        <v xml:space="preserve">SŠ strojní, stavební a dopravní, Liberec - výdejna Letná    </v>
      </c>
      <c r="E20" s="26">
        <f>NORMATIVY!$AD$2</f>
        <v>26460</v>
      </c>
      <c r="F20" s="30">
        <f>ROUND(IF(SJ_stat!G20=0,0,(12*1.358*(1/SJ_stat!V20*SJ_ROZP!$E20))+SJ_stat!AK20),0)</f>
        <v>0</v>
      </c>
      <c r="G20" s="30">
        <f>ROUND(IF(SJ_stat!H20=0,0,(12*1.358*(1/SJ_stat!W20*SJ_ROZP!$E20))+SJ_stat!AL20),0)</f>
        <v>0</v>
      </c>
      <c r="H20" s="30">
        <f>ROUND(IF(SJ_stat!I20=0,0,(12*1.358*(1/SJ_stat!X20*SJ_ROZP!$E20))+SJ_stat!AM20),0)</f>
        <v>0</v>
      </c>
      <c r="I20" s="30">
        <f>ROUND(IF(SJ_stat!J20=0,0,(12*1.358*(1/SJ_stat!Y20*SJ_ROZP!$E20))+SJ_stat!AN20),0)</f>
        <v>0</v>
      </c>
      <c r="J20" s="30">
        <f>ROUND(IF(SJ_stat!K20=0,0,(12*1.358*(1/SJ_stat!Z20*SJ_ROZP!$E20))+SJ_stat!AO20),0)</f>
        <v>0</v>
      </c>
      <c r="K20" s="36">
        <f>SJ_stat!G20*F20+SJ_stat!H20*G20+SJ_stat!I20*H20+SJ_stat!J20*I20+SJ_stat!K20*J20</f>
        <v>0</v>
      </c>
      <c r="L20" s="30">
        <f>ROUND(IF(SJ_stat!L20=0,0,(12*1.358*(1/SJ_stat!AA20*SJ_ROZP!$E20))+SJ_stat!AP20),0)</f>
        <v>0</v>
      </c>
      <c r="M20" s="30">
        <f>ROUND(IF(SJ_stat!M20=0,0,(12*1.358*(1/SJ_stat!AB20*SJ_ROZP!$E20))+SJ_stat!AQ20),0)</f>
        <v>0</v>
      </c>
      <c r="N20" s="30">
        <f>ROUND(IF(SJ_stat!N20=0,0,(12*1.358*(1/SJ_stat!AC20*SJ_ROZP!$E20))+SJ_stat!AR20),0)</f>
        <v>0</v>
      </c>
      <c r="O20" s="30">
        <f>ROUND(IF(SJ_stat!O20=0,0,(12*1.358*(1/SJ_stat!AD20*SJ_ROZP!$E20))+SJ_stat!AS20),0)</f>
        <v>0</v>
      </c>
      <c r="P20" s="30">
        <f>ROUND(IF(SJ_stat!P20=0,0,(12*1.358*(1/SJ_stat!AE20*SJ_ROZP!$E20))+SJ_stat!AT20),0)</f>
        <v>0</v>
      </c>
      <c r="Q20" s="36">
        <f>SJ_stat!L20*L20+SJ_stat!M20*M20+SJ_stat!N20*N20+SJ_stat!O20*O20+SJ_stat!P20*P20</f>
        <v>0</v>
      </c>
      <c r="R20" s="30">
        <f>ROUND(IF(SJ_stat!Q20=0,0,(12*1.358*(1/SJ_stat!AF20*SJ_ROZP!$E20))+SJ_stat!AU20),0)</f>
        <v>0</v>
      </c>
      <c r="S20" s="30">
        <f>ROUND(IF(SJ_stat!R20=0,0,(12*1.358*(1/SJ_stat!AG20*SJ_ROZP!$E20))+SJ_stat!AV20),0)</f>
        <v>0</v>
      </c>
      <c r="T20" s="30">
        <f>ROUND(IF(SJ_stat!S20=0,0,(12*1.358*(1/SJ_stat!AH20*SJ_ROZP!$E20))+SJ_stat!AW20),0)</f>
        <v>3307</v>
      </c>
      <c r="U20" s="30">
        <f>ROUND(IF(SJ_stat!T20=0,0,(12*1.358*(1/SJ_stat!AI20*SJ_ROZP!$E20))+SJ_stat!AX20),0)</f>
        <v>0</v>
      </c>
      <c r="V20" s="30">
        <f>ROUND(IF(SJ_stat!U20=0,0,(12*1.358*(1/SJ_stat!AJ20*SJ_ROZP!$E20))+SJ_stat!AY20),0)</f>
        <v>0</v>
      </c>
      <c r="W20" s="36">
        <f>SJ_stat!Q20*R20+SJ_stat!R20*S20+SJ_stat!S20*T20+SJ_stat!T20*U20+SJ_stat!U20*V20</f>
        <v>449752</v>
      </c>
      <c r="X20" s="30">
        <f t="shared" si="1"/>
        <v>449752</v>
      </c>
    </row>
    <row r="21" spans="1:26" ht="15" customHeight="1">
      <c r="A21" s="14">
        <f>SJ_stat!A21</f>
        <v>1434</v>
      </c>
      <c r="B21" s="16" t="str">
        <f>SJ_stat!B21</f>
        <v xml:space="preserve">Střední škola, Semily, 28. října 607  </v>
      </c>
      <c r="C21" s="18">
        <f>SJ_stat!C21</f>
        <v>3141</v>
      </c>
      <c r="D21" s="16" t="str">
        <f>SJ_stat!D21</f>
        <v xml:space="preserve">SŠ Semily, Pod Vartou 630  </v>
      </c>
      <c r="E21" s="26">
        <f>NORMATIVY!$AD$2</f>
        <v>26460</v>
      </c>
      <c r="F21" s="30">
        <f>ROUND(IF(SJ_stat!G21=0,0,(12*1.358*(1/SJ_stat!V21*SJ_ROZP!$E21))+SJ_stat!AK21),0)</f>
        <v>0</v>
      </c>
      <c r="G21" s="30">
        <f>ROUND(IF(SJ_stat!H21=0,0,(12*1.358*(1/SJ_stat!W21*SJ_ROZP!$E21))+SJ_stat!AL21),0)</f>
        <v>0</v>
      </c>
      <c r="H21" s="30">
        <f>ROUND(IF(SJ_stat!I21=0,0,(12*1.358*(1/SJ_stat!X21*SJ_ROZP!$E21))+SJ_stat!AM21),0)</f>
        <v>0</v>
      </c>
      <c r="I21" s="30">
        <f>ROUND(IF(SJ_stat!J21=0,0,(12*1.358*(1/SJ_stat!Y21*SJ_ROZP!$E21))+SJ_stat!AN21),0)</f>
        <v>0</v>
      </c>
      <c r="J21" s="30">
        <f>ROUND(IF(SJ_stat!K21=0,0,(12*1.358*(1/SJ_stat!Z21*SJ_ROZP!$E21))+SJ_stat!AO21),0)</f>
        <v>0</v>
      </c>
      <c r="K21" s="36">
        <f>SJ_stat!G21*F21+SJ_stat!H21*G21+SJ_stat!I21*H21+SJ_stat!J21*I21+SJ_stat!K21*J21</f>
        <v>0</v>
      </c>
      <c r="L21" s="30">
        <f>ROUND(IF(SJ_stat!L21=0,0,(12*1.358*(1/SJ_stat!AA21*SJ_ROZP!$E21))+SJ_stat!AP21),0)</f>
        <v>0</v>
      </c>
      <c r="M21" s="30">
        <f>ROUND(IF(SJ_stat!M21=0,0,(12*1.358*(1/SJ_stat!AB21*SJ_ROZP!$E21))+SJ_stat!AQ21),0)</f>
        <v>0</v>
      </c>
      <c r="N21" s="30">
        <f>ROUND(IF(SJ_stat!N21=0,0,(12*1.358*(1/SJ_stat!AC21*SJ_ROZP!$E21))+SJ_stat!AR21),0)</f>
        <v>0</v>
      </c>
      <c r="O21" s="30">
        <f>ROUND(IF(SJ_stat!O21=0,0,(12*1.358*(1/SJ_stat!AD21*SJ_ROZP!$E21))+SJ_stat!AS21),0)</f>
        <v>0</v>
      </c>
      <c r="P21" s="30">
        <f>ROUND(IF(SJ_stat!P21=0,0,(12*1.358*(1/SJ_stat!AE21*SJ_ROZP!$E21))+SJ_stat!AT21),0)</f>
        <v>0</v>
      </c>
      <c r="Q21" s="36">
        <f>SJ_stat!L21*L21+SJ_stat!M21*M21+SJ_stat!N21*N21+SJ_stat!O21*O21+SJ_stat!P21*P21</f>
        <v>0</v>
      </c>
      <c r="R21" s="30">
        <f>ROUND(IF(SJ_stat!Q21=0,0,(12*1.358*(1/SJ_stat!AF21*SJ_ROZP!$E21))+SJ_stat!AU21),0)</f>
        <v>0</v>
      </c>
      <c r="S21" s="30">
        <f>ROUND(IF(SJ_stat!R21=0,0,(12*1.358*(1/SJ_stat!AG21*SJ_ROZP!$E21))+SJ_stat!AV21),0)</f>
        <v>0</v>
      </c>
      <c r="T21" s="30">
        <f>ROUND(IF(SJ_stat!S21=0,0,(12*1.358*(1/SJ_stat!AH21*SJ_ROZP!$E21))+SJ_stat!AW21),0)</f>
        <v>3777</v>
      </c>
      <c r="U21" s="30">
        <f>ROUND(IF(SJ_stat!T21=0,0,(12*1.358*(1/SJ_stat!AI21*SJ_ROZP!$E21))+SJ_stat!AX21),0)</f>
        <v>6704</v>
      </c>
      <c r="V21" s="30">
        <f>ROUND(IF(SJ_stat!U21=0,0,(12*1.358*(1/SJ_stat!AJ21*SJ_ROZP!$E21))+SJ_stat!AY21),0)</f>
        <v>0</v>
      </c>
      <c r="W21" s="36">
        <f>SJ_stat!Q21*R21+SJ_stat!R21*S21+SJ_stat!S21*T21+SJ_stat!T21*U21+SJ_stat!U21*V21</f>
        <v>786925</v>
      </c>
      <c r="X21" s="30">
        <f t="shared" si="1"/>
        <v>786925</v>
      </c>
    </row>
    <row r="22" spans="1:26" ht="15" customHeight="1">
      <c r="A22" s="14">
        <f>SJ_stat!A22</f>
        <v>1436</v>
      </c>
      <c r="B22" s="16" t="str">
        <f>SJ_stat!B22</f>
        <v>Integrovaná střední škola, Vysoké nad Jizerou, Dr. Farského 300</v>
      </c>
      <c r="C22" s="18">
        <f>SJ_stat!C22</f>
        <v>3141</v>
      </c>
      <c r="D22" s="16" t="str">
        <f>SJ_stat!D22</f>
        <v>ISŠ Vysoké n. J., Dr. Farského 300</v>
      </c>
      <c r="E22" s="26">
        <f>NORMATIVY!$AD$2</f>
        <v>26460</v>
      </c>
      <c r="F22" s="30">
        <f>ROUND(IF(SJ_stat!G22=0,0,(12*1.358*(1/SJ_stat!V22*SJ_ROZP!$E22))+SJ_stat!AK22),0)</f>
        <v>0</v>
      </c>
      <c r="G22" s="30">
        <f>ROUND(IF(SJ_stat!H22=0,0,(12*1.358*(1/SJ_stat!W22*SJ_ROZP!$E22))+SJ_stat!AL22),0)</f>
        <v>0</v>
      </c>
      <c r="H22" s="30">
        <f>ROUND(IF(SJ_stat!I22=0,0,(12*1.358*(1/SJ_stat!X22*SJ_ROZP!$E22))+SJ_stat!AM22),0)</f>
        <v>7357</v>
      </c>
      <c r="I22" s="30">
        <f>ROUND(IF(SJ_stat!J22=0,0,(12*1.358*(1/SJ_stat!Y22*SJ_ROZP!$E22))+SJ_stat!AN22),0)</f>
        <v>13992</v>
      </c>
      <c r="J22" s="30">
        <f>ROUND(IF(SJ_stat!K22=0,0,(12*1.358*(1/SJ_stat!Z22*SJ_ROZP!$E22))+SJ_stat!AO22),0)</f>
        <v>0</v>
      </c>
      <c r="K22" s="36">
        <f>SJ_stat!G22*F22+SJ_stat!H22*G22+SJ_stat!I22*H22+SJ_stat!J22*I22+SJ_stat!K22*J22</f>
        <v>3916838</v>
      </c>
      <c r="L22" s="30">
        <f>ROUND(IF(SJ_stat!L22=0,0,(12*1.358*(1/SJ_stat!AA22*SJ_ROZP!$E22))+SJ_stat!AP22),0)</f>
        <v>0</v>
      </c>
      <c r="M22" s="30">
        <f>ROUND(IF(SJ_stat!M22=0,0,(12*1.358*(1/SJ_stat!AB22*SJ_ROZP!$E22))+SJ_stat!AQ22),0)</f>
        <v>0</v>
      </c>
      <c r="N22" s="30">
        <f>ROUND(IF(SJ_stat!N22=0,0,(12*1.358*(1/SJ_stat!AC22*SJ_ROZP!$E22))+SJ_stat!AR22),0)</f>
        <v>0</v>
      </c>
      <c r="O22" s="30">
        <f>ROUND(IF(SJ_stat!O22=0,0,(12*1.358*(1/SJ_stat!AD22*SJ_ROZP!$E22))+SJ_stat!AS22),0)</f>
        <v>0</v>
      </c>
      <c r="P22" s="30">
        <f>ROUND(IF(SJ_stat!P22=0,0,(12*1.358*(1/SJ_stat!AE22*SJ_ROZP!$E22))+SJ_stat!AT22),0)</f>
        <v>0</v>
      </c>
      <c r="Q22" s="36">
        <f>SJ_stat!L22*L22+SJ_stat!M22*M22+SJ_stat!N22*N22+SJ_stat!O22*O22+SJ_stat!P22*P22</f>
        <v>0</v>
      </c>
      <c r="R22" s="30">
        <f>ROUND(IF(SJ_stat!Q22=0,0,(12*1.358*(1/SJ_stat!AF22*SJ_ROZP!$E22))+SJ_stat!AU22),0)</f>
        <v>0</v>
      </c>
      <c r="S22" s="30">
        <f>ROUND(IF(SJ_stat!R22=0,0,(12*1.358*(1/SJ_stat!AG22*SJ_ROZP!$E22))+SJ_stat!AV22),0)</f>
        <v>0</v>
      </c>
      <c r="T22" s="30">
        <f>ROUND(IF(SJ_stat!S22=0,0,(12*1.358*(1/SJ_stat!AH22*SJ_ROZP!$E22))+SJ_stat!AW22),0)</f>
        <v>0</v>
      </c>
      <c r="U22" s="30">
        <f>ROUND(IF(SJ_stat!T22=0,0,(12*1.358*(1/SJ_stat!AI22*SJ_ROZP!$E22))+SJ_stat!AX22),0)</f>
        <v>0</v>
      </c>
      <c r="V22" s="30">
        <f>ROUND(IF(SJ_stat!U22=0,0,(12*1.358*(1/SJ_stat!AJ22*SJ_ROZP!$E22))+SJ_stat!AY22),0)</f>
        <v>0</v>
      </c>
      <c r="W22" s="36">
        <f>SJ_stat!Q22*R22+SJ_stat!R22*S22+SJ_stat!S22*T22+SJ_stat!T22*U22+SJ_stat!U22*V22</f>
        <v>0</v>
      </c>
      <c r="X22" s="30">
        <f t="shared" si="1"/>
        <v>3916838</v>
      </c>
    </row>
    <row r="23" spans="1:26" ht="15" customHeight="1">
      <c r="A23" s="14">
        <f>SJ_stat!A23</f>
        <v>1443</v>
      </c>
      <c r="B23" s="16" t="str">
        <f>SJ_stat!B23</f>
        <v>Střední škola, Lomnice n. P., Antala Staška 213</v>
      </c>
      <c r="C23" s="18">
        <f>SJ_stat!C23</f>
        <v>3141</v>
      </c>
      <c r="D23" s="16" t="str">
        <f>SJ_stat!D23</f>
        <v>SŠ Lomnice n. P., Antala Staška 213</v>
      </c>
      <c r="E23" s="26">
        <f>NORMATIVY!$AD$2</f>
        <v>26460</v>
      </c>
      <c r="F23" s="30">
        <f>ROUND(IF(SJ_stat!G23=0,0,(12*1.358*(1/SJ_stat!V23*SJ_ROZP!$E23))+SJ_stat!AK23),0)</f>
        <v>0</v>
      </c>
      <c r="G23" s="30">
        <f>ROUND(IF(SJ_stat!H23=0,0,(12*1.358*(1/SJ_stat!W23*SJ_ROZP!$E23))+SJ_stat!AL23),0)</f>
        <v>0</v>
      </c>
      <c r="H23" s="30">
        <f>ROUND(IF(SJ_stat!I23=0,0,(12*1.358*(1/SJ_stat!X23*SJ_ROZP!$E23))+SJ_stat!AM23),0)</f>
        <v>8218</v>
      </c>
      <c r="I23" s="30">
        <f>ROUND(IF(SJ_stat!J23=0,0,(12*1.358*(1/SJ_stat!Y23*SJ_ROZP!$E23))+SJ_stat!AN23),0)</f>
        <v>0</v>
      </c>
      <c r="J23" s="30">
        <f>ROUND(IF(SJ_stat!K23=0,0,(12*1.358*(1/SJ_stat!Z23*SJ_ROZP!$E23))+SJ_stat!AO23),0)</f>
        <v>0</v>
      </c>
      <c r="K23" s="36">
        <f>SJ_stat!G23*F23+SJ_stat!H23*G23+SJ_stat!I23*H23+SJ_stat!J23*I23+SJ_stat!K23*J23</f>
        <v>1125866</v>
      </c>
      <c r="L23" s="30">
        <f>ROUND(IF(SJ_stat!L23=0,0,(12*1.358*(1/SJ_stat!AA23*SJ_ROZP!$E23))+SJ_stat!AP23),0)</f>
        <v>0</v>
      </c>
      <c r="M23" s="30">
        <f>ROUND(IF(SJ_stat!M23=0,0,(12*1.358*(1/SJ_stat!AB23*SJ_ROZP!$E23))+SJ_stat!AQ23),0)</f>
        <v>0</v>
      </c>
      <c r="N23" s="30">
        <f>ROUND(IF(SJ_stat!N23=0,0,(12*1.358*(1/SJ_stat!AC23*SJ_ROZP!$E23))+SJ_stat!AR23),0)</f>
        <v>0</v>
      </c>
      <c r="O23" s="30">
        <f>ROUND(IF(SJ_stat!O23=0,0,(12*1.358*(1/SJ_stat!AD23*SJ_ROZP!$E23))+SJ_stat!AS23),0)</f>
        <v>0</v>
      </c>
      <c r="P23" s="30">
        <f>ROUND(IF(SJ_stat!P23=0,0,(12*1.358*(1/SJ_stat!AE23*SJ_ROZP!$E23))+SJ_stat!AT23),0)</f>
        <v>0</v>
      </c>
      <c r="Q23" s="36">
        <f>SJ_stat!L23*L23+SJ_stat!M23*M23+SJ_stat!N23*N23+SJ_stat!O23*O23+SJ_stat!P23*P23</f>
        <v>0</v>
      </c>
      <c r="R23" s="30">
        <f>ROUND(IF(SJ_stat!Q23=0,0,(12*1.358*(1/SJ_stat!AF23*SJ_ROZP!$E23))+SJ_stat!AU23),0)</f>
        <v>0</v>
      </c>
      <c r="S23" s="30">
        <f>ROUND(IF(SJ_stat!R23=0,0,(12*1.358*(1/SJ_stat!AG23*SJ_ROZP!$E23))+SJ_stat!AV23),0)</f>
        <v>0</v>
      </c>
      <c r="T23" s="30">
        <f>ROUND(IF(SJ_stat!S23=0,0,(12*1.358*(1/SJ_stat!AH23*SJ_ROZP!$E23))+SJ_stat!AW23),0)</f>
        <v>0</v>
      </c>
      <c r="U23" s="30">
        <f>ROUND(IF(SJ_stat!T23=0,0,(12*1.358*(1/SJ_stat!AI23*SJ_ROZP!$E23))+SJ_stat!AX23),0)</f>
        <v>0</v>
      </c>
      <c r="V23" s="30">
        <f>ROUND(IF(SJ_stat!U23=0,0,(12*1.358*(1/SJ_stat!AJ23*SJ_ROZP!$E23))+SJ_stat!AY23),0)</f>
        <v>0</v>
      </c>
      <c r="W23" s="36">
        <f>SJ_stat!Q23*R23+SJ_stat!R23*S23+SJ_stat!S23*T23+SJ_stat!T23*U23+SJ_stat!U23*V23</f>
        <v>0</v>
      </c>
      <c r="X23" s="30">
        <f t="shared" si="1"/>
        <v>1125866</v>
      </c>
    </row>
    <row r="24" spans="1:26" ht="15" customHeight="1">
      <c r="A24" s="14">
        <f>SJ_stat!A24</f>
        <v>1443</v>
      </c>
      <c r="B24" s="16" t="str">
        <f>SJ_stat!B24</f>
        <v>Střední škola, Lomnice n. P., Antala Staška 213</v>
      </c>
      <c r="C24" s="18">
        <f>SJ_stat!C24</f>
        <v>3141</v>
      </c>
      <c r="D24" s="16" t="str">
        <f>SJ_stat!D24</f>
        <v>SŠ Lomnice n. P., Josefa Jana Fučíka 80</v>
      </c>
      <c r="E24" s="26">
        <f>NORMATIVY!$AD$2</f>
        <v>26460</v>
      </c>
      <c r="F24" s="30">
        <f>ROUND(IF(SJ_stat!G24=0,0,(12*1.358*(1/SJ_stat!V24*SJ_ROZP!$E24))+SJ_stat!AK24),0)</f>
        <v>0</v>
      </c>
      <c r="G24" s="30">
        <f>ROUND(IF(SJ_stat!H24=0,0,(12*1.358*(1/SJ_stat!W24*SJ_ROZP!$E24))+SJ_stat!AL24),0)</f>
        <v>0</v>
      </c>
      <c r="H24" s="30">
        <f>ROUND(IF(SJ_stat!I24=0,0,(12*1.358*(1/SJ_stat!X24*SJ_ROZP!$E24))+SJ_stat!AM24),0)</f>
        <v>0</v>
      </c>
      <c r="I24" s="30">
        <f>ROUND(IF(SJ_stat!J24=0,0,(12*1.358*(1/SJ_stat!Y24*SJ_ROZP!$E24))+SJ_stat!AN24),0)</f>
        <v>17136</v>
      </c>
      <c r="J24" s="30">
        <f>ROUND(IF(SJ_stat!K24=0,0,(12*1.358*(1/SJ_stat!Z24*SJ_ROZP!$E24))+SJ_stat!AO24),0)</f>
        <v>0</v>
      </c>
      <c r="K24" s="36">
        <f>SJ_stat!G24*F24+SJ_stat!H24*G24+SJ_stat!I24*H24+SJ_stat!J24*I24+SJ_stat!K24*J24</f>
        <v>1148112</v>
      </c>
      <c r="L24" s="30">
        <f>ROUND(IF(SJ_stat!L24=0,0,(12*1.358*(1/SJ_stat!AA24*SJ_ROZP!$E24))+SJ_stat!AP24),0)</f>
        <v>0</v>
      </c>
      <c r="M24" s="30">
        <f>ROUND(IF(SJ_stat!M24=0,0,(12*1.358*(1/SJ_stat!AB24*SJ_ROZP!$E24))+SJ_stat!AQ24),0)</f>
        <v>0</v>
      </c>
      <c r="N24" s="30">
        <f>ROUND(IF(SJ_stat!N24=0,0,(12*1.358*(1/SJ_stat!AC24*SJ_ROZP!$E24))+SJ_stat!AR24),0)</f>
        <v>0</v>
      </c>
      <c r="O24" s="30">
        <f>ROUND(IF(SJ_stat!O24=0,0,(12*1.358*(1/SJ_stat!AD24*SJ_ROZP!$E24))+SJ_stat!AS24),0)</f>
        <v>0</v>
      </c>
      <c r="P24" s="30">
        <f>ROUND(IF(SJ_stat!P24=0,0,(12*1.358*(1/SJ_stat!AE24*SJ_ROZP!$E24))+SJ_stat!AT24),0)</f>
        <v>0</v>
      </c>
      <c r="Q24" s="36">
        <f>SJ_stat!L24*L24+SJ_stat!M24*M24+SJ_stat!N24*N24+SJ_stat!O24*O24+SJ_stat!P24*P24</f>
        <v>0</v>
      </c>
      <c r="R24" s="30">
        <f>ROUND(IF(SJ_stat!Q24=0,0,(12*1.358*(1/SJ_stat!AF24*SJ_ROZP!$E24))+SJ_stat!AU24),0)</f>
        <v>0</v>
      </c>
      <c r="S24" s="30">
        <f>ROUND(IF(SJ_stat!R24=0,0,(12*1.358*(1/SJ_stat!AG24*SJ_ROZP!$E24))+SJ_stat!AV24),0)</f>
        <v>0</v>
      </c>
      <c r="T24" s="30">
        <f>ROUND(IF(SJ_stat!S24=0,0,(12*1.358*(1/SJ_stat!AH24*SJ_ROZP!$E24))+SJ_stat!AW24),0)</f>
        <v>0</v>
      </c>
      <c r="U24" s="30">
        <f>ROUND(IF(SJ_stat!T24=0,0,(12*1.358*(1/SJ_stat!AI24*SJ_ROZP!$E24))+SJ_stat!AX24),0)</f>
        <v>0</v>
      </c>
      <c r="V24" s="30">
        <f>ROUND(IF(SJ_stat!U24=0,0,(12*1.358*(1/SJ_stat!AJ24*SJ_ROZP!$E24))+SJ_stat!AY24),0)</f>
        <v>0</v>
      </c>
      <c r="W24" s="36">
        <f>SJ_stat!Q24*R24+SJ_stat!R24*S24+SJ_stat!S24*T24+SJ_stat!T24*U24+SJ_stat!U24*V24</f>
        <v>0</v>
      </c>
      <c r="X24" s="30">
        <f t="shared" si="1"/>
        <v>1148112</v>
      </c>
    </row>
    <row r="25" spans="1:26" ht="15" customHeight="1">
      <c r="A25" s="14">
        <f>SJ_stat!A25</f>
        <v>1448</v>
      </c>
      <c r="B25" s="16" t="str">
        <f>SJ_stat!B25</f>
        <v>Střední škola hospodářská a lesnická, Frýdlant, Bělíkova 1387</v>
      </c>
      <c r="C25" s="18">
        <f>SJ_stat!C25</f>
        <v>3141</v>
      </c>
      <c r="D25" s="16" t="str">
        <f>SJ_stat!D25</f>
        <v>SŠ hosp Frýdlant, Bělíkova 1387</v>
      </c>
      <c r="E25" s="26">
        <f>NORMATIVY!$AD$2</f>
        <v>26460</v>
      </c>
      <c r="F25" s="30">
        <f>ROUND(IF(SJ_stat!G25=0,0,(12*1.358*(1/SJ_stat!V25*SJ_ROZP!$E25))+SJ_stat!AK25),0)</f>
        <v>0</v>
      </c>
      <c r="G25" s="30">
        <f>ROUND(IF(SJ_stat!H25=0,0,(12*1.358*(1/SJ_stat!W25*SJ_ROZP!$E25))+SJ_stat!AL25),0)</f>
        <v>0</v>
      </c>
      <c r="H25" s="30">
        <f>ROUND(IF(SJ_stat!I25=0,0,(12*1.358*(1/SJ_stat!X25*SJ_ROZP!$E25))+SJ_stat!AM25),0)</f>
        <v>7220</v>
      </c>
      <c r="I25" s="30">
        <f>ROUND(IF(SJ_stat!J25=0,0,(12*1.358*(1/SJ_stat!Y25*SJ_ROZP!$E25))+SJ_stat!AN25),0)</f>
        <v>15685</v>
      </c>
      <c r="J25" s="30">
        <f>ROUND(IF(SJ_stat!K25=0,0,(12*1.358*(1/SJ_stat!Z25*SJ_ROZP!$E25))+SJ_stat!AO25),0)</f>
        <v>0</v>
      </c>
      <c r="K25" s="36">
        <f>SJ_stat!G25*F25+SJ_stat!H25*G25+SJ_stat!I25*H25+SJ_stat!J25*I25+SJ_stat!K25*J25</f>
        <v>3325200</v>
      </c>
      <c r="L25" s="30">
        <f>ROUND(IF(SJ_stat!L25=0,0,(12*1.358*(1/SJ_stat!AA25*SJ_ROZP!$E25))+SJ_stat!AP25),0)</f>
        <v>0</v>
      </c>
      <c r="M25" s="30">
        <f>ROUND(IF(SJ_stat!M25=0,0,(12*1.358*(1/SJ_stat!AB25*SJ_ROZP!$E25))+SJ_stat!AQ25),0)</f>
        <v>4719</v>
      </c>
      <c r="N25" s="30">
        <f>ROUND(IF(SJ_stat!N25=0,0,(12*1.358*(1/SJ_stat!AC25*SJ_ROZP!$E25))+SJ_stat!AR25),0)</f>
        <v>4719</v>
      </c>
      <c r="O25" s="30">
        <f>ROUND(IF(SJ_stat!O25=0,0,(12*1.358*(1/SJ_stat!AD25*SJ_ROZP!$E25))+SJ_stat!AS25),0)</f>
        <v>0</v>
      </c>
      <c r="P25" s="30">
        <f>ROUND(IF(SJ_stat!P25=0,0,(12*1.358*(1/SJ_stat!AE25*SJ_ROZP!$E25))+SJ_stat!AT25),0)</f>
        <v>0</v>
      </c>
      <c r="Q25" s="36">
        <f>SJ_stat!L25*L25+SJ_stat!M25*M25+SJ_stat!N25*N25+SJ_stat!O25*O25+SJ_stat!P25*P25</f>
        <v>792792</v>
      </c>
      <c r="R25" s="30">
        <f>ROUND(IF(SJ_stat!Q25=0,0,(12*1.358*(1/SJ_stat!AF25*SJ_ROZP!$E25))+SJ_stat!AU25),0)</f>
        <v>0</v>
      </c>
      <c r="S25" s="30">
        <f>ROUND(IF(SJ_stat!R25=0,0,(12*1.358*(1/SJ_stat!AG25*SJ_ROZP!$E25))+SJ_stat!AV25),0)</f>
        <v>0</v>
      </c>
      <c r="T25" s="30">
        <f>ROUND(IF(SJ_stat!S25=0,0,(12*1.358*(1/SJ_stat!AH25*SJ_ROZP!$E25))+SJ_stat!AW25),0)</f>
        <v>0</v>
      </c>
      <c r="U25" s="30">
        <f>ROUND(IF(SJ_stat!T25=0,0,(12*1.358*(1/SJ_stat!AI25*SJ_ROZP!$E25))+SJ_stat!AX25),0)</f>
        <v>0</v>
      </c>
      <c r="V25" s="30">
        <f>ROUND(IF(SJ_stat!U25=0,0,(12*1.358*(1/SJ_stat!AJ25*SJ_ROZP!$E25))+SJ_stat!AY25),0)</f>
        <v>0</v>
      </c>
      <c r="W25" s="36">
        <f>SJ_stat!Q25*R25+SJ_stat!R25*S25+SJ_stat!S25*T25+SJ_stat!T25*U25+SJ_stat!U25*V25</f>
        <v>0</v>
      </c>
      <c r="X25" s="30">
        <f t="shared" si="1"/>
        <v>4117992</v>
      </c>
    </row>
    <row r="26" spans="1:26" ht="15" customHeight="1">
      <c r="A26" s="14">
        <f>SJ_stat!A26</f>
        <v>1448</v>
      </c>
      <c r="B26" s="16" t="str">
        <f>SJ_stat!B26</f>
        <v>Střední škola hospodářská a lesnická, Frýdlant, Bělíkova 1387</v>
      </c>
      <c r="C26" s="18">
        <f>SJ_stat!C26</f>
        <v>3141</v>
      </c>
      <c r="D26" s="16" t="str">
        <f>SJ_stat!D26</f>
        <v>SŠ hosp Frýdlant ,Mládeže 885 -  výdejna</v>
      </c>
      <c r="E26" s="26">
        <f>NORMATIVY!$AD$2</f>
        <v>26460</v>
      </c>
      <c r="F26" s="30">
        <f>ROUND(IF(SJ_stat!G26=0,0,(12*1.358*(1/SJ_stat!V26*SJ_ROZP!$E26))+SJ_stat!AK26),0)</f>
        <v>0</v>
      </c>
      <c r="G26" s="30">
        <f>ROUND(IF(SJ_stat!H26=0,0,(12*1.358*(1/SJ_stat!W26*SJ_ROZP!$E26))+SJ_stat!AL26),0)</f>
        <v>0</v>
      </c>
      <c r="H26" s="30">
        <f>ROUND(IF(SJ_stat!I26=0,0,(12*1.358*(1/SJ_stat!X26*SJ_ROZP!$E26))+SJ_stat!AM26),0)</f>
        <v>0</v>
      </c>
      <c r="I26" s="30">
        <f>ROUND(IF(SJ_stat!J26=0,0,(12*1.358*(1/SJ_stat!Y26*SJ_ROZP!$E26))+SJ_stat!AN26),0)</f>
        <v>0</v>
      </c>
      <c r="J26" s="30">
        <f>ROUND(IF(SJ_stat!K26=0,0,(12*1.358*(1/SJ_stat!Z26*SJ_ROZP!$E26))+SJ_stat!AO26),0)</f>
        <v>0</v>
      </c>
      <c r="K26" s="36">
        <f>SJ_stat!G26*F26+SJ_stat!H26*G26+SJ_stat!I26*H26+SJ_stat!J26*I26+SJ_stat!K26*J26</f>
        <v>0</v>
      </c>
      <c r="L26" s="30">
        <f>ROUND(IF(SJ_stat!L26=0,0,(12*1.358*(1/SJ_stat!AA26*SJ_ROZP!$E26))+SJ_stat!AP26),0)</f>
        <v>0</v>
      </c>
      <c r="M26" s="30">
        <f>ROUND(IF(SJ_stat!M26=0,0,(12*1.358*(1/SJ_stat!AB26*SJ_ROZP!$E26))+SJ_stat!AQ26),0)</f>
        <v>0</v>
      </c>
      <c r="N26" s="30">
        <f>ROUND(IF(SJ_stat!N26=0,0,(12*1.358*(1/SJ_stat!AC26*SJ_ROZP!$E26))+SJ_stat!AR26),0)</f>
        <v>0</v>
      </c>
      <c r="O26" s="30">
        <f>ROUND(IF(SJ_stat!O26=0,0,(12*1.358*(1/SJ_stat!AD26*SJ_ROZP!$E26))+SJ_stat!AS26),0)</f>
        <v>0</v>
      </c>
      <c r="P26" s="30">
        <f>ROUND(IF(SJ_stat!P26=0,0,(12*1.358*(1/SJ_stat!AE26*SJ_ROZP!$E26))+SJ_stat!AT26),0)</f>
        <v>0</v>
      </c>
      <c r="Q26" s="36">
        <f>SJ_stat!L26*L26+SJ_stat!M26*M26+SJ_stat!N26*N26+SJ_stat!O26*O26+SJ_stat!P26*P26</f>
        <v>0</v>
      </c>
      <c r="R26" s="30">
        <f>ROUND(IF(SJ_stat!Q26=0,0,(12*1.358*(1/SJ_stat!AF26*SJ_ROZP!$E26))+SJ_stat!AU26),0)</f>
        <v>0</v>
      </c>
      <c r="S26" s="30">
        <f>ROUND(IF(SJ_stat!R26=0,0,(12*1.358*(1/SJ_stat!AG26*SJ_ROZP!$E26))+SJ_stat!AV26),0)</f>
        <v>3159</v>
      </c>
      <c r="T26" s="30">
        <f>ROUND(IF(SJ_stat!S26=0,0,(12*1.358*(1/SJ_stat!AH26*SJ_ROZP!$E26))+SJ_stat!AW26),0)</f>
        <v>3159</v>
      </c>
      <c r="U26" s="30">
        <f>ROUND(IF(SJ_stat!T26=0,0,(12*1.358*(1/SJ_stat!AI26*SJ_ROZP!$E26))+SJ_stat!AX26),0)</f>
        <v>0</v>
      </c>
      <c r="V26" s="30">
        <f>ROUND(IF(SJ_stat!U26=0,0,(12*1.358*(1/SJ_stat!AJ26*SJ_ROZP!$E26))+SJ_stat!AY26),0)</f>
        <v>0</v>
      </c>
      <c r="W26" s="36">
        <f>SJ_stat!Q26*R26+SJ_stat!R26*S26+SJ_stat!S26*T26+SJ_stat!T26*U26+SJ_stat!U26*V26</f>
        <v>530712</v>
      </c>
      <c r="X26" s="30">
        <f t="shared" si="1"/>
        <v>530712</v>
      </c>
    </row>
    <row r="27" spans="1:26" ht="15" customHeight="1">
      <c r="A27" s="14">
        <f>SJ_stat!A27</f>
        <v>1450</v>
      </c>
      <c r="B27" s="16" t="str">
        <f>SJ_stat!B27</f>
        <v>Střední odborná škola, Liberec, Jablonecká 999</v>
      </c>
      <c r="C27" s="18">
        <f>SJ_stat!C27</f>
        <v>3141</v>
      </c>
      <c r="D27" s="16" t="str">
        <f>SJ_stat!D27</f>
        <v>SOŠ Liberec, Jablonecká 999</v>
      </c>
      <c r="E27" s="26">
        <f>NORMATIVY!$AD$2</f>
        <v>26460</v>
      </c>
      <c r="F27" s="30">
        <f>ROUND(IF(SJ_stat!G27=0,0,(12*1.358*(1/SJ_stat!V27*SJ_ROZP!$E27))+SJ_stat!AK27),0)</f>
        <v>0</v>
      </c>
      <c r="G27" s="30">
        <f>ROUND(IF(SJ_stat!H27=0,0,(12*1.358*(1/SJ_stat!W27*SJ_ROZP!$E27))+SJ_stat!AL27),0)</f>
        <v>0</v>
      </c>
      <c r="H27" s="30">
        <f>ROUND(IF(SJ_stat!I27=0,0,(12*1.358*(1/SJ_stat!X27*SJ_ROZP!$E27))+SJ_stat!AM27),0)</f>
        <v>8711</v>
      </c>
      <c r="I27" s="30">
        <f>ROUND(IF(SJ_stat!J27=0,0,(12*1.358*(1/SJ_stat!Y27*SJ_ROZP!$E27))+SJ_stat!AN27),0)</f>
        <v>19069</v>
      </c>
      <c r="J27" s="30">
        <f>ROUND(IF(SJ_stat!K27=0,0,(12*1.358*(1/SJ_stat!Z27*SJ_ROZP!$E27))+SJ_stat!AO27),0)</f>
        <v>9632</v>
      </c>
      <c r="K27" s="36">
        <f>SJ_stat!G27*F27+SJ_stat!H27*G27+SJ_stat!I27*H27+SJ_stat!J27*I27+SJ_stat!K27*J27</f>
        <v>2455711</v>
      </c>
      <c r="L27" s="30">
        <f>ROUND(IF(SJ_stat!L27=0,0,(12*1.358*(1/SJ_stat!AA27*SJ_ROZP!$E27))+SJ_stat!AP27),0)</f>
        <v>0</v>
      </c>
      <c r="M27" s="30">
        <f>ROUND(IF(SJ_stat!M27=0,0,(12*1.358*(1/SJ_stat!AB27*SJ_ROZP!$E27))+SJ_stat!AQ27),0)</f>
        <v>0</v>
      </c>
      <c r="N27" s="30">
        <f>ROUND(IF(SJ_stat!N27=0,0,(12*1.358*(1/SJ_stat!AC27*SJ_ROZP!$E27))+SJ_stat!AR27),0)</f>
        <v>0</v>
      </c>
      <c r="O27" s="30">
        <f>ROUND(IF(SJ_stat!O27=0,0,(12*1.358*(1/SJ_stat!AD27*SJ_ROZP!$E27))+SJ_stat!AS27),0)</f>
        <v>0</v>
      </c>
      <c r="P27" s="30">
        <f>ROUND(IF(SJ_stat!P27=0,0,(12*1.358*(1/SJ_stat!AE27*SJ_ROZP!$E27))+SJ_stat!AT27),0)</f>
        <v>0</v>
      </c>
      <c r="Q27" s="36">
        <f>SJ_stat!L27*L27+SJ_stat!M27*M27+SJ_stat!N27*N27+SJ_stat!O27*O27+SJ_stat!P27*P27</f>
        <v>0</v>
      </c>
      <c r="R27" s="30">
        <f>ROUND(IF(SJ_stat!Q27=0,0,(12*1.358*(1/SJ_stat!AF27*SJ_ROZP!$E27))+SJ_stat!AU27),0)</f>
        <v>0</v>
      </c>
      <c r="S27" s="30">
        <f>ROUND(IF(SJ_stat!R27=0,0,(12*1.358*(1/SJ_stat!AG27*SJ_ROZP!$E27))+SJ_stat!AV27),0)</f>
        <v>0</v>
      </c>
      <c r="T27" s="30">
        <f>ROUND(IF(SJ_stat!S27=0,0,(12*1.358*(1/SJ_stat!AH27*SJ_ROZP!$E27))+SJ_stat!AW27),0)</f>
        <v>0</v>
      </c>
      <c r="U27" s="30">
        <f>ROUND(IF(SJ_stat!T27=0,0,(12*1.358*(1/SJ_stat!AI27*SJ_ROZP!$E27))+SJ_stat!AX27),0)</f>
        <v>0</v>
      </c>
      <c r="V27" s="30">
        <f>ROUND(IF(SJ_stat!U27=0,0,(12*1.358*(1/SJ_stat!AJ27*SJ_ROZP!$E27))+SJ_stat!AY27),0)</f>
        <v>0</v>
      </c>
      <c r="W27" s="36">
        <f>SJ_stat!Q27*R27+SJ_stat!R27*S27+SJ_stat!S27*T27+SJ_stat!T27*U27+SJ_stat!U27*V27</f>
        <v>0</v>
      </c>
      <c r="X27" s="30">
        <f t="shared" si="1"/>
        <v>2455711</v>
      </c>
    </row>
    <row r="28" spans="1:26" ht="15" customHeight="1">
      <c r="A28" s="14">
        <f>SJ_stat!A28</f>
        <v>1452</v>
      </c>
      <c r="B28" s="16" t="str">
        <f>SJ_stat!B28</f>
        <v>Obchodní akademie, Hotelová škola a Střední odborná škola, Turnov, Zborovská 519</v>
      </c>
      <c r="C28" s="18">
        <f>SJ_stat!C28</f>
        <v>3141</v>
      </c>
      <c r="D28" s="16" t="str">
        <f>SJ_stat!D28</f>
        <v>OA a HŠ Turnov, Zborovská 426</v>
      </c>
      <c r="E28" s="26">
        <f>NORMATIVY!$AD$2</f>
        <v>26460</v>
      </c>
      <c r="F28" s="30">
        <f>ROUND(IF(SJ_stat!G28=0,0,(12*1.358*(1/SJ_stat!V28*SJ_ROZP!$E28))+SJ_stat!AK28),0)</f>
        <v>0</v>
      </c>
      <c r="G28" s="30">
        <f>ROUND(IF(SJ_stat!H28=0,0,(12*1.358*(1/SJ_stat!W28*SJ_ROZP!$E28))+SJ_stat!AL28),0)</f>
        <v>6893</v>
      </c>
      <c r="H28" s="30">
        <f>ROUND(IF(SJ_stat!I28=0,0,(12*1.358*(1/SJ_stat!X28*SJ_ROZP!$E28))+SJ_stat!AM28),0)</f>
        <v>6893</v>
      </c>
      <c r="I28" s="30">
        <f>ROUND(IF(SJ_stat!J28=0,0,(12*1.358*(1/SJ_stat!Y28*SJ_ROZP!$E28))+SJ_stat!AN28),0)</f>
        <v>17792</v>
      </c>
      <c r="J28" s="30">
        <f>ROUND(IF(SJ_stat!K28=0,0,(12*1.358*(1/SJ_stat!Z28*SJ_ROZP!$E28))+SJ_stat!AO28),0)</f>
        <v>10468</v>
      </c>
      <c r="K28" s="36">
        <f>SJ_stat!G28*F28+SJ_stat!H28*G28+SJ_stat!I28*H28+SJ_stat!J28*I28+SJ_stat!K28*J28</f>
        <v>3750885</v>
      </c>
      <c r="L28" s="30">
        <f>ROUND(IF(SJ_stat!L28=0,0,(12*1.358*(1/SJ_stat!AA28*SJ_ROZP!$E28))+SJ_stat!AP28),0)</f>
        <v>0</v>
      </c>
      <c r="M28" s="30">
        <f>ROUND(IF(SJ_stat!M28=0,0,(12*1.358*(1/SJ_stat!AB28*SJ_ROZP!$E28))+SJ_stat!AQ28),0)</f>
        <v>3488</v>
      </c>
      <c r="N28" s="30">
        <f>ROUND(IF(SJ_stat!N28=0,0,(12*1.358*(1/SJ_stat!AC28*SJ_ROZP!$E28))+SJ_stat!AR28),0)</f>
        <v>3488</v>
      </c>
      <c r="O28" s="30">
        <f>ROUND(IF(SJ_stat!O28=0,0,(12*1.358*(1/SJ_stat!AD28*SJ_ROZP!$E28))+SJ_stat!AS28),0)</f>
        <v>0</v>
      </c>
      <c r="P28" s="30">
        <f>ROUND(IF(SJ_stat!P28=0,0,(12*1.358*(1/SJ_stat!AE28*SJ_ROZP!$E28))+SJ_stat!AT28),0)</f>
        <v>0</v>
      </c>
      <c r="Q28" s="36">
        <f>SJ_stat!L28*L28+SJ_stat!M28*M28+SJ_stat!N28*N28+SJ_stat!O28*O28+SJ_stat!P28*P28</f>
        <v>2636928</v>
      </c>
      <c r="R28" s="30">
        <f>ROUND(IF(SJ_stat!Q28=0,0,(12*1.358*(1/SJ_stat!AF28*SJ_ROZP!$E28))+SJ_stat!AU28),0)</f>
        <v>0</v>
      </c>
      <c r="S28" s="30">
        <f>ROUND(IF(SJ_stat!R28=0,0,(12*1.358*(1/SJ_stat!AG28*SJ_ROZP!$E28))+SJ_stat!AV28),0)</f>
        <v>0</v>
      </c>
      <c r="T28" s="30">
        <f>ROUND(IF(SJ_stat!S28=0,0,(12*1.358*(1/SJ_stat!AH28*SJ_ROZP!$E28))+SJ_stat!AW28),0)</f>
        <v>0</v>
      </c>
      <c r="U28" s="30">
        <f>ROUND(IF(SJ_stat!T28=0,0,(12*1.358*(1/SJ_stat!AI28*SJ_ROZP!$E28))+SJ_stat!AX28),0)</f>
        <v>0</v>
      </c>
      <c r="V28" s="30">
        <f>ROUND(IF(SJ_stat!U28=0,0,(12*1.358*(1/SJ_stat!AJ28*SJ_ROZP!$E28))+SJ_stat!AY28),0)</f>
        <v>0</v>
      </c>
      <c r="W28" s="36">
        <f>SJ_stat!Q28*R28+SJ_stat!R28*S28+SJ_stat!S28*T28+SJ_stat!T28*U28+SJ_stat!U28*V28</f>
        <v>0</v>
      </c>
      <c r="X28" s="30">
        <f t="shared" si="1"/>
        <v>6387813</v>
      </c>
      <c r="Y28" s="9"/>
      <c r="Z28" s="9"/>
    </row>
    <row r="29" spans="1:26" ht="15" customHeight="1">
      <c r="A29" s="14">
        <f>SJ_stat!A29</f>
        <v>1452</v>
      </c>
      <c r="B29" s="16" t="str">
        <f>SJ_stat!B29</f>
        <v>Obchodní akademie, Hotelová škola a Střední odborná škola, Turnov, Zborovská 519</v>
      </c>
      <c r="C29" s="18">
        <f>SJ_stat!C29</f>
        <v>3141</v>
      </c>
      <c r="D29" s="16" t="str">
        <f>SJ_stat!D29</f>
        <v>OA a HŠ Turnov, Zborovská 426 - Alešova výdejna</v>
      </c>
      <c r="E29" s="26">
        <f>NORMATIVY!$AD$2</f>
        <v>26460</v>
      </c>
      <c r="F29" s="30">
        <f>ROUND(IF(SJ_stat!G29=0,0,(12*1.358*(1/SJ_stat!V29*SJ_ROZP!$E29))+SJ_stat!AK29),0)</f>
        <v>0</v>
      </c>
      <c r="G29" s="30">
        <f>ROUND(IF(SJ_stat!H29=0,0,(12*1.358*(1/SJ_stat!W29*SJ_ROZP!$E29))+SJ_stat!AL29),0)</f>
        <v>0</v>
      </c>
      <c r="H29" s="30">
        <f>ROUND(IF(SJ_stat!I29=0,0,(12*1.358*(1/SJ_stat!X29*SJ_ROZP!$E29))+SJ_stat!AM29),0)</f>
        <v>0</v>
      </c>
      <c r="I29" s="30">
        <f>ROUND(IF(SJ_stat!J29=0,0,(12*1.358*(1/SJ_stat!Y29*SJ_ROZP!$E29))+SJ_stat!AN29),0)</f>
        <v>0</v>
      </c>
      <c r="J29" s="30">
        <f>ROUND(IF(SJ_stat!K29=0,0,(12*1.358*(1/SJ_stat!Z29*SJ_ROZP!$E29))+SJ_stat!AO29),0)</f>
        <v>0</v>
      </c>
      <c r="K29" s="36">
        <f>SJ_stat!G29*F29+SJ_stat!H29*G29+SJ_stat!I29*H29+SJ_stat!J29*I29+SJ_stat!K29*J29</f>
        <v>0</v>
      </c>
      <c r="L29" s="30">
        <f>ROUND(IF(SJ_stat!L29=0,0,(12*1.358*(1/SJ_stat!AA29*SJ_ROZP!$E29))+SJ_stat!AP29),0)</f>
        <v>0</v>
      </c>
      <c r="M29" s="30">
        <f>ROUND(IF(SJ_stat!M29=0,0,(12*1.358*(1/SJ_stat!AB29*SJ_ROZP!$E29))+SJ_stat!AQ29),0)</f>
        <v>0</v>
      </c>
      <c r="N29" s="30">
        <f>ROUND(IF(SJ_stat!N29=0,0,(12*1.358*(1/SJ_stat!AC29*SJ_ROZP!$E29))+SJ_stat!AR29),0)</f>
        <v>0</v>
      </c>
      <c r="O29" s="30">
        <f>ROUND(IF(SJ_stat!O29=0,0,(12*1.358*(1/SJ_stat!AD29*SJ_ROZP!$E29))+SJ_stat!AS29),0)</f>
        <v>0</v>
      </c>
      <c r="P29" s="30">
        <f>ROUND(IF(SJ_stat!P29=0,0,(12*1.358*(1/SJ_stat!AE29*SJ_ROZP!$E29))+SJ_stat!AT29),0)</f>
        <v>0</v>
      </c>
      <c r="Q29" s="36">
        <f>SJ_stat!L29*L29+SJ_stat!M29*M29+SJ_stat!N29*N29+SJ_stat!O29*O29+SJ_stat!P29*P29</f>
        <v>0</v>
      </c>
      <c r="R29" s="30">
        <f>ROUND(IF(SJ_stat!Q29=0,0,(12*1.358*(1/SJ_stat!AF29*SJ_ROZP!$E29))+SJ_stat!AU29),0)</f>
        <v>0</v>
      </c>
      <c r="S29" s="30">
        <f>ROUND(IF(SJ_stat!R29=0,0,(12*1.358*(1/SJ_stat!AG29*SJ_ROZP!$E29))+SJ_stat!AV29),0)</f>
        <v>0</v>
      </c>
      <c r="T29" s="30">
        <f>ROUND(IF(SJ_stat!S29=0,0,(12*1.358*(1/SJ_stat!AH29*SJ_ROZP!$E29))+SJ_stat!AW29),0)</f>
        <v>2982</v>
      </c>
      <c r="U29" s="30">
        <f>ROUND(IF(SJ_stat!T29=0,0,(12*1.358*(1/SJ_stat!AI29*SJ_ROZP!$E29))+SJ_stat!AX29),0)</f>
        <v>0</v>
      </c>
      <c r="V29" s="30">
        <f>ROUND(IF(SJ_stat!U29=0,0,(12*1.358*(1/SJ_stat!AJ29*SJ_ROZP!$E29))+SJ_stat!AY29),0)</f>
        <v>0</v>
      </c>
      <c r="W29" s="36">
        <f>SJ_stat!Q29*R29+SJ_stat!R29*S29+SJ_stat!S29*T29+SJ_stat!T29*U29+SJ_stat!U29*V29</f>
        <v>659022</v>
      </c>
      <c r="X29" s="30">
        <f t="shared" si="1"/>
        <v>659022</v>
      </c>
    </row>
    <row r="30" spans="1:26" ht="15" customHeight="1">
      <c r="A30" s="14">
        <f>SJ_stat!A30</f>
        <v>1455</v>
      </c>
      <c r="B30" s="16" t="str">
        <f>SJ_stat!B30</f>
        <v>ZŠ a MŠ logopedická, Liberec, E. Krásnohorské 921</v>
      </c>
      <c r="C30" s="18">
        <f>SJ_stat!C30</f>
        <v>3141</v>
      </c>
      <c r="D30" s="16" t="str">
        <f>SJ_stat!D30</f>
        <v>ZŠ a MŠ logopedická, Liberec, E. Krásnohorské 921</v>
      </c>
      <c r="E30" s="26">
        <f>NORMATIVY!$AD$2</f>
        <v>26460</v>
      </c>
      <c r="F30" s="30">
        <f>ROUND(IF(SJ_stat!G30=0,0,(12*1.358*(1/SJ_stat!V30*SJ_ROZP!$E30))+SJ_stat!AK30),0)</f>
        <v>16865</v>
      </c>
      <c r="G30" s="30">
        <f>ROUND(IF(SJ_stat!H30=0,0,(12*1.358*(1/SJ_stat!W30*SJ_ROZP!$E30))+SJ_stat!AL30),0)</f>
        <v>8450</v>
      </c>
      <c r="H30" s="30">
        <f>ROUND(IF(SJ_stat!I30=0,0,(12*1.358*(1/SJ_stat!X30*SJ_ROZP!$E30))+SJ_stat!AM30),0)</f>
        <v>0</v>
      </c>
      <c r="I30" s="30">
        <f>ROUND(IF(SJ_stat!J30=0,0,(12*1.358*(1/SJ_stat!Y30*SJ_ROZP!$E30))+SJ_stat!AN30),0)</f>
        <v>19191</v>
      </c>
      <c r="J30" s="30">
        <f>ROUND(IF(SJ_stat!K30=0,0,(12*1.358*(1/SJ_stat!Z30*SJ_ROZP!$E30))+SJ_stat!AO30),0)</f>
        <v>0</v>
      </c>
      <c r="K30" s="36">
        <f>SJ_stat!G30*F30+SJ_stat!H30*G30+SJ_stat!I30*H30+SJ_stat!J30*I30+SJ_stat!K30*J30</f>
        <v>2271614</v>
      </c>
      <c r="L30" s="30">
        <f>ROUND(IF(SJ_stat!L30=0,0,(12*1.358*(1/SJ_stat!AA30*SJ_ROZP!$E30))+SJ_stat!AP30),0)</f>
        <v>0</v>
      </c>
      <c r="M30" s="30">
        <f>ROUND(IF(SJ_stat!M30=0,0,(12*1.358*(1/SJ_stat!AB30*SJ_ROZP!$E30))+SJ_stat!AQ30),0)</f>
        <v>0</v>
      </c>
      <c r="N30" s="30">
        <f>ROUND(IF(SJ_stat!N30=0,0,(12*1.358*(1/SJ_stat!AC30*SJ_ROZP!$E30))+SJ_stat!AR30),0)</f>
        <v>0</v>
      </c>
      <c r="O30" s="30">
        <f>ROUND(IF(SJ_stat!O30=0,0,(12*1.358*(1/SJ_stat!AD30*SJ_ROZP!$E30))+SJ_stat!AS30),0)</f>
        <v>0</v>
      </c>
      <c r="P30" s="30">
        <f>ROUND(IF(SJ_stat!P30=0,0,(12*1.358*(1/SJ_stat!AE30*SJ_ROZP!$E30))+SJ_stat!AT30),0)</f>
        <v>0</v>
      </c>
      <c r="Q30" s="36">
        <f>SJ_stat!L30*L30+SJ_stat!M30*M30+SJ_stat!N30*N30+SJ_stat!O30*O30+SJ_stat!P30*P30</f>
        <v>0</v>
      </c>
      <c r="R30" s="30">
        <f>ROUND(IF(SJ_stat!Q30=0,0,(12*1.358*(1/SJ_stat!AF30*SJ_ROZP!$E30))+SJ_stat!AU30),0)</f>
        <v>0</v>
      </c>
      <c r="S30" s="30">
        <f>ROUND(IF(SJ_stat!R30=0,0,(12*1.358*(1/SJ_stat!AG30*SJ_ROZP!$E30))+SJ_stat!AV30),0)</f>
        <v>0</v>
      </c>
      <c r="T30" s="30">
        <f>ROUND(IF(SJ_stat!S30=0,0,(12*1.358*(1/SJ_stat!AH30*SJ_ROZP!$E30))+SJ_stat!AW30),0)</f>
        <v>0</v>
      </c>
      <c r="U30" s="30">
        <f>ROUND(IF(SJ_stat!T30=0,0,(12*1.358*(1/SJ_stat!AI30*SJ_ROZP!$E30))+SJ_stat!AX30),0)</f>
        <v>0</v>
      </c>
      <c r="V30" s="30">
        <f>ROUND(IF(SJ_stat!U30=0,0,(12*1.358*(1/SJ_stat!AJ30*SJ_ROZP!$E30))+SJ_stat!AY30),0)</f>
        <v>0</v>
      </c>
      <c r="W30" s="36">
        <f>SJ_stat!Q30*R30+SJ_stat!R30*S30+SJ_stat!S30*T30+SJ_stat!T30*U30+SJ_stat!U30*V30</f>
        <v>0</v>
      </c>
      <c r="X30" s="30">
        <f t="shared" si="1"/>
        <v>2271614</v>
      </c>
    </row>
    <row r="31" spans="1:26" ht="15" customHeight="1">
      <c r="A31" s="14">
        <f>SJ_stat!A31</f>
        <v>1456</v>
      </c>
      <c r="B31" s="16" t="str">
        <f>SJ_stat!B31</f>
        <v>ZŠ a MŠ pro tělesně postižené, Liberec, Lužická 920/7</v>
      </c>
      <c r="C31" s="18">
        <f>SJ_stat!C31</f>
        <v>3141</v>
      </c>
      <c r="D31" s="16" t="str">
        <f>SJ_stat!D31</f>
        <v>ZŠ a MŠ pro TP, Libererec, Lužická 7 - výdejna</v>
      </c>
      <c r="E31" s="26">
        <f>NORMATIVY!$AD$2</f>
        <v>26460</v>
      </c>
      <c r="F31" s="30">
        <f>ROUND(IF(SJ_stat!G31=0,0,(12*1.358*(1/SJ_stat!V31*SJ_ROZP!$E31))+SJ_stat!AK31),0)</f>
        <v>0</v>
      </c>
      <c r="G31" s="30">
        <f>ROUND(IF(SJ_stat!H31=0,0,(12*1.358*(1/SJ_stat!W31*SJ_ROZP!$E31))+SJ_stat!AL31),0)</f>
        <v>0</v>
      </c>
      <c r="H31" s="30">
        <f>ROUND(IF(SJ_stat!I31=0,0,(12*1.358*(1/SJ_stat!X31*SJ_ROZP!$E31))+SJ_stat!AM31),0)</f>
        <v>0</v>
      </c>
      <c r="I31" s="30">
        <f>ROUND(IF(SJ_stat!J31=0,0,(12*1.358*(1/SJ_stat!Y31*SJ_ROZP!$E31))+SJ_stat!AN31),0)</f>
        <v>0</v>
      </c>
      <c r="J31" s="30">
        <f>ROUND(IF(SJ_stat!K31=0,0,(12*1.358*(1/SJ_stat!Z31*SJ_ROZP!$E31))+SJ_stat!AO31),0)</f>
        <v>0</v>
      </c>
      <c r="K31" s="36">
        <f>SJ_stat!G31*F31+SJ_stat!H31*G31+SJ_stat!I31*H31+SJ_stat!J31*I31+SJ_stat!K31*J31</f>
        <v>0</v>
      </c>
      <c r="L31" s="30">
        <f>ROUND(IF(SJ_stat!L31=0,0,(12*1.358*(1/SJ_stat!AA31*SJ_ROZP!$E31))+SJ_stat!AP31),0)</f>
        <v>0</v>
      </c>
      <c r="M31" s="30">
        <f>ROUND(IF(SJ_stat!M31=0,0,(12*1.358*(1/SJ_stat!AB31*SJ_ROZP!$E31))+SJ_stat!AQ31),0)</f>
        <v>0</v>
      </c>
      <c r="N31" s="30">
        <f>ROUND(IF(SJ_stat!N31=0,0,(12*1.358*(1/SJ_stat!AC31*SJ_ROZP!$E31))+SJ_stat!AR31),0)</f>
        <v>0</v>
      </c>
      <c r="O31" s="30">
        <f>ROUND(IF(SJ_stat!O31=0,0,(12*1.358*(1/SJ_stat!AD31*SJ_ROZP!$E31))+SJ_stat!AS31),0)</f>
        <v>0</v>
      </c>
      <c r="P31" s="30">
        <f>ROUND(IF(SJ_stat!P31=0,0,(12*1.358*(1/SJ_stat!AE31*SJ_ROZP!$E31))+SJ_stat!AT31),0)</f>
        <v>0</v>
      </c>
      <c r="Q31" s="36">
        <f>SJ_stat!L31*L31+SJ_stat!M31*M31+SJ_stat!N31*N31+SJ_stat!O31*O31+SJ_stat!P31*P31</f>
        <v>0</v>
      </c>
      <c r="R31" s="30">
        <f>ROUND(IF(SJ_stat!Q31=0,0,(12*1.358*(1/SJ_stat!AF31*SJ_ROZP!$E31))+SJ_stat!AU31),0)</f>
        <v>6292</v>
      </c>
      <c r="S31" s="30">
        <f>ROUND(IF(SJ_stat!R31=0,0,(12*1.358*(1/SJ_stat!AG31*SJ_ROZP!$E31))+SJ_stat!AV31),0)</f>
        <v>3414</v>
      </c>
      <c r="T31" s="30">
        <f>ROUND(IF(SJ_stat!S31=0,0,(12*1.358*(1/SJ_stat!AH31*SJ_ROZP!$E31))+SJ_stat!AW31),0)</f>
        <v>0</v>
      </c>
      <c r="U31" s="30">
        <f>ROUND(IF(SJ_stat!T31=0,0,(12*1.358*(1/SJ_stat!AI31*SJ_ROZP!$E31))+SJ_stat!AX31),0)</f>
        <v>0</v>
      </c>
      <c r="V31" s="30">
        <f>ROUND(IF(SJ_stat!U31=0,0,(12*1.358*(1/SJ_stat!AJ31*SJ_ROZP!$E31))+SJ_stat!AY31),0)</f>
        <v>0</v>
      </c>
      <c r="W31" s="36">
        <f>SJ_stat!Q31*R31+SJ_stat!R31*S31+SJ_stat!S31*T31+SJ_stat!T31*U31+SJ_stat!U31*V31</f>
        <v>604196</v>
      </c>
      <c r="X31" s="30">
        <f t="shared" si="1"/>
        <v>604196</v>
      </c>
    </row>
    <row r="32" spans="1:26" ht="15" customHeight="1">
      <c r="A32" s="14">
        <f>SJ_stat!A32</f>
        <v>1457</v>
      </c>
      <c r="B32" s="16" t="str">
        <f>SJ_stat!B32</f>
        <v>ZŠ, Jablonec n. N., Liberecká 1734/31</v>
      </c>
      <c r="C32" s="18">
        <f>SJ_stat!C32</f>
        <v>3141</v>
      </c>
      <c r="D32" s="16" t="str">
        <f>SJ_stat!D32</f>
        <v>ZŠ, Jablonec n. N., Polní 10</v>
      </c>
      <c r="E32" s="26">
        <f>NORMATIVY!$AD$2</f>
        <v>26460</v>
      </c>
      <c r="F32" s="30">
        <f>ROUND(IF(SJ_stat!G32=0,0,(12*1.358*(1/SJ_stat!V32*SJ_ROZP!$E32))+SJ_stat!AK32),0)</f>
        <v>0</v>
      </c>
      <c r="G32" s="30">
        <f>ROUND(IF(SJ_stat!H32=0,0,(12*1.358*(1/SJ_stat!W32*SJ_ROZP!$E32))+SJ_stat!AL32),0)</f>
        <v>9030</v>
      </c>
      <c r="H32" s="30">
        <f>ROUND(IF(SJ_stat!I32=0,0,(12*1.358*(1/SJ_stat!X32*SJ_ROZP!$E32))+SJ_stat!AM32),0)</f>
        <v>0</v>
      </c>
      <c r="I32" s="30">
        <f>ROUND(IF(SJ_stat!J32=0,0,(12*1.358*(1/SJ_stat!Y32*SJ_ROZP!$E32))+SJ_stat!AN32),0)</f>
        <v>0</v>
      </c>
      <c r="J32" s="30">
        <f>ROUND(IF(SJ_stat!K32=0,0,(12*1.358*(1/SJ_stat!Z32*SJ_ROZP!$E32))+SJ_stat!AO32),0)</f>
        <v>0</v>
      </c>
      <c r="K32" s="36">
        <f>SJ_stat!G32*F32+SJ_stat!H32*G32+SJ_stat!I32*H32+SJ_stat!J32*I32+SJ_stat!K32*J32</f>
        <v>821730</v>
      </c>
      <c r="L32" s="30">
        <f>ROUND(IF(SJ_stat!L32=0,0,(12*1.358*(1/SJ_stat!AA32*SJ_ROZP!$E32))+SJ_stat!AP32),0)</f>
        <v>11276</v>
      </c>
      <c r="M32" s="30">
        <f>ROUND(IF(SJ_stat!M32=0,0,(12*1.358*(1/SJ_stat!AB32*SJ_ROZP!$E32))+SJ_stat!AQ32),0)</f>
        <v>7268</v>
      </c>
      <c r="N32" s="30">
        <f>ROUND(IF(SJ_stat!N32=0,0,(12*1.358*(1/SJ_stat!AC32*SJ_ROZP!$E32))+SJ_stat!AR32),0)</f>
        <v>0</v>
      </c>
      <c r="O32" s="30">
        <f>ROUND(IF(SJ_stat!O32=0,0,(12*1.358*(1/SJ_stat!AD32*SJ_ROZP!$E32))+SJ_stat!AS32),0)</f>
        <v>0</v>
      </c>
      <c r="P32" s="30">
        <f>ROUND(IF(SJ_stat!P32=0,0,(12*1.358*(1/SJ_stat!AE32*SJ_ROZP!$E32))+SJ_stat!AT32),0)</f>
        <v>0</v>
      </c>
      <c r="Q32" s="36">
        <f>SJ_stat!L32*L32+SJ_stat!M32*M32+SJ_stat!N32*N32+SJ_stat!O32*O32+SJ_stat!P32*P32</f>
        <v>187204</v>
      </c>
      <c r="R32" s="30">
        <f>ROUND(IF(SJ_stat!Q32=0,0,(12*1.358*(1/SJ_stat!AF32*SJ_ROZP!$E32))+SJ_stat!AU32),0)</f>
        <v>0</v>
      </c>
      <c r="S32" s="30">
        <f>ROUND(IF(SJ_stat!R32=0,0,(12*1.358*(1/SJ_stat!AG32*SJ_ROZP!$E32))+SJ_stat!AV32),0)</f>
        <v>0</v>
      </c>
      <c r="T32" s="30">
        <f>ROUND(IF(SJ_stat!S32=0,0,(12*1.358*(1/SJ_stat!AH32*SJ_ROZP!$E32))+SJ_stat!AW32),0)</f>
        <v>0</v>
      </c>
      <c r="U32" s="30">
        <f>ROUND(IF(SJ_stat!T32=0,0,(12*1.358*(1/SJ_stat!AI32*SJ_ROZP!$E32))+SJ_stat!AX32),0)</f>
        <v>0</v>
      </c>
      <c r="V32" s="30">
        <f>ROUND(IF(SJ_stat!U32=0,0,(12*1.358*(1/SJ_stat!AJ32*SJ_ROZP!$E32))+SJ_stat!AY32),0)</f>
        <v>0</v>
      </c>
      <c r="W32" s="36">
        <f>SJ_stat!Q32*R32+SJ_stat!R32*S32+SJ_stat!S32*T32+SJ_stat!T32*U32+SJ_stat!U32*V32</f>
        <v>0</v>
      </c>
      <c r="X32" s="30">
        <f t="shared" si="1"/>
        <v>1008934</v>
      </c>
    </row>
    <row r="33" spans="1:26" ht="15" customHeight="1">
      <c r="A33" s="14">
        <f>SJ_stat!A33</f>
        <v>1457</v>
      </c>
      <c r="B33" s="16" t="str">
        <f>SJ_stat!B33</f>
        <v>ZŠ, Jablonec n. N., Liberecká 1734/31</v>
      </c>
      <c r="C33" s="18">
        <f>SJ_stat!C33</f>
        <v>3141</v>
      </c>
      <c r="D33" s="16" t="str">
        <f>SJ_stat!D33</f>
        <v>ZŠ, Jablonec n. N., J.Hory 33-výdejna</v>
      </c>
      <c r="E33" s="26">
        <f>NORMATIVY!$AD$2</f>
        <v>26460</v>
      </c>
      <c r="F33" s="30">
        <f>ROUND(IF(SJ_stat!G33=0,0,(12*1.358*(1/SJ_stat!V33*SJ_ROZP!$E33))+SJ_stat!AK33),0)</f>
        <v>0</v>
      </c>
      <c r="G33" s="30">
        <f>ROUND(IF(SJ_stat!H33=0,0,(12*1.358*(1/SJ_stat!W33*SJ_ROZP!$E33))+SJ_stat!AL33),0)</f>
        <v>0</v>
      </c>
      <c r="H33" s="30">
        <f>ROUND(IF(SJ_stat!I33=0,0,(12*1.358*(1/SJ_stat!X33*SJ_ROZP!$E33))+SJ_stat!AM33),0)</f>
        <v>0</v>
      </c>
      <c r="I33" s="30">
        <f>ROUND(IF(SJ_stat!J33=0,0,(12*1.358*(1/SJ_stat!Y33*SJ_ROZP!$E33))+SJ_stat!AN33),0)</f>
        <v>0</v>
      </c>
      <c r="J33" s="30">
        <f>ROUND(IF(SJ_stat!K33=0,0,(12*1.358*(1/SJ_stat!Z33*SJ_ROZP!$E33))+SJ_stat!AO33),0)</f>
        <v>0</v>
      </c>
      <c r="K33" s="36">
        <f>SJ_stat!G33*F33+SJ_stat!H33*G33+SJ_stat!I33*H33+SJ_stat!J33*I33+SJ_stat!K33*J33</f>
        <v>0</v>
      </c>
      <c r="L33" s="30">
        <f>ROUND(IF(SJ_stat!L33=0,0,(12*1.358*(1/SJ_stat!AA33*SJ_ROZP!$E33))+SJ_stat!AP33),0)</f>
        <v>0</v>
      </c>
      <c r="M33" s="30">
        <f>ROUND(IF(SJ_stat!M33=0,0,(12*1.358*(1/SJ_stat!AB33*SJ_ROZP!$E33))+SJ_stat!AQ33),0)</f>
        <v>0</v>
      </c>
      <c r="N33" s="30">
        <f>ROUND(IF(SJ_stat!N33=0,0,(12*1.358*(1/SJ_stat!AC33*SJ_ROZP!$E33))+SJ_stat!AR33),0)</f>
        <v>0</v>
      </c>
      <c r="O33" s="30">
        <f>ROUND(IF(SJ_stat!O33=0,0,(12*1.358*(1/SJ_stat!AD33*SJ_ROZP!$E33))+SJ_stat!AS33),0)</f>
        <v>0</v>
      </c>
      <c r="P33" s="30">
        <f>ROUND(IF(SJ_stat!P33=0,0,(12*1.358*(1/SJ_stat!AE33*SJ_ROZP!$E33))+SJ_stat!AT33),0)</f>
        <v>0</v>
      </c>
      <c r="Q33" s="36">
        <f>SJ_stat!L33*L33+SJ_stat!M33*M33+SJ_stat!N33*N33+SJ_stat!O33*O33+SJ_stat!P33*P33</f>
        <v>0</v>
      </c>
      <c r="R33" s="30">
        <f>ROUND(IF(SJ_stat!Q33=0,0,(12*1.358*(1/SJ_stat!AF33*SJ_ROZP!$E33))+SJ_stat!AU33),0)</f>
        <v>0</v>
      </c>
      <c r="S33" s="30">
        <f>ROUND(IF(SJ_stat!R33=0,0,(12*1.358*(1/SJ_stat!AG33*SJ_ROZP!$E33))+SJ_stat!AV33),0)</f>
        <v>4858</v>
      </c>
      <c r="T33" s="30">
        <f>ROUND(IF(SJ_stat!S33=0,0,(12*1.358*(1/SJ_stat!AH33*SJ_ROZP!$E33))+SJ_stat!AW33),0)</f>
        <v>0</v>
      </c>
      <c r="U33" s="30">
        <f>ROUND(IF(SJ_stat!T33=0,0,(12*1.358*(1/SJ_stat!AI33*SJ_ROZP!$E33))+SJ_stat!AX33),0)</f>
        <v>0</v>
      </c>
      <c r="V33" s="30">
        <f>ROUND(IF(SJ_stat!U33=0,0,(12*1.358*(1/SJ_stat!AJ33*SJ_ROZP!$E33))+SJ_stat!AY33),0)</f>
        <v>0</v>
      </c>
      <c r="W33" s="36">
        <f>SJ_stat!Q33*R33+SJ_stat!R33*S33+SJ_stat!S33*T33+SJ_stat!T33*U33+SJ_stat!U33*V33</f>
        <v>111734</v>
      </c>
      <c r="X33" s="30">
        <f t="shared" si="1"/>
        <v>111734</v>
      </c>
    </row>
    <row r="34" spans="1:26" ht="15" customHeight="1">
      <c r="A34" s="14">
        <f>SJ_stat!A34</f>
        <v>1463</v>
      </c>
      <c r="B34" s="16" t="str">
        <f>SJ_stat!B34</f>
        <v>ZŠ, Tanvald, Údolí Kamenice 238</v>
      </c>
      <c r="C34" s="18">
        <f>SJ_stat!C34</f>
        <v>3141</v>
      </c>
      <c r="D34" s="16" t="str">
        <f>SJ_stat!D34</f>
        <v>ZŠ, Tanvald, Údolí Kamenice 238 - výdejna</v>
      </c>
      <c r="E34" s="26">
        <f>NORMATIVY!$AD$2</f>
        <v>26460</v>
      </c>
      <c r="F34" s="30">
        <f>ROUND(IF(SJ_stat!G34=0,0,(12*1.358*(1/SJ_stat!V34*SJ_ROZP!$E34))+SJ_stat!AK34),0)</f>
        <v>0</v>
      </c>
      <c r="G34" s="30">
        <f>ROUND(IF(SJ_stat!H34=0,0,(12*1.358*(1/SJ_stat!W34*SJ_ROZP!$E34))+SJ_stat!AL34),0)</f>
        <v>0</v>
      </c>
      <c r="H34" s="30">
        <f>ROUND(IF(SJ_stat!I34=0,0,(12*1.358*(1/SJ_stat!X34*SJ_ROZP!$E34))+SJ_stat!AM34),0)</f>
        <v>0</v>
      </c>
      <c r="I34" s="30">
        <f>ROUND(IF(SJ_stat!J34=0,0,(12*1.358*(1/SJ_stat!Y34*SJ_ROZP!$E34))+SJ_stat!AN34),0)</f>
        <v>0</v>
      </c>
      <c r="J34" s="30">
        <f>ROUND(IF(SJ_stat!K34=0,0,(12*1.358*(1/SJ_stat!Z34*SJ_ROZP!$E34))+SJ_stat!AO34),0)</f>
        <v>0</v>
      </c>
      <c r="K34" s="36">
        <f>SJ_stat!G34*F34+SJ_stat!H34*G34+SJ_stat!I34*H34+SJ_stat!J34*I34+SJ_stat!K34*J34</f>
        <v>0</v>
      </c>
      <c r="L34" s="30">
        <f>ROUND(IF(SJ_stat!L34=0,0,(12*1.358*(1/SJ_stat!AA34*SJ_ROZP!$E34))+SJ_stat!AP34),0)</f>
        <v>0</v>
      </c>
      <c r="M34" s="30">
        <f>ROUND(IF(SJ_stat!M34=0,0,(12*1.358*(1/SJ_stat!AB34*SJ_ROZP!$E34))+SJ_stat!AQ34),0)</f>
        <v>0</v>
      </c>
      <c r="N34" s="30">
        <f>ROUND(IF(SJ_stat!N34=0,0,(12*1.358*(1/SJ_stat!AC34*SJ_ROZP!$E34))+SJ_stat!AR34),0)</f>
        <v>0</v>
      </c>
      <c r="O34" s="30">
        <f>ROUND(IF(SJ_stat!O34=0,0,(12*1.358*(1/SJ_stat!AD34*SJ_ROZP!$E34))+SJ_stat!AS34),0)</f>
        <v>0</v>
      </c>
      <c r="P34" s="30">
        <f>ROUND(IF(SJ_stat!P34=0,0,(12*1.358*(1/SJ_stat!AE34*SJ_ROZP!$E34))+SJ_stat!AT34),0)</f>
        <v>0</v>
      </c>
      <c r="Q34" s="36">
        <f>SJ_stat!L34*L34+SJ_stat!M34*M34+SJ_stat!N34*N34+SJ_stat!O34*O34+SJ_stat!P34*P34</f>
        <v>0</v>
      </c>
      <c r="R34" s="30">
        <f>ROUND(IF(SJ_stat!Q34=0,0,(12*1.358*(1/SJ_stat!AF34*SJ_ROZP!$E34))+SJ_stat!AU34),0)</f>
        <v>0</v>
      </c>
      <c r="S34" s="30">
        <f>ROUND(IF(SJ_stat!R34=0,0,(12*1.358*(1/SJ_stat!AG34*SJ_ROZP!$E34))+SJ_stat!AV34),0)</f>
        <v>3814</v>
      </c>
      <c r="T34" s="30">
        <f>ROUND(IF(SJ_stat!S34=0,0,(12*1.358*(1/SJ_stat!AH34*SJ_ROZP!$E34))+SJ_stat!AW34),0)</f>
        <v>0</v>
      </c>
      <c r="U34" s="30">
        <f>ROUND(IF(SJ_stat!T34=0,0,(12*1.358*(1/SJ_stat!AI34*SJ_ROZP!$E34))+SJ_stat!AX34),0)</f>
        <v>0</v>
      </c>
      <c r="V34" s="30">
        <f>ROUND(IF(SJ_stat!U34=0,0,(12*1.358*(1/SJ_stat!AJ34*SJ_ROZP!$E34))+SJ_stat!AY34),0)</f>
        <v>0</v>
      </c>
      <c r="W34" s="36">
        <f>SJ_stat!Q34*R34+SJ_stat!R34*S34+SJ_stat!S34*T34+SJ_stat!T34*U34+SJ_stat!U34*V34</f>
        <v>282236</v>
      </c>
      <c r="X34" s="30">
        <f t="shared" si="1"/>
        <v>282236</v>
      </c>
    </row>
    <row r="35" spans="1:26" ht="15" customHeight="1">
      <c r="A35" s="14">
        <f>SJ_stat!A35</f>
        <v>1468</v>
      </c>
      <c r="B35" s="16" t="str">
        <f>SJ_stat!B35</f>
        <v>ZŠ a MŠ, Jilemnice, Komenského 103</v>
      </c>
      <c r="C35" s="18">
        <f>SJ_stat!C35</f>
        <v>3141</v>
      </c>
      <c r="D35" s="16" t="str">
        <f>SJ_stat!D35</f>
        <v>ZŠ a MŠ, Jilemnice, Tkalcovská 460 - výdejna</v>
      </c>
      <c r="E35" s="26">
        <f>NORMATIVY!$AD$2</f>
        <v>26460</v>
      </c>
      <c r="F35" s="30">
        <f>ROUND(IF(SJ_stat!G35=0,0,(12*1.358*(1/SJ_stat!V35*SJ_ROZP!$E35))+SJ_stat!AK35),0)</f>
        <v>0</v>
      </c>
      <c r="G35" s="30">
        <f>ROUND(IF(SJ_stat!H35=0,0,(12*1.358*(1/SJ_stat!W35*SJ_ROZP!$E35))+SJ_stat!AL35),0)</f>
        <v>0</v>
      </c>
      <c r="H35" s="30">
        <f>ROUND(IF(SJ_stat!I35=0,0,(12*1.358*(1/SJ_stat!X35*SJ_ROZP!$E35))+SJ_stat!AM35),0)</f>
        <v>0</v>
      </c>
      <c r="I35" s="30">
        <f>ROUND(IF(SJ_stat!J35=0,0,(12*1.358*(1/SJ_stat!Y35*SJ_ROZP!$E35))+SJ_stat!AN35),0)</f>
        <v>0</v>
      </c>
      <c r="J35" s="30">
        <f>ROUND(IF(SJ_stat!K35=0,0,(12*1.358*(1/SJ_stat!Z35*SJ_ROZP!$E35))+SJ_stat!AO35),0)</f>
        <v>0</v>
      </c>
      <c r="K35" s="36">
        <f>SJ_stat!G35*F35+SJ_stat!H35*G35+SJ_stat!I35*H35+SJ_stat!J35*I35+SJ_stat!K35*J35</f>
        <v>0</v>
      </c>
      <c r="L35" s="30">
        <f>ROUND(IF(SJ_stat!L35=0,0,(12*1.358*(1/SJ_stat!AA35*SJ_ROZP!$E35))+SJ_stat!AP35),0)</f>
        <v>0</v>
      </c>
      <c r="M35" s="30">
        <f>ROUND(IF(SJ_stat!M35=0,0,(12*1.358*(1/SJ_stat!AB35*SJ_ROZP!$E35))+SJ_stat!AQ35),0)</f>
        <v>0</v>
      </c>
      <c r="N35" s="30">
        <f>ROUND(IF(SJ_stat!N35=0,0,(12*1.358*(1/SJ_stat!AC35*SJ_ROZP!$E35))+SJ_stat!AR35),0)</f>
        <v>0</v>
      </c>
      <c r="O35" s="30">
        <f>ROUND(IF(SJ_stat!O35=0,0,(12*1.358*(1/SJ_stat!AD35*SJ_ROZP!$E35))+SJ_stat!AS35),0)</f>
        <v>0</v>
      </c>
      <c r="P35" s="30">
        <f>ROUND(IF(SJ_stat!P35=0,0,(12*1.358*(1/SJ_stat!AE35*SJ_ROZP!$E35))+SJ_stat!AT35),0)</f>
        <v>0</v>
      </c>
      <c r="Q35" s="36">
        <f>SJ_stat!L35*L35+SJ_stat!M35*M35+SJ_stat!N35*N35+SJ_stat!O35*O35+SJ_stat!P35*P35</f>
        <v>0</v>
      </c>
      <c r="R35" s="30">
        <f>ROUND(IF(SJ_stat!Q35=0,0,(12*1.358*(1/SJ_stat!AF35*SJ_ROZP!$E35))+SJ_stat!AU35),0)</f>
        <v>0</v>
      </c>
      <c r="S35" s="30">
        <f>ROUND(IF(SJ_stat!R35=0,0,(12*1.358*(1/SJ_stat!AG35*SJ_ROZP!$E35))+SJ_stat!AV35),0)</f>
        <v>4858</v>
      </c>
      <c r="T35" s="30">
        <f>ROUND(IF(SJ_stat!S35=0,0,(12*1.358*(1/SJ_stat!AH35*SJ_ROZP!$E35))+SJ_stat!AW35),0)</f>
        <v>0</v>
      </c>
      <c r="U35" s="30">
        <f>ROUND(IF(SJ_stat!T35=0,0,(12*1.358*(1/SJ_stat!AI35*SJ_ROZP!$E35))+SJ_stat!AX35),0)</f>
        <v>0</v>
      </c>
      <c r="V35" s="30">
        <f>ROUND(IF(SJ_stat!U35=0,0,(12*1.358*(1/SJ_stat!AJ35*SJ_ROZP!$E35))+SJ_stat!AY35),0)</f>
        <v>0</v>
      </c>
      <c r="W35" s="36">
        <f>SJ_stat!Q35*R35+SJ_stat!R35*S35+SJ_stat!S35*T35+SJ_stat!T35*U35+SJ_stat!U35*V35</f>
        <v>53438</v>
      </c>
      <c r="X35" s="30">
        <f t="shared" si="1"/>
        <v>53438</v>
      </c>
    </row>
    <row r="36" spans="1:26" ht="15" customHeight="1">
      <c r="A36" s="14">
        <f>SJ_stat!A36</f>
        <v>1469</v>
      </c>
      <c r="B36" s="16" t="str">
        <f>SJ_stat!B36</f>
        <v>ZŠ speciální, Semily, Nádražní 213</v>
      </c>
      <c r="C36" s="18">
        <f>SJ_stat!C36</f>
        <v>3141</v>
      </c>
      <c r="D36" s="16" t="str">
        <f>SJ_stat!D36</f>
        <v>ZŠ speciální, Semily, Nádražní 213 - výdejna</v>
      </c>
      <c r="E36" s="26">
        <f>NORMATIVY!$AD$2</f>
        <v>26460</v>
      </c>
      <c r="F36" s="30">
        <f>ROUND(IF(SJ_stat!G36=0,0,(12*1.358*(1/SJ_stat!V36*SJ_ROZP!$E36))+SJ_stat!AK36),0)</f>
        <v>0</v>
      </c>
      <c r="G36" s="30">
        <f>ROUND(IF(SJ_stat!H36=0,0,(12*1.358*(1/SJ_stat!W36*SJ_ROZP!$E36))+SJ_stat!AL36),0)</f>
        <v>0</v>
      </c>
      <c r="H36" s="30">
        <f>ROUND(IF(SJ_stat!I36=0,0,(12*1.358*(1/SJ_stat!X36*SJ_ROZP!$E36))+SJ_stat!AM36),0)</f>
        <v>0</v>
      </c>
      <c r="I36" s="30">
        <f>ROUND(IF(SJ_stat!J36=0,0,(12*1.358*(1/SJ_stat!Y36*SJ_ROZP!$E36))+SJ_stat!AN36),0)</f>
        <v>0</v>
      </c>
      <c r="J36" s="30">
        <f>ROUND(IF(SJ_stat!K36=0,0,(12*1.358*(1/SJ_stat!Z36*SJ_ROZP!$E36))+SJ_stat!AO36),0)</f>
        <v>0</v>
      </c>
      <c r="K36" s="36">
        <f>SJ_stat!G36*F36+SJ_stat!H36*G36+SJ_stat!I36*H36+SJ_stat!J36*I36+SJ_stat!K36*J36</f>
        <v>0</v>
      </c>
      <c r="L36" s="30">
        <f>ROUND(IF(SJ_stat!L36=0,0,(12*1.358*(1/SJ_stat!AA36*SJ_ROZP!$E36))+SJ_stat!AP36),0)</f>
        <v>0</v>
      </c>
      <c r="M36" s="30">
        <f>ROUND(IF(SJ_stat!M36=0,0,(12*1.358*(1/SJ_stat!AB36*SJ_ROZP!$E36))+SJ_stat!AQ36),0)</f>
        <v>0</v>
      </c>
      <c r="N36" s="30">
        <f>ROUND(IF(SJ_stat!N36=0,0,(12*1.358*(1/SJ_stat!AC36*SJ_ROZP!$E36))+SJ_stat!AR36),0)</f>
        <v>0</v>
      </c>
      <c r="O36" s="30">
        <f>ROUND(IF(SJ_stat!O36=0,0,(12*1.358*(1/SJ_stat!AD36*SJ_ROZP!$E36))+SJ_stat!AS36),0)</f>
        <v>0</v>
      </c>
      <c r="P36" s="30">
        <f>ROUND(IF(SJ_stat!P36=0,0,(12*1.358*(1/SJ_stat!AE36*SJ_ROZP!$E36))+SJ_stat!AT36),0)</f>
        <v>0</v>
      </c>
      <c r="Q36" s="36">
        <f>SJ_stat!L36*L36+SJ_stat!M36*M36+SJ_stat!N36*N36+SJ_stat!O36*O36+SJ_stat!P36*P36</f>
        <v>0</v>
      </c>
      <c r="R36" s="30">
        <f>ROUND(IF(SJ_stat!Q36=0,0,(12*1.358*(1/SJ_stat!AF36*SJ_ROZP!$E36))+SJ_stat!AU36),0)</f>
        <v>0</v>
      </c>
      <c r="S36" s="30">
        <f>ROUND(IF(SJ_stat!R36=0,0,(12*1.358*(1/SJ_stat!AG36*SJ_ROZP!$E36))+SJ_stat!AV36),0)</f>
        <v>4858</v>
      </c>
      <c r="T36" s="30">
        <f>ROUND(IF(SJ_stat!S36=0,0,(12*1.358*(1/SJ_stat!AH36*SJ_ROZP!$E36))+SJ_stat!AW36),0)</f>
        <v>0</v>
      </c>
      <c r="U36" s="30">
        <f>ROUND(IF(SJ_stat!T36=0,0,(12*1.358*(1/SJ_stat!AI36*SJ_ROZP!$E36))+SJ_stat!AX36),0)</f>
        <v>0</v>
      </c>
      <c r="V36" s="30">
        <f>ROUND(IF(SJ_stat!U36=0,0,(12*1.358*(1/SJ_stat!AJ36*SJ_ROZP!$E36))+SJ_stat!AY36),0)</f>
        <v>0</v>
      </c>
      <c r="W36" s="36">
        <f>SJ_stat!Q36*R36+SJ_stat!R36*S36+SJ_stat!S36*T36+SJ_stat!T36*U36+SJ_stat!U36*V36</f>
        <v>131166</v>
      </c>
      <c r="X36" s="30">
        <f t="shared" si="1"/>
        <v>131166</v>
      </c>
    </row>
    <row r="37" spans="1:26" ht="15" customHeight="1">
      <c r="A37" s="14">
        <f>SJ_stat!A37</f>
        <v>1470</v>
      </c>
      <c r="B37" s="16" t="str">
        <f>SJ_stat!B37</f>
        <v>Dětský domov, Česká Lípa, Mariánská 570</v>
      </c>
      <c r="C37" s="18">
        <f>SJ_stat!C37</f>
        <v>3141</v>
      </c>
      <c r="D37" s="16" t="str">
        <f>SJ_stat!D37</f>
        <v>DD, Česká Lípa, Mariánská 570</v>
      </c>
      <c r="E37" s="26">
        <f>NORMATIVY!$AD$2</f>
        <v>26460</v>
      </c>
      <c r="F37" s="30">
        <f>ROUND(IF(SJ_stat!G37=0,0,(12*1.358*(1/SJ_stat!V37*SJ_ROZP!$E37))+SJ_stat!AK37),0)</f>
        <v>0</v>
      </c>
      <c r="G37" s="30">
        <f>ROUND(IF(SJ_stat!H37=0,0,(12*1.358*(1/SJ_stat!W37*SJ_ROZP!$E37))+SJ_stat!AL37),0)</f>
        <v>0</v>
      </c>
      <c r="H37" s="30">
        <f>ROUND(IF(SJ_stat!I37=0,0,(12*1.358*(1/SJ_stat!X37*SJ_ROZP!$E37))+SJ_stat!AM37),0)</f>
        <v>0</v>
      </c>
      <c r="I37" s="30">
        <f>ROUND(IF(SJ_stat!J37=0,0,(12*1.358*(1/SJ_stat!Y37*SJ_ROZP!$E37))+SJ_stat!AN37),0)</f>
        <v>21304</v>
      </c>
      <c r="J37" s="30">
        <f>ROUND(IF(SJ_stat!K37=0,0,(12*1.358*(1/SJ_stat!Z37*SJ_ROZP!$E37))+SJ_stat!AO37),0)</f>
        <v>0</v>
      </c>
      <c r="K37" s="36">
        <f>SJ_stat!G37*F37+SJ_stat!H37*G37+SJ_stat!I37*H37+SJ_stat!J37*I37+SJ_stat!K37*J37</f>
        <v>383472</v>
      </c>
      <c r="L37" s="30">
        <f>ROUND(IF(SJ_stat!L37=0,0,(12*1.358*(1/SJ_stat!AA37*SJ_ROZP!$E37))+SJ_stat!AP37),0)</f>
        <v>0</v>
      </c>
      <c r="M37" s="30">
        <f>ROUND(IF(SJ_stat!M37=0,0,(12*1.358*(1/SJ_stat!AB37*SJ_ROZP!$E37))+SJ_stat!AQ37),0)</f>
        <v>0</v>
      </c>
      <c r="N37" s="30">
        <f>ROUND(IF(SJ_stat!N37=0,0,(12*1.358*(1/SJ_stat!AC37*SJ_ROZP!$E37))+SJ_stat!AR37),0)</f>
        <v>0</v>
      </c>
      <c r="O37" s="30">
        <f>ROUND(IF(SJ_stat!O37=0,0,(12*1.358*(1/SJ_stat!AD37*SJ_ROZP!$E37))+SJ_stat!AS37),0)</f>
        <v>0</v>
      </c>
      <c r="P37" s="30">
        <f>ROUND(IF(SJ_stat!P37=0,0,(12*1.358*(1/SJ_stat!AE37*SJ_ROZP!$E37))+SJ_stat!AT37),0)</f>
        <v>0</v>
      </c>
      <c r="Q37" s="36">
        <f>SJ_stat!L37*L37+SJ_stat!M37*M37+SJ_stat!N37*N37+SJ_stat!O37*O37+SJ_stat!P37*P37</f>
        <v>0</v>
      </c>
      <c r="R37" s="30">
        <f>ROUND(IF(SJ_stat!Q37=0,0,(12*1.358*(1/SJ_stat!AF37*SJ_ROZP!$E37))+SJ_stat!AU37),0)</f>
        <v>0</v>
      </c>
      <c r="S37" s="30">
        <f>ROUND(IF(SJ_stat!R37=0,0,(12*1.358*(1/SJ_stat!AG37*SJ_ROZP!$E37))+SJ_stat!AV37),0)</f>
        <v>0</v>
      </c>
      <c r="T37" s="30">
        <f>ROUND(IF(SJ_stat!S37=0,0,(12*1.358*(1/SJ_stat!AH37*SJ_ROZP!$E37))+SJ_stat!AW37),0)</f>
        <v>0</v>
      </c>
      <c r="U37" s="30">
        <f>ROUND(IF(SJ_stat!T37=0,0,(12*1.358*(1/SJ_stat!AI37*SJ_ROZP!$E37))+SJ_stat!AX37),0)</f>
        <v>0</v>
      </c>
      <c r="V37" s="30">
        <f>ROUND(IF(SJ_stat!U37=0,0,(12*1.358*(1/SJ_stat!AJ37*SJ_ROZP!$E37))+SJ_stat!AY37),0)</f>
        <v>0</v>
      </c>
      <c r="W37" s="36">
        <f>SJ_stat!Q37*R37+SJ_stat!R37*S37+SJ_stat!S37*T37+SJ_stat!T37*U37+SJ_stat!U37*V37</f>
        <v>0</v>
      </c>
      <c r="X37" s="30">
        <f t="shared" si="1"/>
        <v>383472</v>
      </c>
    </row>
    <row r="38" spans="1:26" ht="15" customHeight="1">
      <c r="A38" s="14">
        <f>SJ_stat!A38</f>
        <v>1471</v>
      </c>
      <c r="B38" s="16" t="str">
        <f>SJ_stat!B38</f>
        <v>Dětský domov, Jablonné v Podještědí, Zámecká 1</v>
      </c>
      <c r="C38" s="18">
        <f>SJ_stat!C38</f>
        <v>3141</v>
      </c>
      <c r="D38" s="16" t="str">
        <f>SJ_stat!D38</f>
        <v>DD, Jablonné v Podještědí, Zámecká 1</v>
      </c>
      <c r="E38" s="26">
        <f>NORMATIVY!$AD$2</f>
        <v>26460</v>
      </c>
      <c r="F38" s="30">
        <f>ROUND(IF(SJ_stat!G38=0,0,(12*1.358*(1/SJ_stat!V38*SJ_ROZP!$E38))+SJ_stat!AK38),0)</f>
        <v>0</v>
      </c>
      <c r="G38" s="30">
        <f>ROUND(IF(SJ_stat!H38=0,0,(12*1.358*(1/SJ_stat!W38*SJ_ROZP!$E38))+SJ_stat!AL38),0)</f>
        <v>0</v>
      </c>
      <c r="H38" s="30">
        <f>ROUND(IF(SJ_stat!I38=0,0,(12*1.358*(1/SJ_stat!X38*SJ_ROZP!$E38))+SJ_stat!AM38),0)</f>
        <v>0</v>
      </c>
      <c r="I38" s="30">
        <f>ROUND(IF(SJ_stat!J38=0,0,(12*1.358*(1/SJ_stat!Y38*SJ_ROZP!$E38))+SJ_stat!AN38),0)</f>
        <v>18952</v>
      </c>
      <c r="J38" s="30">
        <f>ROUND(IF(SJ_stat!K38=0,0,(12*1.358*(1/SJ_stat!Z38*SJ_ROZP!$E38))+SJ_stat!AO38),0)</f>
        <v>0</v>
      </c>
      <c r="K38" s="36">
        <f>SJ_stat!G38*F38+SJ_stat!H38*G38+SJ_stat!I38*H38+SJ_stat!J38*I38+SJ_stat!K38*J38</f>
        <v>871792</v>
      </c>
      <c r="L38" s="30">
        <f>ROUND(IF(SJ_stat!L38=0,0,(12*1.358*(1/SJ_stat!AA38*SJ_ROZP!$E38))+SJ_stat!AP38),0)</f>
        <v>0</v>
      </c>
      <c r="M38" s="30">
        <f>ROUND(IF(SJ_stat!M38=0,0,(12*1.358*(1/SJ_stat!AB38*SJ_ROZP!$E38))+SJ_stat!AQ38),0)</f>
        <v>7268</v>
      </c>
      <c r="N38" s="30">
        <f>ROUND(IF(SJ_stat!N38=0,0,(12*1.358*(1/SJ_stat!AC38*SJ_ROZP!$E38))+SJ_stat!AR38),0)</f>
        <v>0</v>
      </c>
      <c r="O38" s="30">
        <f>ROUND(IF(SJ_stat!O38=0,0,(12*1.358*(1/SJ_stat!AD38*SJ_ROZP!$E38))+SJ_stat!AS38),0)</f>
        <v>0</v>
      </c>
      <c r="P38" s="30">
        <f>ROUND(IF(SJ_stat!P38=0,0,(12*1.358*(1/SJ_stat!AE38*SJ_ROZP!$E38))+SJ_stat!AT38),0)</f>
        <v>0</v>
      </c>
      <c r="Q38" s="36">
        <f>SJ_stat!L38*L38+SJ_stat!M38*M38+SJ_stat!N38*N38+SJ_stat!O38*O38+SJ_stat!P38*P38</f>
        <v>145360</v>
      </c>
      <c r="R38" s="30">
        <f>ROUND(IF(SJ_stat!Q38=0,0,(12*1.358*(1/SJ_stat!AF38*SJ_ROZP!$E38))+SJ_stat!AU38),0)</f>
        <v>0</v>
      </c>
      <c r="S38" s="30">
        <f>ROUND(IF(SJ_stat!R38=0,0,(12*1.358*(1/SJ_stat!AG38*SJ_ROZP!$E38))+SJ_stat!AV38),0)</f>
        <v>0</v>
      </c>
      <c r="T38" s="30">
        <f>ROUND(IF(SJ_stat!S38=0,0,(12*1.358*(1/SJ_stat!AH38*SJ_ROZP!$E38))+SJ_stat!AW38),0)</f>
        <v>0</v>
      </c>
      <c r="U38" s="30">
        <f>ROUND(IF(SJ_stat!T38=0,0,(12*1.358*(1/SJ_stat!AI38*SJ_ROZP!$E38))+SJ_stat!AX38),0)</f>
        <v>0</v>
      </c>
      <c r="V38" s="30">
        <f>ROUND(IF(SJ_stat!U38=0,0,(12*1.358*(1/SJ_stat!AJ38*SJ_ROZP!$E38))+SJ_stat!AY38),0)</f>
        <v>0</v>
      </c>
      <c r="W38" s="36">
        <f>SJ_stat!Q38*R38+SJ_stat!R38*S38+SJ_stat!S38*T38+SJ_stat!T38*U38+SJ_stat!U38*V38</f>
        <v>0</v>
      </c>
      <c r="X38" s="30">
        <f t="shared" si="1"/>
        <v>1017152</v>
      </c>
    </row>
    <row r="39" spans="1:26" ht="15" customHeight="1">
      <c r="A39" s="14">
        <f>SJ_stat!A39</f>
        <v>1472</v>
      </c>
      <c r="B39" s="16" t="str">
        <f>SJ_stat!B39</f>
        <v>Dětský domov, ZŠ a MŠ, Krompach 47</v>
      </c>
      <c r="C39" s="18">
        <f>SJ_stat!C39</f>
        <v>3141</v>
      </c>
      <c r="D39" s="16" t="str">
        <f>SJ_stat!D39</f>
        <v>DD a Spec. školy, Krompach 47</v>
      </c>
      <c r="E39" s="26">
        <f>NORMATIVY!$AD$2</f>
        <v>26460</v>
      </c>
      <c r="F39" s="30">
        <f>ROUND(IF(SJ_stat!G39=0,0,(12*1.358*(1/SJ_stat!V39*SJ_ROZP!$E39))+SJ_stat!AK39),0)</f>
        <v>0</v>
      </c>
      <c r="G39" s="30">
        <f>ROUND(IF(SJ_stat!H39=0,0,(12*1.358*(1/SJ_stat!W39*SJ_ROZP!$E39))+SJ_stat!AL39),0)</f>
        <v>0</v>
      </c>
      <c r="H39" s="30">
        <f>ROUND(IF(SJ_stat!I39=0,0,(12*1.358*(1/SJ_stat!X39*SJ_ROZP!$E39))+SJ_stat!AM39),0)</f>
        <v>0</v>
      </c>
      <c r="I39" s="30">
        <f>ROUND(IF(SJ_stat!J39=0,0,(12*1.358*(1/SJ_stat!Y39*SJ_ROZP!$E39))+SJ_stat!AN39),0)</f>
        <v>21304</v>
      </c>
      <c r="J39" s="30">
        <f>ROUND(IF(SJ_stat!K39=0,0,(12*1.358*(1/SJ_stat!Z39*SJ_ROZP!$E39))+SJ_stat!AO39),0)</f>
        <v>12108</v>
      </c>
      <c r="K39" s="36">
        <f>SJ_stat!G39*F39+SJ_stat!H39*G39+SJ_stat!I39*H39+SJ_stat!J39*I39+SJ_stat!K39*J39</f>
        <v>488152</v>
      </c>
      <c r="L39" s="30">
        <f>ROUND(IF(SJ_stat!L39=0,0,(12*1.358*(1/SJ_stat!AA39*SJ_ROZP!$E39))+SJ_stat!AP39),0)</f>
        <v>0</v>
      </c>
      <c r="M39" s="30">
        <f>ROUND(IF(SJ_stat!M39=0,0,(12*1.358*(1/SJ_stat!AB39*SJ_ROZP!$E39))+SJ_stat!AQ39),0)</f>
        <v>0</v>
      </c>
      <c r="N39" s="30">
        <f>ROUND(IF(SJ_stat!N39=0,0,(12*1.358*(1/SJ_stat!AC39*SJ_ROZP!$E39))+SJ_stat!AR39),0)</f>
        <v>0</v>
      </c>
      <c r="O39" s="30">
        <f>ROUND(IF(SJ_stat!O39=0,0,(12*1.358*(1/SJ_stat!AD39*SJ_ROZP!$E39))+SJ_stat!AS39),0)</f>
        <v>0</v>
      </c>
      <c r="P39" s="30">
        <f>ROUND(IF(SJ_stat!P39=0,0,(12*1.358*(1/SJ_stat!AE39*SJ_ROZP!$E39))+SJ_stat!AT39),0)</f>
        <v>0</v>
      </c>
      <c r="Q39" s="36">
        <f>SJ_stat!L39*L39+SJ_stat!M39*M39+SJ_stat!N39*N39+SJ_stat!O39*O39+SJ_stat!P39*P39</f>
        <v>0</v>
      </c>
      <c r="R39" s="30">
        <f>ROUND(IF(SJ_stat!Q39=0,0,(12*1.358*(1/SJ_stat!AF39*SJ_ROZP!$E39))+SJ_stat!AU39),0)</f>
        <v>0</v>
      </c>
      <c r="S39" s="30">
        <f>ROUND(IF(SJ_stat!R39=0,0,(12*1.358*(1/SJ_stat!AG39*SJ_ROZP!$E39))+SJ_stat!AV39),0)</f>
        <v>0</v>
      </c>
      <c r="T39" s="30">
        <f>ROUND(IF(SJ_stat!S39=0,0,(12*1.358*(1/SJ_stat!AH39*SJ_ROZP!$E39))+SJ_stat!AW39),0)</f>
        <v>0</v>
      </c>
      <c r="U39" s="30">
        <f>ROUND(IF(SJ_stat!T39=0,0,(12*1.358*(1/SJ_stat!AI39*SJ_ROZP!$E39))+SJ_stat!AX39),0)</f>
        <v>0</v>
      </c>
      <c r="V39" s="30">
        <f>ROUND(IF(SJ_stat!U39=0,0,(12*1.358*(1/SJ_stat!AJ39*SJ_ROZP!$E39))+SJ_stat!AY39),0)</f>
        <v>0</v>
      </c>
      <c r="W39" s="36">
        <f>SJ_stat!Q39*R39+SJ_stat!R39*S39+SJ_stat!S39*T39+SJ_stat!T39*U39+SJ_stat!U39*V39</f>
        <v>0</v>
      </c>
      <c r="X39" s="30">
        <f t="shared" si="1"/>
        <v>488152</v>
      </c>
    </row>
    <row r="40" spans="1:26" ht="15" customHeight="1">
      <c r="A40" s="14">
        <f>SJ_stat!A40</f>
        <v>1473</v>
      </c>
      <c r="B40" s="16" t="str">
        <f>SJ_stat!B40</f>
        <v>Dětský domov, Dubá - Deštná 6</v>
      </c>
      <c r="C40" s="18">
        <f>SJ_stat!C40</f>
        <v>3141</v>
      </c>
      <c r="D40" s="16" t="str">
        <f>SJ_stat!D40</f>
        <v>DD, Dubá - Deštná 6</v>
      </c>
      <c r="E40" s="26">
        <f>NORMATIVY!$AD$2</f>
        <v>26460</v>
      </c>
      <c r="F40" s="30">
        <f>ROUND(IF(SJ_stat!G40=0,0,(12*1.358*(1/SJ_stat!V40*SJ_ROZP!$E40))+SJ_stat!AK40),0)</f>
        <v>0</v>
      </c>
      <c r="G40" s="30">
        <f>ROUND(IF(SJ_stat!H40=0,0,(12*1.358*(1/SJ_stat!W40*SJ_ROZP!$E40))+SJ_stat!AL40),0)</f>
        <v>0</v>
      </c>
      <c r="H40" s="30">
        <f>ROUND(IF(SJ_stat!I40=0,0,(12*1.358*(1/SJ_stat!X40*SJ_ROZP!$E40))+SJ_stat!AM40),0)</f>
        <v>0</v>
      </c>
      <c r="I40" s="30">
        <f>ROUND(IF(SJ_stat!J40=0,0,(12*1.358*(1/SJ_stat!Y40*SJ_ROZP!$E40))+SJ_stat!AN40),0)</f>
        <v>20024</v>
      </c>
      <c r="J40" s="30">
        <f>ROUND(IF(SJ_stat!K40=0,0,(12*1.358*(1/SJ_stat!Z40*SJ_ROZP!$E40))+SJ_stat!AO40),0)</f>
        <v>0</v>
      </c>
      <c r="K40" s="36">
        <f>SJ_stat!G40*F40+SJ_stat!H40*G40+SJ_stat!I40*H40+SJ_stat!J40*I40+SJ_stat!K40*J40</f>
        <v>760912</v>
      </c>
      <c r="L40" s="30">
        <f>ROUND(IF(SJ_stat!L40=0,0,(12*1.358*(1/SJ_stat!AA40*SJ_ROZP!$E40))+SJ_stat!AP40),0)</f>
        <v>0</v>
      </c>
      <c r="M40" s="30">
        <f>ROUND(IF(SJ_stat!M40=0,0,(12*1.358*(1/SJ_stat!AB40*SJ_ROZP!$E40))+SJ_stat!AQ40),0)</f>
        <v>0</v>
      </c>
      <c r="N40" s="30">
        <f>ROUND(IF(SJ_stat!N40=0,0,(12*1.358*(1/SJ_stat!AC40*SJ_ROZP!$E40))+SJ_stat!AR40),0)</f>
        <v>0</v>
      </c>
      <c r="O40" s="30">
        <f>ROUND(IF(SJ_stat!O40=0,0,(12*1.358*(1/SJ_stat!AD40*SJ_ROZP!$E40))+SJ_stat!AS40),0)</f>
        <v>0</v>
      </c>
      <c r="P40" s="30">
        <f>ROUND(IF(SJ_stat!P40=0,0,(12*1.358*(1/SJ_stat!AE40*SJ_ROZP!$E40))+SJ_stat!AT40),0)</f>
        <v>0</v>
      </c>
      <c r="Q40" s="36">
        <f>SJ_stat!L40*L40+SJ_stat!M40*M40+SJ_stat!N40*N40+SJ_stat!O40*O40+SJ_stat!P40*P40</f>
        <v>0</v>
      </c>
      <c r="R40" s="30">
        <f>ROUND(IF(SJ_stat!Q40=0,0,(12*1.358*(1/SJ_stat!AF40*SJ_ROZP!$E40))+SJ_stat!AU40),0)</f>
        <v>0</v>
      </c>
      <c r="S40" s="30">
        <f>ROUND(IF(SJ_stat!R40=0,0,(12*1.358*(1/SJ_stat!AG40*SJ_ROZP!$E40))+SJ_stat!AV40),0)</f>
        <v>0</v>
      </c>
      <c r="T40" s="30">
        <f>ROUND(IF(SJ_stat!S40=0,0,(12*1.358*(1/SJ_stat!AH40*SJ_ROZP!$E40))+SJ_stat!AW40),0)</f>
        <v>0</v>
      </c>
      <c r="U40" s="30">
        <f>ROUND(IF(SJ_stat!T40=0,0,(12*1.358*(1/SJ_stat!AI40*SJ_ROZP!$E40))+SJ_stat!AX40),0)</f>
        <v>0</v>
      </c>
      <c r="V40" s="30">
        <f>ROUND(IF(SJ_stat!U40=0,0,(12*1.358*(1/SJ_stat!AJ40*SJ_ROZP!$E40))+SJ_stat!AY40),0)</f>
        <v>0</v>
      </c>
      <c r="W40" s="36">
        <f>SJ_stat!Q40*R40+SJ_stat!R40*S40+SJ_stat!S40*T40+SJ_stat!T40*U40+SJ_stat!U40*V40</f>
        <v>0</v>
      </c>
      <c r="X40" s="30">
        <f t="shared" si="1"/>
        <v>760912</v>
      </c>
    </row>
    <row r="41" spans="1:26" ht="15" customHeight="1">
      <c r="A41" s="14">
        <f>SJ_stat!A41</f>
        <v>1474</v>
      </c>
      <c r="B41" s="16" t="str">
        <f>SJ_stat!B41</f>
        <v>Dětský domov, Jablonec nad Nisou, Pasecká 20</v>
      </c>
      <c r="C41" s="18">
        <f>SJ_stat!C41</f>
        <v>3141</v>
      </c>
      <c r="D41" s="16" t="str">
        <f>SJ_stat!D41</f>
        <v>DD, Jablonec nad Nisou, Pasecká 20</v>
      </c>
      <c r="E41" s="26">
        <f>NORMATIVY!$AD$2</f>
        <v>26460</v>
      </c>
      <c r="F41" s="30">
        <f>ROUND(IF(SJ_stat!G41=0,0,(12*1.358*(1/SJ_stat!V41*SJ_ROZP!$E41))+SJ_stat!AK41),0)</f>
        <v>0</v>
      </c>
      <c r="G41" s="30">
        <f>ROUND(IF(SJ_stat!H41=0,0,(12*1.358*(1/SJ_stat!W41*SJ_ROZP!$E41))+SJ_stat!AL41),0)</f>
        <v>0</v>
      </c>
      <c r="H41" s="30">
        <f>ROUND(IF(SJ_stat!I41=0,0,(12*1.358*(1/SJ_stat!X41*SJ_ROZP!$E41))+SJ_stat!AM41),0)</f>
        <v>0</v>
      </c>
      <c r="I41" s="30">
        <f>ROUND(IF(SJ_stat!J41=0,0,(12*1.358*(1/SJ_stat!Y41*SJ_ROZP!$E41))+SJ_stat!AN41),0)</f>
        <v>21304</v>
      </c>
      <c r="J41" s="30">
        <f>ROUND(IF(SJ_stat!K41=0,0,(12*1.358*(1/SJ_stat!Z41*SJ_ROZP!$E41))+SJ_stat!AO41),0)</f>
        <v>12108</v>
      </c>
      <c r="K41" s="36">
        <f>SJ_stat!G41*F41+SJ_stat!H41*G41+SJ_stat!I41*H41+SJ_stat!J41*I41+SJ_stat!K41*J41</f>
        <v>267756</v>
      </c>
      <c r="L41" s="30">
        <f>ROUND(IF(SJ_stat!L41=0,0,(12*1.358*(1/SJ_stat!AA41*SJ_ROZP!$E41))+SJ_stat!AP41),0)</f>
        <v>0</v>
      </c>
      <c r="M41" s="30">
        <f>ROUND(IF(SJ_stat!M41=0,0,(12*1.358*(1/SJ_stat!AB41*SJ_ROZP!$E41))+SJ_stat!AQ41),0)</f>
        <v>0</v>
      </c>
      <c r="N41" s="30">
        <f>ROUND(IF(SJ_stat!N41=0,0,(12*1.358*(1/SJ_stat!AC41*SJ_ROZP!$E41))+SJ_stat!AR41),0)</f>
        <v>0</v>
      </c>
      <c r="O41" s="30">
        <f>ROUND(IF(SJ_stat!O41=0,0,(12*1.358*(1/SJ_stat!AD41*SJ_ROZP!$E41))+SJ_stat!AS41),0)</f>
        <v>0</v>
      </c>
      <c r="P41" s="30">
        <f>ROUND(IF(SJ_stat!P41=0,0,(12*1.358*(1/SJ_stat!AE41*SJ_ROZP!$E41))+SJ_stat!AT41),0)</f>
        <v>0</v>
      </c>
      <c r="Q41" s="36">
        <f>SJ_stat!L41*L41+SJ_stat!M41*M41+SJ_stat!N41*N41+SJ_stat!O41*O41+SJ_stat!P41*P41</f>
        <v>0</v>
      </c>
      <c r="R41" s="30">
        <f>ROUND(IF(SJ_stat!Q41=0,0,(12*1.358*(1/SJ_stat!AF41*SJ_ROZP!$E41))+SJ_stat!AU41),0)</f>
        <v>0</v>
      </c>
      <c r="S41" s="30">
        <f>ROUND(IF(SJ_stat!R41=0,0,(12*1.358*(1/SJ_stat!AG41*SJ_ROZP!$E41))+SJ_stat!AV41),0)</f>
        <v>0</v>
      </c>
      <c r="T41" s="30">
        <f>ROUND(IF(SJ_stat!S41=0,0,(12*1.358*(1/SJ_stat!AH41*SJ_ROZP!$E41))+SJ_stat!AW41),0)</f>
        <v>0</v>
      </c>
      <c r="U41" s="30">
        <f>ROUND(IF(SJ_stat!T41=0,0,(12*1.358*(1/SJ_stat!AI41*SJ_ROZP!$E41))+SJ_stat!AX41),0)</f>
        <v>0</v>
      </c>
      <c r="V41" s="30">
        <f>ROUND(IF(SJ_stat!U41=0,0,(12*1.358*(1/SJ_stat!AJ41*SJ_ROZP!$E41))+SJ_stat!AY41),0)</f>
        <v>0</v>
      </c>
      <c r="W41" s="36">
        <f>SJ_stat!Q41*R41+SJ_stat!R41*S41+SJ_stat!S41*T41+SJ_stat!T41*U41+SJ_stat!U41*V41</f>
        <v>0</v>
      </c>
      <c r="X41" s="30">
        <f t="shared" si="1"/>
        <v>267756</v>
      </c>
    </row>
    <row r="42" spans="1:26" ht="15" customHeight="1">
      <c r="A42" s="14">
        <f>SJ_stat!A42</f>
        <v>1476</v>
      </c>
      <c r="B42" s="16" t="str">
        <f>SJ_stat!B42</f>
        <v>Dětský domov, Semily, Nad školami 480</v>
      </c>
      <c r="C42" s="18">
        <f>SJ_stat!C42</f>
        <v>3141</v>
      </c>
      <c r="D42" s="16" t="str">
        <f>SJ_stat!D42</f>
        <v>DD, Semily, Nad školami 480</v>
      </c>
      <c r="E42" s="26">
        <f>NORMATIVY!$AD$2</f>
        <v>26460</v>
      </c>
      <c r="F42" s="30">
        <f>ROUND(IF(SJ_stat!G42=0,0,(12*1.358*(1/SJ_stat!V42*SJ_ROZP!$E42))+SJ_stat!AK42),0)</f>
        <v>0</v>
      </c>
      <c r="G42" s="30">
        <f>ROUND(IF(SJ_stat!H42=0,0,(12*1.358*(1/SJ_stat!W42*SJ_ROZP!$E42))+SJ_stat!AL42),0)</f>
        <v>0</v>
      </c>
      <c r="H42" s="30">
        <f>ROUND(IF(SJ_stat!I42=0,0,(12*1.358*(1/SJ_stat!X42*SJ_ROZP!$E42))+SJ_stat!AM42),0)</f>
        <v>0</v>
      </c>
      <c r="I42" s="30">
        <f>ROUND(IF(SJ_stat!J42=0,0,(12*1.358*(1/SJ_stat!Y42*SJ_ROZP!$E42))+SJ_stat!AN42),0)</f>
        <v>21304</v>
      </c>
      <c r="J42" s="30">
        <f>ROUND(IF(SJ_stat!K42=0,0,(12*1.358*(1/SJ_stat!Z42*SJ_ROZP!$E42))+SJ_stat!AO42),0)</f>
        <v>0</v>
      </c>
      <c r="K42" s="36">
        <f>SJ_stat!G42*F42+SJ_stat!H42*G42+SJ_stat!I42*H42+SJ_stat!J42*I42+SJ_stat!K42*J42</f>
        <v>319560</v>
      </c>
      <c r="L42" s="30">
        <f>ROUND(IF(SJ_stat!L42=0,0,(12*1.358*(1/SJ_stat!AA42*SJ_ROZP!$E42))+SJ_stat!AP42),0)</f>
        <v>0</v>
      </c>
      <c r="M42" s="30">
        <f>ROUND(IF(SJ_stat!M42=0,0,(12*1.358*(1/SJ_stat!AB42*SJ_ROZP!$E42))+SJ_stat!AQ42),0)</f>
        <v>0</v>
      </c>
      <c r="N42" s="30">
        <f>ROUND(IF(SJ_stat!N42=0,0,(12*1.358*(1/SJ_stat!AC42*SJ_ROZP!$E42))+SJ_stat!AR42),0)</f>
        <v>0</v>
      </c>
      <c r="O42" s="30">
        <f>ROUND(IF(SJ_stat!O42=0,0,(12*1.358*(1/SJ_stat!AD42*SJ_ROZP!$E42))+SJ_stat!AS42),0)</f>
        <v>0</v>
      </c>
      <c r="P42" s="30">
        <f>ROUND(IF(SJ_stat!P42=0,0,(12*1.358*(1/SJ_stat!AE42*SJ_ROZP!$E42))+SJ_stat!AT42),0)</f>
        <v>0</v>
      </c>
      <c r="Q42" s="36">
        <f>SJ_stat!L42*L42+SJ_stat!M42*M42+SJ_stat!N42*N42+SJ_stat!O42*O42+SJ_stat!P42*P42</f>
        <v>0</v>
      </c>
      <c r="R42" s="30">
        <f>ROUND(IF(SJ_stat!Q42=0,0,(12*1.358*(1/SJ_stat!AF42*SJ_ROZP!$E42))+SJ_stat!AU42),0)</f>
        <v>0</v>
      </c>
      <c r="S42" s="30">
        <f>ROUND(IF(SJ_stat!R42=0,0,(12*1.358*(1/SJ_stat!AG42*SJ_ROZP!$E42))+SJ_stat!AV42),0)</f>
        <v>0</v>
      </c>
      <c r="T42" s="30">
        <f>ROUND(IF(SJ_stat!S42=0,0,(12*1.358*(1/SJ_stat!AH42*SJ_ROZP!$E42))+SJ_stat!AW42),0)</f>
        <v>0</v>
      </c>
      <c r="U42" s="30">
        <f>ROUND(IF(SJ_stat!T42=0,0,(12*1.358*(1/SJ_stat!AI42*SJ_ROZP!$E42))+SJ_stat!AX42),0)</f>
        <v>0</v>
      </c>
      <c r="V42" s="30">
        <f>ROUND(IF(SJ_stat!U42=0,0,(12*1.358*(1/SJ_stat!AJ42*SJ_ROZP!$E42))+SJ_stat!AY42),0)</f>
        <v>0</v>
      </c>
      <c r="W42" s="36">
        <f>SJ_stat!Q42*R42+SJ_stat!R42*S42+SJ_stat!S42*T42+SJ_stat!T42*U42+SJ_stat!U42*V42</f>
        <v>0</v>
      </c>
      <c r="X42" s="30">
        <f t="shared" si="1"/>
        <v>319560</v>
      </c>
    </row>
    <row r="43" spans="1:26" ht="15" customHeight="1">
      <c r="A43" s="81"/>
      <c r="B43" s="62" t="s">
        <v>126</v>
      </c>
      <c r="C43" s="162" t="s">
        <v>125</v>
      </c>
      <c r="D43" s="61"/>
      <c r="E43" s="167" t="s">
        <v>125</v>
      </c>
      <c r="F43" s="61" t="s">
        <v>125</v>
      </c>
      <c r="G43" s="61" t="s">
        <v>125</v>
      </c>
      <c r="H43" s="61" t="s">
        <v>125</v>
      </c>
      <c r="I43" s="61" t="s">
        <v>125</v>
      </c>
      <c r="J43" s="61" t="s">
        <v>125</v>
      </c>
      <c r="K43" s="82">
        <f>SUM(K6:K33)</f>
        <v>35098895</v>
      </c>
      <c r="L43" s="61" t="s">
        <v>125</v>
      </c>
      <c r="M43" s="61" t="s">
        <v>125</v>
      </c>
      <c r="N43" s="61" t="s">
        <v>125</v>
      </c>
      <c r="O43" s="61" t="s">
        <v>125</v>
      </c>
      <c r="P43" s="61" t="s">
        <v>125</v>
      </c>
      <c r="Q43" s="82">
        <f>SUM(Q6:Q42)</f>
        <v>6586397</v>
      </c>
      <c r="R43" s="61" t="s">
        <v>125</v>
      </c>
      <c r="S43" s="61" t="s">
        <v>125</v>
      </c>
      <c r="T43" s="61" t="s">
        <v>125</v>
      </c>
      <c r="U43" s="61" t="s">
        <v>125</v>
      </c>
      <c r="V43" s="61" t="s">
        <v>125</v>
      </c>
      <c r="W43" s="82">
        <f>SUM(W6:W42)</f>
        <v>7830827</v>
      </c>
      <c r="X43" s="82">
        <f>SUM(X6:X42)</f>
        <v>52607763</v>
      </c>
      <c r="Y43" s="83"/>
      <c r="Z43" s="83"/>
    </row>
    <row r="44" spans="1:26" ht="12.75" customHeight="1">
      <c r="A44" s="1"/>
      <c r="B44" s="4"/>
      <c r="C44" s="84"/>
      <c r="D44" s="69"/>
      <c r="W44" s="5"/>
      <c r="X44" s="68"/>
    </row>
    <row r="45" spans="1:26" ht="12.75" customHeight="1">
      <c r="A45" s="1"/>
      <c r="B45" s="4"/>
      <c r="C45" s="84"/>
      <c r="D45" s="69"/>
      <c r="W45" s="5"/>
      <c r="X45" s="5"/>
    </row>
    <row r="46" spans="1:26" ht="12.75" customHeight="1">
      <c r="A46" s="1"/>
      <c r="B46" s="4"/>
      <c r="C46" s="84"/>
      <c r="D46" s="69"/>
      <c r="W46" s="5"/>
      <c r="X46" s="5"/>
    </row>
    <row r="47" spans="1:26" ht="12.75" customHeight="1">
      <c r="A47" s="1"/>
      <c r="B47" s="4"/>
      <c r="C47" s="84"/>
      <c r="D47" s="69"/>
      <c r="W47" s="5"/>
      <c r="X47" s="5"/>
    </row>
    <row r="48" spans="1:26" ht="12.75" customHeight="1">
      <c r="A48" s="1"/>
      <c r="B48" s="4"/>
      <c r="C48" s="84"/>
      <c r="D48" s="69"/>
      <c r="W48" s="5"/>
      <c r="X48" s="5"/>
    </row>
    <row r="49" spans="1:24" ht="12.75" customHeight="1">
      <c r="A49" s="1"/>
      <c r="B49" s="4"/>
      <c r="C49" s="84"/>
      <c r="D49" s="69"/>
      <c r="W49" s="5"/>
      <c r="X49" s="5"/>
    </row>
    <row r="50" spans="1:24" ht="12.75" customHeight="1">
      <c r="A50" s="1"/>
      <c r="B50" s="19"/>
      <c r="C50" s="84"/>
      <c r="D50" s="69"/>
      <c r="W50" s="5"/>
      <c r="X50" s="5"/>
    </row>
    <row r="51" spans="1:24" ht="12.75" customHeight="1">
      <c r="A51" s="1"/>
      <c r="B51" s="4"/>
      <c r="C51" s="84"/>
      <c r="D51" s="69"/>
      <c r="W51" s="5"/>
      <c r="X51" s="5"/>
    </row>
    <row r="52" spans="1:24" ht="12.75" customHeight="1">
      <c r="A52" s="1"/>
      <c r="B52" s="4"/>
      <c r="C52" s="84"/>
      <c r="D52" s="69"/>
      <c r="W52" s="5"/>
      <c r="X52" s="5"/>
    </row>
    <row r="53" spans="1:24" ht="12.75" customHeight="1">
      <c r="A53" s="1"/>
      <c r="B53" s="19"/>
      <c r="C53" s="84"/>
      <c r="D53" s="69"/>
      <c r="W53" s="5"/>
      <c r="X53" s="5"/>
    </row>
    <row r="54" spans="1:24" ht="12.75" customHeight="1">
      <c r="A54" s="1"/>
      <c r="B54" s="4"/>
      <c r="C54" s="84"/>
      <c r="D54" s="69"/>
      <c r="W54" s="5"/>
      <c r="X54" s="5"/>
    </row>
    <row r="55" spans="1:24" ht="12.75" customHeight="1">
      <c r="A55" s="1"/>
      <c r="B55" s="4"/>
      <c r="C55" s="84"/>
      <c r="D55" s="69"/>
      <c r="W55" s="5"/>
      <c r="X55" s="5"/>
    </row>
    <row r="56" spans="1:24" ht="12.75" customHeight="1">
      <c r="A56" s="1"/>
      <c r="B56" s="19"/>
      <c r="C56" s="84"/>
      <c r="D56" s="69"/>
      <c r="W56" s="5"/>
      <c r="X56" s="5"/>
    </row>
    <row r="57" spans="1:24" ht="12.75" customHeight="1">
      <c r="A57" s="1"/>
      <c r="B57" s="4"/>
      <c r="C57" s="84"/>
      <c r="D57" s="69"/>
      <c r="W57" s="5"/>
      <c r="X57" s="5"/>
    </row>
    <row r="58" spans="1:24" ht="12.75" customHeight="1">
      <c r="A58" s="1"/>
      <c r="B58" s="4"/>
      <c r="C58" s="84"/>
      <c r="D58" s="69"/>
      <c r="W58" s="5"/>
      <c r="X58" s="5"/>
    </row>
    <row r="59" spans="1:24" ht="12.75" customHeight="1">
      <c r="A59" s="1"/>
      <c r="B59" s="19"/>
      <c r="C59" s="84"/>
      <c r="D59" s="69"/>
      <c r="W59" s="5"/>
      <c r="X59" s="5"/>
    </row>
    <row r="60" spans="1:24" ht="12.75" customHeight="1">
      <c r="A60" s="1"/>
      <c r="B60" s="4"/>
      <c r="C60" s="84"/>
      <c r="D60" s="69"/>
      <c r="W60" s="5"/>
      <c r="X60" s="5"/>
    </row>
    <row r="61" spans="1:24" ht="12.75" customHeight="1">
      <c r="A61" s="1"/>
      <c r="B61" s="19"/>
      <c r="C61" s="84"/>
      <c r="D61" s="69"/>
      <c r="W61" s="5"/>
      <c r="X61" s="5"/>
    </row>
    <row r="62" spans="1:24" ht="12.75" customHeight="1">
      <c r="A62" s="1"/>
      <c r="B62" s="4"/>
      <c r="C62" s="84"/>
      <c r="D62" s="69"/>
      <c r="W62" s="5"/>
      <c r="X62" s="5"/>
    </row>
    <row r="63" spans="1:24" ht="12.75" customHeight="1">
      <c r="A63" s="1"/>
      <c r="B63" s="19"/>
      <c r="C63" s="84"/>
      <c r="D63" s="69"/>
      <c r="W63" s="5"/>
      <c r="X63" s="5"/>
    </row>
    <row r="64" spans="1:24" ht="12.75" customHeight="1">
      <c r="A64" s="1"/>
      <c r="B64" s="4"/>
      <c r="C64" s="84"/>
      <c r="D64" s="69"/>
      <c r="W64" s="5"/>
      <c r="X64" s="5"/>
    </row>
    <row r="65" spans="1:24" ht="12.75" customHeight="1">
      <c r="A65" s="1"/>
      <c r="B65" s="19"/>
      <c r="C65" s="84"/>
      <c r="D65" s="69"/>
      <c r="W65" s="5"/>
      <c r="X65" s="5"/>
    </row>
    <row r="66" spans="1:24" ht="12.75" customHeight="1">
      <c r="A66" s="1"/>
      <c r="B66" s="4"/>
      <c r="C66" s="84"/>
      <c r="D66" s="69"/>
      <c r="W66" s="5"/>
      <c r="X66" s="5"/>
    </row>
    <row r="67" spans="1:24" ht="12.75" customHeight="1">
      <c r="A67" s="1"/>
      <c r="B67" s="19"/>
      <c r="C67" s="84"/>
      <c r="D67" s="69"/>
      <c r="W67" s="5"/>
      <c r="X67" s="5"/>
    </row>
    <row r="68" spans="1:24" ht="12.75" customHeight="1">
      <c r="A68" s="1"/>
      <c r="B68" s="4"/>
      <c r="C68" s="84"/>
      <c r="D68" s="69"/>
      <c r="W68" s="5"/>
      <c r="X68" s="5"/>
    </row>
    <row r="69" spans="1:24" ht="12.75" customHeight="1">
      <c r="A69" s="1"/>
      <c r="B69" s="4"/>
      <c r="C69" s="84"/>
      <c r="D69" s="69"/>
      <c r="W69" s="5"/>
      <c r="X69" s="5"/>
    </row>
    <row r="70" spans="1:24" ht="12.75" customHeight="1">
      <c r="A70" s="1"/>
      <c r="B70" s="4"/>
      <c r="C70" s="84"/>
      <c r="D70" s="4"/>
      <c r="W70" s="5"/>
      <c r="X70" s="5"/>
    </row>
    <row r="71" spans="1:24" ht="12.75" customHeight="1">
      <c r="A71" s="1"/>
      <c r="B71" s="4"/>
      <c r="C71" s="1"/>
      <c r="D71" s="4"/>
      <c r="W71" s="5"/>
      <c r="X71" s="5"/>
    </row>
    <row r="72" spans="1:24" ht="12.75" customHeight="1">
      <c r="A72" s="1"/>
      <c r="B72" s="4"/>
      <c r="C72" s="1"/>
      <c r="D72" s="4"/>
      <c r="W72" s="5"/>
      <c r="X72" s="5"/>
    </row>
    <row r="73" spans="1:24" ht="12.75" customHeight="1">
      <c r="A73" s="1"/>
      <c r="B73" s="4"/>
      <c r="C73" s="1"/>
      <c r="D73" s="4"/>
      <c r="W73" s="5"/>
      <c r="X73" s="5"/>
    </row>
    <row r="74" spans="1:24" ht="12.75" customHeight="1">
      <c r="A74" s="1"/>
      <c r="B74" s="4"/>
      <c r="C74" s="1"/>
      <c r="D74" s="4"/>
      <c r="W74" s="5"/>
      <c r="X74" s="5"/>
    </row>
    <row r="75" spans="1:24" ht="12.75" customHeight="1">
      <c r="A75" s="1"/>
      <c r="B75" s="4"/>
      <c r="C75" s="1"/>
      <c r="D75" s="4"/>
      <c r="W75" s="5"/>
      <c r="X75" s="5"/>
    </row>
    <row r="76" spans="1:24" ht="12.75" customHeight="1">
      <c r="A76" s="1"/>
      <c r="B76" s="4"/>
      <c r="C76" s="1"/>
      <c r="D76" s="4"/>
      <c r="W76" s="5"/>
      <c r="X76" s="5"/>
    </row>
    <row r="77" spans="1:24" ht="12.75" customHeight="1">
      <c r="A77" s="1"/>
      <c r="B77" s="4"/>
      <c r="C77" s="1"/>
      <c r="D77" s="4"/>
      <c r="W77" s="5"/>
      <c r="X77" s="5"/>
    </row>
    <row r="78" spans="1:24" ht="12.75" customHeight="1">
      <c r="A78" s="1"/>
      <c r="B78" s="4"/>
      <c r="C78" s="1"/>
      <c r="D78" s="4"/>
      <c r="W78" s="5"/>
      <c r="X78" s="5"/>
    </row>
    <row r="79" spans="1:24" ht="12.75" customHeight="1">
      <c r="A79" s="1"/>
      <c r="B79" s="4"/>
      <c r="C79" s="1"/>
      <c r="D79" s="4"/>
      <c r="W79" s="5"/>
      <c r="X79" s="5"/>
    </row>
    <row r="80" spans="1:24" ht="12.75" customHeight="1">
      <c r="A80" s="1"/>
      <c r="B80" s="4"/>
      <c r="C80" s="1"/>
      <c r="D80" s="4"/>
      <c r="W80" s="5"/>
      <c r="X80" s="5"/>
    </row>
    <row r="81" spans="1:24" ht="12.75" customHeight="1">
      <c r="A81" s="1"/>
      <c r="B81" s="4"/>
      <c r="C81" s="1"/>
      <c r="D81" s="4"/>
      <c r="W81" s="5"/>
      <c r="X81" s="5"/>
    </row>
    <row r="82" spans="1:24" ht="12.75" customHeight="1">
      <c r="A82" s="1"/>
      <c r="B82" s="4"/>
      <c r="C82" s="1"/>
      <c r="D82" s="4"/>
      <c r="W82" s="5"/>
      <c r="X82" s="5"/>
    </row>
    <row r="83" spans="1:24" ht="12.75" customHeight="1">
      <c r="A83" s="1"/>
      <c r="B83" s="4"/>
      <c r="C83" s="1"/>
      <c r="D83" s="4"/>
      <c r="W83" s="5"/>
      <c r="X83" s="5"/>
    </row>
    <row r="84" spans="1:24" ht="12.75" customHeight="1">
      <c r="A84" s="1"/>
      <c r="B84" s="4"/>
      <c r="C84" s="1"/>
      <c r="D84" s="4"/>
      <c r="W84" s="5"/>
      <c r="X84" s="5"/>
    </row>
    <row r="85" spans="1:24" ht="12.75" customHeight="1">
      <c r="A85" s="1"/>
      <c r="B85" s="4"/>
      <c r="C85" s="1"/>
      <c r="D85" s="4"/>
      <c r="W85" s="5"/>
      <c r="X85" s="5"/>
    </row>
    <row r="86" spans="1:24" ht="12.75" customHeight="1">
      <c r="A86" s="1"/>
      <c r="B86" s="4"/>
      <c r="C86" s="1"/>
      <c r="D86" s="4"/>
      <c r="W86" s="5"/>
      <c r="X86" s="5"/>
    </row>
    <row r="87" spans="1:24" ht="12.75" customHeight="1">
      <c r="A87" s="1"/>
      <c r="B87" s="4"/>
      <c r="C87" s="1"/>
      <c r="D87" s="4"/>
      <c r="W87" s="5"/>
      <c r="X87" s="5"/>
    </row>
    <row r="88" spans="1:24" ht="12.75" customHeight="1">
      <c r="A88" s="1"/>
      <c r="B88" s="4"/>
      <c r="C88" s="1"/>
      <c r="D88" s="4"/>
      <c r="W88" s="5"/>
      <c r="X88" s="5"/>
    </row>
    <row r="89" spans="1:24" ht="12.75" customHeight="1">
      <c r="A89" s="1"/>
      <c r="B89" s="4"/>
      <c r="C89" s="1"/>
      <c r="D89" s="4"/>
      <c r="W89" s="5"/>
      <c r="X89" s="5"/>
    </row>
    <row r="90" spans="1:24" ht="12.75" customHeight="1">
      <c r="A90" s="1"/>
      <c r="B90" s="4"/>
      <c r="C90" s="1"/>
      <c r="D90" s="4"/>
      <c r="W90" s="5"/>
      <c r="X90" s="5"/>
    </row>
    <row r="91" spans="1:24" ht="12.75" customHeight="1">
      <c r="A91" s="1"/>
      <c r="B91" s="4"/>
      <c r="C91" s="1"/>
      <c r="D91" s="4"/>
      <c r="W91" s="5"/>
      <c r="X91" s="5"/>
    </row>
    <row r="92" spans="1:24" ht="12.75" customHeight="1">
      <c r="A92" s="1"/>
      <c r="B92" s="4"/>
      <c r="C92" s="1"/>
      <c r="D92" s="4"/>
      <c r="W92" s="5"/>
      <c r="X92" s="5"/>
    </row>
    <row r="93" spans="1:24" ht="12.75" customHeight="1">
      <c r="A93" s="1"/>
      <c r="B93" s="4"/>
      <c r="C93" s="1"/>
      <c r="D93" s="4"/>
      <c r="W93" s="5"/>
      <c r="X93" s="5"/>
    </row>
    <row r="94" spans="1:24" ht="12.75" customHeight="1">
      <c r="A94" s="1"/>
      <c r="B94" s="4"/>
      <c r="C94" s="1"/>
      <c r="D94" s="4"/>
      <c r="W94" s="5"/>
      <c r="X94" s="5"/>
    </row>
    <row r="95" spans="1:24" ht="12.75" customHeight="1">
      <c r="A95" s="1"/>
      <c r="B95" s="4"/>
      <c r="C95" s="1"/>
      <c r="D95" s="4"/>
      <c r="W95" s="5"/>
      <c r="X95" s="5"/>
    </row>
    <row r="96" spans="1:24" ht="12.75" customHeight="1">
      <c r="A96" s="1"/>
      <c r="B96" s="4"/>
      <c r="C96" s="1"/>
      <c r="D96" s="4"/>
      <c r="W96" s="5"/>
      <c r="X96" s="5"/>
    </row>
    <row r="97" spans="1:24" ht="12.75" customHeight="1">
      <c r="A97" s="1"/>
      <c r="B97" s="4"/>
      <c r="C97" s="1"/>
      <c r="D97" s="4"/>
      <c r="W97" s="5"/>
      <c r="X97" s="5"/>
    </row>
    <row r="98" spans="1:24" ht="12.75" customHeight="1">
      <c r="A98" s="1"/>
      <c r="B98" s="4"/>
      <c r="C98" s="1"/>
      <c r="D98" s="4"/>
      <c r="W98" s="5"/>
      <c r="X98" s="5"/>
    </row>
    <row r="99" spans="1:24" ht="12.75" customHeight="1">
      <c r="A99" s="1"/>
      <c r="B99" s="4"/>
      <c r="C99" s="1"/>
      <c r="D99" s="4"/>
      <c r="W99" s="5"/>
      <c r="X99" s="5"/>
    </row>
    <row r="100" spans="1:24" ht="12.75" customHeight="1">
      <c r="A100" s="1"/>
      <c r="B100" s="4"/>
      <c r="C100" s="1"/>
      <c r="D100" s="4"/>
      <c r="W100" s="5"/>
      <c r="X100" s="5"/>
    </row>
    <row r="101" spans="1:24" ht="12.75" customHeight="1">
      <c r="A101" s="1"/>
      <c r="B101" s="4"/>
      <c r="C101" s="1"/>
      <c r="D101" s="4"/>
      <c r="W101" s="5"/>
      <c r="X101" s="5"/>
    </row>
    <row r="102" spans="1:24" ht="12.75" customHeight="1">
      <c r="A102" s="1"/>
      <c r="B102" s="4"/>
      <c r="C102" s="1"/>
      <c r="D102" s="4"/>
      <c r="W102" s="5"/>
      <c r="X102" s="5"/>
    </row>
    <row r="103" spans="1:24" ht="12.75" customHeight="1">
      <c r="A103" s="1"/>
      <c r="B103" s="4"/>
      <c r="C103" s="1"/>
      <c r="D103" s="4"/>
      <c r="W103" s="5"/>
      <c r="X103" s="5"/>
    </row>
    <row r="104" spans="1:24" ht="12.75" customHeight="1">
      <c r="A104" s="1"/>
      <c r="B104" s="4"/>
      <c r="C104" s="1"/>
      <c r="D104" s="4"/>
      <c r="W104" s="5"/>
      <c r="X104" s="5"/>
    </row>
    <row r="105" spans="1:24" ht="12.75" customHeight="1">
      <c r="A105" s="1"/>
      <c r="B105" s="4"/>
      <c r="C105" s="1"/>
      <c r="D105" s="4"/>
      <c r="W105" s="5"/>
      <c r="X105" s="5"/>
    </row>
    <row r="106" spans="1:24" ht="12.75" customHeight="1">
      <c r="A106" s="1"/>
      <c r="B106" s="4"/>
      <c r="C106" s="1"/>
      <c r="D106" s="4"/>
      <c r="W106" s="5"/>
      <c r="X106" s="5"/>
    </row>
    <row r="107" spans="1:24" ht="12.75" customHeight="1">
      <c r="A107" s="1"/>
      <c r="B107" s="4"/>
      <c r="C107" s="1"/>
      <c r="D107" s="4"/>
      <c r="W107" s="5"/>
      <c r="X107" s="5"/>
    </row>
    <row r="108" spans="1:24" ht="12.75" customHeight="1">
      <c r="A108" s="1"/>
      <c r="B108" s="4"/>
      <c r="C108" s="1"/>
      <c r="D108" s="4"/>
      <c r="W108" s="5"/>
      <c r="X108" s="5"/>
    </row>
    <row r="109" spans="1:24" ht="12.75" customHeight="1">
      <c r="A109" s="1"/>
      <c r="B109" s="4"/>
      <c r="C109" s="1"/>
      <c r="D109" s="4"/>
      <c r="W109" s="5"/>
      <c r="X109" s="5"/>
    </row>
    <row r="110" spans="1:24" ht="12.75" customHeight="1">
      <c r="A110" s="1"/>
      <c r="B110" s="4"/>
      <c r="C110" s="1"/>
      <c r="D110" s="4"/>
      <c r="W110" s="5"/>
      <c r="X110" s="5"/>
    </row>
    <row r="111" spans="1:24" ht="12.75" customHeight="1">
      <c r="A111" s="1"/>
      <c r="B111" s="4"/>
      <c r="C111" s="1"/>
      <c r="D111" s="4"/>
      <c r="W111" s="5"/>
      <c r="X111" s="5"/>
    </row>
    <row r="112" spans="1:24" ht="12.75" customHeight="1">
      <c r="A112" s="1"/>
      <c r="B112" s="4"/>
      <c r="C112" s="1"/>
      <c r="D112" s="4"/>
      <c r="W112" s="5"/>
      <c r="X112" s="5"/>
    </row>
    <row r="113" spans="1:24" ht="12.75" customHeight="1">
      <c r="A113" s="1"/>
      <c r="B113" s="4"/>
      <c r="C113" s="1"/>
      <c r="D113" s="4"/>
      <c r="W113" s="5"/>
      <c r="X113" s="5"/>
    </row>
    <row r="114" spans="1:24" ht="12.75" customHeight="1">
      <c r="A114" s="1"/>
      <c r="B114" s="4"/>
      <c r="C114" s="1"/>
      <c r="D114" s="4"/>
      <c r="W114" s="5"/>
      <c r="X114" s="5"/>
    </row>
    <row r="115" spans="1:24" ht="12.75" customHeight="1">
      <c r="A115" s="1"/>
      <c r="B115" s="4"/>
      <c r="C115" s="1"/>
      <c r="D115" s="4"/>
      <c r="W115" s="5"/>
      <c r="X115" s="5"/>
    </row>
    <row r="116" spans="1:24" ht="12.75" customHeight="1">
      <c r="A116" s="1"/>
      <c r="B116" s="4"/>
      <c r="C116" s="1"/>
      <c r="D116" s="4"/>
      <c r="W116" s="5"/>
      <c r="X116" s="5"/>
    </row>
    <row r="117" spans="1:24" ht="12.75" customHeight="1">
      <c r="A117" s="1"/>
      <c r="B117" s="4"/>
      <c r="C117" s="1"/>
      <c r="D117" s="4"/>
      <c r="W117" s="5"/>
      <c r="X117" s="5"/>
    </row>
    <row r="118" spans="1:24" ht="12.75" customHeight="1">
      <c r="A118" s="1"/>
      <c r="B118" s="4"/>
      <c r="C118" s="1"/>
      <c r="D118" s="4"/>
      <c r="W118" s="5"/>
      <c r="X118" s="5"/>
    </row>
    <row r="119" spans="1:24" ht="12.75" customHeight="1">
      <c r="A119" s="1"/>
      <c r="B119" s="4"/>
      <c r="C119" s="1"/>
      <c r="D119" s="4"/>
      <c r="W119" s="5"/>
      <c r="X119" s="5"/>
    </row>
    <row r="120" spans="1:24" ht="12.75" customHeight="1">
      <c r="A120" s="1"/>
      <c r="B120" s="4"/>
      <c r="C120" s="1"/>
      <c r="D120" s="4"/>
      <c r="W120" s="5"/>
      <c r="X120" s="5"/>
    </row>
    <row r="121" spans="1:24" ht="12.75" customHeight="1">
      <c r="A121" s="1"/>
      <c r="B121" s="4"/>
      <c r="C121" s="1"/>
      <c r="D121" s="4"/>
      <c r="W121" s="5"/>
      <c r="X121" s="5"/>
    </row>
    <row r="122" spans="1:24" ht="12.75" customHeight="1">
      <c r="A122" s="1"/>
      <c r="B122" s="4"/>
      <c r="C122" s="1"/>
      <c r="D122" s="4"/>
      <c r="W122" s="5"/>
      <c r="X122" s="5"/>
    </row>
    <row r="123" spans="1:24" ht="12.75" customHeight="1">
      <c r="A123" s="1"/>
      <c r="B123" s="4"/>
      <c r="C123" s="1"/>
      <c r="D123" s="4"/>
      <c r="W123" s="5"/>
      <c r="X123" s="5"/>
    </row>
    <row r="124" spans="1:24" ht="12.75" customHeight="1">
      <c r="A124" s="1"/>
      <c r="B124" s="4"/>
      <c r="C124" s="1"/>
      <c r="D124" s="4"/>
      <c r="W124" s="5"/>
      <c r="X124" s="5"/>
    </row>
    <row r="125" spans="1:24" ht="12.75" customHeight="1">
      <c r="A125" s="1"/>
      <c r="B125" s="4"/>
      <c r="C125" s="1"/>
      <c r="D125" s="4"/>
      <c r="W125" s="5"/>
      <c r="X125" s="5"/>
    </row>
    <row r="126" spans="1:24" ht="12.75" customHeight="1">
      <c r="A126" s="1"/>
      <c r="B126" s="4"/>
      <c r="C126" s="1"/>
      <c r="D126" s="4"/>
      <c r="W126" s="5"/>
      <c r="X126" s="5"/>
    </row>
    <row r="127" spans="1:24" ht="12.75" customHeight="1">
      <c r="A127" s="1"/>
      <c r="B127" s="4"/>
      <c r="C127" s="1"/>
      <c r="D127" s="4"/>
      <c r="W127" s="5"/>
      <c r="X127" s="5"/>
    </row>
    <row r="128" spans="1:24" ht="12.75" customHeight="1">
      <c r="A128" s="1"/>
      <c r="B128" s="4"/>
      <c r="C128" s="1"/>
      <c r="D128" s="4"/>
      <c r="W128" s="5"/>
      <c r="X128" s="5"/>
    </row>
    <row r="129" spans="1:24" ht="12.75" customHeight="1">
      <c r="A129" s="1"/>
      <c r="B129" s="4"/>
      <c r="C129" s="1"/>
      <c r="D129" s="4"/>
      <c r="W129" s="5"/>
      <c r="X129" s="5"/>
    </row>
    <row r="130" spans="1:24" ht="12.75" customHeight="1">
      <c r="A130" s="1"/>
      <c r="B130" s="4"/>
      <c r="C130" s="1"/>
      <c r="D130" s="4"/>
      <c r="W130" s="5"/>
      <c r="X130" s="5"/>
    </row>
    <row r="131" spans="1:24" ht="12.75" customHeight="1">
      <c r="A131" s="1"/>
      <c r="B131" s="4"/>
      <c r="C131" s="1"/>
      <c r="D131" s="4"/>
      <c r="W131" s="5"/>
      <c r="X131" s="5"/>
    </row>
    <row r="132" spans="1:24" ht="12.75" customHeight="1">
      <c r="A132" s="1"/>
      <c r="B132" s="4"/>
      <c r="C132" s="1"/>
      <c r="D132" s="4"/>
      <c r="W132" s="5"/>
      <c r="X132" s="5"/>
    </row>
    <row r="133" spans="1:24" ht="12.75" customHeight="1">
      <c r="A133" s="1"/>
      <c r="B133" s="4"/>
      <c r="C133" s="1"/>
      <c r="D133" s="4"/>
      <c r="W133" s="5"/>
      <c r="X133" s="5"/>
    </row>
    <row r="134" spans="1:24" ht="12.75" customHeight="1">
      <c r="A134" s="1"/>
      <c r="B134" s="4"/>
      <c r="C134" s="1"/>
      <c r="D134" s="4"/>
      <c r="W134" s="5"/>
      <c r="X134" s="5"/>
    </row>
    <row r="135" spans="1:24" ht="12.75" customHeight="1">
      <c r="A135" s="1"/>
      <c r="B135" s="4"/>
      <c r="C135" s="1"/>
      <c r="D135" s="4"/>
      <c r="W135" s="5"/>
      <c r="X135" s="5"/>
    </row>
    <row r="136" spans="1:24" ht="12.75" customHeight="1">
      <c r="A136" s="1"/>
      <c r="B136" s="4"/>
      <c r="C136" s="1"/>
      <c r="D136" s="4"/>
      <c r="W136" s="5"/>
      <c r="X136" s="5"/>
    </row>
    <row r="137" spans="1:24" ht="12.75" customHeight="1">
      <c r="A137" s="1"/>
      <c r="B137" s="4"/>
      <c r="C137" s="1"/>
      <c r="D137" s="4"/>
      <c r="W137" s="5"/>
      <c r="X137" s="5"/>
    </row>
    <row r="138" spans="1:24" ht="12.75" customHeight="1">
      <c r="A138" s="1"/>
      <c r="B138" s="4"/>
      <c r="C138" s="1"/>
      <c r="D138" s="4"/>
      <c r="W138" s="5"/>
      <c r="X138" s="5"/>
    </row>
    <row r="139" spans="1:24" ht="12.75" customHeight="1">
      <c r="A139" s="1"/>
      <c r="B139" s="4"/>
      <c r="C139" s="1"/>
      <c r="D139" s="4"/>
      <c r="W139" s="5"/>
      <c r="X139" s="5"/>
    </row>
    <row r="140" spans="1:24" ht="12.75" customHeight="1">
      <c r="A140" s="1"/>
      <c r="B140" s="4"/>
      <c r="C140" s="1"/>
      <c r="D140" s="4"/>
      <c r="W140" s="5"/>
      <c r="X140" s="5"/>
    </row>
    <row r="141" spans="1:24" ht="12.75" customHeight="1">
      <c r="A141" s="1"/>
      <c r="B141" s="4"/>
      <c r="C141" s="1"/>
      <c r="D141" s="4"/>
      <c r="W141" s="5"/>
      <c r="X141" s="5"/>
    </row>
    <row r="142" spans="1:24" ht="12.75" customHeight="1">
      <c r="A142" s="1"/>
      <c r="B142" s="4"/>
      <c r="C142" s="1"/>
      <c r="D142" s="4"/>
      <c r="W142" s="5"/>
      <c r="X142" s="5"/>
    </row>
    <row r="143" spans="1:24" ht="12.75" customHeight="1">
      <c r="A143" s="1"/>
      <c r="B143" s="4"/>
      <c r="C143" s="1"/>
      <c r="D143" s="4"/>
      <c r="W143" s="5"/>
      <c r="X143" s="5"/>
    </row>
    <row r="144" spans="1:24" ht="12.75" customHeight="1">
      <c r="A144" s="1"/>
      <c r="B144" s="4"/>
      <c r="C144" s="1"/>
      <c r="D144" s="4"/>
      <c r="W144" s="5"/>
      <c r="X144" s="5"/>
    </row>
    <row r="145" spans="1:24" ht="12.75" customHeight="1">
      <c r="A145" s="1"/>
      <c r="B145" s="4"/>
      <c r="C145" s="1"/>
      <c r="D145" s="4"/>
      <c r="W145" s="5"/>
      <c r="X145" s="5"/>
    </row>
    <row r="146" spans="1:24" ht="12.75" customHeight="1">
      <c r="A146" s="1"/>
      <c r="B146" s="4"/>
      <c r="C146" s="1"/>
      <c r="D146" s="4"/>
      <c r="W146" s="5"/>
      <c r="X146" s="5"/>
    </row>
    <row r="147" spans="1:24" ht="12.75" customHeight="1">
      <c r="A147" s="1"/>
      <c r="B147" s="4"/>
      <c r="C147" s="1"/>
      <c r="D147" s="4"/>
      <c r="W147" s="5"/>
      <c r="X147" s="5"/>
    </row>
    <row r="148" spans="1:24" ht="12.75" customHeight="1">
      <c r="A148" s="1"/>
      <c r="B148" s="4"/>
      <c r="C148" s="1"/>
      <c r="D148" s="4"/>
      <c r="W148" s="5"/>
      <c r="X148" s="5"/>
    </row>
    <row r="149" spans="1:24" ht="12.75" customHeight="1">
      <c r="A149" s="1"/>
      <c r="B149" s="4"/>
      <c r="C149" s="1"/>
      <c r="D149" s="4"/>
      <c r="W149" s="5"/>
      <c r="X149" s="5"/>
    </row>
    <row r="150" spans="1:24" ht="12.75" customHeight="1">
      <c r="A150" s="1"/>
      <c r="B150" s="4"/>
      <c r="C150" s="1"/>
      <c r="D150" s="4"/>
      <c r="W150" s="5"/>
      <c r="X150" s="5"/>
    </row>
    <row r="151" spans="1:24" ht="12.75" customHeight="1">
      <c r="A151" s="1"/>
      <c r="B151" s="4"/>
      <c r="C151" s="1"/>
      <c r="D151" s="4"/>
      <c r="W151" s="5"/>
      <c r="X151" s="5"/>
    </row>
    <row r="152" spans="1:24" ht="12.75" customHeight="1">
      <c r="A152" s="1"/>
      <c r="B152" s="4"/>
      <c r="C152" s="1"/>
      <c r="D152" s="4"/>
      <c r="W152" s="5"/>
      <c r="X152" s="5"/>
    </row>
    <row r="153" spans="1:24" ht="12.75" customHeight="1">
      <c r="A153" s="1"/>
      <c r="B153" s="4"/>
      <c r="C153" s="1"/>
      <c r="D153" s="4"/>
      <c r="W153" s="5"/>
      <c r="X153" s="5"/>
    </row>
    <row r="154" spans="1:24" ht="12.75" customHeight="1">
      <c r="A154" s="1"/>
      <c r="B154" s="4"/>
      <c r="C154" s="1"/>
      <c r="D154" s="4"/>
      <c r="W154" s="5"/>
      <c r="X154" s="5"/>
    </row>
    <row r="155" spans="1:24" ht="12.75" customHeight="1">
      <c r="A155" s="1"/>
      <c r="B155" s="4"/>
      <c r="C155" s="1"/>
      <c r="D155" s="4"/>
      <c r="W155" s="5"/>
      <c r="X155" s="5"/>
    </row>
    <row r="156" spans="1:24" ht="12.75" customHeight="1">
      <c r="A156" s="1"/>
      <c r="B156" s="4"/>
      <c r="C156" s="1"/>
      <c r="D156" s="4"/>
      <c r="W156" s="5"/>
      <c r="X156" s="5"/>
    </row>
    <row r="157" spans="1:24" ht="12.75" customHeight="1">
      <c r="A157" s="1"/>
      <c r="B157" s="4"/>
      <c r="C157" s="1"/>
      <c r="D157" s="4"/>
      <c r="W157" s="5"/>
      <c r="X157" s="5"/>
    </row>
    <row r="158" spans="1:24" ht="12.75" customHeight="1">
      <c r="A158" s="1"/>
      <c r="B158" s="4"/>
      <c r="C158" s="1"/>
      <c r="D158" s="4"/>
      <c r="W158" s="5"/>
      <c r="X158" s="5"/>
    </row>
    <row r="159" spans="1:24" ht="12.75" customHeight="1">
      <c r="A159" s="1"/>
      <c r="B159" s="4"/>
      <c r="C159" s="1"/>
      <c r="D159" s="4"/>
      <c r="W159" s="5"/>
      <c r="X159" s="5"/>
    </row>
    <row r="160" spans="1:24" ht="12.75" customHeight="1">
      <c r="A160" s="1"/>
      <c r="B160" s="4"/>
      <c r="C160" s="1"/>
      <c r="D160" s="4"/>
      <c r="W160" s="5"/>
      <c r="X160" s="5"/>
    </row>
    <row r="161" spans="1:24" ht="12.75" customHeight="1">
      <c r="A161" s="1"/>
      <c r="B161" s="4"/>
      <c r="C161" s="1"/>
      <c r="D161" s="4"/>
      <c r="W161" s="5"/>
      <c r="X161" s="5"/>
    </row>
    <row r="162" spans="1:24" ht="12.75" customHeight="1">
      <c r="A162" s="1"/>
      <c r="B162" s="4"/>
      <c r="C162" s="1"/>
      <c r="D162" s="4"/>
      <c r="W162" s="5"/>
      <c r="X162" s="5"/>
    </row>
    <row r="163" spans="1:24" ht="12.75" customHeight="1">
      <c r="A163" s="1"/>
      <c r="B163" s="4"/>
      <c r="C163" s="1"/>
      <c r="D163" s="4"/>
      <c r="W163" s="5"/>
      <c r="X163" s="5"/>
    </row>
    <row r="164" spans="1:24" ht="12.75" customHeight="1">
      <c r="A164" s="1"/>
      <c r="B164" s="4"/>
      <c r="C164" s="1"/>
      <c r="D164" s="4"/>
      <c r="W164" s="5"/>
      <c r="X164" s="5"/>
    </row>
    <row r="165" spans="1:24" ht="12.75" customHeight="1">
      <c r="A165" s="1"/>
      <c r="B165" s="4"/>
      <c r="C165" s="1"/>
      <c r="D165" s="4"/>
      <c r="W165" s="5"/>
      <c r="X165" s="5"/>
    </row>
    <row r="166" spans="1:24" ht="12.75" customHeight="1">
      <c r="A166" s="1"/>
      <c r="B166" s="4"/>
      <c r="C166" s="1"/>
      <c r="D166" s="4"/>
      <c r="W166" s="5"/>
      <c r="X166" s="5"/>
    </row>
    <row r="167" spans="1:24" ht="12.75" customHeight="1">
      <c r="A167" s="1"/>
      <c r="B167" s="4"/>
      <c r="C167" s="1"/>
      <c r="D167" s="4"/>
      <c r="W167" s="5"/>
      <c r="X167" s="5"/>
    </row>
    <row r="168" spans="1:24" ht="12.75" customHeight="1">
      <c r="A168" s="1"/>
      <c r="B168" s="4"/>
      <c r="C168" s="1"/>
      <c r="D168" s="4"/>
      <c r="W168" s="5"/>
      <c r="X168" s="5"/>
    </row>
    <row r="169" spans="1:24" ht="12.75" customHeight="1">
      <c r="A169" s="1"/>
      <c r="B169" s="4"/>
      <c r="C169" s="1"/>
      <c r="D169" s="4"/>
      <c r="W169" s="5"/>
      <c r="X169" s="5"/>
    </row>
    <row r="170" spans="1:24" ht="12.75" customHeight="1">
      <c r="A170" s="1"/>
      <c r="B170" s="4"/>
      <c r="C170" s="1"/>
      <c r="D170" s="4"/>
      <c r="W170" s="5"/>
      <c r="X170" s="5"/>
    </row>
    <row r="171" spans="1:24" ht="12.75" customHeight="1">
      <c r="A171" s="1"/>
      <c r="B171" s="4"/>
      <c r="C171" s="1"/>
      <c r="D171" s="4"/>
      <c r="W171" s="5"/>
      <c r="X171" s="5"/>
    </row>
    <row r="172" spans="1:24" ht="12.75" customHeight="1">
      <c r="A172" s="1"/>
      <c r="B172" s="4"/>
      <c r="C172" s="1"/>
      <c r="D172" s="4"/>
      <c r="W172" s="5"/>
      <c r="X172" s="5"/>
    </row>
    <row r="173" spans="1:24" ht="12.75" customHeight="1">
      <c r="A173" s="1"/>
      <c r="B173" s="4"/>
      <c r="C173" s="1"/>
      <c r="D173" s="4"/>
      <c r="W173" s="5"/>
      <c r="X173" s="5"/>
    </row>
    <row r="174" spans="1:24" ht="12.75" customHeight="1">
      <c r="A174" s="1"/>
      <c r="B174" s="4"/>
      <c r="C174" s="1"/>
      <c r="D174" s="4"/>
      <c r="W174" s="5"/>
      <c r="X174" s="5"/>
    </row>
    <row r="175" spans="1:24" ht="12.75" customHeight="1">
      <c r="A175" s="1"/>
      <c r="B175" s="4"/>
      <c r="C175" s="1"/>
      <c r="D175" s="4"/>
      <c r="W175" s="5"/>
      <c r="X175" s="5"/>
    </row>
    <row r="176" spans="1:24" ht="12.75" customHeight="1">
      <c r="A176" s="1"/>
      <c r="B176" s="4"/>
      <c r="C176" s="1"/>
      <c r="D176" s="4"/>
      <c r="W176" s="5"/>
      <c r="X176" s="5"/>
    </row>
    <row r="177" spans="1:24" ht="12.75" customHeight="1">
      <c r="A177" s="1"/>
      <c r="B177" s="4"/>
      <c r="C177" s="1"/>
      <c r="D177" s="4"/>
      <c r="W177" s="5"/>
      <c r="X177" s="5"/>
    </row>
    <row r="178" spans="1:24" ht="12.75" customHeight="1">
      <c r="A178" s="1"/>
      <c r="B178" s="4"/>
      <c r="C178" s="1"/>
      <c r="D178" s="4"/>
      <c r="W178" s="5"/>
      <c r="X178" s="5"/>
    </row>
    <row r="179" spans="1:24" ht="12.75" customHeight="1">
      <c r="A179" s="1"/>
      <c r="B179" s="4"/>
      <c r="C179" s="1"/>
      <c r="D179" s="4"/>
      <c r="W179" s="5"/>
      <c r="X179" s="5"/>
    </row>
    <row r="180" spans="1:24" ht="12.75" customHeight="1">
      <c r="A180" s="1"/>
      <c r="B180" s="4"/>
      <c r="C180" s="1"/>
      <c r="D180" s="4"/>
      <c r="W180" s="5"/>
      <c r="X180" s="5"/>
    </row>
    <row r="181" spans="1:24" ht="12.75" customHeight="1">
      <c r="A181" s="1"/>
      <c r="B181" s="4"/>
      <c r="C181" s="1"/>
      <c r="D181" s="4"/>
      <c r="W181" s="5"/>
      <c r="X181" s="5"/>
    </row>
    <row r="182" spans="1:24" ht="12.75" customHeight="1">
      <c r="A182" s="1"/>
      <c r="B182" s="4"/>
      <c r="C182" s="1"/>
      <c r="D182" s="4"/>
      <c r="W182" s="5"/>
      <c r="X182" s="5"/>
    </row>
    <row r="183" spans="1:24" ht="12.75" customHeight="1">
      <c r="A183" s="1"/>
      <c r="B183" s="4"/>
      <c r="C183" s="1"/>
      <c r="D183" s="4"/>
      <c r="W183" s="5"/>
      <c r="X183" s="5"/>
    </row>
    <row r="184" spans="1:24" ht="12.75" customHeight="1">
      <c r="A184" s="1"/>
      <c r="B184" s="4"/>
      <c r="C184" s="1"/>
      <c r="D184" s="4"/>
      <c r="W184" s="5"/>
      <c r="X184" s="5"/>
    </row>
    <row r="185" spans="1:24" ht="12.75" customHeight="1">
      <c r="A185" s="1"/>
      <c r="B185" s="4"/>
      <c r="C185" s="1"/>
      <c r="D185" s="4"/>
      <c r="W185" s="5"/>
      <c r="X185" s="5"/>
    </row>
    <row r="186" spans="1:24" ht="12.75" customHeight="1">
      <c r="A186" s="1"/>
      <c r="B186" s="4"/>
      <c r="C186" s="1"/>
      <c r="D186" s="4"/>
      <c r="W186" s="5"/>
      <c r="X186" s="5"/>
    </row>
    <row r="187" spans="1:24" ht="12.75" customHeight="1">
      <c r="A187" s="1"/>
      <c r="B187" s="4"/>
      <c r="C187" s="1"/>
      <c r="D187" s="4"/>
      <c r="W187" s="5"/>
      <c r="X187" s="5"/>
    </row>
    <row r="188" spans="1:24" ht="12.75" customHeight="1">
      <c r="A188" s="1"/>
      <c r="B188" s="4"/>
      <c r="C188" s="1"/>
      <c r="D188" s="4"/>
      <c r="W188" s="5"/>
      <c r="X188" s="5"/>
    </row>
    <row r="189" spans="1:24" ht="12.75" customHeight="1">
      <c r="A189" s="1"/>
      <c r="B189" s="4"/>
      <c r="C189" s="1"/>
      <c r="D189" s="4"/>
      <c r="W189" s="5"/>
      <c r="X189" s="5"/>
    </row>
    <row r="190" spans="1:24" ht="12.75" customHeight="1">
      <c r="A190" s="1"/>
      <c r="B190" s="4"/>
      <c r="C190" s="1"/>
      <c r="D190" s="4"/>
      <c r="W190" s="5"/>
      <c r="X190" s="5"/>
    </row>
    <row r="191" spans="1:24" ht="12.75" customHeight="1">
      <c r="A191" s="1"/>
      <c r="B191" s="4"/>
      <c r="C191" s="1"/>
      <c r="D191" s="4"/>
      <c r="W191" s="5"/>
      <c r="X191" s="5"/>
    </row>
    <row r="192" spans="1:24" ht="12.75" customHeight="1">
      <c r="A192" s="1"/>
      <c r="B192" s="4"/>
      <c r="C192" s="1"/>
      <c r="D192" s="4"/>
      <c r="W192" s="5"/>
      <c r="X192" s="5"/>
    </row>
    <row r="193" spans="1:24" ht="12.75" customHeight="1">
      <c r="A193" s="1"/>
      <c r="B193" s="4"/>
      <c r="C193" s="1"/>
      <c r="D193" s="4"/>
      <c r="W193" s="5"/>
      <c r="X193" s="5"/>
    </row>
    <row r="194" spans="1:24" ht="12.75" customHeight="1">
      <c r="A194" s="1"/>
      <c r="B194" s="4"/>
      <c r="C194" s="1"/>
      <c r="D194" s="4"/>
      <c r="W194" s="5"/>
      <c r="X194" s="5"/>
    </row>
    <row r="195" spans="1:24" ht="12.75" customHeight="1">
      <c r="A195" s="1"/>
      <c r="B195" s="4"/>
      <c r="C195" s="1"/>
      <c r="D195" s="4"/>
      <c r="W195" s="5"/>
      <c r="X195" s="5"/>
    </row>
    <row r="196" spans="1:24" ht="12.75" customHeight="1">
      <c r="A196" s="1"/>
      <c r="B196" s="4"/>
      <c r="C196" s="1"/>
      <c r="D196" s="4"/>
      <c r="W196" s="5"/>
      <c r="X196" s="5"/>
    </row>
    <row r="197" spans="1:24" ht="12.75" customHeight="1">
      <c r="A197" s="1"/>
      <c r="B197" s="4"/>
      <c r="C197" s="1"/>
      <c r="D197" s="4"/>
      <c r="W197" s="5"/>
      <c r="X197" s="5"/>
    </row>
    <row r="198" spans="1:24" ht="12.75" customHeight="1">
      <c r="A198" s="1"/>
      <c r="B198" s="4"/>
      <c r="C198" s="1"/>
      <c r="D198" s="4"/>
      <c r="W198" s="5"/>
      <c r="X198" s="5"/>
    </row>
    <row r="199" spans="1:24" ht="12.75" customHeight="1">
      <c r="A199" s="1"/>
      <c r="B199" s="4"/>
      <c r="C199" s="1"/>
      <c r="D199" s="4"/>
      <c r="W199" s="5"/>
      <c r="X199" s="5"/>
    </row>
    <row r="200" spans="1:24" ht="12.75" customHeight="1">
      <c r="A200" s="1"/>
      <c r="B200" s="4"/>
      <c r="C200" s="1"/>
      <c r="D200" s="4"/>
      <c r="W200" s="5"/>
      <c r="X200" s="5"/>
    </row>
    <row r="201" spans="1:24" ht="12.75" customHeight="1">
      <c r="A201" s="1"/>
      <c r="B201" s="4"/>
      <c r="C201" s="1"/>
      <c r="D201" s="4"/>
      <c r="W201" s="5"/>
      <c r="X201" s="5"/>
    </row>
    <row r="202" spans="1:24" ht="12.75" customHeight="1">
      <c r="A202" s="1"/>
      <c r="B202" s="4"/>
      <c r="C202" s="1"/>
      <c r="D202" s="4"/>
      <c r="W202" s="5"/>
      <c r="X202" s="5"/>
    </row>
    <row r="203" spans="1:24" ht="12.75" customHeight="1">
      <c r="A203" s="1"/>
      <c r="B203" s="4"/>
      <c r="C203" s="1"/>
      <c r="D203" s="4"/>
      <c r="W203" s="5"/>
      <c r="X203" s="5"/>
    </row>
    <row r="204" spans="1:24" ht="12.75" customHeight="1">
      <c r="A204" s="1"/>
      <c r="B204" s="4"/>
      <c r="C204" s="1"/>
      <c r="D204" s="4"/>
      <c r="W204" s="5"/>
      <c r="X204" s="5"/>
    </row>
    <row r="205" spans="1:24" ht="12.75" customHeight="1">
      <c r="A205" s="1"/>
      <c r="B205" s="4"/>
      <c r="C205" s="1"/>
      <c r="D205" s="4"/>
      <c r="W205" s="5"/>
      <c r="X205" s="5"/>
    </row>
    <row r="206" spans="1:24" ht="12.75" customHeight="1">
      <c r="A206" s="1"/>
      <c r="B206" s="4"/>
      <c r="C206" s="1"/>
      <c r="D206" s="4"/>
      <c r="W206" s="5"/>
      <c r="X206" s="5"/>
    </row>
    <row r="207" spans="1:24" ht="12.75" customHeight="1">
      <c r="A207" s="1"/>
      <c r="B207" s="4"/>
      <c r="C207" s="1"/>
      <c r="D207" s="4"/>
      <c r="W207" s="5"/>
      <c r="X207" s="5"/>
    </row>
    <row r="208" spans="1:24" ht="12.75" customHeight="1">
      <c r="A208" s="1"/>
      <c r="B208" s="4"/>
      <c r="C208" s="1"/>
      <c r="D208" s="4"/>
      <c r="W208" s="5"/>
      <c r="X208" s="5"/>
    </row>
    <row r="209" spans="1:24" ht="12.75" customHeight="1">
      <c r="A209" s="1"/>
      <c r="B209" s="4"/>
      <c r="C209" s="1"/>
      <c r="D209" s="4"/>
      <c r="W209" s="5"/>
      <c r="X209" s="5"/>
    </row>
    <row r="210" spans="1:24" ht="12.75" customHeight="1">
      <c r="A210" s="1"/>
      <c r="B210" s="4"/>
      <c r="C210" s="1"/>
      <c r="D210" s="4"/>
      <c r="W210" s="5"/>
      <c r="X210" s="5"/>
    </row>
    <row r="211" spans="1:24" ht="12.75" customHeight="1">
      <c r="A211" s="1"/>
      <c r="B211" s="4"/>
      <c r="C211" s="1"/>
      <c r="D211" s="4"/>
      <c r="W211" s="5"/>
      <c r="X211" s="5"/>
    </row>
    <row r="212" spans="1:24" ht="12.75" customHeight="1">
      <c r="A212" s="1"/>
      <c r="B212" s="4"/>
      <c r="C212" s="1"/>
      <c r="D212" s="4"/>
      <c r="W212" s="5"/>
      <c r="X212" s="5"/>
    </row>
    <row r="213" spans="1:24" ht="12.75" customHeight="1">
      <c r="A213" s="1"/>
      <c r="B213" s="4"/>
      <c r="C213" s="1"/>
      <c r="D213" s="4"/>
      <c r="W213" s="5"/>
      <c r="X213" s="5"/>
    </row>
    <row r="214" spans="1:24" ht="12.75" customHeight="1">
      <c r="A214" s="1"/>
      <c r="B214" s="4"/>
      <c r="C214" s="1"/>
      <c r="D214" s="4"/>
      <c r="W214" s="5"/>
      <c r="X214" s="5"/>
    </row>
    <row r="215" spans="1:24" ht="12.75" customHeight="1">
      <c r="A215" s="1"/>
      <c r="B215" s="4"/>
      <c r="C215" s="1"/>
      <c r="D215" s="4"/>
      <c r="W215" s="5"/>
      <c r="X215" s="5"/>
    </row>
    <row r="216" spans="1:24" ht="12.75" customHeight="1">
      <c r="A216" s="1"/>
      <c r="B216" s="4"/>
      <c r="C216" s="1"/>
      <c r="D216" s="4"/>
      <c r="W216" s="5"/>
      <c r="X216" s="5"/>
    </row>
    <row r="217" spans="1:24" ht="12.75" customHeight="1">
      <c r="A217" s="1"/>
      <c r="B217" s="4"/>
      <c r="C217" s="1"/>
      <c r="D217" s="4"/>
      <c r="W217" s="5"/>
      <c r="X217" s="5"/>
    </row>
    <row r="218" spans="1:24" ht="12.75" customHeight="1">
      <c r="A218" s="1"/>
      <c r="B218" s="4"/>
      <c r="C218" s="1"/>
      <c r="D218" s="4"/>
      <c r="W218" s="5"/>
      <c r="X218" s="5"/>
    </row>
    <row r="219" spans="1:24" ht="12.75" customHeight="1">
      <c r="A219" s="1"/>
      <c r="B219" s="4"/>
      <c r="C219" s="1"/>
      <c r="D219" s="4"/>
      <c r="W219" s="5"/>
      <c r="X219" s="5"/>
    </row>
    <row r="220" spans="1:24" ht="12.75" customHeight="1">
      <c r="A220" s="1"/>
      <c r="B220" s="4"/>
      <c r="C220" s="1"/>
      <c r="D220" s="4"/>
      <c r="W220" s="5"/>
      <c r="X220" s="5"/>
    </row>
    <row r="221" spans="1:24" ht="12.75" customHeight="1">
      <c r="A221" s="1"/>
      <c r="B221" s="4"/>
      <c r="C221" s="1"/>
      <c r="D221" s="4"/>
      <c r="W221" s="5"/>
      <c r="X221" s="5"/>
    </row>
    <row r="222" spans="1:24" ht="12.75" customHeight="1">
      <c r="A222" s="1"/>
      <c r="B222" s="4"/>
      <c r="C222" s="1"/>
      <c r="D222" s="4"/>
      <c r="W222" s="5"/>
      <c r="X222" s="5"/>
    </row>
    <row r="223" spans="1:24" ht="12.75" customHeight="1">
      <c r="A223" s="1"/>
      <c r="B223" s="4"/>
      <c r="C223" s="1"/>
      <c r="D223" s="4"/>
      <c r="W223" s="5"/>
      <c r="X223" s="5"/>
    </row>
    <row r="224" spans="1:24" ht="12.75" customHeight="1">
      <c r="A224" s="1"/>
      <c r="B224" s="4"/>
      <c r="C224" s="1"/>
      <c r="D224" s="4"/>
      <c r="W224" s="5"/>
      <c r="X224" s="5"/>
    </row>
    <row r="225" spans="1:24" ht="12.75" customHeight="1">
      <c r="A225" s="1"/>
      <c r="B225" s="4"/>
      <c r="C225" s="1"/>
      <c r="D225" s="4"/>
      <c r="W225" s="5"/>
      <c r="X225" s="5"/>
    </row>
    <row r="226" spans="1:24" ht="12.75" customHeight="1">
      <c r="A226" s="1"/>
      <c r="B226" s="4"/>
      <c r="C226" s="1"/>
      <c r="D226" s="4"/>
      <c r="W226" s="5"/>
      <c r="X226" s="5"/>
    </row>
    <row r="227" spans="1:24" ht="12.75" customHeight="1">
      <c r="A227" s="1"/>
      <c r="B227" s="4"/>
      <c r="C227" s="1"/>
      <c r="D227" s="4"/>
      <c r="W227" s="5"/>
      <c r="X227" s="5"/>
    </row>
    <row r="228" spans="1:24" ht="12.75" customHeight="1">
      <c r="A228" s="1"/>
      <c r="B228" s="4"/>
      <c r="C228" s="1"/>
      <c r="D228" s="4"/>
      <c r="W228" s="5"/>
      <c r="X228" s="5"/>
    </row>
    <row r="229" spans="1:24" ht="12.75" customHeight="1">
      <c r="A229" s="1"/>
      <c r="B229" s="4"/>
      <c r="C229" s="1"/>
      <c r="D229" s="4"/>
      <c r="W229" s="5"/>
      <c r="X229" s="5"/>
    </row>
    <row r="230" spans="1:24" ht="12.75" customHeight="1">
      <c r="A230" s="1"/>
      <c r="B230" s="4"/>
      <c r="C230" s="1"/>
      <c r="D230" s="4"/>
      <c r="W230" s="5"/>
      <c r="X230" s="5"/>
    </row>
    <row r="231" spans="1:24" ht="12.75" customHeight="1">
      <c r="A231" s="1"/>
      <c r="B231" s="4"/>
      <c r="C231" s="1"/>
      <c r="D231" s="4"/>
      <c r="W231" s="5"/>
      <c r="X231" s="5"/>
    </row>
    <row r="232" spans="1:24" ht="12.75" customHeight="1">
      <c r="A232" s="1"/>
      <c r="B232" s="4"/>
      <c r="C232" s="1"/>
      <c r="D232" s="4"/>
      <c r="W232" s="5"/>
      <c r="X232" s="5"/>
    </row>
    <row r="233" spans="1:24" ht="12.75" customHeight="1">
      <c r="A233" s="1"/>
      <c r="B233" s="4"/>
      <c r="C233" s="1"/>
      <c r="D233" s="4"/>
      <c r="W233" s="5"/>
      <c r="X233" s="5"/>
    </row>
    <row r="234" spans="1:24" ht="12.75" customHeight="1">
      <c r="A234" s="1"/>
      <c r="B234" s="4"/>
      <c r="C234" s="1"/>
      <c r="D234" s="4"/>
      <c r="W234" s="5"/>
      <c r="X234" s="5"/>
    </row>
    <row r="235" spans="1:24" ht="12.75" customHeight="1">
      <c r="A235" s="1"/>
      <c r="B235" s="4"/>
      <c r="C235" s="1"/>
      <c r="D235" s="4"/>
      <c r="W235" s="5"/>
      <c r="X235" s="5"/>
    </row>
    <row r="236" spans="1:24" ht="12.75" customHeight="1">
      <c r="A236" s="1"/>
      <c r="B236" s="4"/>
      <c r="C236" s="1"/>
      <c r="D236" s="4"/>
      <c r="W236" s="5"/>
      <c r="X236" s="5"/>
    </row>
    <row r="237" spans="1:24" ht="12.75" customHeight="1">
      <c r="A237" s="1"/>
      <c r="B237" s="4"/>
      <c r="C237" s="1"/>
      <c r="D237" s="4"/>
      <c r="W237" s="5"/>
      <c r="X237" s="5"/>
    </row>
    <row r="238" spans="1:24" ht="12.75" customHeight="1">
      <c r="A238" s="1"/>
      <c r="B238" s="4"/>
      <c r="C238" s="1"/>
      <c r="D238" s="4"/>
      <c r="W238" s="5"/>
      <c r="X238" s="5"/>
    </row>
    <row r="239" spans="1:24" ht="12.75" customHeight="1">
      <c r="A239" s="1"/>
      <c r="B239" s="4"/>
      <c r="C239" s="1"/>
      <c r="D239" s="4"/>
      <c r="W239" s="5"/>
      <c r="X239" s="5"/>
    </row>
    <row r="240" spans="1:24" ht="12.75" customHeight="1">
      <c r="A240" s="1"/>
      <c r="B240" s="4"/>
      <c r="C240" s="1"/>
      <c r="D240" s="4"/>
      <c r="W240" s="5"/>
      <c r="X240" s="5"/>
    </row>
    <row r="241" spans="1:24" ht="12.75" customHeight="1">
      <c r="A241" s="1"/>
      <c r="B241" s="4"/>
      <c r="C241" s="1"/>
      <c r="D241" s="4"/>
      <c r="W241" s="5"/>
      <c r="X241" s="5"/>
    </row>
    <row r="242" spans="1:24" ht="12.75" customHeight="1">
      <c r="A242" s="1"/>
      <c r="B242" s="4"/>
      <c r="C242" s="1"/>
      <c r="D242" s="4"/>
      <c r="W242" s="5"/>
      <c r="X242" s="5"/>
    </row>
    <row r="243" spans="1:24" ht="12.75" customHeight="1">
      <c r="A243" s="1"/>
      <c r="B243" s="4"/>
      <c r="C243" s="1"/>
      <c r="D243" s="4"/>
      <c r="W243" s="5"/>
      <c r="X243" s="5"/>
    </row>
    <row r="244" spans="1:24" ht="15.75" customHeight="1"/>
    <row r="245" spans="1:24" ht="15.75" customHeight="1"/>
    <row r="246" spans="1:24" ht="15.75" customHeight="1"/>
    <row r="247" spans="1:24" ht="15.75" customHeight="1"/>
    <row r="248" spans="1:24" ht="15.75" customHeight="1"/>
    <row r="249" spans="1:24" ht="15.75" customHeight="1"/>
    <row r="250" spans="1:24" ht="15.75" customHeight="1"/>
    <row r="251" spans="1:24" ht="15.75" customHeight="1"/>
    <row r="252" spans="1:24" ht="15.75" customHeight="1"/>
    <row r="253" spans="1:24" ht="15.75" customHeight="1"/>
    <row r="254" spans="1:24" ht="15.75" customHeight="1"/>
    <row r="255" spans="1:24" ht="15.75" customHeight="1"/>
    <row r="256" spans="1:2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1010"/>
  <sheetViews>
    <sheetView workbookViewId="0">
      <pane xSplit="4" ySplit="5" topLeftCell="E13" activePane="bottomRight" state="frozen"/>
      <selection pane="topRight" activeCell="E1" sqref="E1"/>
      <selection pane="bottomLeft" activeCell="A6" sqref="A6"/>
      <selection pane="bottomRight" activeCell="AO1" sqref="AO1:AT1048576"/>
    </sheetView>
  </sheetViews>
  <sheetFormatPr defaultColWidth="14.42578125" defaultRowHeight="15" customHeight="1"/>
  <cols>
    <col min="1" max="1" width="7.140625" customWidth="1"/>
    <col min="2" max="2" width="28.140625" customWidth="1"/>
    <col min="3" max="3" width="6.7109375" customWidth="1"/>
    <col min="4" max="4" width="39.85546875" customWidth="1"/>
    <col min="5" max="26" width="11.28515625" customWidth="1"/>
    <col min="27" max="27" width="11.42578125" customWidth="1"/>
    <col min="28" max="32" width="11.28515625" customWidth="1"/>
    <col min="33" max="33" width="8" customWidth="1"/>
    <col min="34" max="34" width="10.85546875" customWidth="1"/>
    <col min="35" max="35" width="10.28515625" customWidth="1"/>
    <col min="36" max="38" width="8" customWidth="1"/>
    <col min="39" max="39" width="9.140625" customWidth="1"/>
    <col min="40" max="40" width="4.42578125" customWidth="1"/>
  </cols>
  <sheetData>
    <row r="1" spans="1:39" ht="26.25" customHeight="1">
      <c r="A1" s="1"/>
      <c r="B1" s="15" t="str">
        <f>SJ_stat!B1</f>
        <v>Školní jídelny</v>
      </c>
      <c r="C1" s="3"/>
      <c r="D1" s="4"/>
      <c r="F1" s="4"/>
      <c r="Z1" s="5"/>
      <c r="AM1" s="17"/>
    </row>
    <row r="2" spans="1:39" ht="18" customHeight="1">
      <c r="A2" s="1"/>
      <c r="B2" s="6" t="str">
        <f>SJ_stat!B2</f>
        <v>Kraj - Liberecký</v>
      </c>
      <c r="C2" s="1"/>
      <c r="D2" s="4"/>
      <c r="F2" s="4"/>
      <c r="Z2" s="5"/>
      <c r="AM2" s="17"/>
    </row>
    <row r="3" spans="1:39" ht="18" customHeight="1">
      <c r="A3" s="1"/>
      <c r="B3" s="7" t="s">
        <v>138</v>
      </c>
      <c r="C3" s="1"/>
      <c r="D3" s="4"/>
      <c r="F3" s="4"/>
      <c r="Z3" s="5"/>
      <c r="AM3" s="17"/>
    </row>
    <row r="4" spans="1:39" ht="18" customHeight="1">
      <c r="A4" s="1"/>
      <c r="B4" s="22">
        <f>SJ_stat!B4</f>
        <v>2023</v>
      </c>
      <c r="C4" s="1"/>
      <c r="D4" s="4"/>
      <c r="E4" s="9"/>
      <c r="F4" s="4"/>
      <c r="G4" s="9"/>
      <c r="H4" s="9"/>
      <c r="I4" s="9"/>
      <c r="J4" s="9"/>
      <c r="K4" s="192" t="s">
        <v>139</v>
      </c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7"/>
      <c r="AH4" s="193" t="s">
        <v>140</v>
      </c>
      <c r="AI4" s="186"/>
      <c r="AJ4" s="187"/>
      <c r="AM4" s="17"/>
    </row>
    <row r="5" spans="1:39" ht="56.25" customHeight="1">
      <c r="A5" s="11" t="s">
        <v>12</v>
      </c>
      <c r="B5" s="12" t="s">
        <v>13</v>
      </c>
      <c r="C5" s="11" t="s">
        <v>14</v>
      </c>
      <c r="D5" s="11" t="s">
        <v>15</v>
      </c>
      <c r="E5" s="168" t="s">
        <v>141</v>
      </c>
      <c r="F5" s="31" t="s">
        <v>142</v>
      </c>
      <c r="G5" s="31" t="s">
        <v>143</v>
      </c>
      <c r="H5" s="31" t="s">
        <v>144</v>
      </c>
      <c r="I5" s="13" t="s">
        <v>145</v>
      </c>
      <c r="J5" s="31" t="s">
        <v>146</v>
      </c>
      <c r="K5" s="32" t="s">
        <v>147</v>
      </c>
      <c r="L5" s="32" t="s">
        <v>148</v>
      </c>
      <c r="M5" s="32" t="s">
        <v>149</v>
      </c>
      <c r="N5" s="32" t="s">
        <v>150</v>
      </c>
      <c r="O5" s="32" t="s">
        <v>151</v>
      </c>
      <c r="P5" s="32" t="s">
        <v>152</v>
      </c>
      <c r="Q5" s="32" t="s">
        <v>153</v>
      </c>
      <c r="R5" s="32" t="s">
        <v>154</v>
      </c>
      <c r="S5" s="32" t="s">
        <v>155</v>
      </c>
      <c r="T5" s="32" t="s">
        <v>156</v>
      </c>
      <c r="U5" s="32" t="s">
        <v>157</v>
      </c>
      <c r="V5" s="32" t="s">
        <v>158</v>
      </c>
      <c r="W5" s="32" t="s">
        <v>159</v>
      </c>
      <c r="X5" s="32" t="s">
        <v>160</v>
      </c>
      <c r="Y5" s="32" t="s">
        <v>161</v>
      </c>
      <c r="Z5" s="31" t="s">
        <v>162</v>
      </c>
      <c r="AA5" s="33" t="s">
        <v>163</v>
      </c>
      <c r="AB5" s="33" t="s">
        <v>142</v>
      </c>
      <c r="AC5" s="34" t="s">
        <v>164</v>
      </c>
      <c r="AD5" s="34" t="s">
        <v>165</v>
      </c>
      <c r="AE5" s="34" t="s">
        <v>166</v>
      </c>
      <c r="AF5" s="34" t="s">
        <v>167</v>
      </c>
      <c r="AG5" s="34" t="s">
        <v>168</v>
      </c>
      <c r="AH5" s="35" t="s">
        <v>169</v>
      </c>
      <c r="AJ5" s="31" t="s">
        <v>170</v>
      </c>
      <c r="AK5" s="11" t="s">
        <v>171</v>
      </c>
      <c r="AL5" s="11" t="s">
        <v>172</v>
      </c>
      <c r="AM5" s="17"/>
    </row>
    <row r="6" spans="1:39" ht="15" customHeight="1">
      <c r="A6" s="37">
        <f>SJ_stat!A6</f>
        <v>1401</v>
      </c>
      <c r="B6" s="39" t="str">
        <f>SJ_stat!B6</f>
        <v>Gymnázium, Česká Lípa, Žitavská 2669</v>
      </c>
      <c r="C6" s="37">
        <f>SJ_stat!C6</f>
        <v>3141</v>
      </c>
      <c r="D6" s="39" t="str">
        <f>SJ_stat!D6</f>
        <v>Gymnázium Česká Lípa, Žitavská - výdejna</v>
      </c>
      <c r="E6" s="26">
        <f>ROUND(SJ_ROZP!X6,0)</f>
        <v>1137074</v>
      </c>
      <c r="F6" s="30">
        <f>ROUND((E6-I6)/1.358,0)</f>
        <v>825087</v>
      </c>
      <c r="G6" s="30">
        <f t="shared" ref="G6" si="0">ROUND(E6-F6-H6-I6,0)</f>
        <v>278879</v>
      </c>
      <c r="H6" s="30">
        <f t="shared" ref="H6" si="1">ROUND(F6*0.02,0)</f>
        <v>16502</v>
      </c>
      <c r="I6" s="30">
        <f>ROUND((SJ_stat!G6*SJ_stat!AK6+SJ_stat!H6*SJ_stat!AL6+SJ_stat!I6*SJ_stat!AM6+SJ_stat!J6*SJ_stat!AN6+SJ_stat!K6*SJ_stat!AO6+SJ_stat!L6*SJ_stat!AP6+SJ_stat!M6*SJ_stat!AQ6+SJ_stat!N6*SJ_stat!AR6+SJ_stat!O6*SJ_stat!AS6+SJ_stat!P6*SJ_stat!AT6+SJ_stat!Q6*SJ_stat!AP6+SJ_stat!R6*SJ_stat!AV6+SJ_stat!S6*SJ_stat!AW6+SJ_stat!T6*SJ_stat!AX6+SJ_stat!U6*SJ_stat!AY6),0)</f>
        <v>16606</v>
      </c>
      <c r="J6" s="45">
        <f>ROUND(((AA6/SJ_ROZP!E6)/12),2)</f>
        <v>2.6</v>
      </c>
      <c r="K6" s="30">
        <f>ROUND(IF(SJ_stat!G6=0,0,12*1.358*(1/SJ_stat!V6*SJ_ROZP!$E6)),0)</f>
        <v>0</v>
      </c>
      <c r="L6" s="30">
        <f>ROUND(IF(SJ_stat!H6=0,0,12*1.358*(1/SJ_stat!W6*SJ_ROZP!$E6)),0)</f>
        <v>0</v>
      </c>
      <c r="M6" s="30">
        <f>ROUND(IF(SJ_stat!I6=0,0,12*1.358*(1/SJ_stat!X6*SJ_ROZP!$E6)),0)</f>
        <v>0</v>
      </c>
      <c r="N6" s="30">
        <f>ROUND(IF(SJ_stat!J6=0,0,12*1.358*(1/SJ_stat!Y6*SJ_ROZP!$E6)),0)</f>
        <v>0</v>
      </c>
      <c r="O6" s="30">
        <f>ROUND(IF(SJ_stat!K6=0,0,12*1.358*(1/SJ_stat!Z6*SJ_ROZP!$E6)),0)</f>
        <v>0</v>
      </c>
      <c r="P6" s="30">
        <f>ROUND(IF(SJ_stat!L6=0,0,12*1.358*(1/SJ_stat!AA6*SJ_ROZP!$E6)),0)</f>
        <v>0</v>
      </c>
      <c r="Q6" s="30">
        <f>ROUND(IF(SJ_stat!M6=0,0,12*1.358*(1/SJ_stat!AB6*SJ_ROZP!$E6)),0)</f>
        <v>0</v>
      </c>
      <c r="R6" s="30">
        <f>ROUND(IF(SJ_stat!N6=0,0,12*1.358*(1/SJ_stat!AC6*SJ_ROZP!$E6)),0)</f>
        <v>0</v>
      </c>
      <c r="S6" s="30">
        <f>ROUND(IF(SJ_stat!O6=0,0,12*1.358*(1/SJ_stat!AD6*SJ_ROZP!$E6)),0)</f>
        <v>0</v>
      </c>
      <c r="T6" s="30">
        <f>ROUND(IF(SJ_stat!P6=0,0,12*1.358*(1/SJ_stat!AE6*SJ_ROZP!$E6)),0)</f>
        <v>0</v>
      </c>
      <c r="U6" s="30">
        <f>ROUND(IF(SJ_stat!Q6=0,0,12*1.358*(1/SJ_stat!AF6*SJ_ROZP!$E6)),0)</f>
        <v>0</v>
      </c>
      <c r="V6" s="30">
        <f>ROUND(IF(SJ_stat!R6=0,0,12*1.358*(1/SJ_stat!AG6*SJ_ROZP!$E6)),0)</f>
        <v>2564</v>
      </c>
      <c r="W6" s="30">
        <f>ROUND(IF(SJ_stat!S6=0,0,12*1.358*(1/SJ_stat!AH6*SJ_ROZP!$E6)),0)</f>
        <v>2564</v>
      </c>
      <c r="X6" s="30">
        <f>ROUND(IF(SJ_stat!T6=0,0,12*1.358*(1/SJ_stat!AI6*SJ_ROZP!$E6)),0)</f>
        <v>0</v>
      </c>
      <c r="Y6" s="30">
        <f>ROUND(IF(SJ_stat!U6=0,0,12*1.358*(1/SJ_stat!AJ6*SJ_ROZP!$E6)),0)</f>
        <v>0</v>
      </c>
      <c r="Z6" s="30">
        <v>0</v>
      </c>
      <c r="AA6" s="30">
        <f>ROUND(K6*SJ_stat!G6/1.358+L6*SJ_stat!H6/1.358+M6*SJ_stat!I6/1.358+N6*SJ_stat!J6/1.358+O6*SJ_stat!K6/1.358+P6*SJ_stat!L6/1.358+Q6*SJ_stat!M6/1.358+R6*SJ_stat!N6/1.358+S6*SJ_stat!O6/1.358+T6*SJ_stat!P6/1.358+U6*SJ_stat!Q6/1.358+V6*SJ_stat!R6/1.358+W6*SJ_stat!S6/1.358+X6*SJ_stat!T6/1.358+Y6*SJ_stat!U6/1.358,0)</f>
        <v>825087</v>
      </c>
      <c r="AB6" s="30">
        <f t="shared" ref="AB6" si="2">SUM(Z6:AA6)</f>
        <v>825087</v>
      </c>
      <c r="AC6" s="45">
        <f>ROUND(IF(SJ_stat!G6=0,0,SJ_stat!G6/SJ_stat!V6)+IF(SJ_stat!L6=0,0,SJ_stat!L6/SJ_stat!AA6)+IF(SJ_stat!Q6=0,0,SJ_stat!Q6/SJ_stat!AF6),2)</f>
        <v>0</v>
      </c>
      <c r="AD6" s="45">
        <f>ROUND(IF(SJ_stat!H6=0,0,SJ_stat!H6/SJ_stat!W6)+IF(SJ_stat!M6=0,0,SJ_stat!M6/SJ_stat!AB6)+IF(SJ_stat!R6=0,0,SJ_stat!R6/SJ_stat!AG6),2)</f>
        <v>0.7</v>
      </c>
      <c r="AE6" s="45">
        <f>ROUND(IF(SJ_stat!I6=0,0,SJ_stat!I6/SJ_stat!X6)+IF(SJ_stat!N6=0,0,SJ_stat!N6/SJ_stat!AC6)+IF(SJ_stat!S6=0,0,SJ_stat!S6/SJ_stat!AH6),2)</f>
        <v>1.9</v>
      </c>
      <c r="AF6" s="45">
        <f>ROUND(IF(SJ_stat!J6=0,0,SJ_stat!J6/SJ_stat!Y6)+IF(SJ_stat!O6=0,0,SJ_stat!O6/SJ_stat!AD6)+IF(SJ_stat!T6=0,0,SJ_stat!T6/SJ_stat!AI6),2)</f>
        <v>0</v>
      </c>
      <c r="AG6" s="45">
        <f>ROUND(IF(SJ_stat!K6=0,0,SJ_stat!K6/SJ_stat!Z6)+IF(SJ_stat!P6=0,0,SJ_stat!P6/SJ_stat!AE6)+IF(SJ_stat!U6=0,0,SJ_stat!U6/SJ_stat!AJ6),2)</f>
        <v>0</v>
      </c>
      <c r="AH6" s="45">
        <f t="shared" ref="AH6" si="3">AC6+AD6+AE6+AF6+AG6</f>
        <v>2.5999999999999996</v>
      </c>
      <c r="AI6" s="5"/>
      <c r="AJ6" s="30">
        <f>SUM(SJ_stat!G6:K6)</f>
        <v>0</v>
      </c>
      <c r="AK6" s="30">
        <f>SUM(SJ_stat!L6:P6)</f>
        <v>0</v>
      </c>
      <c r="AL6" s="30">
        <f>SUM(SJ_stat!Q6:U6)</f>
        <v>437</v>
      </c>
      <c r="AM6" s="17">
        <f t="shared" ref="AM6" si="4">ROUND(AJ6+(AK6*0.6)+(AL6*0.4),2)</f>
        <v>174.8</v>
      </c>
    </row>
    <row r="7" spans="1:39" ht="15" customHeight="1">
      <c r="A7" s="37">
        <f>SJ_stat!A7</f>
        <v>1402</v>
      </c>
      <c r="B7" s="39" t="str">
        <f>SJ_stat!B7</f>
        <v>Gymnázium, Mimoň, Letná 263</v>
      </c>
      <c r="C7" s="37">
        <f>SJ_stat!C7</f>
        <v>3141</v>
      </c>
      <c r="D7" s="39" t="str">
        <f>SJ_stat!D7</f>
        <v>Gymnázium Mimoň, Letná 263</v>
      </c>
      <c r="E7" s="26">
        <f>ROUND(SJ_ROZP!X7,0)</f>
        <v>1532650</v>
      </c>
      <c r="F7" s="30">
        <f t="shared" ref="F7:F42" si="5">ROUND((E7-I7)/1.358,0)</f>
        <v>1119938</v>
      </c>
      <c r="G7" s="30">
        <f t="shared" ref="G7:G42" si="6">ROUND(E7-F7-H7-I7,0)</f>
        <v>378539</v>
      </c>
      <c r="H7" s="30">
        <f t="shared" ref="H7:H42" si="7">ROUND(F7*0.02,0)</f>
        <v>22399</v>
      </c>
      <c r="I7" s="30">
        <f>ROUND((SJ_stat!G7*SJ_stat!AK7+SJ_stat!H7*SJ_stat!AL7+SJ_stat!I7*SJ_stat!AM7+SJ_stat!J7*SJ_stat!AN7+SJ_stat!K7*SJ_stat!AO7+SJ_stat!L7*SJ_stat!AP7+SJ_stat!M7*SJ_stat!AQ7+SJ_stat!N7*SJ_stat!AR7+SJ_stat!O7*SJ_stat!AS7+SJ_stat!P7*SJ_stat!AT7+SJ_stat!Q7*SJ_stat!AP7+SJ_stat!R7*SJ_stat!AV7+SJ_stat!S7*SJ_stat!AW7+SJ_stat!T7*SJ_stat!AX7+SJ_stat!U7*SJ_stat!AY7),0)</f>
        <v>11774</v>
      </c>
      <c r="J7" s="45">
        <f>ROUND(((AA7/SJ_ROZP!E7)/12),2)</f>
        <v>3.53</v>
      </c>
      <c r="K7" s="30">
        <f>ROUND(IF(SJ_stat!G7=0,0,12*1.358*(1/SJ_stat!V7*SJ_ROZP!$E7)),0)</f>
        <v>0</v>
      </c>
      <c r="L7" s="30">
        <f>ROUND(IF(SJ_stat!H7=0,0,12*1.358*(1/SJ_stat!W7*SJ_ROZP!$E7)),0)</f>
        <v>7492</v>
      </c>
      <c r="M7" s="30">
        <f>ROUND(IF(SJ_stat!I7=0,0,12*1.358*(1/SJ_stat!X7*SJ_ROZP!$E7)),0)</f>
        <v>7492</v>
      </c>
      <c r="N7" s="30">
        <f>ROUND(IF(SJ_stat!J7=0,0,12*1.358*(1/SJ_stat!Y7*SJ_ROZP!$E7)),0)</f>
        <v>0</v>
      </c>
      <c r="O7" s="30">
        <f>ROUND(IF(SJ_stat!K7=0,0,12*1.358*(1/SJ_stat!Z7*SJ_ROZP!$E7)),0)</f>
        <v>0</v>
      </c>
      <c r="P7" s="30">
        <f>ROUND(IF(SJ_stat!L7=0,0,12*1.358*(1/SJ_stat!AA7*SJ_ROZP!$E7)),0)</f>
        <v>0</v>
      </c>
      <c r="Q7" s="30">
        <f>ROUND(IF(SJ_stat!M7=0,0,12*1.358*(1/SJ_stat!AB7*SJ_ROZP!$E7)),0)</f>
        <v>0</v>
      </c>
      <c r="R7" s="30">
        <f>ROUND(IF(SJ_stat!N7=0,0,12*1.358*(1/SJ_stat!AC7*SJ_ROZP!$E7)),0)</f>
        <v>0</v>
      </c>
      <c r="S7" s="30">
        <f>ROUND(IF(SJ_stat!O7=0,0,12*1.358*(1/SJ_stat!AD7*SJ_ROZP!$E7)),0)</f>
        <v>0</v>
      </c>
      <c r="T7" s="30">
        <f>ROUND(IF(SJ_stat!P7=0,0,12*1.358*(1/SJ_stat!AE7*SJ_ROZP!$E7)),0)</f>
        <v>0</v>
      </c>
      <c r="U7" s="30">
        <f>ROUND(IF(SJ_stat!Q7=0,0,12*1.358*(1/SJ_stat!AF7*SJ_ROZP!$E7)),0)</f>
        <v>0</v>
      </c>
      <c r="V7" s="30">
        <f>ROUND(IF(SJ_stat!R7=0,0,12*1.358*(1/SJ_stat!AG7*SJ_ROZP!$E7)),0)</f>
        <v>0</v>
      </c>
      <c r="W7" s="30">
        <f>ROUND(IF(SJ_stat!S7=0,0,12*1.358*(1/SJ_stat!AH7*SJ_ROZP!$E7)),0)</f>
        <v>0</v>
      </c>
      <c r="X7" s="30">
        <f>ROUND(IF(SJ_stat!T7=0,0,12*1.358*(1/SJ_stat!AI7*SJ_ROZP!$E7)),0)</f>
        <v>0</v>
      </c>
      <c r="Y7" s="30">
        <f>ROUND(IF(SJ_stat!U7=0,0,12*1.358*(1/SJ_stat!AJ7*SJ_ROZP!$E7)),0)</f>
        <v>0</v>
      </c>
      <c r="Z7" s="30">
        <v>0</v>
      </c>
      <c r="AA7" s="30">
        <f>ROUND(K7*SJ_stat!G7/1.358+L7*SJ_stat!H7/1.358+M7*SJ_stat!I7/1.358+N7*SJ_stat!J7/1.358+O7*SJ_stat!K7/1.358+P7*SJ_stat!L7/1.358+Q7*SJ_stat!M7/1.358+R7*SJ_stat!N7/1.358+S7*SJ_stat!O7/1.358+T7*SJ_stat!P7/1.358+U7*SJ_stat!Q7/1.358+V7*SJ_stat!R7/1.358+W7*SJ_stat!S7/1.358+X7*SJ_stat!T7/1.358+Y7*SJ_stat!U7/1.358,0)</f>
        <v>1119938</v>
      </c>
      <c r="AB7" s="30">
        <f t="shared" ref="AB7:AB42" si="8">SUM(Z7:AA7)</f>
        <v>1119938</v>
      </c>
      <c r="AC7" s="45">
        <f>ROUND(IF(SJ_stat!G7=0,0,SJ_stat!G7/SJ_stat!V7)+IF(SJ_stat!L7=0,0,SJ_stat!L7/SJ_stat!AA7)+IF(SJ_stat!Q7=0,0,SJ_stat!Q7/SJ_stat!AF7),2)</f>
        <v>0</v>
      </c>
      <c r="AD7" s="45">
        <f>ROUND(IF(SJ_stat!H7=0,0,SJ_stat!H7/SJ_stat!W7)+IF(SJ_stat!M7=0,0,SJ_stat!M7/SJ_stat!AB7)+IF(SJ_stat!R7=0,0,SJ_stat!R7/SJ_stat!AG7),2)</f>
        <v>2.36</v>
      </c>
      <c r="AE7" s="45">
        <f>ROUND(IF(SJ_stat!I7=0,0,SJ_stat!I7/SJ_stat!X7)+IF(SJ_stat!N7=0,0,SJ_stat!N7/SJ_stat!AC7)+IF(SJ_stat!S7=0,0,SJ_stat!S7/SJ_stat!AH7),2)</f>
        <v>1.1599999999999999</v>
      </c>
      <c r="AF7" s="45">
        <f>ROUND(IF(SJ_stat!J7=0,0,SJ_stat!J7/SJ_stat!Y7)+IF(SJ_stat!O7=0,0,SJ_stat!O7/SJ_stat!AD7)+IF(SJ_stat!T7=0,0,SJ_stat!T7/SJ_stat!AI7),2)</f>
        <v>0</v>
      </c>
      <c r="AG7" s="45">
        <f>ROUND(IF(SJ_stat!K7=0,0,SJ_stat!K7/SJ_stat!Z7)+IF(SJ_stat!P7=0,0,SJ_stat!P7/SJ_stat!AE7)+IF(SJ_stat!U7=0,0,SJ_stat!U7/SJ_stat!AJ7),2)</f>
        <v>0</v>
      </c>
      <c r="AH7" s="45">
        <f t="shared" ref="AH7:AH42" si="9">AC7+AD7+AE7+AF7+AG7</f>
        <v>3.5199999999999996</v>
      </c>
      <c r="AI7" s="5"/>
      <c r="AJ7" s="30">
        <f>SUM(SJ_stat!G7:K7)</f>
        <v>203</v>
      </c>
      <c r="AK7" s="30">
        <f>SUM(SJ_stat!L7:P7)</f>
        <v>0</v>
      </c>
      <c r="AL7" s="30">
        <f>SUM(SJ_stat!Q7:U7)</f>
        <v>0</v>
      </c>
      <c r="AM7" s="17">
        <f t="shared" ref="AM7:AM42" si="10">ROUND(AJ7+(AK7*0.6)+(AL7*0.4),2)</f>
        <v>203</v>
      </c>
    </row>
    <row r="8" spans="1:39" ht="15" customHeight="1">
      <c r="A8" s="37">
        <f>SJ_stat!A8</f>
        <v>1407</v>
      </c>
      <c r="B8" s="39" t="str">
        <f>SJ_stat!B8</f>
        <v>Gymnázium Ivana Olbrachta, Semily, Nad Špejcharem 574</v>
      </c>
      <c r="C8" s="37">
        <f>SJ_stat!C8</f>
        <v>3141</v>
      </c>
      <c r="D8" s="39" t="str">
        <f>SJ_stat!D8</f>
        <v>Gymnázium I.Olbrachta Semily, Nad Špejcharem 574</v>
      </c>
      <c r="E8" s="26">
        <f>ROUND(SJ_ROZP!X8,0)</f>
        <v>4265292</v>
      </c>
      <c r="F8" s="30">
        <f t="shared" si="5"/>
        <v>3114705</v>
      </c>
      <c r="G8" s="30">
        <f t="shared" si="6"/>
        <v>1052771</v>
      </c>
      <c r="H8" s="30">
        <f t="shared" si="7"/>
        <v>62294</v>
      </c>
      <c r="I8" s="30">
        <f>ROUND((SJ_stat!G8*SJ_stat!AK8+SJ_stat!H8*SJ_stat!AL8+SJ_stat!I8*SJ_stat!AM8+SJ_stat!J8*SJ_stat!AN8+SJ_stat!K8*SJ_stat!AO8+SJ_stat!L8*SJ_stat!AP8+SJ_stat!M8*SJ_stat!AQ8+SJ_stat!N8*SJ_stat!AR8+SJ_stat!O8*SJ_stat!AS8+SJ_stat!P8*SJ_stat!AT8+SJ_stat!Q8*SJ_stat!AP8+SJ_stat!R8*SJ_stat!AV8+SJ_stat!S8*SJ_stat!AW8+SJ_stat!T8*SJ_stat!AX8+SJ_stat!U8*SJ_stat!AY8),0)</f>
        <v>35522</v>
      </c>
      <c r="J8" s="45">
        <f>ROUND(((AA8/SJ_ROZP!E8)/12),2)</f>
        <v>9.81</v>
      </c>
      <c r="K8" s="30">
        <f>ROUND(IF(SJ_stat!G8=0,0,12*1.358*(1/SJ_stat!V8*SJ_ROZP!$E8)),0)</f>
        <v>0</v>
      </c>
      <c r="L8" s="30">
        <f>ROUND(IF(SJ_stat!H8=0,0,12*1.358*(1/SJ_stat!W8*SJ_ROZP!$E8)),0)</f>
        <v>6271</v>
      </c>
      <c r="M8" s="30">
        <f>ROUND(IF(SJ_stat!I8=0,0,12*1.358*(1/SJ_stat!X8*SJ_ROZP!$E8)),0)</f>
        <v>6271</v>
      </c>
      <c r="N8" s="30">
        <f>ROUND(IF(SJ_stat!J8=0,0,12*1.358*(1/SJ_stat!Y8*SJ_ROZP!$E8)),0)</f>
        <v>0</v>
      </c>
      <c r="O8" s="30">
        <f>ROUND(IF(SJ_stat!K8=0,0,12*1.358*(1/SJ_stat!Z8*SJ_ROZP!$E8)),0)</f>
        <v>0</v>
      </c>
      <c r="P8" s="30">
        <f>ROUND(IF(SJ_stat!L8=0,0,12*1.358*(1/SJ_stat!AA8*SJ_ROZP!$E8)),0)</f>
        <v>0</v>
      </c>
      <c r="Q8" s="30">
        <f>ROUND(IF(SJ_stat!M8=0,0,12*1.358*(1/SJ_stat!AB8*SJ_ROZP!$E8)),0)</f>
        <v>0</v>
      </c>
      <c r="R8" s="30">
        <f>ROUND(IF(SJ_stat!N8=0,0,12*1.358*(1/SJ_stat!AC8*SJ_ROZP!$E8)),0)</f>
        <v>5608</v>
      </c>
      <c r="S8" s="30">
        <f>ROUND(IF(SJ_stat!O8=0,0,12*1.358*(1/SJ_stat!AD8*SJ_ROZP!$E8)),0)</f>
        <v>9969</v>
      </c>
      <c r="T8" s="30">
        <f>ROUND(IF(SJ_stat!P8=0,0,12*1.358*(1/SJ_stat!AE8*SJ_ROZP!$E8)),0)</f>
        <v>0</v>
      </c>
      <c r="U8" s="30">
        <f>ROUND(IF(SJ_stat!Q8=0,0,12*1.358*(1/SJ_stat!AF8*SJ_ROZP!$E8)),0)</f>
        <v>0</v>
      </c>
      <c r="V8" s="30">
        <f>ROUND(IF(SJ_stat!R8=0,0,12*1.358*(1/SJ_stat!AG8*SJ_ROZP!$E8)),0)</f>
        <v>0</v>
      </c>
      <c r="W8" s="30">
        <f>ROUND(IF(SJ_stat!S8=0,0,12*1.358*(1/SJ_stat!AH8*SJ_ROZP!$E8)),0)</f>
        <v>0</v>
      </c>
      <c r="X8" s="30">
        <f>ROUND(IF(SJ_stat!T8=0,0,12*1.358*(1/SJ_stat!AI8*SJ_ROZP!$E8)),0)</f>
        <v>0</v>
      </c>
      <c r="Y8" s="30">
        <f>ROUND(IF(SJ_stat!U8=0,0,12*1.358*(1/SJ_stat!AJ8*SJ_ROZP!$E8)),0)</f>
        <v>0</v>
      </c>
      <c r="Z8" s="30">
        <v>0</v>
      </c>
      <c r="AA8" s="30">
        <f>ROUND(K8*SJ_stat!G8/1.358+L8*SJ_stat!H8/1.358+M8*SJ_stat!I8/1.358+N8*SJ_stat!J8/1.358+O8*SJ_stat!K8/1.358+P8*SJ_stat!L8/1.358+Q8*SJ_stat!M8/1.358+R8*SJ_stat!N8/1.358+S8*SJ_stat!O8/1.358+T8*SJ_stat!P8/1.358+U8*SJ_stat!Q8/1.358+V8*SJ_stat!R8/1.358+W8*SJ_stat!S8/1.358+X8*SJ_stat!T8/1.358+Y8*SJ_stat!U8/1.358,0)</f>
        <v>3114705</v>
      </c>
      <c r="AB8" s="30">
        <f t="shared" si="8"/>
        <v>3114705</v>
      </c>
      <c r="AC8" s="45">
        <f>ROUND(IF(SJ_stat!G8=0,0,SJ_stat!G8/SJ_stat!V8)+IF(SJ_stat!L8=0,0,SJ_stat!L8/SJ_stat!AA8)+IF(SJ_stat!Q8=0,0,SJ_stat!Q8/SJ_stat!AF8),2)</f>
        <v>0</v>
      </c>
      <c r="AD8" s="45">
        <f>ROUND(IF(SJ_stat!H8=0,0,SJ_stat!H8/SJ_stat!W8)+IF(SJ_stat!M8=0,0,SJ_stat!M8/SJ_stat!AB8)+IF(SJ_stat!R8=0,0,SJ_stat!R8/SJ_stat!AG8),2)</f>
        <v>4.45</v>
      </c>
      <c r="AE8" s="45">
        <f>ROUND(IF(SJ_stat!I8=0,0,SJ_stat!I8/SJ_stat!X8)+IF(SJ_stat!N8=0,0,SJ_stat!N8/SJ_stat!AC8)+IF(SJ_stat!S8=0,0,SJ_stat!S8/SJ_stat!AH8),2)</f>
        <v>3.65</v>
      </c>
      <c r="AF8" s="45">
        <f>ROUND(IF(SJ_stat!J8=0,0,SJ_stat!J8/SJ_stat!Y8)+IF(SJ_stat!O8=0,0,SJ_stat!O8/SJ_stat!AD8)+IF(SJ_stat!T8=0,0,SJ_stat!T8/SJ_stat!AI8),2)</f>
        <v>1.71</v>
      </c>
      <c r="AG8" s="45">
        <f>ROUND(IF(SJ_stat!K8=0,0,SJ_stat!K8/SJ_stat!Z8)+IF(SJ_stat!P8=0,0,SJ_stat!P8/SJ_stat!AE8)+IF(SJ_stat!U8=0,0,SJ_stat!U8/SJ_stat!AJ8),2)</f>
        <v>0</v>
      </c>
      <c r="AH8" s="45">
        <f t="shared" si="9"/>
        <v>9.8099999999999987</v>
      </c>
      <c r="AI8" s="5"/>
      <c r="AJ8" s="30">
        <f>SUM(SJ_stat!G8:K8)</f>
        <v>488</v>
      </c>
      <c r="AK8" s="30">
        <f>SUM(SJ_stat!L8:P8)</f>
        <v>151</v>
      </c>
      <c r="AL8" s="30">
        <f>SUM(SJ_stat!Q8:U8)</f>
        <v>0</v>
      </c>
      <c r="AM8" s="17">
        <f t="shared" si="10"/>
        <v>578.6</v>
      </c>
    </row>
    <row r="9" spans="1:39" ht="15" customHeight="1">
      <c r="A9" s="37">
        <f>SJ_stat!A9</f>
        <v>1408</v>
      </c>
      <c r="B9" s="39" t="str">
        <f>SJ_stat!B9</f>
        <v>Gymnázium, Turnov, Jana Palacha 804</v>
      </c>
      <c r="C9" s="37">
        <f>SJ_stat!C9</f>
        <v>3141</v>
      </c>
      <c r="D9" s="39" t="str">
        <f>SJ_stat!D9</f>
        <v>Gymnázium Turnov, J. Palacha 804</v>
      </c>
      <c r="E9" s="26">
        <f>ROUND(SJ_ROZP!X9,0)</f>
        <v>2316413</v>
      </c>
      <c r="F9" s="30">
        <f t="shared" si="5"/>
        <v>1691189</v>
      </c>
      <c r="G9" s="30">
        <f t="shared" si="6"/>
        <v>571622</v>
      </c>
      <c r="H9" s="30">
        <f t="shared" si="7"/>
        <v>33824</v>
      </c>
      <c r="I9" s="30">
        <f>ROUND((SJ_stat!G9*SJ_stat!AK9+SJ_stat!H9*SJ_stat!AL9+SJ_stat!I9*SJ_stat!AM9+SJ_stat!J9*SJ_stat!AN9+SJ_stat!K9*SJ_stat!AO9+SJ_stat!L9*SJ_stat!AP9+SJ_stat!M9*SJ_stat!AQ9+SJ_stat!N9*SJ_stat!AR9+SJ_stat!O9*SJ_stat!AS9+SJ_stat!P9*SJ_stat!AT9+SJ_stat!Q9*SJ_stat!AP9+SJ_stat!R9*SJ_stat!AV9+SJ_stat!S9*SJ_stat!AW9+SJ_stat!T9*SJ_stat!AX9+SJ_stat!U9*SJ_stat!AY9),0)</f>
        <v>19778</v>
      </c>
      <c r="J9" s="45">
        <f>ROUND(((AA9/SJ_ROZP!E9)/12),2)</f>
        <v>5.33</v>
      </c>
      <c r="K9" s="30">
        <f>ROUND(IF(SJ_stat!G9=0,0,12*1.358*(1/SJ_stat!V9*SJ_ROZP!$E9)),0)</f>
        <v>0</v>
      </c>
      <c r="L9" s="30">
        <f>ROUND(IF(SJ_stat!H9=0,0,12*1.358*(1/SJ_stat!W9*SJ_ROZP!$E9)),0)</f>
        <v>6735</v>
      </c>
      <c r="M9" s="30">
        <f>ROUND(IF(SJ_stat!I9=0,0,12*1.358*(1/SJ_stat!X9*SJ_ROZP!$E9)),0)</f>
        <v>6735</v>
      </c>
      <c r="N9" s="30">
        <f>ROUND(IF(SJ_stat!J9=0,0,12*1.358*(1/SJ_stat!Y9*SJ_ROZP!$E9)),0)</f>
        <v>0</v>
      </c>
      <c r="O9" s="30">
        <f>ROUND(IF(SJ_stat!K9=0,0,12*1.358*(1/SJ_stat!Z9*SJ_ROZP!$E9)),0)</f>
        <v>0</v>
      </c>
      <c r="P9" s="30">
        <f>ROUND(IF(SJ_stat!L9=0,0,12*1.358*(1/SJ_stat!AA9*SJ_ROZP!$E9)),0)</f>
        <v>0</v>
      </c>
      <c r="Q9" s="30">
        <f>ROUND(IF(SJ_stat!M9=0,0,12*1.358*(1/SJ_stat!AB9*SJ_ROZP!$E9)),0)</f>
        <v>0</v>
      </c>
      <c r="R9" s="30">
        <f>ROUND(IF(SJ_stat!N9=0,0,12*1.358*(1/SJ_stat!AC9*SJ_ROZP!$E9)),0)</f>
        <v>0</v>
      </c>
      <c r="S9" s="30">
        <f>ROUND(IF(SJ_stat!O9=0,0,12*1.358*(1/SJ_stat!AD9*SJ_ROZP!$E9)),0)</f>
        <v>0</v>
      </c>
      <c r="T9" s="30">
        <f>ROUND(IF(SJ_stat!P9=0,0,12*1.358*(1/SJ_stat!AE9*SJ_ROZP!$E9)),0)</f>
        <v>0</v>
      </c>
      <c r="U9" s="30">
        <f>ROUND(IF(SJ_stat!Q9=0,0,12*1.358*(1/SJ_stat!AF9*SJ_ROZP!$E9)),0)</f>
        <v>0</v>
      </c>
      <c r="V9" s="30">
        <f>ROUND(IF(SJ_stat!R9=0,0,12*1.358*(1/SJ_stat!AG9*SJ_ROZP!$E9)),0)</f>
        <v>0</v>
      </c>
      <c r="W9" s="30">
        <f>ROUND(IF(SJ_stat!S9=0,0,12*1.358*(1/SJ_stat!AH9*SJ_ROZP!$E9)),0)</f>
        <v>0</v>
      </c>
      <c r="X9" s="30">
        <f>ROUND(IF(SJ_stat!T9=0,0,12*1.358*(1/SJ_stat!AI9*SJ_ROZP!$E9)),0)</f>
        <v>0</v>
      </c>
      <c r="Y9" s="30">
        <f>ROUND(IF(SJ_stat!U9=0,0,12*1.358*(1/SJ_stat!AJ9*SJ_ROZP!$E9)),0)</f>
        <v>0</v>
      </c>
      <c r="Z9" s="30">
        <v>0</v>
      </c>
      <c r="AA9" s="30">
        <f>ROUND(K9*SJ_stat!G9/1.358+L9*SJ_stat!H9/1.358+M9*SJ_stat!I9/1.358+N9*SJ_stat!J9/1.358+O9*SJ_stat!K9/1.358+P9*SJ_stat!L9/1.358+Q9*SJ_stat!M9/1.358+R9*SJ_stat!N9/1.358+S9*SJ_stat!O9/1.358+T9*SJ_stat!P9/1.358+U9*SJ_stat!Q9/1.358+V9*SJ_stat!R9/1.358+W9*SJ_stat!S9/1.358+X9*SJ_stat!T9/1.358+Y9*SJ_stat!U9/1.358,0)</f>
        <v>1691189</v>
      </c>
      <c r="AB9" s="30">
        <f t="shared" si="8"/>
        <v>1691189</v>
      </c>
      <c r="AC9" s="45">
        <f>ROUND(IF(SJ_stat!G9=0,0,SJ_stat!G9/SJ_stat!V9)+IF(SJ_stat!L9=0,0,SJ_stat!L9/SJ_stat!AA9)+IF(SJ_stat!Q9=0,0,SJ_stat!Q9/SJ_stat!AF9),2)</f>
        <v>0</v>
      </c>
      <c r="AD9" s="45">
        <f>ROUND(IF(SJ_stat!H9=0,0,SJ_stat!H9/SJ_stat!W9)+IF(SJ_stat!M9=0,0,SJ_stat!M9/SJ_stat!AB9)+IF(SJ_stat!R9=0,0,SJ_stat!R9/SJ_stat!AG9),2)</f>
        <v>1.83</v>
      </c>
      <c r="AE9" s="45">
        <f>ROUND(IF(SJ_stat!I9=0,0,SJ_stat!I9/SJ_stat!X9)+IF(SJ_stat!N9=0,0,SJ_stat!N9/SJ_stat!AC9)+IF(SJ_stat!S9=0,0,SJ_stat!S9/SJ_stat!AH9),2)</f>
        <v>3.5</v>
      </c>
      <c r="AF9" s="45">
        <f>ROUND(IF(SJ_stat!J9=0,0,SJ_stat!J9/SJ_stat!Y9)+IF(SJ_stat!O9=0,0,SJ_stat!O9/SJ_stat!AD9)+IF(SJ_stat!T9=0,0,SJ_stat!T9/SJ_stat!AI9),2)</f>
        <v>0</v>
      </c>
      <c r="AG9" s="45">
        <f>ROUND(IF(SJ_stat!K9=0,0,SJ_stat!K9/SJ_stat!Z9)+IF(SJ_stat!P9=0,0,SJ_stat!P9/SJ_stat!AE9)+IF(SJ_stat!U9=0,0,SJ_stat!U9/SJ_stat!AJ9),2)</f>
        <v>0</v>
      </c>
      <c r="AH9" s="45">
        <f t="shared" si="9"/>
        <v>5.33</v>
      </c>
      <c r="AI9" s="5"/>
      <c r="AJ9" s="30">
        <f>SUM(SJ_stat!G9:K9)</f>
        <v>341</v>
      </c>
      <c r="AK9" s="30">
        <f>SUM(SJ_stat!L9:P9)</f>
        <v>0</v>
      </c>
      <c r="AL9" s="30">
        <f>SUM(SJ_stat!Q9:U9)</f>
        <v>0</v>
      </c>
      <c r="AM9" s="17">
        <f t="shared" si="10"/>
        <v>341</v>
      </c>
    </row>
    <row r="10" spans="1:39" ht="15" customHeight="1">
      <c r="A10" s="37">
        <f>SJ_stat!A10</f>
        <v>1418</v>
      </c>
      <c r="B10" s="39" t="str">
        <f>SJ_stat!B10</f>
        <v xml:space="preserve">Střední průmyslová škola, Česká Lípa, Havlíčkova 426 </v>
      </c>
      <c r="C10" s="37">
        <f>SJ_stat!C10</f>
        <v>3141</v>
      </c>
      <c r="D10" s="39" t="str">
        <f>SJ_stat!D10</f>
        <v>Domov mládeže Česká Lípa, Havlíčkova 443</v>
      </c>
      <c r="E10" s="26">
        <f>ROUND(SJ_ROZP!X10,0)</f>
        <v>4536794</v>
      </c>
      <c r="F10" s="30">
        <f t="shared" si="5"/>
        <v>3313704</v>
      </c>
      <c r="G10" s="30">
        <f t="shared" si="6"/>
        <v>1120032</v>
      </c>
      <c r="H10" s="30">
        <f t="shared" si="7"/>
        <v>66274</v>
      </c>
      <c r="I10" s="30">
        <f>ROUND((SJ_stat!G10*SJ_stat!AK10+SJ_stat!H10*SJ_stat!AL10+SJ_stat!I10*SJ_stat!AM10+SJ_stat!J10*SJ_stat!AN10+SJ_stat!K10*SJ_stat!AO10+SJ_stat!L10*SJ_stat!AP10+SJ_stat!M10*SJ_stat!AQ10+SJ_stat!N10*SJ_stat!AR10+SJ_stat!O10*SJ_stat!AS10+SJ_stat!P10*SJ_stat!AT10+SJ_stat!Q10*SJ_stat!AP10+SJ_stat!R10*SJ_stat!AV10+SJ_stat!S10*SJ_stat!AW10+SJ_stat!T10*SJ_stat!AX10+SJ_stat!U10*SJ_stat!AY10),0)</f>
        <v>36784</v>
      </c>
      <c r="J10" s="45">
        <f>ROUND(((AA10/SJ_ROZP!E10)/12),2)</f>
        <v>10.44</v>
      </c>
      <c r="K10" s="30">
        <f>ROUND(IF(SJ_stat!G10=0,0,12*1.358*(1/SJ_stat!V10*SJ_ROZP!$E10)),0)</f>
        <v>0</v>
      </c>
      <c r="L10" s="30">
        <f>ROUND(IF(SJ_stat!H10=0,0,12*1.358*(1/SJ_stat!W10*SJ_ROZP!$E10)),0)</f>
        <v>0</v>
      </c>
      <c r="M10" s="30">
        <f>ROUND(IF(SJ_stat!I10=0,0,12*1.358*(1/SJ_stat!X10*SJ_ROZP!$E10)),0)</f>
        <v>6313</v>
      </c>
      <c r="N10" s="30">
        <f>ROUND(IF(SJ_stat!J10=0,0,12*1.358*(1/SJ_stat!Y10*SJ_ROZP!$E10)),0)</f>
        <v>15513</v>
      </c>
      <c r="O10" s="30">
        <f>ROUND(IF(SJ_stat!K10=0,0,12*1.358*(1/SJ_stat!Z10*SJ_ROZP!$E10)),0)</f>
        <v>0</v>
      </c>
      <c r="P10" s="30">
        <f>ROUND(IF(SJ_stat!L10=0,0,12*1.358*(1/SJ_stat!AA10*SJ_ROZP!$E10)),0)</f>
        <v>0</v>
      </c>
      <c r="Q10" s="30">
        <f>ROUND(IF(SJ_stat!M10=0,0,12*1.358*(1/SJ_stat!AB10*SJ_ROZP!$E10)),0)</f>
        <v>0</v>
      </c>
      <c r="R10" s="30">
        <f>ROUND(IF(SJ_stat!N10=0,0,12*1.358*(1/SJ_stat!AC10*SJ_ROZP!$E10)),0)</f>
        <v>0</v>
      </c>
      <c r="S10" s="30">
        <f>ROUND(IF(SJ_stat!O10=0,0,12*1.358*(1/SJ_stat!AD10*SJ_ROZP!$E10)),0)</f>
        <v>0</v>
      </c>
      <c r="T10" s="30">
        <f>ROUND(IF(SJ_stat!P10=0,0,12*1.358*(1/SJ_stat!AE10*SJ_ROZP!$E10)),0)</f>
        <v>0</v>
      </c>
      <c r="U10" s="30">
        <f>ROUND(IF(SJ_stat!Q10=0,0,12*1.358*(1/SJ_stat!AF10*SJ_ROZP!$E10)),0)</f>
        <v>0</v>
      </c>
      <c r="V10" s="30">
        <f>ROUND(IF(SJ_stat!R10=0,0,12*1.358*(1/SJ_stat!AG10*SJ_ROZP!$E10)),0)</f>
        <v>0</v>
      </c>
      <c r="W10" s="30">
        <f>ROUND(IF(SJ_stat!S10=0,0,12*1.358*(1/SJ_stat!AH10*SJ_ROZP!$E10)),0)</f>
        <v>0</v>
      </c>
      <c r="X10" s="30">
        <f>ROUND(IF(SJ_stat!T10=0,0,12*1.358*(1/SJ_stat!AI10*SJ_ROZP!$E10)),0)</f>
        <v>0</v>
      </c>
      <c r="Y10" s="30">
        <f>ROUND(IF(SJ_stat!U10=0,0,12*1.358*(1/SJ_stat!AJ10*SJ_ROZP!$E10)),0)</f>
        <v>0</v>
      </c>
      <c r="Z10" s="30">
        <v>0</v>
      </c>
      <c r="AA10" s="30">
        <f>ROUND(K10*SJ_stat!G10/1.358+L10*SJ_stat!H10/1.358+M10*SJ_stat!I10/1.358+N10*SJ_stat!J10/1.358+O10*SJ_stat!K10/1.358+P10*SJ_stat!L10/1.358+Q10*SJ_stat!M10/1.358+R10*SJ_stat!N10/1.358+S10*SJ_stat!O10/1.358+T10*SJ_stat!P10/1.358+U10*SJ_stat!Q10/1.358+V10*SJ_stat!R10/1.358+W10*SJ_stat!S10/1.358+X10*SJ_stat!T10/1.358+Y10*SJ_stat!U10/1.358,0)</f>
        <v>3313704</v>
      </c>
      <c r="AB10" s="30">
        <f t="shared" si="8"/>
        <v>3313704</v>
      </c>
      <c r="AC10" s="45">
        <f>ROUND(IF(SJ_stat!G10=0,0,SJ_stat!G10/SJ_stat!V10)+IF(SJ_stat!L10=0,0,SJ_stat!L10/SJ_stat!AA10)+IF(SJ_stat!Q10=0,0,SJ_stat!Q10/SJ_stat!AF10),2)</f>
        <v>0</v>
      </c>
      <c r="AD10" s="45">
        <f>ROUND(IF(SJ_stat!H10=0,0,SJ_stat!H10/SJ_stat!W10)+IF(SJ_stat!M10=0,0,SJ_stat!M10/SJ_stat!AB10)+IF(SJ_stat!R10=0,0,SJ_stat!R10/SJ_stat!AG10),2)</f>
        <v>0</v>
      </c>
      <c r="AE10" s="45">
        <f>ROUND(IF(SJ_stat!I10=0,0,SJ_stat!I10/SJ_stat!X10)+IF(SJ_stat!N10=0,0,SJ_stat!N10/SJ_stat!AC10)+IF(SJ_stat!S10=0,0,SJ_stat!S10/SJ_stat!AH10),2)</f>
        <v>6.91</v>
      </c>
      <c r="AF10" s="45">
        <f>ROUND(IF(SJ_stat!J10=0,0,SJ_stat!J10/SJ_stat!Y10)+IF(SJ_stat!O10=0,0,SJ_stat!O10/SJ_stat!AD10)+IF(SJ_stat!T10=0,0,SJ_stat!T10/SJ_stat!AI10),2)</f>
        <v>3.53</v>
      </c>
      <c r="AG10" s="45">
        <f>ROUND(IF(SJ_stat!K10=0,0,SJ_stat!K10/SJ_stat!Z10)+IF(SJ_stat!P10=0,0,SJ_stat!P10/SJ_stat!AE10)+IF(SJ_stat!U10=0,0,SJ_stat!U10/SJ_stat!AJ10),2)</f>
        <v>0</v>
      </c>
      <c r="AH10" s="45">
        <f t="shared" si="9"/>
        <v>10.44</v>
      </c>
      <c r="AI10" s="5"/>
      <c r="AJ10" s="30">
        <f>SUM(SJ_stat!G10:K10)</f>
        <v>570</v>
      </c>
      <c r="AK10" s="30">
        <f>SUM(SJ_stat!L10:P10)</f>
        <v>0</v>
      </c>
      <c r="AL10" s="30">
        <f>SUM(SJ_stat!Q10:U10)</f>
        <v>0</v>
      </c>
      <c r="AM10" s="17">
        <f t="shared" si="10"/>
        <v>570</v>
      </c>
    </row>
    <row r="11" spans="1:39" ht="15" customHeight="1">
      <c r="A11" s="37">
        <f>SJ_stat!A11</f>
        <v>1424</v>
      </c>
      <c r="B11" s="39" t="str">
        <f>SJ_stat!B11</f>
        <v>Vyšší odborná škola sklářská a Střední škola, Nový Bor, Wolkerova 316</v>
      </c>
      <c r="C11" s="37">
        <f>SJ_stat!C11</f>
        <v>3141</v>
      </c>
      <c r="D11" s="39" t="str">
        <f>SJ_stat!D11</f>
        <v>VOŠ sklář a SŠ Nový Bor, Wolkerova 316 - výdejna</v>
      </c>
      <c r="E11" s="26">
        <f>ROUND(SJ_ROZP!X11,0)</f>
        <v>777083</v>
      </c>
      <c r="F11" s="30">
        <f t="shared" si="5"/>
        <v>566827</v>
      </c>
      <c r="G11" s="30">
        <f t="shared" si="6"/>
        <v>191587</v>
      </c>
      <c r="H11" s="30">
        <f t="shared" si="7"/>
        <v>11337</v>
      </c>
      <c r="I11" s="30">
        <f>ROUND((SJ_stat!G11*SJ_stat!AK11+SJ_stat!H11*SJ_stat!AL11+SJ_stat!I11*SJ_stat!AM11+SJ_stat!J11*SJ_stat!AN11+SJ_stat!K11*SJ_stat!AO11+SJ_stat!L11*SJ_stat!AP11+SJ_stat!M11*SJ_stat!AQ11+SJ_stat!N11*SJ_stat!AR11+SJ_stat!O11*SJ_stat!AS11+SJ_stat!P11*SJ_stat!AT11+SJ_stat!Q11*SJ_stat!AP11+SJ_stat!R11*SJ_stat!AV11+SJ_stat!S11*SJ_stat!AW11+SJ_stat!T11*SJ_stat!AX11+SJ_stat!U11*SJ_stat!AY11),0)</f>
        <v>7332</v>
      </c>
      <c r="J11" s="45">
        <f>ROUND(((AA11/SJ_ROZP!E11)/12),2)</f>
        <v>1.79</v>
      </c>
      <c r="K11" s="30">
        <f>ROUND(IF(SJ_stat!G11=0,0,12*1.358*(1/SJ_stat!V11*SJ_ROZP!$E11)),0)</f>
        <v>0</v>
      </c>
      <c r="L11" s="30">
        <f>ROUND(IF(SJ_stat!H11=0,0,12*1.358*(1/SJ_stat!W11*SJ_ROZP!$E11)),0)</f>
        <v>0</v>
      </c>
      <c r="M11" s="30">
        <f>ROUND(IF(SJ_stat!I11=0,0,12*1.358*(1/SJ_stat!X11*SJ_ROZP!$E11)),0)</f>
        <v>0</v>
      </c>
      <c r="N11" s="30">
        <f>ROUND(IF(SJ_stat!J11=0,0,12*1.358*(1/SJ_stat!Y11*SJ_ROZP!$E11)),0)</f>
        <v>0</v>
      </c>
      <c r="O11" s="30">
        <f>ROUND(IF(SJ_stat!K11=0,0,12*1.358*(1/SJ_stat!Z11*SJ_ROZP!$E11)),0)</f>
        <v>0</v>
      </c>
      <c r="P11" s="30">
        <f>ROUND(IF(SJ_stat!L11=0,0,12*1.358*(1/SJ_stat!AA11*SJ_ROZP!$E11)),0)</f>
        <v>0</v>
      </c>
      <c r="Q11" s="30">
        <f>ROUND(IF(SJ_stat!M11=0,0,12*1.358*(1/SJ_stat!AB11*SJ_ROZP!$E11)),0)</f>
        <v>0</v>
      </c>
      <c r="R11" s="30">
        <f>ROUND(IF(SJ_stat!N11=0,0,12*1.358*(1/SJ_stat!AC11*SJ_ROZP!$E11)),0)</f>
        <v>0</v>
      </c>
      <c r="S11" s="30">
        <f>ROUND(IF(SJ_stat!O11=0,0,12*1.358*(1/SJ_stat!AD11*SJ_ROZP!$E11)),0)</f>
        <v>0</v>
      </c>
      <c r="T11" s="30">
        <f>ROUND(IF(SJ_stat!P11=0,0,12*1.358*(1/SJ_stat!AE11*SJ_ROZP!$E11)),0)</f>
        <v>0</v>
      </c>
      <c r="U11" s="30">
        <f>ROUND(IF(SJ_stat!Q11=0,0,12*1.358*(1/SJ_stat!AF11*SJ_ROZP!$E11)),0)</f>
        <v>0</v>
      </c>
      <c r="V11" s="30">
        <f>ROUND(IF(SJ_stat!R11=0,0,12*1.358*(1/SJ_stat!AG11*SJ_ROZP!$E11)),0)</f>
        <v>0</v>
      </c>
      <c r="W11" s="30">
        <f>ROUND(IF(SJ_stat!S11=0,0,12*1.358*(1/SJ_stat!AH11*SJ_ROZP!$E11)),0)</f>
        <v>3439</v>
      </c>
      <c r="X11" s="30">
        <f>ROUND(IF(SJ_stat!T11=0,0,12*1.358*(1/SJ_stat!AI11*SJ_ROZP!$E11)),0)</f>
        <v>7180</v>
      </c>
      <c r="Y11" s="30">
        <f>ROUND(IF(SJ_stat!U11=0,0,12*1.358*(1/SJ_stat!AJ11*SJ_ROZP!$E11)),0)</f>
        <v>0</v>
      </c>
      <c r="Z11" s="30">
        <v>0</v>
      </c>
      <c r="AA11" s="30">
        <f>ROUND(K11*SJ_stat!G11/1.358+L11*SJ_stat!H11/1.358+M11*SJ_stat!I11/1.358+N11*SJ_stat!J11/1.358+O11*SJ_stat!K11/1.358+P11*SJ_stat!L11/1.358+Q11*SJ_stat!M11/1.358+R11*SJ_stat!N11/1.358+S11*SJ_stat!O11/1.358+T11*SJ_stat!P11/1.358+U11*SJ_stat!Q11/1.358+V11*SJ_stat!R11/1.358+W11*SJ_stat!S11/1.358+X11*SJ_stat!T11/1.358+Y11*SJ_stat!U11/1.358,0)</f>
        <v>566827</v>
      </c>
      <c r="AB11" s="30">
        <f t="shared" si="8"/>
        <v>566827</v>
      </c>
      <c r="AC11" s="45">
        <f>ROUND(IF(SJ_stat!G11=0,0,SJ_stat!G11/SJ_stat!V11)+IF(SJ_stat!L11=0,0,SJ_stat!L11/SJ_stat!AA11)+IF(SJ_stat!Q11=0,0,SJ_stat!Q11/SJ_stat!AF11),2)</f>
        <v>0</v>
      </c>
      <c r="AD11" s="45">
        <f>ROUND(IF(SJ_stat!H11=0,0,SJ_stat!H11/SJ_stat!W11)+IF(SJ_stat!M11=0,0,SJ_stat!M11/SJ_stat!AB11)+IF(SJ_stat!R11=0,0,SJ_stat!R11/SJ_stat!AG11),2)</f>
        <v>0</v>
      </c>
      <c r="AE11" s="45">
        <f>ROUND(IF(SJ_stat!I11=0,0,SJ_stat!I11/SJ_stat!X11)+IF(SJ_stat!N11=0,0,SJ_stat!N11/SJ_stat!AC11)+IF(SJ_stat!S11=0,0,SJ_stat!S11/SJ_stat!AH11),2)</f>
        <v>0.87</v>
      </c>
      <c r="AF11" s="45">
        <f>ROUND(IF(SJ_stat!J11=0,0,SJ_stat!J11/SJ_stat!Y11)+IF(SJ_stat!O11=0,0,SJ_stat!O11/SJ_stat!AD11)+IF(SJ_stat!T11=0,0,SJ_stat!T11/SJ_stat!AI11),2)</f>
        <v>0.92</v>
      </c>
      <c r="AG11" s="45">
        <f>ROUND(IF(SJ_stat!K11=0,0,SJ_stat!K11/SJ_stat!Z11)+IF(SJ_stat!P11=0,0,SJ_stat!P11/SJ_stat!AE11)+IF(SJ_stat!U11=0,0,SJ_stat!U11/SJ_stat!AJ11),2)</f>
        <v>0</v>
      </c>
      <c r="AH11" s="45">
        <f t="shared" si="9"/>
        <v>1.79</v>
      </c>
      <c r="AI11" s="5"/>
      <c r="AJ11" s="30">
        <f>SUM(SJ_stat!G11:K11)</f>
        <v>0</v>
      </c>
      <c r="AK11" s="30">
        <f>SUM(SJ_stat!L11:P11)</f>
        <v>0</v>
      </c>
      <c r="AL11" s="30">
        <f>SUM(SJ_stat!Q11:U11)</f>
        <v>164</v>
      </c>
      <c r="AM11" s="17">
        <f t="shared" si="10"/>
        <v>65.599999999999994</v>
      </c>
    </row>
    <row r="12" spans="1:39" ht="15" customHeight="1">
      <c r="A12" s="37">
        <f>SJ_stat!A12</f>
        <v>1425</v>
      </c>
      <c r="B12" s="39" t="str">
        <f>SJ_stat!B12</f>
        <v>SUPŠ sklářská, Kamenický Šenov, Havlíčkova 57</v>
      </c>
      <c r="C12" s="37">
        <f>SJ_stat!C12</f>
        <v>3141</v>
      </c>
      <c r="D12" s="39" t="str">
        <f>SJ_stat!D12</f>
        <v>SUPŠ Kamenický Šenov, Havlíčkova 57</v>
      </c>
      <c r="E12" s="26">
        <f>ROUND(SJ_ROZP!X12,0)</f>
        <v>1422044</v>
      </c>
      <c r="F12" s="30">
        <f t="shared" si="5"/>
        <v>1041664</v>
      </c>
      <c r="G12" s="30">
        <f t="shared" si="6"/>
        <v>352083</v>
      </c>
      <c r="H12" s="30">
        <f t="shared" si="7"/>
        <v>20833</v>
      </c>
      <c r="I12" s="30">
        <f>ROUND((SJ_stat!G12*SJ_stat!AK12+SJ_stat!H12*SJ_stat!AL12+SJ_stat!I12*SJ_stat!AM12+SJ_stat!J12*SJ_stat!AN12+SJ_stat!K12*SJ_stat!AO12+SJ_stat!L12*SJ_stat!AP12+SJ_stat!M12*SJ_stat!AQ12+SJ_stat!N12*SJ_stat!AR12+SJ_stat!O12*SJ_stat!AS12+SJ_stat!P12*SJ_stat!AT12+SJ_stat!Q12*SJ_stat!AP12+SJ_stat!R12*SJ_stat!AV12+SJ_stat!S12*SJ_stat!AW12+SJ_stat!T12*SJ_stat!AX12+SJ_stat!U12*SJ_stat!AY12),0)</f>
        <v>7464</v>
      </c>
      <c r="J12" s="45">
        <f>ROUND(((AA12/SJ_ROZP!E12)/12),2)</f>
        <v>3.28</v>
      </c>
      <c r="K12" s="30">
        <f>ROUND(IF(SJ_stat!G12=0,0,12*1.358*(1/SJ_stat!V12*SJ_ROZP!$E12)),0)</f>
        <v>0</v>
      </c>
      <c r="L12" s="30">
        <f>ROUND(IF(SJ_stat!H12=0,0,12*1.358*(1/SJ_stat!W12*SJ_ROZP!$E12)),0)</f>
        <v>0</v>
      </c>
      <c r="M12" s="30">
        <f>ROUND(IF(SJ_stat!I12=0,0,12*1.358*(1/SJ_stat!X12*SJ_ROZP!$E12)),0)</f>
        <v>11507</v>
      </c>
      <c r="N12" s="30">
        <f>ROUND(IF(SJ_stat!J12=0,0,12*1.358*(1/SJ_stat!Y12*SJ_ROZP!$E12)),0)</f>
        <v>17863</v>
      </c>
      <c r="O12" s="30">
        <f>ROUND(IF(SJ_stat!K12=0,0,12*1.358*(1/SJ_stat!Z12*SJ_ROZP!$E12)),0)</f>
        <v>0</v>
      </c>
      <c r="P12" s="30">
        <f>ROUND(IF(SJ_stat!L12=0,0,12*1.358*(1/SJ_stat!AA12*SJ_ROZP!$E12)),0)</f>
        <v>0</v>
      </c>
      <c r="Q12" s="30">
        <f>ROUND(IF(SJ_stat!M12=0,0,12*1.358*(1/SJ_stat!AB12*SJ_ROZP!$E12)),0)</f>
        <v>0</v>
      </c>
      <c r="R12" s="30">
        <f>ROUND(IF(SJ_stat!N12=0,0,12*1.358*(1/SJ_stat!AC12*SJ_ROZP!$E12)),0)</f>
        <v>0</v>
      </c>
      <c r="S12" s="30">
        <f>ROUND(IF(SJ_stat!O12=0,0,12*1.358*(1/SJ_stat!AD12*SJ_ROZP!$E12)),0)</f>
        <v>0</v>
      </c>
      <c r="T12" s="30">
        <f>ROUND(IF(SJ_stat!P12=0,0,12*1.358*(1/SJ_stat!AE12*SJ_ROZP!$E12)),0)</f>
        <v>0</v>
      </c>
      <c r="U12" s="30">
        <f>ROUND(IF(SJ_stat!Q12=0,0,12*1.358*(1/SJ_stat!AF12*SJ_ROZP!$E12)),0)</f>
        <v>0</v>
      </c>
      <c r="V12" s="30">
        <f>ROUND(IF(SJ_stat!R12=0,0,12*1.358*(1/SJ_stat!AG12*SJ_ROZP!$E12)),0)</f>
        <v>0</v>
      </c>
      <c r="W12" s="30">
        <f>ROUND(IF(SJ_stat!S12=0,0,12*1.358*(1/SJ_stat!AH12*SJ_ROZP!$E12)),0)</f>
        <v>0</v>
      </c>
      <c r="X12" s="30">
        <f>ROUND(IF(SJ_stat!T12=0,0,12*1.358*(1/SJ_stat!AI12*SJ_ROZP!$E12)),0)</f>
        <v>0</v>
      </c>
      <c r="Y12" s="30">
        <f>ROUND(IF(SJ_stat!U12=0,0,12*1.358*(1/SJ_stat!AJ12*SJ_ROZP!$E12)),0)</f>
        <v>0</v>
      </c>
      <c r="Z12" s="30">
        <v>0</v>
      </c>
      <c r="AA12" s="30">
        <f>ROUND(K12*SJ_stat!G12/1.358+L12*SJ_stat!H12/1.358+M12*SJ_stat!I12/1.358+N12*SJ_stat!J12/1.358+O12*SJ_stat!K12/1.358+P12*SJ_stat!L12/1.358+Q12*SJ_stat!M12/1.358+R12*SJ_stat!N12/1.358+S12*SJ_stat!O12/1.358+T12*SJ_stat!P12/1.358+U12*SJ_stat!Q12/1.358+V12*SJ_stat!R12/1.358+W12*SJ_stat!S12/1.358+X12*SJ_stat!T12/1.358+Y12*SJ_stat!U12/1.358,0)</f>
        <v>1041664</v>
      </c>
      <c r="AB12" s="30">
        <f t="shared" si="8"/>
        <v>1041664</v>
      </c>
      <c r="AC12" s="45">
        <f>ROUND(IF(SJ_stat!G12=0,0,SJ_stat!G12/SJ_stat!V12)+IF(SJ_stat!L12=0,0,SJ_stat!L12/SJ_stat!AA12)+IF(SJ_stat!Q12=0,0,SJ_stat!Q12/SJ_stat!AF12),2)</f>
        <v>0</v>
      </c>
      <c r="AD12" s="45">
        <f>ROUND(IF(SJ_stat!H12=0,0,SJ_stat!H12/SJ_stat!W12)+IF(SJ_stat!M12=0,0,SJ_stat!M12/SJ_stat!AB12)+IF(SJ_stat!R12=0,0,SJ_stat!R12/SJ_stat!AG12),2)</f>
        <v>0</v>
      </c>
      <c r="AE12" s="45">
        <f>ROUND(IF(SJ_stat!I12=0,0,SJ_stat!I12/SJ_stat!X12)+IF(SJ_stat!N12=0,0,SJ_stat!N12/SJ_stat!AC12)+IF(SJ_stat!S12=0,0,SJ_stat!S12/SJ_stat!AH12),2)</f>
        <v>0.96</v>
      </c>
      <c r="AF12" s="45">
        <f>ROUND(IF(SJ_stat!J12=0,0,SJ_stat!J12/SJ_stat!Y12)+IF(SJ_stat!O12=0,0,SJ_stat!O12/SJ_stat!AD12)+IF(SJ_stat!T12=0,0,SJ_stat!T12/SJ_stat!AI12),2)</f>
        <v>2.3199999999999998</v>
      </c>
      <c r="AG12" s="45">
        <f>ROUND(IF(SJ_stat!K12=0,0,SJ_stat!K12/SJ_stat!Z12)+IF(SJ_stat!P12=0,0,SJ_stat!P12/SJ_stat!AE12)+IF(SJ_stat!U12=0,0,SJ_stat!U12/SJ_stat!AJ12),2)</f>
        <v>0</v>
      </c>
      <c r="AH12" s="45">
        <f t="shared" si="9"/>
        <v>3.28</v>
      </c>
      <c r="AI12" s="5"/>
      <c r="AJ12" s="30">
        <f>SUM(SJ_stat!G12:K12)</f>
        <v>92</v>
      </c>
      <c r="AK12" s="30">
        <f>SUM(SJ_stat!L12:P12)</f>
        <v>0</v>
      </c>
      <c r="AL12" s="30">
        <f>SUM(SJ_stat!Q12:U12)</f>
        <v>0</v>
      </c>
      <c r="AM12" s="17">
        <f t="shared" si="10"/>
        <v>92</v>
      </c>
    </row>
    <row r="13" spans="1:39" ht="15" customHeight="1">
      <c r="A13" s="37">
        <f>SJ_stat!A13</f>
        <v>1427</v>
      </c>
      <c r="B13" s="39" t="str">
        <f>SJ_stat!B13</f>
        <v>SUPŠ sklářská Železný Brod, Smetanovo zátiší 470</v>
      </c>
      <c r="C13" s="37">
        <f>SJ_stat!C13</f>
        <v>3141</v>
      </c>
      <c r="D13" s="39" t="str">
        <f>SJ_stat!D13</f>
        <v>Domov mládeže Železný Brod, Těpeřská 581 - výdejna</v>
      </c>
      <c r="E13" s="26">
        <f>ROUND(SJ_ROZP!X13,0)</f>
        <v>746376</v>
      </c>
      <c r="F13" s="30">
        <f t="shared" si="5"/>
        <v>544576</v>
      </c>
      <c r="G13" s="30">
        <f t="shared" si="6"/>
        <v>184066</v>
      </c>
      <c r="H13" s="30">
        <f t="shared" si="7"/>
        <v>10892</v>
      </c>
      <c r="I13" s="30">
        <f>ROUND((SJ_stat!G13*SJ_stat!AK13+SJ_stat!H13*SJ_stat!AL13+SJ_stat!I13*SJ_stat!AM13+SJ_stat!J13*SJ_stat!AN13+SJ_stat!K13*SJ_stat!AO13+SJ_stat!L13*SJ_stat!AP13+SJ_stat!M13*SJ_stat!AQ13+SJ_stat!N13*SJ_stat!AR13+SJ_stat!O13*SJ_stat!AS13+SJ_stat!P13*SJ_stat!AT13+SJ_stat!Q13*SJ_stat!AP13+SJ_stat!R13*SJ_stat!AV13+SJ_stat!S13*SJ_stat!AW13+SJ_stat!T13*SJ_stat!AX13+SJ_stat!U13*SJ_stat!AY13),0)</f>
        <v>6842</v>
      </c>
      <c r="J13" s="45">
        <f>ROUND(((AA13/SJ_ROZP!E13)/12),2)</f>
        <v>1.72</v>
      </c>
      <c r="K13" s="30">
        <f>ROUND(IF(SJ_stat!G13=0,0,12*1.358*(1/SJ_stat!V13*SJ_ROZP!$E13)),0)</f>
        <v>0</v>
      </c>
      <c r="L13" s="30">
        <f>ROUND(IF(SJ_stat!H13=0,0,12*1.358*(1/SJ_stat!W13*SJ_ROZP!$E13)),0)</f>
        <v>0</v>
      </c>
      <c r="M13" s="30">
        <f>ROUND(IF(SJ_stat!I13=0,0,12*1.358*(1/SJ_stat!X13*SJ_ROZP!$E13)),0)</f>
        <v>0</v>
      </c>
      <c r="N13" s="30">
        <f>ROUND(IF(SJ_stat!J13=0,0,12*1.358*(1/SJ_stat!Y13*SJ_ROZP!$E13)),0)</f>
        <v>0</v>
      </c>
      <c r="O13" s="30">
        <f>ROUND(IF(SJ_stat!K13=0,0,12*1.358*(1/SJ_stat!Z13*SJ_ROZP!$E13)),0)</f>
        <v>0</v>
      </c>
      <c r="P13" s="30">
        <f>ROUND(IF(SJ_stat!L13=0,0,12*1.358*(1/SJ_stat!AA13*SJ_ROZP!$E13)),0)</f>
        <v>0</v>
      </c>
      <c r="Q13" s="30">
        <f>ROUND(IF(SJ_stat!M13=0,0,12*1.358*(1/SJ_stat!AB13*SJ_ROZP!$E13)),0)</f>
        <v>0</v>
      </c>
      <c r="R13" s="30">
        <f>ROUND(IF(SJ_stat!N13=0,0,12*1.358*(1/SJ_stat!AC13*SJ_ROZP!$E13)),0)</f>
        <v>0</v>
      </c>
      <c r="S13" s="30">
        <f>ROUND(IF(SJ_stat!O13=0,0,12*1.358*(1/SJ_stat!AD13*SJ_ROZP!$E13)),0)</f>
        <v>0</v>
      </c>
      <c r="T13" s="30">
        <f>ROUND(IF(SJ_stat!P13=0,0,12*1.358*(1/SJ_stat!AE13*SJ_ROZP!$E13)),0)</f>
        <v>0</v>
      </c>
      <c r="U13" s="30">
        <f>ROUND(IF(SJ_stat!Q13=0,0,12*1.358*(1/SJ_stat!AF13*SJ_ROZP!$E13)),0)</f>
        <v>0</v>
      </c>
      <c r="V13" s="30">
        <f>ROUND(IF(SJ_stat!R13=0,0,12*1.358*(1/SJ_stat!AG13*SJ_ROZP!$E13)),0)</f>
        <v>0</v>
      </c>
      <c r="W13" s="30">
        <f>ROUND(IF(SJ_stat!S13=0,0,12*1.358*(1/SJ_stat!AH13*SJ_ROZP!$E13)),0)</f>
        <v>3598</v>
      </c>
      <c r="X13" s="30">
        <f>ROUND(IF(SJ_stat!T13=0,0,12*1.358*(1/SJ_stat!AI13*SJ_ROZP!$E13)),0)</f>
        <v>7046</v>
      </c>
      <c r="Y13" s="30">
        <f>ROUND(IF(SJ_stat!U13=0,0,12*1.358*(1/SJ_stat!AJ13*SJ_ROZP!$E13)),0)</f>
        <v>0</v>
      </c>
      <c r="Z13" s="30">
        <v>0</v>
      </c>
      <c r="AA13" s="30">
        <f>ROUND(K13*SJ_stat!G13/1.358+L13*SJ_stat!H13/1.358+M13*SJ_stat!I13/1.358+N13*SJ_stat!J13/1.358+O13*SJ_stat!K13/1.358+P13*SJ_stat!L13/1.358+Q13*SJ_stat!M13/1.358+R13*SJ_stat!N13/1.358+S13*SJ_stat!O13/1.358+T13*SJ_stat!P13/1.358+U13*SJ_stat!Q13/1.358+V13*SJ_stat!R13/1.358+W13*SJ_stat!S13/1.358+X13*SJ_stat!T13/1.358+Y13*SJ_stat!U13/1.358,0)</f>
        <v>544576</v>
      </c>
      <c r="AB13" s="30">
        <f t="shared" si="8"/>
        <v>544576</v>
      </c>
      <c r="AC13" s="45">
        <f>ROUND(IF(SJ_stat!G13=0,0,SJ_stat!G13/SJ_stat!V13)+IF(SJ_stat!L13=0,0,SJ_stat!L13/SJ_stat!AA13)+IF(SJ_stat!Q13=0,0,SJ_stat!Q13/SJ_stat!AF13),2)</f>
        <v>0</v>
      </c>
      <c r="AD13" s="45">
        <f>ROUND(IF(SJ_stat!H13=0,0,SJ_stat!H13/SJ_stat!W13)+IF(SJ_stat!M13=0,0,SJ_stat!M13/SJ_stat!AB13)+IF(SJ_stat!R13=0,0,SJ_stat!R13/SJ_stat!AG13),2)</f>
        <v>0</v>
      </c>
      <c r="AE13" s="45">
        <f>ROUND(IF(SJ_stat!I13=0,0,SJ_stat!I13/SJ_stat!X13)+IF(SJ_stat!N13=0,0,SJ_stat!N13/SJ_stat!AC13)+IF(SJ_stat!S13=0,0,SJ_stat!S13/SJ_stat!AH13),2)</f>
        <v>0.75</v>
      </c>
      <c r="AF13" s="45">
        <f>ROUND(IF(SJ_stat!J13=0,0,SJ_stat!J13/SJ_stat!Y13)+IF(SJ_stat!O13=0,0,SJ_stat!O13/SJ_stat!AD13)+IF(SJ_stat!T13=0,0,SJ_stat!T13/SJ_stat!AI13),2)</f>
        <v>0.96</v>
      </c>
      <c r="AG13" s="45">
        <f>ROUND(IF(SJ_stat!K13=0,0,SJ_stat!K13/SJ_stat!Z13)+IF(SJ_stat!P13=0,0,SJ_stat!P13/SJ_stat!AE13)+IF(SJ_stat!U13=0,0,SJ_stat!U13/SJ_stat!AJ13),2)</f>
        <v>0</v>
      </c>
      <c r="AH13" s="45">
        <f t="shared" si="9"/>
        <v>1.71</v>
      </c>
      <c r="AI13" s="5"/>
      <c r="AJ13" s="30">
        <f>SUM(SJ_stat!G13:K13)</f>
        <v>0</v>
      </c>
      <c r="AK13" s="30">
        <f>SUM(SJ_stat!L13:P13)</f>
        <v>0</v>
      </c>
      <c r="AL13" s="30">
        <f>SUM(SJ_stat!Q13:U13)</f>
        <v>149</v>
      </c>
      <c r="AM13" s="17">
        <f t="shared" si="10"/>
        <v>59.6</v>
      </c>
    </row>
    <row r="14" spans="1:39" ht="15" customHeight="1">
      <c r="A14" s="37">
        <f>SJ_stat!A14</f>
        <v>1429</v>
      </c>
      <c r="B14" s="39" t="str">
        <f>SJ_stat!B14</f>
        <v>Střední zdravotnická škola a Vyšší odborná škola zdravotnická, Liberec, Kostelní 9</v>
      </c>
      <c r="C14" s="37">
        <f>SJ_stat!C14</f>
        <v>3141</v>
      </c>
      <c r="D14" s="39" t="str">
        <f>SJ_stat!D14</f>
        <v>SZŠ a VOŠ zdravotnická, Liberec - Truhlářská</v>
      </c>
      <c r="E14" s="26">
        <f>ROUND(SJ_ROZP!X14,0)</f>
        <v>3465523</v>
      </c>
      <c r="F14" s="30">
        <f t="shared" si="5"/>
        <v>2531895</v>
      </c>
      <c r="G14" s="30">
        <f t="shared" si="6"/>
        <v>855780</v>
      </c>
      <c r="H14" s="30">
        <f t="shared" si="7"/>
        <v>50638</v>
      </c>
      <c r="I14" s="30">
        <f>ROUND((SJ_stat!G14*SJ_stat!AK14+SJ_stat!H14*SJ_stat!AL14+SJ_stat!I14*SJ_stat!AM14+SJ_stat!J14*SJ_stat!AN14+SJ_stat!K14*SJ_stat!AO14+SJ_stat!L14*SJ_stat!AP14+SJ_stat!M14*SJ_stat!AQ14+SJ_stat!N14*SJ_stat!AR14+SJ_stat!O14*SJ_stat!AS14+SJ_stat!P14*SJ_stat!AT14+SJ_stat!Q14*SJ_stat!AP14+SJ_stat!R14*SJ_stat!AV14+SJ_stat!S14*SJ_stat!AW14+SJ_stat!T14*SJ_stat!AX14+SJ_stat!U14*SJ_stat!AY14),0)</f>
        <v>27210</v>
      </c>
      <c r="J14" s="45">
        <f>ROUND(((AA14/SJ_ROZP!E14)/12),2)</f>
        <v>7.97</v>
      </c>
      <c r="K14" s="30">
        <f>ROUND(IF(SJ_stat!G14=0,0,12*1.358*(1/SJ_stat!V14*SJ_ROZP!$E14)),0)</f>
        <v>0</v>
      </c>
      <c r="L14" s="30">
        <f>ROUND(IF(SJ_stat!H14=0,0,12*1.358*(1/SJ_stat!W14*SJ_ROZP!$E14)),0)</f>
        <v>0</v>
      </c>
      <c r="M14" s="30">
        <f>ROUND(IF(SJ_stat!I14=0,0,12*1.358*(1/SJ_stat!X14*SJ_ROZP!$E14)),0)</f>
        <v>0</v>
      </c>
      <c r="N14" s="30">
        <f>ROUND(IF(SJ_stat!J14=0,0,12*1.358*(1/SJ_stat!Y14*SJ_ROZP!$E14)),0)</f>
        <v>21208</v>
      </c>
      <c r="O14" s="30">
        <f>ROUND(IF(SJ_stat!K14=0,0,12*1.358*(1/SJ_stat!Z14*SJ_ROZP!$E14)),0)</f>
        <v>8095</v>
      </c>
      <c r="P14" s="30">
        <f>ROUND(IF(SJ_stat!L14=0,0,12*1.358*(1/SJ_stat!AA14*SJ_ROZP!$E14)),0)</f>
        <v>0</v>
      </c>
      <c r="Q14" s="30">
        <f>ROUND(IF(SJ_stat!M14=0,0,12*1.358*(1/SJ_stat!AB14*SJ_ROZP!$E14)),0)</f>
        <v>0</v>
      </c>
      <c r="R14" s="30">
        <f>ROUND(IF(SJ_stat!N14=0,0,12*1.358*(1/SJ_stat!AC14*SJ_ROZP!$E14)),0)</f>
        <v>3875</v>
      </c>
      <c r="S14" s="30">
        <f>ROUND(IF(SJ_stat!O14=0,0,12*1.358*(1/SJ_stat!AD14*SJ_ROZP!$E14)),0)</f>
        <v>0</v>
      </c>
      <c r="T14" s="30">
        <f>ROUND(IF(SJ_stat!P14=0,0,12*1.358*(1/SJ_stat!AE14*SJ_ROZP!$E14)),0)</f>
        <v>0</v>
      </c>
      <c r="U14" s="30">
        <f>ROUND(IF(SJ_stat!Q14=0,0,12*1.358*(1/SJ_stat!AF14*SJ_ROZP!$E14)),0)</f>
        <v>0</v>
      </c>
      <c r="V14" s="30">
        <f>ROUND(IF(SJ_stat!R14=0,0,12*1.358*(1/SJ_stat!AG14*SJ_ROZP!$E14)),0)</f>
        <v>0</v>
      </c>
      <c r="W14" s="30">
        <f>ROUND(IF(SJ_stat!S14=0,0,12*1.358*(1/SJ_stat!AH14*SJ_ROZP!$E14)),0)</f>
        <v>0</v>
      </c>
      <c r="X14" s="30">
        <f>ROUND(IF(SJ_stat!T14=0,0,12*1.358*(1/SJ_stat!AI14*SJ_ROZP!$E14)),0)</f>
        <v>0</v>
      </c>
      <c r="Y14" s="30">
        <f>ROUND(IF(SJ_stat!U14=0,0,12*1.358*(1/SJ_stat!AJ14*SJ_ROZP!$E14)),0)</f>
        <v>0</v>
      </c>
      <c r="Z14" s="30">
        <v>0</v>
      </c>
      <c r="AA14" s="30">
        <f>ROUND(K14*SJ_stat!G14/1.358+L14*SJ_stat!H14/1.358+M14*SJ_stat!I14/1.358+N14*SJ_stat!J14/1.358+O14*SJ_stat!K14/1.358+P14*SJ_stat!L14/1.358+Q14*SJ_stat!M14/1.358+R14*SJ_stat!N14/1.358+S14*SJ_stat!O14/1.358+T14*SJ_stat!P14/1.358+U14*SJ_stat!Q14/1.358+V14*SJ_stat!R14/1.358+W14*SJ_stat!S14/1.358+X14*SJ_stat!T14/1.358+Y14*SJ_stat!U14/1.358,0)</f>
        <v>2531895</v>
      </c>
      <c r="AB14" s="30">
        <f t="shared" si="8"/>
        <v>2531895</v>
      </c>
      <c r="AC14" s="45">
        <f>ROUND(IF(SJ_stat!G14=0,0,SJ_stat!G14/SJ_stat!V14)+IF(SJ_stat!L14=0,0,SJ_stat!L14/SJ_stat!AA14)+IF(SJ_stat!Q14=0,0,SJ_stat!Q14/SJ_stat!AF14),2)</f>
        <v>0</v>
      </c>
      <c r="AD14" s="45">
        <f>ROUND(IF(SJ_stat!H14=0,0,SJ_stat!H14/SJ_stat!W14)+IF(SJ_stat!M14=0,0,SJ_stat!M14/SJ_stat!AB14)+IF(SJ_stat!R14=0,0,SJ_stat!R14/SJ_stat!AG14),2)</f>
        <v>0</v>
      </c>
      <c r="AE14" s="45">
        <f>ROUND(IF(SJ_stat!I14=0,0,SJ_stat!I14/SJ_stat!X14)+IF(SJ_stat!N14=0,0,SJ_stat!N14/SJ_stat!AC14)+IF(SJ_stat!S14=0,0,SJ_stat!S14/SJ_stat!AH14),2)</f>
        <v>3.78</v>
      </c>
      <c r="AF14" s="45">
        <f>ROUND(IF(SJ_stat!J14=0,0,SJ_stat!J14/SJ_stat!Y14)+IF(SJ_stat!O14=0,0,SJ_stat!O14/SJ_stat!AD14)+IF(SJ_stat!T14=0,0,SJ_stat!T14/SJ_stat!AI14),2)</f>
        <v>1.52</v>
      </c>
      <c r="AG14" s="45">
        <f>ROUND(IF(SJ_stat!K14=0,0,SJ_stat!K14/SJ_stat!Z14)+IF(SJ_stat!P14=0,0,SJ_stat!P14/SJ_stat!AE14)+IF(SJ_stat!U14=0,0,SJ_stat!U14/SJ_stat!AJ14),2)</f>
        <v>2.67</v>
      </c>
      <c r="AH14" s="45">
        <f t="shared" si="9"/>
        <v>7.97</v>
      </c>
      <c r="AI14" s="5"/>
      <c r="AJ14" s="30">
        <f>SUM(SJ_stat!G14:K14)</f>
        <v>173</v>
      </c>
      <c r="AK14" s="30">
        <f>SUM(SJ_stat!L14:P14)</f>
        <v>421</v>
      </c>
      <c r="AL14" s="30">
        <f>SUM(SJ_stat!Q14:U14)</f>
        <v>0</v>
      </c>
      <c r="AM14" s="17">
        <f t="shared" si="10"/>
        <v>425.6</v>
      </c>
    </row>
    <row r="15" spans="1:39" ht="15" customHeight="1">
      <c r="A15" s="37">
        <f>SJ_stat!A15</f>
        <v>1429</v>
      </c>
      <c r="B15" s="39" t="str">
        <f>SJ_stat!B15</f>
        <v>Střední zdravotnická škola a Vyšší odborná škola zdravotnická, Liberec, Kostelní 9</v>
      </c>
      <c r="C15" s="37">
        <f>SJ_stat!C15</f>
        <v>3141</v>
      </c>
      <c r="D15" s="39" t="str">
        <f>SJ_stat!D15</f>
        <v>SZŠ a VOŠ zdravotnická, Liberec - Zeyerova ŠJ</v>
      </c>
      <c r="E15" s="26">
        <f>ROUND(SJ_ROZP!X15,0)</f>
        <v>1568336</v>
      </c>
      <c r="F15" s="30">
        <f t="shared" si="5"/>
        <v>1145960</v>
      </c>
      <c r="G15" s="30">
        <f t="shared" si="6"/>
        <v>387335</v>
      </c>
      <c r="H15" s="30">
        <f t="shared" si="7"/>
        <v>22919</v>
      </c>
      <c r="I15" s="30">
        <f>ROUND((SJ_stat!G15*SJ_stat!AK15+SJ_stat!H15*SJ_stat!AL15+SJ_stat!I15*SJ_stat!AM15+SJ_stat!J15*SJ_stat!AN15+SJ_stat!K15*SJ_stat!AO15+SJ_stat!L15*SJ_stat!AP15+SJ_stat!M15*SJ_stat!AQ15+SJ_stat!N15*SJ_stat!AR15+SJ_stat!O15*SJ_stat!AS15+SJ_stat!P15*SJ_stat!AT15+SJ_stat!Q15*SJ_stat!AP15+SJ_stat!R15*SJ_stat!AV15+SJ_stat!S15*SJ_stat!AW15+SJ_stat!T15*SJ_stat!AX15+SJ_stat!U15*SJ_stat!AY15),0)</f>
        <v>12122</v>
      </c>
      <c r="J15" s="45">
        <f>ROUND(((AA15/SJ_ROZP!E15)/12),2)</f>
        <v>3.61</v>
      </c>
      <c r="K15" s="30">
        <f>ROUND(IF(SJ_stat!G15=0,0,12*1.358*(1/SJ_stat!V15*SJ_ROZP!$E15)),0)</f>
        <v>0</v>
      </c>
      <c r="L15" s="30">
        <f>ROUND(IF(SJ_stat!H15=0,0,12*1.358*(1/SJ_stat!W15*SJ_ROZP!$E15)),0)</f>
        <v>0</v>
      </c>
      <c r="M15" s="30">
        <f>ROUND(IF(SJ_stat!I15=0,0,12*1.358*(1/SJ_stat!X15*SJ_ROZP!$E15)),0)</f>
        <v>0</v>
      </c>
      <c r="N15" s="30">
        <f>ROUND(IF(SJ_stat!J15=0,0,12*1.358*(1/SJ_stat!Y15*SJ_ROZP!$E15)),0)</f>
        <v>0</v>
      </c>
      <c r="O15" s="30">
        <f>ROUND(IF(SJ_stat!K15=0,0,12*1.358*(1/SJ_stat!Z15*SJ_ROZP!$E15)),0)</f>
        <v>7446</v>
      </c>
      <c r="P15" s="30">
        <f>ROUND(IF(SJ_stat!L15=0,0,12*1.358*(1/SJ_stat!AA15*SJ_ROZP!$E15)),0)</f>
        <v>0</v>
      </c>
      <c r="Q15" s="30">
        <f>ROUND(IF(SJ_stat!M15=0,0,12*1.358*(1/SJ_stat!AB15*SJ_ROZP!$E15)),0)</f>
        <v>0</v>
      </c>
      <c r="R15" s="30">
        <f>ROUND(IF(SJ_stat!N15=0,0,12*1.358*(1/SJ_stat!AC15*SJ_ROZP!$E15)),0)</f>
        <v>0</v>
      </c>
      <c r="S15" s="30">
        <f>ROUND(IF(SJ_stat!O15=0,0,12*1.358*(1/SJ_stat!AD15*SJ_ROZP!$E15)),0)</f>
        <v>0</v>
      </c>
      <c r="T15" s="30">
        <f>ROUND(IF(SJ_stat!P15=0,0,12*1.358*(1/SJ_stat!AE15*SJ_ROZP!$E15)),0)</f>
        <v>0</v>
      </c>
      <c r="U15" s="30">
        <f>ROUND(IF(SJ_stat!Q15=0,0,12*1.358*(1/SJ_stat!AF15*SJ_ROZP!$E15)),0)</f>
        <v>0</v>
      </c>
      <c r="V15" s="30">
        <f>ROUND(IF(SJ_stat!R15=0,0,12*1.358*(1/SJ_stat!AG15*SJ_ROZP!$E15)),0)</f>
        <v>0</v>
      </c>
      <c r="W15" s="30">
        <f>ROUND(IF(SJ_stat!S15=0,0,12*1.358*(1/SJ_stat!AH15*SJ_ROZP!$E15)),0)</f>
        <v>0</v>
      </c>
      <c r="X15" s="30">
        <f>ROUND(IF(SJ_stat!T15=0,0,12*1.358*(1/SJ_stat!AI15*SJ_ROZP!$E15)),0)</f>
        <v>0</v>
      </c>
      <c r="Y15" s="30">
        <f>ROUND(IF(SJ_stat!U15=0,0,12*1.358*(1/SJ_stat!AJ15*SJ_ROZP!$E15)),0)</f>
        <v>0</v>
      </c>
      <c r="Z15" s="30">
        <v>0</v>
      </c>
      <c r="AA15" s="30">
        <f>ROUND(K15*SJ_stat!G15/1.358+L15*SJ_stat!H15/1.358+M15*SJ_stat!I15/1.358+N15*SJ_stat!J15/1.358+O15*SJ_stat!K15/1.358+P15*SJ_stat!L15/1.358+Q15*SJ_stat!M15/1.358+R15*SJ_stat!N15/1.358+S15*SJ_stat!O15/1.358+T15*SJ_stat!P15/1.358+U15*SJ_stat!Q15/1.358+V15*SJ_stat!R15/1.358+W15*SJ_stat!S15/1.358+X15*SJ_stat!T15/1.358+Y15*SJ_stat!U15/1.358,0)</f>
        <v>1145960</v>
      </c>
      <c r="AB15" s="30">
        <f t="shared" si="8"/>
        <v>1145960</v>
      </c>
      <c r="AC15" s="45">
        <f>ROUND(IF(SJ_stat!G15=0,0,SJ_stat!G15/SJ_stat!V15)+IF(SJ_stat!L15=0,0,SJ_stat!L15/SJ_stat!AA15)+IF(SJ_stat!Q15=0,0,SJ_stat!Q15/SJ_stat!AF15),2)</f>
        <v>0</v>
      </c>
      <c r="AD15" s="45">
        <f>ROUND(IF(SJ_stat!H15=0,0,SJ_stat!H15/SJ_stat!W15)+IF(SJ_stat!M15=0,0,SJ_stat!M15/SJ_stat!AB15)+IF(SJ_stat!R15=0,0,SJ_stat!R15/SJ_stat!AG15),2)</f>
        <v>0</v>
      </c>
      <c r="AE15" s="45">
        <f>ROUND(IF(SJ_stat!I15=0,0,SJ_stat!I15/SJ_stat!X15)+IF(SJ_stat!N15=0,0,SJ_stat!N15/SJ_stat!AC15)+IF(SJ_stat!S15=0,0,SJ_stat!S15/SJ_stat!AH15),2)</f>
        <v>0</v>
      </c>
      <c r="AF15" s="45">
        <f>ROUND(IF(SJ_stat!J15=0,0,SJ_stat!J15/SJ_stat!Y15)+IF(SJ_stat!O15=0,0,SJ_stat!O15/SJ_stat!AD15)+IF(SJ_stat!T15=0,0,SJ_stat!T15/SJ_stat!AI15),2)</f>
        <v>0</v>
      </c>
      <c r="AG15" s="45">
        <f>ROUND(IF(SJ_stat!K15=0,0,SJ_stat!K15/SJ_stat!Z15)+IF(SJ_stat!P15=0,0,SJ_stat!P15/SJ_stat!AE15)+IF(SJ_stat!U15=0,0,SJ_stat!U15/SJ_stat!AJ15),2)</f>
        <v>3.61</v>
      </c>
      <c r="AH15" s="45">
        <f t="shared" si="9"/>
        <v>3.61</v>
      </c>
      <c r="AI15" s="5"/>
      <c r="AJ15" s="30">
        <f>SUM(SJ_stat!G15:K15)</f>
        <v>209</v>
      </c>
      <c r="AK15" s="30">
        <f>SUM(SJ_stat!L15:P15)</f>
        <v>0</v>
      </c>
      <c r="AL15" s="30">
        <f>SUM(SJ_stat!Q15:U15)</f>
        <v>0</v>
      </c>
      <c r="AM15" s="17">
        <f t="shared" si="10"/>
        <v>209</v>
      </c>
    </row>
    <row r="16" spans="1:39" ht="15" customHeight="1">
      <c r="A16" s="37">
        <f>SJ_stat!A16</f>
        <v>1429</v>
      </c>
      <c r="B16" s="39" t="str">
        <f>SJ_stat!B16</f>
        <v>Střední zdravotnická škola a Vyšší odborná škola zdravotnická, Liberec, Kostelní 9</v>
      </c>
      <c r="C16" s="37">
        <f>SJ_stat!C16</f>
        <v>3141</v>
      </c>
      <c r="D16" s="39" t="str">
        <f>SJ_stat!D16</f>
        <v>SZŠ a VOŠ zdravotnická, Liberec - Zeyerova výdejna</v>
      </c>
      <c r="E16" s="26">
        <f>ROUND(SJ_ROZP!X16,0)</f>
        <v>223452</v>
      </c>
      <c r="F16" s="30">
        <f t="shared" si="5"/>
        <v>163034</v>
      </c>
      <c r="G16" s="30">
        <f t="shared" si="6"/>
        <v>55105</v>
      </c>
      <c r="H16" s="30">
        <f t="shared" si="7"/>
        <v>3261</v>
      </c>
      <c r="I16" s="30">
        <f>ROUND((SJ_stat!G16*SJ_stat!AK16+SJ_stat!H16*SJ_stat!AL16+SJ_stat!I16*SJ_stat!AM16+SJ_stat!J16*SJ_stat!AN16+SJ_stat!K16*SJ_stat!AO16+SJ_stat!L16*SJ_stat!AP16+SJ_stat!M16*SJ_stat!AQ16+SJ_stat!N16*SJ_stat!AR16+SJ_stat!O16*SJ_stat!AS16+SJ_stat!P16*SJ_stat!AT16+SJ_stat!Q16*SJ_stat!AP16+SJ_stat!R16*SJ_stat!AV16+SJ_stat!S16*SJ_stat!AW16+SJ_stat!T16*SJ_stat!AX16+SJ_stat!U16*SJ_stat!AY16),0)</f>
        <v>2052</v>
      </c>
      <c r="J16" s="45">
        <f>ROUND(((AA16/SJ_ROZP!E16)/12),2)</f>
        <v>0.51</v>
      </c>
      <c r="K16" s="30">
        <f>ROUND(IF(SJ_stat!G16=0,0,12*1.358*(1/SJ_stat!V16*SJ_ROZP!$E16)),0)</f>
        <v>0</v>
      </c>
      <c r="L16" s="30">
        <f>ROUND(IF(SJ_stat!H16=0,0,12*1.358*(1/SJ_stat!W16*SJ_ROZP!$E16)),0)</f>
        <v>0</v>
      </c>
      <c r="M16" s="30">
        <f>ROUND(IF(SJ_stat!I16=0,0,12*1.358*(1/SJ_stat!X16*SJ_ROZP!$E16)),0)</f>
        <v>0</v>
      </c>
      <c r="N16" s="30">
        <f>ROUND(IF(SJ_stat!J16=0,0,12*1.358*(1/SJ_stat!Y16*SJ_ROZP!$E16)),0)</f>
        <v>0</v>
      </c>
      <c r="O16" s="30">
        <f>ROUND(IF(SJ_stat!K16=0,0,12*1.358*(1/SJ_stat!Z16*SJ_ROZP!$E16)),0)</f>
        <v>0</v>
      </c>
      <c r="P16" s="30">
        <f>ROUND(IF(SJ_stat!L16=0,0,12*1.358*(1/SJ_stat!AA16*SJ_ROZP!$E16)),0)</f>
        <v>0</v>
      </c>
      <c r="Q16" s="30">
        <f>ROUND(IF(SJ_stat!M16=0,0,12*1.358*(1/SJ_stat!AB16*SJ_ROZP!$E16)),0)</f>
        <v>0</v>
      </c>
      <c r="R16" s="30">
        <f>ROUND(IF(SJ_stat!N16=0,0,12*1.358*(1/SJ_stat!AC16*SJ_ROZP!$E16)),0)</f>
        <v>0</v>
      </c>
      <c r="S16" s="30">
        <f>ROUND(IF(SJ_stat!O16=0,0,12*1.358*(1/SJ_stat!AD16*SJ_ROZP!$E16)),0)</f>
        <v>0</v>
      </c>
      <c r="T16" s="30">
        <f>ROUND(IF(SJ_stat!P16=0,0,12*1.358*(1/SJ_stat!AE16*SJ_ROZP!$E16)),0)</f>
        <v>0</v>
      </c>
      <c r="U16" s="30">
        <f>ROUND(IF(SJ_stat!Q16=0,0,12*1.358*(1/SJ_stat!AF16*SJ_ROZP!$E16)),0)</f>
        <v>0</v>
      </c>
      <c r="V16" s="30">
        <f>ROUND(IF(SJ_stat!R16=0,0,12*1.358*(1/SJ_stat!AG16*SJ_ROZP!$E16)),0)</f>
        <v>0</v>
      </c>
      <c r="W16" s="30">
        <f>ROUND(IF(SJ_stat!S16=0,0,12*1.358*(1/SJ_stat!AH16*SJ_ROZP!$E16)),0)</f>
        <v>4100</v>
      </c>
      <c r="X16" s="30">
        <f>ROUND(IF(SJ_stat!T16=0,0,12*1.358*(1/SJ_stat!AI16*SJ_ROZP!$E16)),0)</f>
        <v>0</v>
      </c>
      <c r="Y16" s="30">
        <f>ROUND(IF(SJ_stat!U16=0,0,12*1.358*(1/SJ_stat!AJ16*SJ_ROZP!$E16)),0)</f>
        <v>0</v>
      </c>
      <c r="Z16" s="30">
        <v>0</v>
      </c>
      <c r="AA16" s="30">
        <f>ROUND(K16*SJ_stat!G16/1.358+L16*SJ_stat!H16/1.358+M16*SJ_stat!I16/1.358+N16*SJ_stat!J16/1.358+O16*SJ_stat!K16/1.358+P16*SJ_stat!L16/1.358+Q16*SJ_stat!M16/1.358+R16*SJ_stat!N16/1.358+S16*SJ_stat!O16/1.358+T16*SJ_stat!P16/1.358+U16*SJ_stat!Q16/1.358+V16*SJ_stat!R16/1.358+W16*SJ_stat!S16/1.358+X16*SJ_stat!T16/1.358+Y16*SJ_stat!U16/1.358,0)</f>
        <v>163034</v>
      </c>
      <c r="AB16" s="30">
        <f t="shared" si="8"/>
        <v>163034</v>
      </c>
      <c r="AC16" s="45">
        <f>ROUND(IF(SJ_stat!G16=0,0,SJ_stat!G16/SJ_stat!V16)+IF(SJ_stat!L16=0,0,SJ_stat!L16/SJ_stat!AA16)+IF(SJ_stat!Q16=0,0,SJ_stat!Q16/SJ_stat!AF16),2)</f>
        <v>0</v>
      </c>
      <c r="AD16" s="45">
        <f>ROUND(IF(SJ_stat!H16=0,0,SJ_stat!H16/SJ_stat!W16)+IF(SJ_stat!M16=0,0,SJ_stat!M16/SJ_stat!AB16)+IF(SJ_stat!R16=0,0,SJ_stat!R16/SJ_stat!AG16),2)</f>
        <v>0</v>
      </c>
      <c r="AE16" s="45">
        <f>ROUND(IF(SJ_stat!I16=0,0,SJ_stat!I16/SJ_stat!X16)+IF(SJ_stat!N16=0,0,SJ_stat!N16/SJ_stat!AC16)+IF(SJ_stat!S16=0,0,SJ_stat!S16/SJ_stat!AH16),2)</f>
        <v>0.51</v>
      </c>
      <c r="AF16" s="45">
        <f>ROUND(IF(SJ_stat!J16=0,0,SJ_stat!J16/SJ_stat!Y16)+IF(SJ_stat!O16=0,0,SJ_stat!O16/SJ_stat!AD16)+IF(SJ_stat!T16=0,0,SJ_stat!T16/SJ_stat!AI16),2)</f>
        <v>0</v>
      </c>
      <c r="AG16" s="45">
        <f>ROUND(IF(SJ_stat!K16=0,0,SJ_stat!K16/SJ_stat!Z16)+IF(SJ_stat!P16=0,0,SJ_stat!P16/SJ_stat!AE16)+IF(SJ_stat!U16=0,0,SJ_stat!U16/SJ_stat!AJ16),2)</f>
        <v>0</v>
      </c>
      <c r="AH16" s="45">
        <f t="shared" si="9"/>
        <v>0.51</v>
      </c>
      <c r="AI16" s="5"/>
      <c r="AJ16" s="30">
        <f>SUM(SJ_stat!G16:K16)</f>
        <v>0</v>
      </c>
      <c r="AK16" s="30">
        <f>SUM(SJ_stat!L16:P16)</f>
        <v>0</v>
      </c>
      <c r="AL16" s="30">
        <f>SUM(SJ_stat!Q16:U16)</f>
        <v>54</v>
      </c>
      <c r="AM16" s="17">
        <f t="shared" si="10"/>
        <v>21.6</v>
      </c>
    </row>
    <row r="17" spans="1:40" ht="15" customHeight="1">
      <c r="A17" s="37">
        <f>SJ_stat!A17</f>
        <v>1430</v>
      </c>
      <c r="B17" s="39" t="str">
        <f>SJ_stat!B17</f>
        <v>Střední zdravotnická škola, Turnov, 28. října 1390</v>
      </c>
      <c r="C17" s="37">
        <f>SJ_stat!C17</f>
        <v>3141</v>
      </c>
      <c r="D17" s="39" t="str">
        <f>SJ_stat!D17</f>
        <v>SZdravŠ Turnov, 28. října 1390 - výdejna</v>
      </c>
      <c r="E17" s="26">
        <f>ROUND(SJ_ROZP!X17,0)</f>
        <v>828651</v>
      </c>
      <c r="F17" s="30">
        <f t="shared" si="5"/>
        <v>603644</v>
      </c>
      <c r="G17" s="30">
        <f t="shared" si="6"/>
        <v>204032</v>
      </c>
      <c r="H17" s="30">
        <f t="shared" si="7"/>
        <v>12073</v>
      </c>
      <c r="I17" s="30">
        <f>ROUND((SJ_stat!G17*SJ_stat!AK17+SJ_stat!H17*SJ_stat!AL17+SJ_stat!I17*SJ_stat!AM17+SJ_stat!J17*SJ_stat!AN17+SJ_stat!K17*SJ_stat!AO17+SJ_stat!L17*SJ_stat!AP17+SJ_stat!M17*SJ_stat!AQ17+SJ_stat!N17*SJ_stat!AR17+SJ_stat!O17*SJ_stat!AS17+SJ_stat!P17*SJ_stat!AT17+SJ_stat!Q17*SJ_stat!AP17+SJ_stat!R17*SJ_stat!AV17+SJ_stat!S17*SJ_stat!AW17+SJ_stat!T17*SJ_stat!AX17+SJ_stat!U17*SJ_stat!AY17),0)</f>
        <v>8902</v>
      </c>
      <c r="J17" s="45">
        <f>ROUND(((AA17/SJ_ROZP!E17)/12),2)</f>
        <v>1.9</v>
      </c>
      <c r="K17" s="30">
        <f>ROUND(IF(SJ_stat!G17=0,0,12*1.358*(1/SJ_stat!V17*SJ_ROZP!$E17)),0)</f>
        <v>0</v>
      </c>
      <c r="L17" s="30">
        <f>ROUND(IF(SJ_stat!H17=0,0,12*1.358*(1/SJ_stat!W17*SJ_ROZP!$E17)),0)</f>
        <v>0</v>
      </c>
      <c r="M17" s="30">
        <f>ROUND(IF(SJ_stat!I17=0,0,12*1.358*(1/SJ_stat!X17*SJ_ROZP!$E17)),0)</f>
        <v>0</v>
      </c>
      <c r="N17" s="30">
        <f>ROUND(IF(SJ_stat!J17=0,0,12*1.358*(1/SJ_stat!Y17*SJ_ROZP!$E17)),0)</f>
        <v>0</v>
      </c>
      <c r="O17" s="30">
        <f>ROUND(IF(SJ_stat!K17=0,0,12*1.358*(1/SJ_stat!Z17*SJ_ROZP!$E17)),0)</f>
        <v>0</v>
      </c>
      <c r="P17" s="30">
        <f>ROUND(IF(SJ_stat!L17=0,0,12*1.358*(1/SJ_stat!AA17*SJ_ROZP!$E17)),0)</f>
        <v>0</v>
      </c>
      <c r="Q17" s="30">
        <f>ROUND(IF(SJ_stat!M17=0,0,12*1.358*(1/SJ_stat!AB17*SJ_ROZP!$E17)),0)</f>
        <v>0</v>
      </c>
      <c r="R17" s="30">
        <f>ROUND(IF(SJ_stat!N17=0,0,12*1.358*(1/SJ_stat!AC17*SJ_ROZP!$E17)),0)</f>
        <v>0</v>
      </c>
      <c r="S17" s="30">
        <f>ROUND(IF(SJ_stat!O17=0,0,12*1.358*(1/SJ_stat!AD17*SJ_ROZP!$E17)),0)</f>
        <v>0</v>
      </c>
      <c r="T17" s="30">
        <f>ROUND(IF(SJ_stat!P17=0,0,12*1.358*(1/SJ_stat!AE17*SJ_ROZP!$E17)),0)</f>
        <v>0</v>
      </c>
      <c r="U17" s="30">
        <f>ROUND(IF(SJ_stat!Q17=0,0,12*1.358*(1/SJ_stat!AF17*SJ_ROZP!$E17)),0)</f>
        <v>0</v>
      </c>
      <c r="V17" s="30">
        <f>ROUND(IF(SJ_stat!R17=0,0,12*1.358*(1/SJ_stat!AG17*SJ_ROZP!$E17)),0)</f>
        <v>0</v>
      </c>
      <c r="W17" s="30">
        <f>ROUND(IF(SJ_stat!S17=0,0,12*1.358*(1/SJ_stat!AH17*SJ_ROZP!$E17)),0)</f>
        <v>3109</v>
      </c>
      <c r="X17" s="30">
        <f>ROUND(IF(SJ_stat!T17=0,0,12*1.358*(1/SJ_stat!AI17*SJ_ROZP!$E17)),0)</f>
        <v>8483</v>
      </c>
      <c r="Y17" s="30">
        <f>ROUND(IF(SJ_stat!U17=0,0,12*1.358*(1/SJ_stat!AJ17*SJ_ROZP!$E17)),0)</f>
        <v>4235</v>
      </c>
      <c r="Z17" s="30">
        <v>0</v>
      </c>
      <c r="AA17" s="30">
        <f>ROUND(K17*SJ_stat!G17/1.358+L17*SJ_stat!H17/1.358+M17*SJ_stat!I17/1.358+N17*SJ_stat!J17/1.358+O17*SJ_stat!K17/1.358+P17*SJ_stat!L17/1.358+Q17*SJ_stat!M17/1.358+R17*SJ_stat!N17/1.358+S17*SJ_stat!O17/1.358+T17*SJ_stat!P17/1.358+U17*SJ_stat!Q17/1.358+V17*SJ_stat!R17/1.358+W17*SJ_stat!S17/1.358+X17*SJ_stat!T17/1.358+Y17*SJ_stat!U17/1.358,0)</f>
        <v>603644</v>
      </c>
      <c r="AB17" s="30">
        <f t="shared" si="8"/>
        <v>603644</v>
      </c>
      <c r="AC17" s="45">
        <f>ROUND(IF(SJ_stat!G17=0,0,SJ_stat!G17/SJ_stat!V17)+IF(SJ_stat!L17=0,0,SJ_stat!L17/SJ_stat!AA17)+IF(SJ_stat!Q17=0,0,SJ_stat!Q17/SJ_stat!AF17),2)</f>
        <v>0</v>
      </c>
      <c r="AD17" s="45">
        <f>ROUND(IF(SJ_stat!H17=0,0,SJ_stat!H17/SJ_stat!W17)+IF(SJ_stat!M17=0,0,SJ_stat!M17/SJ_stat!AB17)+IF(SJ_stat!R17=0,0,SJ_stat!R17/SJ_stat!AG17),2)</f>
        <v>0</v>
      </c>
      <c r="AE17" s="45">
        <f>ROUND(IF(SJ_stat!I17=0,0,SJ_stat!I17/SJ_stat!X17)+IF(SJ_stat!N17=0,0,SJ_stat!N17/SJ_stat!AC17)+IF(SJ_stat!S17=0,0,SJ_stat!S17/SJ_stat!AH17),2)</f>
        <v>1.23</v>
      </c>
      <c r="AF17" s="45">
        <f>ROUND(IF(SJ_stat!J17=0,0,SJ_stat!J17/SJ_stat!Y17)+IF(SJ_stat!O17=0,0,SJ_stat!O17/SJ_stat!AD17)+IF(SJ_stat!T17=0,0,SJ_stat!T17/SJ_stat!AI17),2)</f>
        <v>0.2</v>
      </c>
      <c r="AG17" s="45">
        <f>ROUND(IF(SJ_stat!K17=0,0,SJ_stat!K17/SJ_stat!Z17)+IF(SJ_stat!P17=0,0,SJ_stat!P17/SJ_stat!AE17)+IF(SJ_stat!U17=0,0,SJ_stat!U17/SJ_stat!AJ17),2)</f>
        <v>0.47</v>
      </c>
      <c r="AH17" s="45">
        <f t="shared" si="9"/>
        <v>1.9</v>
      </c>
      <c r="AI17" s="5"/>
      <c r="AJ17" s="30">
        <f>SUM(SJ_stat!G17:K17)</f>
        <v>0</v>
      </c>
      <c r="AK17" s="30">
        <f>SUM(SJ_stat!L17:P17)</f>
        <v>0</v>
      </c>
      <c r="AL17" s="30">
        <f>SUM(SJ_stat!Q17:U17)</f>
        <v>229</v>
      </c>
      <c r="AM17" s="17">
        <f t="shared" si="10"/>
        <v>91.6</v>
      </c>
    </row>
    <row r="18" spans="1:40" s="9" customFormat="1" ht="15" customHeight="1">
      <c r="A18" s="37">
        <f>SJ_stat!A18</f>
        <v>1432</v>
      </c>
      <c r="B18" s="39" t="str">
        <f>SJ_stat!B18</f>
        <v>Střední škola a Mateřská škola, Liberec, Na Bojišti 15</v>
      </c>
      <c r="C18" s="37">
        <f>SJ_stat!C18</f>
        <v>3141</v>
      </c>
      <c r="D18" s="39" t="str">
        <f>SJ_stat!D18</f>
        <v>SŠ a MŠ, Liberec, Na Bojišti 15 -výdejna</v>
      </c>
      <c r="E18" s="26">
        <f>ROUND(SJ_ROZP!X18,0)</f>
        <v>146244</v>
      </c>
      <c r="F18" s="30">
        <f t="shared" si="5"/>
        <v>107103</v>
      </c>
      <c r="G18" s="30">
        <f t="shared" si="6"/>
        <v>36201</v>
      </c>
      <c r="H18" s="30">
        <f t="shared" si="7"/>
        <v>2142</v>
      </c>
      <c r="I18" s="30">
        <f>ROUND((SJ_stat!G18*SJ_stat!AK18+SJ_stat!H18*SJ_stat!AL18+SJ_stat!I18*SJ_stat!AM18+SJ_stat!J18*SJ_stat!AN18+SJ_stat!K18*SJ_stat!AO18+SJ_stat!L18*SJ_stat!AP18+SJ_stat!M18*SJ_stat!AQ18+SJ_stat!N18*SJ_stat!AR18+SJ_stat!O18*SJ_stat!AS18+SJ_stat!P18*SJ_stat!AT18+SJ_stat!Q18*SJ_stat!AP18+SJ_stat!R18*SJ_stat!AV18+SJ_stat!S18*SJ_stat!AW18+SJ_stat!T18*SJ_stat!AX18+SJ_stat!U18*SJ_stat!AY18),0)</f>
        <v>798</v>
      </c>
      <c r="J18" s="45">
        <f>ROUND(((AA18/SJ_ROZP!E18)/12),2)</f>
        <v>0.34</v>
      </c>
      <c r="K18" s="30">
        <f>ROUND(IF(SJ_stat!G18=0,0,12*1.358*(1/SJ_stat!V18*SJ_ROZP!$E18)),0)</f>
        <v>0</v>
      </c>
      <c r="L18" s="30">
        <f>ROUND(IF(SJ_stat!H18=0,0,12*1.358*(1/SJ_stat!W18*SJ_ROZP!$E18)),0)</f>
        <v>0</v>
      </c>
      <c r="M18" s="30">
        <f>ROUND(IF(SJ_stat!I18=0,0,12*1.358*(1/SJ_stat!X18*SJ_ROZP!$E18)),0)</f>
        <v>0</v>
      </c>
      <c r="N18" s="30">
        <f>ROUND(IF(SJ_stat!J18=0,0,12*1.358*(1/SJ_stat!Y18*SJ_ROZP!$E18)),0)</f>
        <v>0</v>
      </c>
      <c r="O18" s="30">
        <f>ROUND(IF(SJ_stat!K18=0,0,12*1.358*(1/SJ_stat!Z18*SJ_ROZP!$E18)),0)</f>
        <v>0</v>
      </c>
      <c r="P18" s="30">
        <f>ROUND(IF(SJ_stat!L18=0,0,12*1.358*(1/SJ_stat!AA18*SJ_ROZP!$E18)),0)</f>
        <v>0</v>
      </c>
      <c r="Q18" s="30">
        <f>ROUND(IF(SJ_stat!M18=0,0,12*1.358*(1/SJ_stat!AB18*SJ_ROZP!$E18)),0)</f>
        <v>0</v>
      </c>
      <c r="R18" s="30">
        <f>ROUND(IF(SJ_stat!N18=0,0,12*1.358*(1/SJ_stat!AC18*SJ_ROZP!$E18)),0)</f>
        <v>0</v>
      </c>
      <c r="S18" s="30">
        <f>ROUND(IF(SJ_stat!O18=0,0,12*1.358*(1/SJ_stat!AD18*SJ_ROZP!$E18)),0)</f>
        <v>0</v>
      </c>
      <c r="T18" s="30">
        <f>ROUND(IF(SJ_stat!P18=0,0,12*1.358*(1/SJ_stat!AE18*SJ_ROZP!$E18)),0)</f>
        <v>0</v>
      </c>
      <c r="U18" s="30">
        <f>ROUND(IF(SJ_stat!Q18=0,0,12*1.358*(1/SJ_stat!AF18*SJ_ROZP!$E18)),0)</f>
        <v>6926</v>
      </c>
      <c r="V18" s="30">
        <f>ROUND(IF(SJ_stat!R18=0,0,12*1.358*(1/SJ_stat!AG18*SJ_ROZP!$E18)),0)</f>
        <v>0</v>
      </c>
      <c r="W18" s="30">
        <f>ROUND(IF(SJ_stat!S18=0,0,12*1.358*(1/SJ_stat!AH18*SJ_ROZP!$E18)),0)</f>
        <v>0</v>
      </c>
      <c r="X18" s="30">
        <f>ROUND(IF(SJ_stat!T18=0,0,12*1.358*(1/SJ_stat!AI18*SJ_ROZP!$E18)),0)</f>
        <v>0</v>
      </c>
      <c r="Y18" s="30">
        <f>ROUND(IF(SJ_stat!U18=0,0,12*1.358*(1/SJ_stat!AJ18*SJ_ROZP!$E18)),0)</f>
        <v>0</v>
      </c>
      <c r="Z18" s="30">
        <v>0</v>
      </c>
      <c r="AA18" s="30">
        <f>ROUND(K18*SJ_stat!G18/1.358+L18*SJ_stat!H18/1.358+M18*SJ_stat!I18/1.358+N18*SJ_stat!J18/1.358+O18*SJ_stat!K18/1.358+P18*SJ_stat!L18/1.358+Q18*SJ_stat!M18/1.358+R18*SJ_stat!N18/1.358+S18*SJ_stat!O18/1.358+T18*SJ_stat!P18/1.358+U18*SJ_stat!Q18/1.358+V18*SJ_stat!R18/1.358+W18*SJ_stat!S18/1.358+X18*SJ_stat!T18/1.358+Y18*SJ_stat!U18/1.358,0)</f>
        <v>107103</v>
      </c>
      <c r="AB18" s="30">
        <f t="shared" si="8"/>
        <v>107103</v>
      </c>
      <c r="AC18" s="45">
        <f>ROUND(IF(SJ_stat!G18=0,0,SJ_stat!G18/SJ_stat!V18)+IF(SJ_stat!L18=0,0,SJ_stat!L18/SJ_stat!AA18)+IF(SJ_stat!Q18=0,0,SJ_stat!Q18/SJ_stat!AF18),2)</f>
        <v>0.34</v>
      </c>
      <c r="AD18" s="45">
        <f>ROUND(IF(SJ_stat!H18=0,0,SJ_stat!H18/SJ_stat!W18)+IF(SJ_stat!M18=0,0,SJ_stat!M18/SJ_stat!AB18)+IF(SJ_stat!R18=0,0,SJ_stat!R18/SJ_stat!AG18),2)</f>
        <v>0</v>
      </c>
      <c r="AE18" s="45">
        <f>ROUND(IF(SJ_stat!I18=0,0,SJ_stat!I18/SJ_stat!X18)+IF(SJ_stat!N18=0,0,SJ_stat!N18/SJ_stat!AC18)+IF(SJ_stat!S18=0,0,SJ_stat!S18/SJ_stat!AH18),2)</f>
        <v>0</v>
      </c>
      <c r="AF18" s="45">
        <f>ROUND(IF(SJ_stat!J18=0,0,SJ_stat!J18/SJ_stat!Y18)+IF(SJ_stat!O18=0,0,SJ_stat!O18/SJ_stat!AD18)+IF(SJ_stat!T18=0,0,SJ_stat!T18/SJ_stat!AI18),2)</f>
        <v>0</v>
      </c>
      <c r="AG18" s="45">
        <f>ROUND(IF(SJ_stat!K18=0,0,SJ_stat!K18/SJ_stat!Z18)+IF(SJ_stat!P18=0,0,SJ_stat!P18/SJ_stat!AE18)+IF(SJ_stat!U18=0,0,SJ_stat!U18/SJ_stat!AJ18),2)</f>
        <v>0</v>
      </c>
      <c r="AH18" s="45">
        <f t="shared" si="9"/>
        <v>0.34</v>
      </c>
      <c r="AI18" s="5"/>
      <c r="AJ18" s="30">
        <f>SUM(SJ_stat!G18:K18)</f>
        <v>0</v>
      </c>
      <c r="AK18" s="30">
        <f>SUM(SJ_stat!L18:P18)</f>
        <v>0</v>
      </c>
      <c r="AL18" s="30">
        <f>SUM(SJ_stat!Q18:U18)</f>
        <v>21</v>
      </c>
      <c r="AM18" s="17">
        <f t="shared" si="10"/>
        <v>8.4</v>
      </c>
      <c r="AN18"/>
    </row>
    <row r="19" spans="1:40" s="9" customFormat="1" ht="15" customHeight="1">
      <c r="A19" s="37">
        <f>SJ_stat!A19</f>
        <v>1433</v>
      </c>
      <c r="B19" s="39" t="str">
        <f>SJ_stat!B19</f>
        <v xml:space="preserve">Střední škola strojní, stavební a dopravní, Liberec </v>
      </c>
      <c r="C19" s="37">
        <f>SJ_stat!C19</f>
        <v>3141</v>
      </c>
      <c r="D19" s="39" t="str">
        <f>SJ_stat!D19</f>
        <v>SŠ strojní, stavební a dopravní, Liberec - výdejna Ještědská</v>
      </c>
      <c r="E19" s="26">
        <f>ROUND(SJ_ROZP!X19,0)</f>
        <v>362766</v>
      </c>
      <c r="F19" s="30">
        <f t="shared" si="5"/>
        <v>264250</v>
      </c>
      <c r="G19" s="30">
        <f t="shared" si="6"/>
        <v>89317</v>
      </c>
      <c r="H19" s="30">
        <f t="shared" si="7"/>
        <v>5285</v>
      </c>
      <c r="I19" s="30">
        <f>ROUND((SJ_stat!G19*SJ_stat!AK19+SJ_stat!H19*SJ_stat!AL19+SJ_stat!I19*SJ_stat!AM19+SJ_stat!J19*SJ_stat!AN19+SJ_stat!K19*SJ_stat!AO19+SJ_stat!L19*SJ_stat!AP19+SJ_stat!M19*SJ_stat!AQ19+SJ_stat!N19*SJ_stat!AR19+SJ_stat!O19*SJ_stat!AS19+SJ_stat!P19*SJ_stat!AT19+SJ_stat!Q19*SJ_stat!AP19+SJ_stat!R19*SJ_stat!AV19+SJ_stat!S19*SJ_stat!AW19+SJ_stat!T19*SJ_stat!AX19+SJ_stat!U19*SJ_stat!AY19),0)</f>
        <v>3914</v>
      </c>
      <c r="J19" s="45">
        <f>ROUND(((AA19/SJ_ROZP!E19)/12),2)</f>
        <v>0.83</v>
      </c>
      <c r="K19" s="30">
        <f>ROUND(IF(SJ_stat!G19=0,0,12*1.358*(1/SJ_stat!V19*SJ_ROZP!$E19)),0)</f>
        <v>0</v>
      </c>
      <c r="L19" s="30">
        <f>ROUND(IF(SJ_stat!H19=0,0,12*1.358*(1/SJ_stat!W19*SJ_ROZP!$E19)),0)</f>
        <v>0</v>
      </c>
      <c r="M19" s="30">
        <f>ROUND(IF(SJ_stat!I19=0,0,12*1.358*(1/SJ_stat!X19*SJ_ROZP!$E19)),0)</f>
        <v>0</v>
      </c>
      <c r="N19" s="30">
        <f>ROUND(IF(SJ_stat!J19=0,0,12*1.358*(1/SJ_stat!Y19*SJ_ROZP!$E19)),0)</f>
        <v>0</v>
      </c>
      <c r="O19" s="30">
        <f>ROUND(IF(SJ_stat!K19=0,0,12*1.358*(1/SJ_stat!Z19*SJ_ROZP!$E19)),0)</f>
        <v>0</v>
      </c>
      <c r="P19" s="30">
        <f>ROUND(IF(SJ_stat!L19=0,0,12*1.358*(1/SJ_stat!AA19*SJ_ROZP!$E19)),0)</f>
        <v>0</v>
      </c>
      <c r="Q19" s="30">
        <f>ROUND(IF(SJ_stat!M19=0,0,12*1.358*(1/SJ_stat!AB19*SJ_ROZP!$E19)),0)</f>
        <v>0</v>
      </c>
      <c r="R19" s="30">
        <f>ROUND(IF(SJ_stat!N19=0,0,12*1.358*(1/SJ_stat!AC19*SJ_ROZP!$E19)),0)</f>
        <v>0</v>
      </c>
      <c r="S19" s="30">
        <f>ROUND(IF(SJ_stat!O19=0,0,12*1.358*(1/SJ_stat!AD19*SJ_ROZP!$E19)),0)</f>
        <v>0</v>
      </c>
      <c r="T19" s="30">
        <f>ROUND(IF(SJ_stat!P19=0,0,12*1.358*(1/SJ_stat!AE19*SJ_ROZP!$E19)),0)</f>
        <v>0</v>
      </c>
      <c r="U19" s="30">
        <f>ROUND(IF(SJ_stat!Q19=0,0,12*1.358*(1/SJ_stat!AF19*SJ_ROZP!$E19)),0)</f>
        <v>0</v>
      </c>
      <c r="V19" s="30">
        <f>ROUND(IF(SJ_stat!R19=0,0,12*1.358*(1/SJ_stat!AG19*SJ_ROZP!$E19)),0)</f>
        <v>0</v>
      </c>
      <c r="W19" s="30">
        <f>ROUND(IF(SJ_stat!S19=0,0,12*1.358*(1/SJ_stat!AH19*SJ_ROZP!$E19)),0)</f>
        <v>3484</v>
      </c>
      <c r="X19" s="30">
        <f>ROUND(IF(SJ_stat!T19=0,0,12*1.358*(1/SJ_stat!AI19*SJ_ROZP!$E19)),0)</f>
        <v>0</v>
      </c>
      <c r="Y19" s="30">
        <f>ROUND(IF(SJ_stat!U19=0,0,12*1.358*(1/SJ_stat!AJ19*SJ_ROZP!$E19)),0)</f>
        <v>0</v>
      </c>
      <c r="Z19" s="30">
        <v>0</v>
      </c>
      <c r="AA19" s="30">
        <f>ROUND(K19*SJ_stat!G19/1.358+L19*SJ_stat!H19/1.358+M19*SJ_stat!I19/1.358+N19*SJ_stat!J19/1.358+O19*SJ_stat!K19/1.358+P19*SJ_stat!L19/1.358+Q19*SJ_stat!M19/1.358+R19*SJ_stat!N19/1.358+S19*SJ_stat!O19/1.358+T19*SJ_stat!P19/1.358+U19*SJ_stat!Q19/1.358+V19*SJ_stat!R19/1.358+W19*SJ_stat!S19/1.358+X19*SJ_stat!T19/1.358+Y19*SJ_stat!U19/1.358,0)</f>
        <v>264250</v>
      </c>
      <c r="AB19" s="30">
        <f t="shared" si="8"/>
        <v>264250</v>
      </c>
      <c r="AC19" s="45">
        <f>ROUND(IF(SJ_stat!G19=0,0,SJ_stat!G19/SJ_stat!V19)+IF(SJ_stat!L19=0,0,SJ_stat!L19/SJ_stat!AA19)+IF(SJ_stat!Q19=0,0,SJ_stat!Q19/SJ_stat!AF19),2)</f>
        <v>0</v>
      </c>
      <c r="AD19" s="45">
        <f>ROUND(IF(SJ_stat!H19=0,0,SJ_stat!H19/SJ_stat!W19)+IF(SJ_stat!M19=0,0,SJ_stat!M19/SJ_stat!AB19)+IF(SJ_stat!R19=0,0,SJ_stat!R19/SJ_stat!AG19),2)</f>
        <v>0</v>
      </c>
      <c r="AE19" s="45">
        <f>ROUND(IF(SJ_stat!I19=0,0,SJ_stat!I19/SJ_stat!X19)+IF(SJ_stat!N19=0,0,SJ_stat!N19/SJ_stat!AC19)+IF(SJ_stat!S19=0,0,SJ_stat!S19/SJ_stat!AH19),2)</f>
        <v>0.83</v>
      </c>
      <c r="AF19" s="45">
        <f>ROUND(IF(SJ_stat!J19=0,0,SJ_stat!J19/SJ_stat!Y19)+IF(SJ_stat!O19=0,0,SJ_stat!O19/SJ_stat!AD19)+IF(SJ_stat!T19=0,0,SJ_stat!T19/SJ_stat!AI19),2)</f>
        <v>0</v>
      </c>
      <c r="AG19" s="45">
        <f>ROUND(IF(SJ_stat!K19=0,0,SJ_stat!K19/SJ_stat!Z19)+IF(SJ_stat!P19=0,0,SJ_stat!P19/SJ_stat!AE19)+IF(SJ_stat!U19=0,0,SJ_stat!U19/SJ_stat!AJ19),2)</f>
        <v>0</v>
      </c>
      <c r="AH19" s="45">
        <f t="shared" si="9"/>
        <v>0.83</v>
      </c>
      <c r="AI19" s="5"/>
      <c r="AJ19" s="30">
        <f>SUM(SJ_stat!G19:K19)</f>
        <v>0</v>
      </c>
      <c r="AK19" s="30">
        <f>SUM(SJ_stat!L19:P19)</f>
        <v>0</v>
      </c>
      <c r="AL19" s="30">
        <f>SUM(SJ_stat!Q19:U19)</f>
        <v>103</v>
      </c>
      <c r="AM19" s="17">
        <f t="shared" si="10"/>
        <v>41.2</v>
      </c>
      <c r="AN19"/>
    </row>
    <row r="20" spans="1:40" ht="15" customHeight="1">
      <c r="A20" s="37">
        <f>SJ_stat!A20</f>
        <v>1433</v>
      </c>
      <c r="B20" s="39" t="str">
        <f>SJ_stat!B20</f>
        <v xml:space="preserve">Střední škola strojní, stavební a dopravní, Liberec </v>
      </c>
      <c r="C20" s="37">
        <f>SJ_stat!C20</f>
        <v>3141</v>
      </c>
      <c r="D20" s="39" t="str">
        <f>SJ_stat!D20</f>
        <v xml:space="preserve">SŠ strojní, stavební a dopravní, Liberec - výdejna Letná    </v>
      </c>
      <c r="E20" s="26">
        <f>ROUND(SJ_ROZP!X20,0)</f>
        <v>449752</v>
      </c>
      <c r="F20" s="30">
        <f t="shared" si="5"/>
        <v>327381</v>
      </c>
      <c r="G20" s="30">
        <f t="shared" si="6"/>
        <v>110655</v>
      </c>
      <c r="H20" s="30">
        <f t="shared" si="7"/>
        <v>6548</v>
      </c>
      <c r="I20" s="30">
        <f>ROUND((SJ_stat!G20*SJ_stat!AK20+SJ_stat!H20*SJ_stat!AL20+SJ_stat!I20*SJ_stat!AM20+SJ_stat!J20*SJ_stat!AN20+SJ_stat!K20*SJ_stat!AO20+SJ_stat!L20*SJ_stat!AP20+SJ_stat!M20*SJ_stat!AQ20+SJ_stat!N20*SJ_stat!AR20+SJ_stat!O20*SJ_stat!AS20+SJ_stat!P20*SJ_stat!AT20+SJ_stat!Q20*SJ_stat!AP20+SJ_stat!R20*SJ_stat!AV20+SJ_stat!S20*SJ_stat!AW20+SJ_stat!T20*SJ_stat!AX20+SJ_stat!U20*SJ_stat!AY20),0)</f>
        <v>5168</v>
      </c>
      <c r="J20" s="45">
        <f>ROUND(((AA20/SJ_ROZP!E20)/12),2)</f>
        <v>1.03</v>
      </c>
      <c r="K20" s="30">
        <f>ROUND(IF(SJ_stat!G20=0,0,12*1.358*(1/SJ_stat!V20*SJ_ROZP!$E20)),0)</f>
        <v>0</v>
      </c>
      <c r="L20" s="30">
        <f>ROUND(IF(SJ_stat!H20=0,0,12*1.358*(1/SJ_stat!W20*SJ_ROZP!$E20)),0)</f>
        <v>0</v>
      </c>
      <c r="M20" s="30">
        <f>ROUND(IF(SJ_stat!I20=0,0,12*1.358*(1/SJ_stat!X20*SJ_ROZP!$E20)),0)</f>
        <v>0</v>
      </c>
      <c r="N20" s="30">
        <f>ROUND(IF(SJ_stat!J20=0,0,12*1.358*(1/SJ_stat!Y20*SJ_ROZP!$E20)),0)</f>
        <v>0</v>
      </c>
      <c r="O20" s="30">
        <f>ROUND(IF(SJ_stat!K20=0,0,12*1.358*(1/SJ_stat!Z20*SJ_ROZP!$E20)),0)</f>
        <v>0</v>
      </c>
      <c r="P20" s="30">
        <f>ROUND(IF(SJ_stat!L20=0,0,12*1.358*(1/SJ_stat!AA20*SJ_ROZP!$E20)),0)</f>
        <v>0</v>
      </c>
      <c r="Q20" s="30">
        <f>ROUND(IF(SJ_stat!M20=0,0,12*1.358*(1/SJ_stat!AB20*SJ_ROZP!$E20)),0)</f>
        <v>0</v>
      </c>
      <c r="R20" s="30">
        <f>ROUND(IF(SJ_stat!N20=0,0,12*1.358*(1/SJ_stat!AC20*SJ_ROZP!$E20)),0)</f>
        <v>0</v>
      </c>
      <c r="S20" s="30">
        <f>ROUND(IF(SJ_stat!O20=0,0,12*1.358*(1/SJ_stat!AD20*SJ_ROZP!$E20)),0)</f>
        <v>0</v>
      </c>
      <c r="T20" s="30">
        <f>ROUND(IF(SJ_stat!P20=0,0,12*1.358*(1/SJ_stat!AE20*SJ_ROZP!$E20)),0)</f>
        <v>0</v>
      </c>
      <c r="U20" s="30">
        <f>ROUND(IF(SJ_stat!Q20=0,0,12*1.358*(1/SJ_stat!AF20*SJ_ROZP!$E20)),0)</f>
        <v>0</v>
      </c>
      <c r="V20" s="30">
        <f>ROUND(IF(SJ_stat!R20=0,0,12*1.358*(1/SJ_stat!AG20*SJ_ROZP!$E20)),0)</f>
        <v>0</v>
      </c>
      <c r="W20" s="30">
        <f>ROUND(IF(SJ_stat!S20=0,0,12*1.358*(1/SJ_stat!AH20*SJ_ROZP!$E20)),0)</f>
        <v>3269</v>
      </c>
      <c r="X20" s="30">
        <f>ROUND(IF(SJ_stat!T20=0,0,12*1.358*(1/SJ_stat!AI20*SJ_ROZP!$E20)),0)</f>
        <v>0</v>
      </c>
      <c r="Y20" s="30">
        <f>ROUND(IF(SJ_stat!U20=0,0,12*1.358*(1/SJ_stat!AJ20*SJ_ROZP!$E20)),0)</f>
        <v>0</v>
      </c>
      <c r="Z20" s="30">
        <v>0</v>
      </c>
      <c r="AA20" s="30">
        <f>ROUND(K20*SJ_stat!G20/1.358+L20*SJ_stat!H20/1.358+M20*SJ_stat!I20/1.358+N20*SJ_stat!J20/1.358+O20*SJ_stat!K20/1.358+P20*SJ_stat!L20/1.358+Q20*SJ_stat!M20/1.358+R20*SJ_stat!N20/1.358+S20*SJ_stat!O20/1.358+T20*SJ_stat!P20/1.358+U20*SJ_stat!Q20/1.358+V20*SJ_stat!R20/1.358+W20*SJ_stat!S20/1.358+X20*SJ_stat!T20/1.358+Y20*SJ_stat!U20/1.358,0)</f>
        <v>327381</v>
      </c>
      <c r="AB20" s="30">
        <f t="shared" si="8"/>
        <v>327381</v>
      </c>
      <c r="AC20" s="45">
        <f>ROUND(IF(SJ_stat!G20=0,0,SJ_stat!G20/SJ_stat!V20)+IF(SJ_stat!L20=0,0,SJ_stat!L20/SJ_stat!AA20)+IF(SJ_stat!Q20=0,0,SJ_stat!Q20/SJ_stat!AF20),2)</f>
        <v>0</v>
      </c>
      <c r="AD20" s="45">
        <f>ROUND(IF(SJ_stat!H20=0,0,SJ_stat!H20/SJ_stat!W20)+IF(SJ_stat!M20=0,0,SJ_stat!M20/SJ_stat!AB20)+IF(SJ_stat!R20=0,0,SJ_stat!R20/SJ_stat!AG20),2)</f>
        <v>0</v>
      </c>
      <c r="AE20" s="45">
        <f>ROUND(IF(SJ_stat!I20=0,0,SJ_stat!I20/SJ_stat!X20)+IF(SJ_stat!N20=0,0,SJ_stat!N20/SJ_stat!AC20)+IF(SJ_stat!S20=0,0,SJ_stat!S20/SJ_stat!AH20),2)</f>
        <v>1.03</v>
      </c>
      <c r="AF20" s="45">
        <f>ROUND(IF(SJ_stat!J20=0,0,SJ_stat!J20/SJ_stat!Y20)+IF(SJ_stat!O20=0,0,SJ_stat!O20/SJ_stat!AD20)+IF(SJ_stat!T20=0,0,SJ_stat!T20/SJ_stat!AI20),2)</f>
        <v>0</v>
      </c>
      <c r="AG20" s="45">
        <f>ROUND(IF(SJ_stat!K20=0,0,SJ_stat!K20/SJ_stat!Z20)+IF(SJ_stat!P20=0,0,SJ_stat!P20/SJ_stat!AE20)+IF(SJ_stat!U20=0,0,SJ_stat!U20/SJ_stat!AJ20),2)</f>
        <v>0</v>
      </c>
      <c r="AH20" s="45">
        <f t="shared" si="9"/>
        <v>1.03</v>
      </c>
      <c r="AI20" s="5"/>
      <c r="AJ20" s="30">
        <f>SUM(SJ_stat!G20:K20)</f>
        <v>0</v>
      </c>
      <c r="AK20" s="30">
        <f>SUM(SJ_stat!L20:P20)</f>
        <v>0</v>
      </c>
      <c r="AL20" s="30">
        <f>SUM(SJ_stat!Q20:U20)</f>
        <v>136</v>
      </c>
      <c r="AM20" s="17">
        <f t="shared" si="10"/>
        <v>54.4</v>
      </c>
    </row>
    <row r="21" spans="1:40" ht="15" customHeight="1">
      <c r="A21" s="37">
        <f>SJ_stat!A21</f>
        <v>1434</v>
      </c>
      <c r="B21" s="39" t="str">
        <f>SJ_stat!B21</f>
        <v xml:space="preserve">Střední škola, Semily, 28. října 607  </v>
      </c>
      <c r="C21" s="37">
        <f>SJ_stat!C21</f>
        <v>3141</v>
      </c>
      <c r="D21" s="39" t="str">
        <f>SJ_stat!D21</f>
        <v xml:space="preserve">SŠ Semily, Pod Vartou 630  </v>
      </c>
      <c r="E21" s="26">
        <f>ROUND(SJ_ROZP!X21,0)</f>
        <v>786925</v>
      </c>
      <c r="F21" s="30">
        <f t="shared" si="5"/>
        <v>574158</v>
      </c>
      <c r="G21" s="30">
        <f t="shared" si="6"/>
        <v>194066</v>
      </c>
      <c r="H21" s="30">
        <f t="shared" si="7"/>
        <v>11483</v>
      </c>
      <c r="I21" s="30">
        <f>ROUND((SJ_stat!G21*SJ_stat!AK21+SJ_stat!H21*SJ_stat!AL21+SJ_stat!I21*SJ_stat!AM21+SJ_stat!J21*SJ_stat!AN21+SJ_stat!K21*SJ_stat!AO21+SJ_stat!L21*SJ_stat!AP21+SJ_stat!M21*SJ_stat!AQ21+SJ_stat!N21*SJ_stat!AR21+SJ_stat!O21*SJ_stat!AS21+SJ_stat!P21*SJ_stat!AT21+SJ_stat!Q21*SJ_stat!AP21+SJ_stat!R21*SJ_stat!AV21+SJ_stat!S21*SJ_stat!AW21+SJ_stat!T21*SJ_stat!AX21+SJ_stat!U21*SJ_stat!AY21),0)</f>
        <v>7218</v>
      </c>
      <c r="J21" s="45">
        <f>ROUND(((AA21/SJ_ROZP!E21)/12),2)</f>
        <v>1.81</v>
      </c>
      <c r="K21" s="30">
        <f>ROUND(IF(SJ_stat!G21=0,0,12*1.358*(1/SJ_stat!V21*SJ_ROZP!$E21)),0)</f>
        <v>0</v>
      </c>
      <c r="L21" s="30">
        <f>ROUND(IF(SJ_stat!H21=0,0,12*1.358*(1/SJ_stat!W21*SJ_ROZP!$E21)),0)</f>
        <v>0</v>
      </c>
      <c r="M21" s="30">
        <f>ROUND(IF(SJ_stat!I21=0,0,12*1.358*(1/SJ_stat!X21*SJ_ROZP!$E21)),0)</f>
        <v>0</v>
      </c>
      <c r="N21" s="30">
        <f>ROUND(IF(SJ_stat!J21=0,0,12*1.358*(1/SJ_stat!Y21*SJ_ROZP!$E21)),0)</f>
        <v>0</v>
      </c>
      <c r="O21" s="30">
        <f>ROUND(IF(SJ_stat!K21=0,0,12*1.358*(1/SJ_stat!Z21*SJ_ROZP!$E21)),0)</f>
        <v>0</v>
      </c>
      <c r="P21" s="30">
        <f>ROUND(IF(SJ_stat!L21=0,0,12*1.358*(1/SJ_stat!AA21*SJ_ROZP!$E21)),0)</f>
        <v>0</v>
      </c>
      <c r="Q21" s="30">
        <f>ROUND(IF(SJ_stat!M21=0,0,12*1.358*(1/SJ_stat!AB21*SJ_ROZP!$E21)),0)</f>
        <v>0</v>
      </c>
      <c r="R21" s="30">
        <f>ROUND(IF(SJ_stat!N21=0,0,12*1.358*(1/SJ_stat!AC21*SJ_ROZP!$E21)),0)</f>
        <v>0</v>
      </c>
      <c r="S21" s="30">
        <f>ROUND(IF(SJ_stat!O21=0,0,12*1.358*(1/SJ_stat!AD21*SJ_ROZP!$E21)),0)</f>
        <v>0</v>
      </c>
      <c r="T21" s="30">
        <f>ROUND(IF(SJ_stat!P21=0,0,12*1.358*(1/SJ_stat!AE21*SJ_ROZP!$E21)),0)</f>
        <v>0</v>
      </c>
      <c r="U21" s="30">
        <f>ROUND(IF(SJ_stat!Q21=0,0,12*1.358*(1/SJ_stat!AF21*SJ_ROZP!$E21)),0)</f>
        <v>0</v>
      </c>
      <c r="V21" s="30">
        <f>ROUND(IF(SJ_stat!R21=0,0,12*1.358*(1/SJ_stat!AG21*SJ_ROZP!$E21)),0)</f>
        <v>0</v>
      </c>
      <c r="W21" s="30">
        <f>ROUND(IF(SJ_stat!S21=0,0,12*1.358*(1/SJ_stat!AH21*SJ_ROZP!$E21)),0)</f>
        <v>3739</v>
      </c>
      <c r="X21" s="30">
        <f>ROUND(IF(SJ_stat!T21=0,0,12*1.358*(1/SJ_stat!AI21*SJ_ROZP!$E21)),0)</f>
        <v>6646</v>
      </c>
      <c r="Y21" s="30">
        <f>ROUND(IF(SJ_stat!U21=0,0,12*1.358*(1/SJ_stat!AJ21*SJ_ROZP!$E21)),0)</f>
        <v>0</v>
      </c>
      <c r="Z21" s="30">
        <v>0</v>
      </c>
      <c r="AA21" s="30">
        <f>ROUND(K21*SJ_stat!G21/1.358+L21*SJ_stat!H21/1.358+M21*SJ_stat!I21/1.358+N21*SJ_stat!J21/1.358+O21*SJ_stat!K21/1.358+P21*SJ_stat!L21/1.358+Q21*SJ_stat!M21/1.358+R21*SJ_stat!N21/1.358+S21*SJ_stat!O21/1.358+T21*SJ_stat!P21/1.358+U21*SJ_stat!Q21/1.358+V21*SJ_stat!R21/1.358+W21*SJ_stat!S21/1.358+X21*SJ_stat!T21/1.358+Y21*SJ_stat!U21/1.358,0)</f>
        <v>574158</v>
      </c>
      <c r="AB21" s="30">
        <f t="shared" si="8"/>
        <v>574158</v>
      </c>
      <c r="AC21" s="45">
        <f>ROUND(IF(SJ_stat!G21=0,0,SJ_stat!G21/SJ_stat!V21)+IF(SJ_stat!L21=0,0,SJ_stat!L21/SJ_stat!AA21)+IF(SJ_stat!Q21=0,0,SJ_stat!Q21/SJ_stat!AF21),2)</f>
        <v>0</v>
      </c>
      <c r="AD21" s="45">
        <f>ROUND(IF(SJ_stat!H21=0,0,SJ_stat!H21/SJ_stat!W21)+IF(SJ_stat!M21=0,0,SJ_stat!M21/SJ_stat!AB21)+IF(SJ_stat!R21=0,0,SJ_stat!R21/SJ_stat!AG21),2)</f>
        <v>0</v>
      </c>
      <c r="AE21" s="45">
        <f>ROUND(IF(SJ_stat!I21=0,0,SJ_stat!I21/SJ_stat!X21)+IF(SJ_stat!N21=0,0,SJ_stat!N21/SJ_stat!AC21)+IF(SJ_stat!S21=0,0,SJ_stat!S21/SJ_stat!AH21),2)</f>
        <v>0.67</v>
      </c>
      <c r="AF21" s="45">
        <f>ROUND(IF(SJ_stat!J21=0,0,SJ_stat!J21/SJ_stat!Y21)+IF(SJ_stat!O21=0,0,SJ_stat!O21/SJ_stat!AD21)+IF(SJ_stat!T21=0,0,SJ_stat!T21/SJ_stat!AI21),2)</f>
        <v>1.1399999999999999</v>
      </c>
      <c r="AG21" s="45">
        <f>ROUND(IF(SJ_stat!K21=0,0,SJ_stat!K21/SJ_stat!Z21)+IF(SJ_stat!P21=0,0,SJ_stat!P21/SJ_stat!AE21)+IF(SJ_stat!U21=0,0,SJ_stat!U21/SJ_stat!AJ21),2)</f>
        <v>0</v>
      </c>
      <c r="AH21" s="45">
        <f t="shared" si="9"/>
        <v>1.81</v>
      </c>
      <c r="AI21" s="5"/>
      <c r="AJ21" s="30">
        <f>SUM(SJ_stat!G21:K21)</f>
        <v>0</v>
      </c>
      <c r="AK21" s="30">
        <f>SUM(SJ_stat!L21:P21)</f>
        <v>0</v>
      </c>
      <c r="AL21" s="30">
        <f>SUM(SJ_stat!Q21:U21)</f>
        <v>151</v>
      </c>
      <c r="AM21" s="17">
        <f t="shared" si="10"/>
        <v>60.4</v>
      </c>
    </row>
    <row r="22" spans="1:40" ht="15" customHeight="1">
      <c r="A22" s="37">
        <f>SJ_stat!A22</f>
        <v>1436</v>
      </c>
      <c r="B22" s="39" t="str">
        <f>SJ_stat!B22</f>
        <v>Integrovaná střední škola, Vysoké nad Jizerou, Dr. Farského 300</v>
      </c>
      <c r="C22" s="37">
        <f>SJ_stat!C22</f>
        <v>3141</v>
      </c>
      <c r="D22" s="39" t="str">
        <f>SJ_stat!D22</f>
        <v>ISŠ Vysoké n. J., Dr. Farského 300</v>
      </c>
      <c r="E22" s="26">
        <f>ROUND(SJ_ROZP!X22,0)</f>
        <v>3916838</v>
      </c>
      <c r="F22" s="30">
        <f t="shared" si="5"/>
        <v>2863206</v>
      </c>
      <c r="G22" s="30">
        <f t="shared" si="6"/>
        <v>967764</v>
      </c>
      <c r="H22" s="30">
        <f t="shared" si="7"/>
        <v>57264</v>
      </c>
      <c r="I22" s="30">
        <f>ROUND((SJ_stat!G22*SJ_stat!AK22+SJ_stat!H22*SJ_stat!AL22+SJ_stat!I22*SJ_stat!AM22+SJ_stat!J22*SJ_stat!AN22+SJ_stat!K22*SJ_stat!AO22+SJ_stat!L22*SJ_stat!AP22+SJ_stat!M22*SJ_stat!AQ22+SJ_stat!N22*SJ_stat!AR22+SJ_stat!O22*SJ_stat!AS22+SJ_stat!P22*SJ_stat!AT22+SJ_stat!Q22*SJ_stat!AP22+SJ_stat!R22*SJ_stat!AV22+SJ_stat!S22*SJ_stat!AW22+SJ_stat!T22*SJ_stat!AX22+SJ_stat!U22*SJ_stat!AY22),0)</f>
        <v>28604</v>
      </c>
      <c r="J22" s="45">
        <f>ROUND(((AA22/SJ_ROZP!E22)/12),2)</f>
        <v>9.02</v>
      </c>
      <c r="K22" s="30">
        <f>ROUND(IF(SJ_stat!G22=0,0,12*1.358*(1/SJ_stat!V22*SJ_ROZP!$E22)),0)</f>
        <v>0</v>
      </c>
      <c r="L22" s="30">
        <f>ROUND(IF(SJ_stat!H22=0,0,12*1.358*(1/SJ_stat!W22*SJ_ROZP!$E22)),0)</f>
        <v>0</v>
      </c>
      <c r="M22" s="30">
        <f>ROUND(IF(SJ_stat!I22=0,0,12*1.358*(1/SJ_stat!X22*SJ_ROZP!$E22)),0)</f>
        <v>7299</v>
      </c>
      <c r="N22" s="30">
        <f>ROUND(IF(SJ_stat!J22=0,0,12*1.358*(1/SJ_stat!Y22*SJ_ROZP!$E22)),0)</f>
        <v>13896</v>
      </c>
      <c r="O22" s="30">
        <f>ROUND(IF(SJ_stat!K22=0,0,12*1.358*(1/SJ_stat!Z22*SJ_ROZP!$E22)),0)</f>
        <v>0</v>
      </c>
      <c r="P22" s="30">
        <f>ROUND(IF(SJ_stat!L22=0,0,12*1.358*(1/SJ_stat!AA22*SJ_ROZP!$E22)),0)</f>
        <v>0</v>
      </c>
      <c r="Q22" s="30">
        <f>ROUND(IF(SJ_stat!M22=0,0,12*1.358*(1/SJ_stat!AB22*SJ_ROZP!$E22)),0)</f>
        <v>0</v>
      </c>
      <c r="R22" s="30">
        <f>ROUND(IF(SJ_stat!N22=0,0,12*1.358*(1/SJ_stat!AC22*SJ_ROZP!$E22)),0)</f>
        <v>0</v>
      </c>
      <c r="S22" s="30">
        <f>ROUND(IF(SJ_stat!O22=0,0,12*1.358*(1/SJ_stat!AD22*SJ_ROZP!$E22)),0)</f>
        <v>0</v>
      </c>
      <c r="T22" s="30">
        <f>ROUND(IF(SJ_stat!P22=0,0,12*1.358*(1/SJ_stat!AE22*SJ_ROZP!$E22)),0)</f>
        <v>0</v>
      </c>
      <c r="U22" s="30">
        <f>ROUND(IF(SJ_stat!Q22=0,0,12*1.358*(1/SJ_stat!AF22*SJ_ROZP!$E22)),0)</f>
        <v>0</v>
      </c>
      <c r="V22" s="30">
        <f>ROUND(IF(SJ_stat!R22=0,0,12*1.358*(1/SJ_stat!AG22*SJ_ROZP!$E22)),0)</f>
        <v>0</v>
      </c>
      <c r="W22" s="30">
        <f>ROUND(IF(SJ_stat!S22=0,0,12*1.358*(1/SJ_stat!AH22*SJ_ROZP!$E22)),0)</f>
        <v>0</v>
      </c>
      <c r="X22" s="30">
        <f>ROUND(IF(SJ_stat!T22=0,0,12*1.358*(1/SJ_stat!AI22*SJ_ROZP!$E22)),0)</f>
        <v>0</v>
      </c>
      <c r="Y22" s="30">
        <f>ROUND(IF(SJ_stat!U22=0,0,12*1.358*(1/SJ_stat!AJ22*SJ_ROZP!$E22)),0)</f>
        <v>0</v>
      </c>
      <c r="Z22" s="30">
        <v>0</v>
      </c>
      <c r="AA22" s="30">
        <f>ROUND(K22*SJ_stat!G22/1.358+L22*SJ_stat!H22/1.358+M22*SJ_stat!I22/1.358+N22*SJ_stat!J22/1.358+O22*SJ_stat!K22/1.358+P22*SJ_stat!L22/1.358+Q22*SJ_stat!M22/1.358+R22*SJ_stat!N22/1.358+S22*SJ_stat!O22/1.358+T22*SJ_stat!P22/1.358+U22*SJ_stat!Q22/1.358+V22*SJ_stat!R22/1.358+W22*SJ_stat!S22/1.358+X22*SJ_stat!T22/1.358+Y22*SJ_stat!U22/1.358,0)</f>
        <v>2863206</v>
      </c>
      <c r="AB22" s="30">
        <f t="shared" si="8"/>
        <v>2863206</v>
      </c>
      <c r="AC22" s="45">
        <f>ROUND(IF(SJ_stat!G22=0,0,SJ_stat!G22/SJ_stat!V22)+IF(SJ_stat!L22=0,0,SJ_stat!L22/SJ_stat!AA22)+IF(SJ_stat!Q22=0,0,SJ_stat!Q22/SJ_stat!AF22),2)</f>
        <v>0</v>
      </c>
      <c r="AD22" s="45">
        <f>ROUND(IF(SJ_stat!H22=0,0,SJ_stat!H22/SJ_stat!W22)+IF(SJ_stat!M22=0,0,SJ_stat!M22/SJ_stat!AB22)+IF(SJ_stat!R22=0,0,SJ_stat!R22/SJ_stat!AG22),2)</f>
        <v>0</v>
      </c>
      <c r="AE22" s="45">
        <f>ROUND(IF(SJ_stat!I22=0,0,SJ_stat!I22/SJ_stat!X22)+IF(SJ_stat!N22=0,0,SJ_stat!N22/SJ_stat!AC22)+IF(SJ_stat!S22=0,0,SJ_stat!S22/SJ_stat!AH22),2)</f>
        <v>3.89</v>
      </c>
      <c r="AF22" s="45">
        <f>ROUND(IF(SJ_stat!J22=0,0,SJ_stat!J22/SJ_stat!Y22)+IF(SJ_stat!O22=0,0,SJ_stat!O22/SJ_stat!AD22)+IF(SJ_stat!T22=0,0,SJ_stat!T22/SJ_stat!AI22),2)</f>
        <v>5.12</v>
      </c>
      <c r="AG22" s="45">
        <f>ROUND(IF(SJ_stat!K22=0,0,SJ_stat!K22/SJ_stat!Z22)+IF(SJ_stat!P22=0,0,SJ_stat!P22/SJ_stat!AE22)+IF(SJ_stat!U22=0,0,SJ_stat!U22/SJ_stat!AJ22),2)</f>
        <v>0</v>
      </c>
      <c r="AH22" s="45">
        <f t="shared" si="9"/>
        <v>9.01</v>
      </c>
      <c r="AI22" s="5"/>
      <c r="AJ22" s="30">
        <f>SUM(SJ_stat!G22:K22)</f>
        <v>389</v>
      </c>
      <c r="AK22" s="30">
        <f>SUM(SJ_stat!L22:P22)</f>
        <v>0</v>
      </c>
      <c r="AL22" s="30">
        <f>SUM(SJ_stat!Q22:U22)</f>
        <v>0</v>
      </c>
      <c r="AM22" s="17">
        <f t="shared" si="10"/>
        <v>389</v>
      </c>
    </row>
    <row r="23" spans="1:40" ht="15" customHeight="1">
      <c r="A23" s="37">
        <f>SJ_stat!A23</f>
        <v>1443</v>
      </c>
      <c r="B23" s="39" t="str">
        <f>SJ_stat!B23</f>
        <v>Střední škola, Lomnice n. P., Antala Staška 213</v>
      </c>
      <c r="C23" s="37">
        <f>SJ_stat!C23</f>
        <v>3141</v>
      </c>
      <c r="D23" s="39" t="str">
        <f>SJ_stat!D23</f>
        <v>SŠ Lomnice n. P., Antala Staška 213</v>
      </c>
      <c r="E23" s="26">
        <f>ROUND(SJ_ROZP!X23,0)</f>
        <v>1125866</v>
      </c>
      <c r="F23" s="30">
        <f t="shared" si="5"/>
        <v>823211</v>
      </c>
      <c r="G23" s="30">
        <f t="shared" si="6"/>
        <v>278245</v>
      </c>
      <c r="H23" s="30">
        <f t="shared" si="7"/>
        <v>16464</v>
      </c>
      <c r="I23" s="30">
        <f>ROUND((SJ_stat!G23*SJ_stat!AK23+SJ_stat!H23*SJ_stat!AL23+SJ_stat!I23*SJ_stat!AM23+SJ_stat!J23*SJ_stat!AN23+SJ_stat!K23*SJ_stat!AO23+SJ_stat!L23*SJ_stat!AP23+SJ_stat!M23*SJ_stat!AQ23+SJ_stat!N23*SJ_stat!AR23+SJ_stat!O23*SJ_stat!AS23+SJ_stat!P23*SJ_stat!AT23+SJ_stat!Q23*SJ_stat!AP23+SJ_stat!R23*SJ_stat!AV23+SJ_stat!S23*SJ_stat!AW23+SJ_stat!T23*SJ_stat!AX23+SJ_stat!U23*SJ_stat!AY23),0)</f>
        <v>7946</v>
      </c>
      <c r="J23" s="45">
        <f>ROUND(((AA23/SJ_ROZP!E23)/12),2)</f>
        <v>2.59</v>
      </c>
      <c r="K23" s="30">
        <f>ROUND(IF(SJ_stat!G23=0,0,12*1.358*(1/SJ_stat!V23*SJ_ROZP!$E23)),0)</f>
        <v>0</v>
      </c>
      <c r="L23" s="30">
        <f>ROUND(IF(SJ_stat!H23=0,0,12*1.358*(1/SJ_stat!W23*SJ_ROZP!$E23)),0)</f>
        <v>0</v>
      </c>
      <c r="M23" s="30">
        <f>ROUND(IF(SJ_stat!I23=0,0,12*1.358*(1/SJ_stat!X23*SJ_ROZP!$E23)),0)</f>
        <v>8160</v>
      </c>
      <c r="N23" s="30">
        <f>ROUND(IF(SJ_stat!J23=0,0,12*1.358*(1/SJ_stat!Y23*SJ_ROZP!$E23)),0)</f>
        <v>0</v>
      </c>
      <c r="O23" s="30">
        <f>ROUND(IF(SJ_stat!K23=0,0,12*1.358*(1/SJ_stat!Z23*SJ_ROZP!$E23)),0)</f>
        <v>0</v>
      </c>
      <c r="P23" s="30">
        <f>ROUND(IF(SJ_stat!L23=0,0,12*1.358*(1/SJ_stat!AA23*SJ_ROZP!$E23)),0)</f>
        <v>0</v>
      </c>
      <c r="Q23" s="30">
        <f>ROUND(IF(SJ_stat!M23=0,0,12*1.358*(1/SJ_stat!AB23*SJ_ROZP!$E23)),0)</f>
        <v>0</v>
      </c>
      <c r="R23" s="30">
        <f>ROUND(IF(SJ_stat!N23=0,0,12*1.358*(1/SJ_stat!AC23*SJ_ROZP!$E23)),0)</f>
        <v>0</v>
      </c>
      <c r="S23" s="30">
        <f>ROUND(IF(SJ_stat!O23=0,0,12*1.358*(1/SJ_stat!AD23*SJ_ROZP!$E23)),0)</f>
        <v>0</v>
      </c>
      <c r="T23" s="30">
        <f>ROUND(IF(SJ_stat!P23=0,0,12*1.358*(1/SJ_stat!AE23*SJ_ROZP!$E23)),0)</f>
        <v>0</v>
      </c>
      <c r="U23" s="30">
        <f>ROUND(IF(SJ_stat!Q23=0,0,12*1.358*(1/SJ_stat!AF23*SJ_ROZP!$E23)),0)</f>
        <v>0</v>
      </c>
      <c r="V23" s="30">
        <f>ROUND(IF(SJ_stat!R23=0,0,12*1.358*(1/SJ_stat!AG23*SJ_ROZP!$E23)),0)</f>
        <v>0</v>
      </c>
      <c r="W23" s="30">
        <f>ROUND(IF(SJ_stat!S23=0,0,12*1.358*(1/SJ_stat!AH23*SJ_ROZP!$E23)),0)</f>
        <v>0</v>
      </c>
      <c r="X23" s="30">
        <f>ROUND(IF(SJ_stat!T23=0,0,12*1.358*(1/SJ_stat!AI23*SJ_ROZP!$E23)),0)</f>
        <v>0</v>
      </c>
      <c r="Y23" s="30">
        <f>ROUND(IF(SJ_stat!U23=0,0,12*1.358*(1/SJ_stat!AJ23*SJ_ROZP!$E23)),0)</f>
        <v>0</v>
      </c>
      <c r="Z23" s="30">
        <v>0</v>
      </c>
      <c r="AA23" s="30">
        <f>ROUND(K23*SJ_stat!G23/1.358+L23*SJ_stat!H23/1.358+M23*SJ_stat!I23/1.358+N23*SJ_stat!J23/1.358+O23*SJ_stat!K23/1.358+P23*SJ_stat!L23/1.358+Q23*SJ_stat!M23/1.358+R23*SJ_stat!N23/1.358+S23*SJ_stat!O23/1.358+T23*SJ_stat!P23/1.358+U23*SJ_stat!Q23/1.358+V23*SJ_stat!R23/1.358+W23*SJ_stat!S23/1.358+X23*SJ_stat!T23/1.358+Y23*SJ_stat!U23/1.358,0)</f>
        <v>823211</v>
      </c>
      <c r="AB23" s="30">
        <f t="shared" si="8"/>
        <v>823211</v>
      </c>
      <c r="AC23" s="45">
        <f>ROUND(IF(SJ_stat!G23=0,0,SJ_stat!G23/SJ_stat!V23)+IF(SJ_stat!L23=0,0,SJ_stat!L23/SJ_stat!AA23)+IF(SJ_stat!Q23=0,0,SJ_stat!Q23/SJ_stat!AF23),2)</f>
        <v>0</v>
      </c>
      <c r="AD23" s="45">
        <f>ROUND(IF(SJ_stat!H23=0,0,SJ_stat!H23/SJ_stat!W23)+IF(SJ_stat!M23=0,0,SJ_stat!M23/SJ_stat!AB23)+IF(SJ_stat!R23=0,0,SJ_stat!R23/SJ_stat!AG23),2)</f>
        <v>0</v>
      </c>
      <c r="AE23" s="45">
        <f>ROUND(IF(SJ_stat!I23=0,0,SJ_stat!I23/SJ_stat!X23)+IF(SJ_stat!N23=0,0,SJ_stat!N23/SJ_stat!AC23)+IF(SJ_stat!S23=0,0,SJ_stat!S23/SJ_stat!AH23),2)</f>
        <v>2.59</v>
      </c>
      <c r="AF23" s="45">
        <f>ROUND(IF(SJ_stat!J23=0,0,SJ_stat!J23/SJ_stat!Y23)+IF(SJ_stat!O23=0,0,SJ_stat!O23/SJ_stat!AD23)+IF(SJ_stat!T23=0,0,SJ_stat!T23/SJ_stat!AI23),2)</f>
        <v>0</v>
      </c>
      <c r="AG23" s="45">
        <f>ROUND(IF(SJ_stat!K23=0,0,SJ_stat!K23/SJ_stat!Z23)+IF(SJ_stat!P23=0,0,SJ_stat!P23/SJ_stat!AE23)+IF(SJ_stat!U23=0,0,SJ_stat!U23/SJ_stat!AJ23),2)</f>
        <v>0</v>
      </c>
      <c r="AH23" s="45">
        <f t="shared" si="9"/>
        <v>2.59</v>
      </c>
      <c r="AI23" s="5"/>
      <c r="AJ23" s="30">
        <f>SUM(SJ_stat!G23:K23)</f>
        <v>137</v>
      </c>
      <c r="AK23" s="30">
        <f>SUM(SJ_stat!L23:P23)</f>
        <v>0</v>
      </c>
      <c r="AL23" s="30">
        <f>SUM(SJ_stat!Q23:U23)</f>
        <v>0</v>
      </c>
      <c r="AM23" s="17">
        <f t="shared" si="10"/>
        <v>137</v>
      </c>
    </row>
    <row r="24" spans="1:40" ht="15" customHeight="1">
      <c r="A24" s="37">
        <f>SJ_stat!A24</f>
        <v>1443</v>
      </c>
      <c r="B24" s="39" t="str">
        <f>SJ_stat!B24</f>
        <v>Střední škola, Lomnice n. P., Antala Staška 213</v>
      </c>
      <c r="C24" s="37">
        <f>SJ_stat!C24</f>
        <v>3141</v>
      </c>
      <c r="D24" s="39" t="str">
        <f>SJ_stat!D24</f>
        <v>SŠ Lomnice n. P., Josefa Jana Fučíka 80</v>
      </c>
      <c r="E24" s="26">
        <f>ROUND(SJ_ROZP!X24,0)</f>
        <v>1148112</v>
      </c>
      <c r="F24" s="30">
        <f t="shared" si="5"/>
        <v>840707</v>
      </c>
      <c r="G24" s="30">
        <f t="shared" si="6"/>
        <v>284159</v>
      </c>
      <c r="H24" s="30">
        <f t="shared" si="7"/>
        <v>16814</v>
      </c>
      <c r="I24" s="30">
        <f>ROUND((SJ_stat!G24*SJ_stat!AK24+SJ_stat!H24*SJ_stat!AL24+SJ_stat!I24*SJ_stat!AM24+SJ_stat!J24*SJ_stat!AN24+SJ_stat!K24*SJ_stat!AO24+SJ_stat!L24*SJ_stat!AP24+SJ_stat!M24*SJ_stat!AQ24+SJ_stat!N24*SJ_stat!AR24+SJ_stat!O24*SJ_stat!AS24+SJ_stat!P24*SJ_stat!AT24+SJ_stat!Q24*SJ_stat!AP24+SJ_stat!R24*SJ_stat!AV24+SJ_stat!S24*SJ_stat!AW24+SJ_stat!T24*SJ_stat!AX24+SJ_stat!U24*SJ_stat!AY24),0)</f>
        <v>6432</v>
      </c>
      <c r="J24" s="45">
        <f>ROUND(((AA24/SJ_ROZP!E24)/12),2)</f>
        <v>2.65</v>
      </c>
      <c r="K24" s="30">
        <f>ROUND(IF(SJ_stat!G24=0,0,12*1.358*(1/SJ_stat!V24*SJ_ROZP!$E24)),0)</f>
        <v>0</v>
      </c>
      <c r="L24" s="30">
        <f>ROUND(IF(SJ_stat!H24=0,0,12*1.358*(1/SJ_stat!W24*SJ_ROZP!$E24)),0)</f>
        <v>0</v>
      </c>
      <c r="M24" s="30">
        <f>ROUND(IF(SJ_stat!I24=0,0,12*1.358*(1/SJ_stat!X24*SJ_ROZP!$E24)),0)</f>
        <v>0</v>
      </c>
      <c r="N24" s="30">
        <f>ROUND(IF(SJ_stat!J24=0,0,12*1.358*(1/SJ_stat!Y24*SJ_ROZP!$E24)),0)</f>
        <v>17040</v>
      </c>
      <c r="O24" s="30">
        <f>ROUND(IF(SJ_stat!K24=0,0,12*1.358*(1/SJ_stat!Z24*SJ_ROZP!$E24)),0)</f>
        <v>0</v>
      </c>
      <c r="P24" s="30">
        <f>ROUND(IF(SJ_stat!L24=0,0,12*1.358*(1/SJ_stat!AA24*SJ_ROZP!$E24)),0)</f>
        <v>0</v>
      </c>
      <c r="Q24" s="30">
        <f>ROUND(IF(SJ_stat!M24=0,0,12*1.358*(1/SJ_stat!AB24*SJ_ROZP!$E24)),0)</f>
        <v>0</v>
      </c>
      <c r="R24" s="30">
        <f>ROUND(IF(SJ_stat!N24=0,0,12*1.358*(1/SJ_stat!AC24*SJ_ROZP!$E24)),0)</f>
        <v>0</v>
      </c>
      <c r="S24" s="30">
        <f>ROUND(IF(SJ_stat!O24=0,0,12*1.358*(1/SJ_stat!AD24*SJ_ROZP!$E24)),0)</f>
        <v>0</v>
      </c>
      <c r="T24" s="30">
        <f>ROUND(IF(SJ_stat!P24=0,0,12*1.358*(1/SJ_stat!AE24*SJ_ROZP!$E24)),0)</f>
        <v>0</v>
      </c>
      <c r="U24" s="30">
        <f>ROUND(IF(SJ_stat!Q24=0,0,12*1.358*(1/SJ_stat!AF24*SJ_ROZP!$E24)),0)</f>
        <v>0</v>
      </c>
      <c r="V24" s="30">
        <f>ROUND(IF(SJ_stat!R24=0,0,12*1.358*(1/SJ_stat!AG24*SJ_ROZP!$E24)),0)</f>
        <v>0</v>
      </c>
      <c r="W24" s="30">
        <f>ROUND(IF(SJ_stat!S24=0,0,12*1.358*(1/SJ_stat!AH24*SJ_ROZP!$E24)),0)</f>
        <v>0</v>
      </c>
      <c r="X24" s="30">
        <f>ROUND(IF(SJ_stat!T24=0,0,12*1.358*(1/SJ_stat!AI24*SJ_ROZP!$E24)),0)</f>
        <v>0</v>
      </c>
      <c r="Y24" s="30">
        <f>ROUND(IF(SJ_stat!U24=0,0,12*1.358*(1/SJ_stat!AJ24*SJ_ROZP!$E24)),0)</f>
        <v>0</v>
      </c>
      <c r="Z24" s="30">
        <v>0</v>
      </c>
      <c r="AA24" s="30">
        <f>ROUND(K24*SJ_stat!G24/1.358+L24*SJ_stat!H24/1.358+M24*SJ_stat!I24/1.358+N24*SJ_stat!J24/1.358+O24*SJ_stat!K24/1.358+P24*SJ_stat!L24/1.358+Q24*SJ_stat!M24/1.358+R24*SJ_stat!N24/1.358+S24*SJ_stat!O24/1.358+T24*SJ_stat!P24/1.358+U24*SJ_stat!Q24/1.358+V24*SJ_stat!R24/1.358+W24*SJ_stat!S24/1.358+X24*SJ_stat!T24/1.358+Y24*SJ_stat!U24/1.358,0)</f>
        <v>840707</v>
      </c>
      <c r="AB24" s="30">
        <f t="shared" si="8"/>
        <v>840707</v>
      </c>
      <c r="AC24" s="45">
        <f>ROUND(IF(SJ_stat!G24=0,0,SJ_stat!G24/SJ_stat!V24)+IF(SJ_stat!L24=0,0,SJ_stat!L24/SJ_stat!AA24)+IF(SJ_stat!Q24=0,0,SJ_stat!Q24/SJ_stat!AF24),2)</f>
        <v>0</v>
      </c>
      <c r="AD24" s="45">
        <f>ROUND(IF(SJ_stat!H24=0,0,SJ_stat!H24/SJ_stat!W24)+IF(SJ_stat!M24=0,0,SJ_stat!M24/SJ_stat!AB24)+IF(SJ_stat!R24=0,0,SJ_stat!R24/SJ_stat!AG24),2)</f>
        <v>0</v>
      </c>
      <c r="AE24" s="45">
        <f>ROUND(IF(SJ_stat!I24=0,0,SJ_stat!I24/SJ_stat!X24)+IF(SJ_stat!N24=0,0,SJ_stat!N24/SJ_stat!AC24)+IF(SJ_stat!S24=0,0,SJ_stat!S24/SJ_stat!AH24),2)</f>
        <v>0</v>
      </c>
      <c r="AF24" s="45">
        <f>ROUND(IF(SJ_stat!J24=0,0,SJ_stat!J24/SJ_stat!Y24)+IF(SJ_stat!O24=0,0,SJ_stat!O24/SJ_stat!AD24)+IF(SJ_stat!T24=0,0,SJ_stat!T24/SJ_stat!AI24),2)</f>
        <v>2.65</v>
      </c>
      <c r="AG24" s="45">
        <f>ROUND(IF(SJ_stat!K24=0,0,SJ_stat!K24/SJ_stat!Z24)+IF(SJ_stat!P24=0,0,SJ_stat!P24/SJ_stat!AE24)+IF(SJ_stat!U24=0,0,SJ_stat!U24/SJ_stat!AJ24),2)</f>
        <v>0</v>
      </c>
      <c r="AH24" s="45">
        <f t="shared" si="9"/>
        <v>2.65</v>
      </c>
      <c r="AI24" s="5"/>
      <c r="AJ24" s="30">
        <f>SUM(SJ_stat!G24:K24)</f>
        <v>67</v>
      </c>
      <c r="AK24" s="30">
        <f>SUM(SJ_stat!L24:P24)</f>
        <v>0</v>
      </c>
      <c r="AL24" s="30">
        <f>SUM(SJ_stat!Q24:U24)</f>
        <v>0</v>
      </c>
      <c r="AM24" s="17">
        <f t="shared" si="10"/>
        <v>67</v>
      </c>
    </row>
    <row r="25" spans="1:40" ht="15" customHeight="1">
      <c r="A25" s="37">
        <f>SJ_stat!A25</f>
        <v>1448</v>
      </c>
      <c r="B25" s="39" t="str">
        <f>SJ_stat!B25</f>
        <v>Střední škola hospodářská a lesnická, Frýdlant, Bělíkova 1387</v>
      </c>
      <c r="C25" s="37">
        <f>SJ_stat!C25</f>
        <v>3141</v>
      </c>
      <c r="D25" s="39" t="str">
        <f>SJ_stat!D25</f>
        <v>SŠ hosp Frýdlant, Bělíkova 1387</v>
      </c>
      <c r="E25" s="26">
        <f>ROUND(SJ_ROZP!X25,0)</f>
        <v>4117992</v>
      </c>
      <c r="F25" s="30">
        <f t="shared" si="5"/>
        <v>3010144</v>
      </c>
      <c r="G25" s="30">
        <f t="shared" si="6"/>
        <v>1017429</v>
      </c>
      <c r="H25" s="30">
        <f t="shared" si="7"/>
        <v>60203</v>
      </c>
      <c r="I25" s="30">
        <f>ROUND((SJ_stat!G25*SJ_stat!AK25+SJ_stat!H25*SJ_stat!AL25+SJ_stat!I25*SJ_stat!AM25+SJ_stat!J25*SJ_stat!AN25+SJ_stat!K25*SJ_stat!AO25+SJ_stat!L25*SJ_stat!AP25+SJ_stat!M25*SJ_stat!AQ25+SJ_stat!N25*SJ_stat!AR25+SJ_stat!O25*SJ_stat!AS25+SJ_stat!P25*SJ_stat!AT25+SJ_stat!Q25*SJ_stat!AP25+SJ_stat!R25*SJ_stat!AV25+SJ_stat!S25*SJ_stat!AW25+SJ_stat!T25*SJ_stat!AX25+SJ_stat!U25*SJ_stat!AY25),0)</f>
        <v>30216</v>
      </c>
      <c r="J25" s="45">
        <f>ROUND(((AA25/SJ_ROZP!E25)/12),2)</f>
        <v>9.48</v>
      </c>
      <c r="K25" s="30">
        <f>ROUND(IF(SJ_stat!G25=0,0,12*1.358*(1/SJ_stat!V25*SJ_ROZP!$E25)),0)</f>
        <v>0</v>
      </c>
      <c r="L25" s="30">
        <f>ROUND(IF(SJ_stat!H25=0,0,12*1.358*(1/SJ_stat!W25*SJ_ROZP!$E25)),0)</f>
        <v>0</v>
      </c>
      <c r="M25" s="30">
        <f>ROUND(IF(SJ_stat!I25=0,0,12*1.358*(1/SJ_stat!X25*SJ_ROZP!$E25)),0)</f>
        <v>7162</v>
      </c>
      <c r="N25" s="30">
        <f>ROUND(IF(SJ_stat!J25=0,0,12*1.358*(1/SJ_stat!Y25*SJ_ROZP!$E25)),0)</f>
        <v>15589</v>
      </c>
      <c r="O25" s="30">
        <f>ROUND(IF(SJ_stat!K25=0,0,12*1.358*(1/SJ_stat!Z25*SJ_ROZP!$E25)),0)</f>
        <v>0</v>
      </c>
      <c r="P25" s="30">
        <f>ROUND(IF(SJ_stat!L25=0,0,12*1.358*(1/SJ_stat!AA25*SJ_ROZP!$E25)),0)</f>
        <v>0</v>
      </c>
      <c r="Q25" s="30">
        <f>ROUND(IF(SJ_stat!M25=0,0,12*1.358*(1/SJ_stat!AB25*SJ_ROZP!$E25)),0)</f>
        <v>4681</v>
      </c>
      <c r="R25" s="30">
        <f>ROUND(IF(SJ_stat!N25=0,0,12*1.358*(1/SJ_stat!AC25*SJ_ROZP!$E25)),0)</f>
        <v>4681</v>
      </c>
      <c r="S25" s="30">
        <f>ROUND(IF(SJ_stat!O25=0,0,12*1.358*(1/SJ_stat!AD25*SJ_ROZP!$E25)),0)</f>
        <v>0</v>
      </c>
      <c r="T25" s="30">
        <f>ROUND(IF(SJ_stat!P25=0,0,12*1.358*(1/SJ_stat!AE25*SJ_ROZP!$E25)),0)</f>
        <v>0</v>
      </c>
      <c r="U25" s="30">
        <f>ROUND(IF(SJ_stat!Q25=0,0,12*1.358*(1/SJ_stat!AF25*SJ_ROZP!$E25)),0)</f>
        <v>0</v>
      </c>
      <c r="V25" s="30">
        <f>ROUND(IF(SJ_stat!R25=0,0,12*1.358*(1/SJ_stat!AG25*SJ_ROZP!$E25)),0)</f>
        <v>0</v>
      </c>
      <c r="W25" s="30">
        <f>ROUND(IF(SJ_stat!S25=0,0,12*1.358*(1/SJ_stat!AH25*SJ_ROZP!$E25)),0)</f>
        <v>0</v>
      </c>
      <c r="X25" s="30">
        <f>ROUND(IF(SJ_stat!T25=0,0,12*1.358*(1/SJ_stat!AI25*SJ_ROZP!$E25)),0)</f>
        <v>0</v>
      </c>
      <c r="Y25" s="30">
        <f>ROUND(IF(SJ_stat!U25=0,0,12*1.358*(1/SJ_stat!AJ25*SJ_ROZP!$E25)),0)</f>
        <v>0</v>
      </c>
      <c r="Z25" s="30">
        <v>0</v>
      </c>
      <c r="AA25" s="30">
        <f>ROUND(K25*SJ_stat!G25/1.358+L25*SJ_stat!H25/1.358+M25*SJ_stat!I25/1.358+N25*SJ_stat!J25/1.358+O25*SJ_stat!K25/1.358+P25*SJ_stat!L25/1.358+Q25*SJ_stat!M25/1.358+R25*SJ_stat!N25/1.358+S25*SJ_stat!O25/1.358+T25*SJ_stat!P25/1.358+U25*SJ_stat!Q25/1.358+V25*SJ_stat!R25/1.358+W25*SJ_stat!S25/1.358+X25*SJ_stat!T25/1.358+Y25*SJ_stat!U25/1.358,0)</f>
        <v>3010144</v>
      </c>
      <c r="AB25" s="30">
        <f t="shared" si="8"/>
        <v>3010144</v>
      </c>
      <c r="AC25" s="45">
        <f>ROUND(IF(SJ_stat!G25=0,0,SJ_stat!G25/SJ_stat!V25)+IF(SJ_stat!L25=0,0,SJ_stat!L25/SJ_stat!AA25)+IF(SJ_stat!Q25=0,0,SJ_stat!Q25/SJ_stat!AF25),2)</f>
        <v>0</v>
      </c>
      <c r="AD25" s="45">
        <f>ROUND(IF(SJ_stat!H25=0,0,SJ_stat!H25/SJ_stat!W25)+IF(SJ_stat!M25=0,0,SJ_stat!M25/SJ_stat!AB25)+IF(SJ_stat!R25=0,0,SJ_stat!R25/SJ_stat!AG25),2)</f>
        <v>0.88</v>
      </c>
      <c r="AE25" s="45">
        <f>ROUND(IF(SJ_stat!I25=0,0,SJ_stat!I25/SJ_stat!X25)+IF(SJ_stat!N25=0,0,SJ_stat!N25/SJ_stat!AC25)+IF(SJ_stat!S25=0,0,SJ_stat!S25/SJ_stat!AH25),2)</f>
        <v>5.13</v>
      </c>
      <c r="AF25" s="45">
        <f>ROUND(IF(SJ_stat!J25=0,0,SJ_stat!J25/SJ_stat!Y25)+IF(SJ_stat!O25=0,0,SJ_stat!O25/SJ_stat!AD25)+IF(SJ_stat!T25=0,0,SJ_stat!T25/SJ_stat!AI25),2)</f>
        <v>3.47</v>
      </c>
      <c r="AG25" s="45">
        <f>ROUND(IF(SJ_stat!K25=0,0,SJ_stat!K25/SJ_stat!Z25)+IF(SJ_stat!P25=0,0,SJ_stat!P25/SJ_stat!AE25)+IF(SJ_stat!U25=0,0,SJ_stat!U25/SJ_stat!AJ25),2)</f>
        <v>0</v>
      </c>
      <c r="AH25" s="45">
        <f t="shared" si="9"/>
        <v>9.48</v>
      </c>
      <c r="AI25" s="5"/>
      <c r="AJ25" s="30">
        <f>SUM(SJ_stat!G25:K25)</f>
        <v>348</v>
      </c>
      <c r="AK25" s="30">
        <f>SUM(SJ_stat!L25:P25)</f>
        <v>168</v>
      </c>
      <c r="AL25" s="30">
        <f>SUM(SJ_stat!Q25:U25)</f>
        <v>0</v>
      </c>
      <c r="AM25" s="17">
        <f t="shared" si="10"/>
        <v>448.8</v>
      </c>
    </row>
    <row r="26" spans="1:40" ht="15" customHeight="1">
      <c r="A26" s="37">
        <f>SJ_stat!A26</f>
        <v>1448</v>
      </c>
      <c r="B26" s="39" t="str">
        <f>SJ_stat!B26</f>
        <v>Střední škola hospodářská a lesnická, Frýdlant, Bělíkova 1387</v>
      </c>
      <c r="C26" s="37">
        <f>SJ_stat!C26</f>
        <v>3141</v>
      </c>
      <c r="D26" s="39" t="str">
        <f>SJ_stat!D26</f>
        <v>SŠ hosp Frýdlant ,Mládeže 885 -  výdejna</v>
      </c>
      <c r="E26" s="26">
        <f>ROUND(SJ_ROZP!X26,0)</f>
        <v>530712</v>
      </c>
      <c r="F26" s="30">
        <f t="shared" si="5"/>
        <v>386103</v>
      </c>
      <c r="G26" s="30">
        <f t="shared" si="6"/>
        <v>130503</v>
      </c>
      <c r="H26" s="30">
        <f t="shared" si="7"/>
        <v>7722</v>
      </c>
      <c r="I26" s="30">
        <f>ROUND((SJ_stat!G26*SJ_stat!AK26+SJ_stat!H26*SJ_stat!AL26+SJ_stat!I26*SJ_stat!AM26+SJ_stat!J26*SJ_stat!AN26+SJ_stat!K26*SJ_stat!AO26+SJ_stat!L26*SJ_stat!AP26+SJ_stat!M26*SJ_stat!AQ26+SJ_stat!N26*SJ_stat!AR26+SJ_stat!O26*SJ_stat!AS26+SJ_stat!P26*SJ_stat!AT26+SJ_stat!Q26*SJ_stat!AP26+SJ_stat!R26*SJ_stat!AV26+SJ_stat!S26*SJ_stat!AW26+SJ_stat!T26*SJ_stat!AX26+SJ_stat!U26*SJ_stat!AY26),0)</f>
        <v>6384</v>
      </c>
      <c r="J26" s="45">
        <f>ROUND(((AA26/SJ_ROZP!E26)/12),2)</f>
        <v>1.22</v>
      </c>
      <c r="K26" s="30">
        <f>ROUND(IF(SJ_stat!G26=0,0,12*1.358*(1/SJ_stat!V26*SJ_ROZP!$E26)),0)</f>
        <v>0</v>
      </c>
      <c r="L26" s="30">
        <f>ROUND(IF(SJ_stat!H26=0,0,12*1.358*(1/SJ_stat!W26*SJ_ROZP!$E26)),0)</f>
        <v>0</v>
      </c>
      <c r="M26" s="30">
        <f>ROUND(IF(SJ_stat!I26=0,0,12*1.358*(1/SJ_stat!X26*SJ_ROZP!$E26)),0)</f>
        <v>0</v>
      </c>
      <c r="N26" s="30">
        <f>ROUND(IF(SJ_stat!J26=0,0,12*1.358*(1/SJ_stat!Y26*SJ_ROZP!$E26)),0)</f>
        <v>0</v>
      </c>
      <c r="O26" s="30">
        <f>ROUND(IF(SJ_stat!K26=0,0,12*1.358*(1/SJ_stat!Z26*SJ_ROZP!$E26)),0)</f>
        <v>0</v>
      </c>
      <c r="P26" s="30">
        <f>ROUND(IF(SJ_stat!L26=0,0,12*1.358*(1/SJ_stat!AA26*SJ_ROZP!$E26)),0)</f>
        <v>0</v>
      </c>
      <c r="Q26" s="30">
        <f>ROUND(IF(SJ_stat!M26=0,0,12*1.358*(1/SJ_stat!AB26*SJ_ROZP!$E26)),0)</f>
        <v>0</v>
      </c>
      <c r="R26" s="30">
        <f>ROUND(IF(SJ_stat!N26=0,0,12*1.358*(1/SJ_stat!AC26*SJ_ROZP!$E26)),0)</f>
        <v>0</v>
      </c>
      <c r="S26" s="30">
        <f>ROUND(IF(SJ_stat!O26=0,0,12*1.358*(1/SJ_stat!AD26*SJ_ROZP!$E26)),0)</f>
        <v>0</v>
      </c>
      <c r="T26" s="30">
        <f>ROUND(IF(SJ_stat!P26=0,0,12*1.358*(1/SJ_stat!AE26*SJ_ROZP!$E26)),0)</f>
        <v>0</v>
      </c>
      <c r="U26" s="30">
        <f>ROUND(IF(SJ_stat!Q26=0,0,12*1.358*(1/SJ_stat!AF26*SJ_ROZP!$E26)),0)</f>
        <v>0</v>
      </c>
      <c r="V26" s="30">
        <f>ROUND(IF(SJ_stat!R26=0,0,12*1.358*(1/SJ_stat!AG26*SJ_ROZP!$E26)),0)</f>
        <v>3121</v>
      </c>
      <c r="W26" s="30">
        <f>ROUND(IF(SJ_stat!S26=0,0,12*1.358*(1/SJ_stat!AH26*SJ_ROZP!$E26)),0)</f>
        <v>3121</v>
      </c>
      <c r="X26" s="30">
        <f>ROUND(IF(SJ_stat!T26=0,0,12*1.358*(1/SJ_stat!AI26*SJ_ROZP!$E26)),0)</f>
        <v>0</v>
      </c>
      <c r="Y26" s="30">
        <f>ROUND(IF(SJ_stat!U26=0,0,12*1.358*(1/SJ_stat!AJ26*SJ_ROZP!$E26)),0)</f>
        <v>0</v>
      </c>
      <c r="Z26" s="30">
        <v>0</v>
      </c>
      <c r="AA26" s="30">
        <f>ROUND(K26*SJ_stat!G26/1.358+L26*SJ_stat!H26/1.358+M26*SJ_stat!I26/1.358+N26*SJ_stat!J26/1.358+O26*SJ_stat!K26/1.358+P26*SJ_stat!L26/1.358+Q26*SJ_stat!M26/1.358+R26*SJ_stat!N26/1.358+S26*SJ_stat!O26/1.358+T26*SJ_stat!P26/1.358+U26*SJ_stat!Q26/1.358+V26*SJ_stat!R26/1.358+W26*SJ_stat!S26/1.358+X26*SJ_stat!T26/1.358+Y26*SJ_stat!U26/1.358,0)</f>
        <v>386103</v>
      </c>
      <c r="AB26" s="30">
        <f t="shared" si="8"/>
        <v>386103</v>
      </c>
      <c r="AC26" s="45">
        <f>ROUND(IF(SJ_stat!G26=0,0,SJ_stat!G26/SJ_stat!V26)+IF(SJ_stat!L26=0,0,SJ_stat!L26/SJ_stat!AA26)+IF(SJ_stat!Q26=0,0,SJ_stat!Q26/SJ_stat!AF26),2)</f>
        <v>0</v>
      </c>
      <c r="AD26" s="45">
        <f>ROUND(IF(SJ_stat!H26=0,0,SJ_stat!H26/SJ_stat!W26)+IF(SJ_stat!M26=0,0,SJ_stat!M26/SJ_stat!AB26)+IF(SJ_stat!R26=0,0,SJ_stat!R26/SJ_stat!AG26),2)</f>
        <v>0.59</v>
      </c>
      <c r="AE26" s="45">
        <f>ROUND(IF(SJ_stat!I26=0,0,SJ_stat!I26/SJ_stat!X26)+IF(SJ_stat!N26=0,0,SJ_stat!N26/SJ_stat!AC26)+IF(SJ_stat!S26=0,0,SJ_stat!S26/SJ_stat!AH26),2)</f>
        <v>0.63</v>
      </c>
      <c r="AF26" s="45">
        <f>ROUND(IF(SJ_stat!J26=0,0,SJ_stat!J26/SJ_stat!Y26)+IF(SJ_stat!O26=0,0,SJ_stat!O26/SJ_stat!AD26)+IF(SJ_stat!T26=0,0,SJ_stat!T26/SJ_stat!AI26),2)</f>
        <v>0</v>
      </c>
      <c r="AG26" s="45">
        <f>ROUND(IF(SJ_stat!K26=0,0,SJ_stat!K26/SJ_stat!Z26)+IF(SJ_stat!P26=0,0,SJ_stat!P26/SJ_stat!AE26)+IF(SJ_stat!U26=0,0,SJ_stat!U26/SJ_stat!AJ26),2)</f>
        <v>0</v>
      </c>
      <c r="AH26" s="45">
        <f t="shared" si="9"/>
        <v>1.22</v>
      </c>
      <c r="AI26" s="5"/>
      <c r="AJ26" s="30">
        <f>SUM(SJ_stat!G26:K26)</f>
        <v>0</v>
      </c>
      <c r="AK26" s="30">
        <f>SUM(SJ_stat!L26:P26)</f>
        <v>0</v>
      </c>
      <c r="AL26" s="30">
        <f>SUM(SJ_stat!Q26:U26)</f>
        <v>168</v>
      </c>
      <c r="AM26" s="17">
        <f t="shared" si="10"/>
        <v>67.2</v>
      </c>
    </row>
    <row r="27" spans="1:40" ht="15" customHeight="1">
      <c r="A27" s="37">
        <f>SJ_stat!A27</f>
        <v>1450</v>
      </c>
      <c r="B27" s="39" t="str">
        <f>SJ_stat!B27</f>
        <v>Střední odborná škola, Liberec, Jablonecká 999</v>
      </c>
      <c r="C27" s="37">
        <f>SJ_stat!C27</f>
        <v>3141</v>
      </c>
      <c r="D27" s="39" t="str">
        <f>SJ_stat!D27</f>
        <v>SOŠ Liberec, Jablonecká 999</v>
      </c>
      <c r="E27" s="26">
        <f>ROUND(SJ_ROZP!X27,0)</f>
        <v>2455711</v>
      </c>
      <c r="F27" s="30">
        <f t="shared" si="5"/>
        <v>1797631</v>
      </c>
      <c r="G27" s="30">
        <f t="shared" si="6"/>
        <v>607599</v>
      </c>
      <c r="H27" s="30">
        <f t="shared" si="7"/>
        <v>35953</v>
      </c>
      <c r="I27" s="30">
        <f>ROUND((SJ_stat!G27*SJ_stat!AK27+SJ_stat!H27*SJ_stat!AL27+SJ_stat!I27*SJ_stat!AM27+SJ_stat!J27*SJ_stat!AN27+SJ_stat!K27*SJ_stat!AO27+SJ_stat!L27*SJ_stat!AP27+SJ_stat!M27*SJ_stat!AQ27+SJ_stat!N27*SJ_stat!AR27+SJ_stat!O27*SJ_stat!AS27+SJ_stat!P27*SJ_stat!AT27+SJ_stat!Q27*SJ_stat!AP27+SJ_stat!R27*SJ_stat!AV27+SJ_stat!S27*SJ_stat!AW27+SJ_stat!T27*SJ_stat!AX27+SJ_stat!U27*SJ_stat!AY27),0)</f>
        <v>14528</v>
      </c>
      <c r="J27" s="45">
        <f>ROUND(((AA27/SJ_ROZP!E27)/12),2)</f>
        <v>5.66</v>
      </c>
      <c r="K27" s="30">
        <f>ROUND(IF(SJ_stat!G27=0,0,12*1.358*(1/SJ_stat!V27*SJ_ROZP!$E27)),0)</f>
        <v>0</v>
      </c>
      <c r="L27" s="30">
        <f>ROUND(IF(SJ_stat!H27=0,0,12*1.358*(1/SJ_stat!W27*SJ_ROZP!$E27)),0)</f>
        <v>0</v>
      </c>
      <c r="M27" s="30">
        <f>ROUND(IF(SJ_stat!I27=0,0,12*1.358*(1/SJ_stat!X27*SJ_ROZP!$E27)),0)</f>
        <v>8653</v>
      </c>
      <c r="N27" s="30">
        <f>ROUND(IF(SJ_stat!J27=0,0,12*1.358*(1/SJ_stat!Y27*SJ_ROZP!$E27)),0)</f>
        <v>18973</v>
      </c>
      <c r="O27" s="30">
        <f>ROUND(IF(SJ_stat!K27=0,0,12*1.358*(1/SJ_stat!Z27*SJ_ROZP!$E27)),0)</f>
        <v>9574</v>
      </c>
      <c r="P27" s="30">
        <f>ROUND(IF(SJ_stat!L27=0,0,12*1.358*(1/SJ_stat!AA27*SJ_ROZP!$E27)),0)</f>
        <v>0</v>
      </c>
      <c r="Q27" s="30">
        <f>ROUND(IF(SJ_stat!M27=0,0,12*1.358*(1/SJ_stat!AB27*SJ_ROZP!$E27)),0)</f>
        <v>0</v>
      </c>
      <c r="R27" s="30">
        <f>ROUND(IF(SJ_stat!N27=0,0,12*1.358*(1/SJ_stat!AC27*SJ_ROZP!$E27)),0)</f>
        <v>0</v>
      </c>
      <c r="S27" s="30">
        <f>ROUND(IF(SJ_stat!O27=0,0,12*1.358*(1/SJ_stat!AD27*SJ_ROZP!$E27)),0)</f>
        <v>0</v>
      </c>
      <c r="T27" s="30">
        <f>ROUND(IF(SJ_stat!P27=0,0,12*1.358*(1/SJ_stat!AE27*SJ_ROZP!$E27)),0)</f>
        <v>0</v>
      </c>
      <c r="U27" s="30">
        <f>ROUND(IF(SJ_stat!Q27=0,0,12*1.358*(1/SJ_stat!AF27*SJ_ROZP!$E27)),0)</f>
        <v>0</v>
      </c>
      <c r="V27" s="30">
        <f>ROUND(IF(SJ_stat!R27=0,0,12*1.358*(1/SJ_stat!AG27*SJ_ROZP!$E27)),0)</f>
        <v>0</v>
      </c>
      <c r="W27" s="30">
        <f>ROUND(IF(SJ_stat!S27=0,0,12*1.358*(1/SJ_stat!AH27*SJ_ROZP!$E27)),0)</f>
        <v>0</v>
      </c>
      <c r="X27" s="30">
        <f>ROUND(IF(SJ_stat!T27=0,0,12*1.358*(1/SJ_stat!AI27*SJ_ROZP!$E27)),0)</f>
        <v>0</v>
      </c>
      <c r="Y27" s="30">
        <f>ROUND(IF(SJ_stat!U27=0,0,12*1.358*(1/SJ_stat!AJ27*SJ_ROZP!$E27)),0)</f>
        <v>0</v>
      </c>
      <c r="Z27" s="30">
        <v>0</v>
      </c>
      <c r="AA27" s="30">
        <f>ROUND(K27*SJ_stat!G27/1.358+L27*SJ_stat!H27/1.358+M27*SJ_stat!I27/1.358+N27*SJ_stat!J27/1.358+O27*SJ_stat!K27/1.358+P27*SJ_stat!L27/1.358+Q27*SJ_stat!M27/1.358+R27*SJ_stat!N27/1.358+S27*SJ_stat!O27/1.358+T27*SJ_stat!P27/1.358+U27*SJ_stat!Q27/1.358+V27*SJ_stat!R27/1.358+W27*SJ_stat!S27/1.358+X27*SJ_stat!T27/1.358+Y27*SJ_stat!U27/1.358,0)</f>
        <v>1797631</v>
      </c>
      <c r="AB27" s="30">
        <f t="shared" si="8"/>
        <v>1797631</v>
      </c>
      <c r="AC27" s="45">
        <f>ROUND(IF(SJ_stat!G27=0,0,SJ_stat!G27/SJ_stat!V27)+IF(SJ_stat!L27=0,0,SJ_stat!L27/SJ_stat!AA27)+IF(SJ_stat!Q27=0,0,SJ_stat!Q27/SJ_stat!AF27),2)</f>
        <v>0</v>
      </c>
      <c r="AD27" s="45">
        <f>ROUND(IF(SJ_stat!H27=0,0,SJ_stat!H27/SJ_stat!W27)+IF(SJ_stat!M27=0,0,SJ_stat!M27/SJ_stat!AB27)+IF(SJ_stat!R27=0,0,SJ_stat!R27/SJ_stat!AG27),2)</f>
        <v>0</v>
      </c>
      <c r="AE27" s="45">
        <f>ROUND(IF(SJ_stat!I27=0,0,SJ_stat!I27/SJ_stat!X27)+IF(SJ_stat!N27=0,0,SJ_stat!N27/SJ_stat!AC27)+IF(SJ_stat!S27=0,0,SJ_stat!S27/SJ_stat!AH27),2)</f>
        <v>2.13</v>
      </c>
      <c r="AF27" s="45">
        <f>ROUND(IF(SJ_stat!J27=0,0,SJ_stat!J27/SJ_stat!Y27)+IF(SJ_stat!O27=0,0,SJ_stat!O27/SJ_stat!AD27)+IF(SJ_stat!T27=0,0,SJ_stat!T27/SJ_stat!AI27),2)</f>
        <v>1.98</v>
      </c>
      <c r="AG27" s="45">
        <f>ROUND(IF(SJ_stat!K27=0,0,SJ_stat!K27/SJ_stat!Z27)+IF(SJ_stat!P27=0,0,SJ_stat!P27/SJ_stat!AE27)+IF(SJ_stat!U27=0,0,SJ_stat!U27/SJ_stat!AJ27),2)</f>
        <v>1.55</v>
      </c>
      <c r="AH27" s="45">
        <f t="shared" si="9"/>
        <v>5.6599999999999993</v>
      </c>
      <c r="AI27" s="5"/>
      <c r="AJ27" s="30">
        <f>SUM(SJ_stat!G27:K27)</f>
        <v>221</v>
      </c>
      <c r="AK27" s="30">
        <f>SUM(SJ_stat!L27:P27)</f>
        <v>0</v>
      </c>
      <c r="AL27" s="30">
        <f>SUM(SJ_stat!Q27:U27)</f>
        <v>0</v>
      </c>
      <c r="AM27" s="17">
        <f t="shared" si="10"/>
        <v>221</v>
      </c>
    </row>
    <row r="28" spans="1:40" ht="15" customHeight="1">
      <c r="A28" s="37">
        <f>SJ_stat!A28</f>
        <v>1452</v>
      </c>
      <c r="B28" s="39" t="str">
        <f>SJ_stat!B28</f>
        <v>Obchodní akademie, Hotelová škola a Střední odborná škola, Turnov, Zborovská 519</v>
      </c>
      <c r="C28" s="37">
        <f>SJ_stat!C28</f>
        <v>3141</v>
      </c>
      <c r="D28" s="39" t="str">
        <f>SJ_stat!D28</f>
        <v>OA a HŠ Turnov, Zborovská 426</v>
      </c>
      <c r="E28" s="26">
        <f>ROUND(SJ_ROZP!X28,0)</f>
        <v>6387813</v>
      </c>
      <c r="F28" s="30">
        <f t="shared" si="5"/>
        <v>4662867</v>
      </c>
      <c r="G28" s="30">
        <f t="shared" si="6"/>
        <v>1576049</v>
      </c>
      <c r="H28" s="30">
        <f t="shared" si="7"/>
        <v>93257</v>
      </c>
      <c r="I28" s="30">
        <f>ROUND((SJ_stat!G28*SJ_stat!AK28+SJ_stat!H28*SJ_stat!AL28+SJ_stat!I28*SJ_stat!AM28+SJ_stat!J28*SJ_stat!AN28+SJ_stat!K28*SJ_stat!AO28+SJ_stat!L28*SJ_stat!AP28+SJ_stat!M28*SJ_stat!AQ28+SJ_stat!N28*SJ_stat!AR28+SJ_stat!O28*SJ_stat!AS28+SJ_stat!P28*SJ_stat!AT28+SJ_stat!Q28*SJ_stat!AP28+SJ_stat!R28*SJ_stat!AV28+SJ_stat!S28*SJ_stat!AW28+SJ_stat!T28*SJ_stat!AX28+SJ_stat!U28*SJ_stat!AY28),0)</f>
        <v>55640</v>
      </c>
      <c r="J28" s="45">
        <f>ROUND(((AA28/SJ_ROZP!E28)/12),2)</f>
        <v>14.69</v>
      </c>
      <c r="K28" s="30">
        <f>ROUND(IF(SJ_stat!G28=0,0,12*1.358*(1/SJ_stat!V28*SJ_ROZP!$E28)),0)</f>
        <v>0</v>
      </c>
      <c r="L28" s="30">
        <f>ROUND(IF(SJ_stat!H28=0,0,12*1.358*(1/SJ_stat!W28*SJ_ROZP!$E28)),0)</f>
        <v>6835</v>
      </c>
      <c r="M28" s="30">
        <f>ROUND(IF(SJ_stat!I28=0,0,12*1.358*(1/SJ_stat!X28*SJ_ROZP!$E28)),0)</f>
        <v>6835</v>
      </c>
      <c r="N28" s="30">
        <f>ROUND(IF(SJ_stat!J28=0,0,12*1.358*(1/SJ_stat!Y28*SJ_ROZP!$E28)),0)</f>
        <v>17696</v>
      </c>
      <c r="O28" s="30">
        <f>ROUND(IF(SJ_stat!K28=0,0,12*1.358*(1/SJ_stat!Z28*SJ_ROZP!$E28)),0)</f>
        <v>10410</v>
      </c>
      <c r="P28" s="30">
        <f>ROUND(IF(SJ_stat!L28=0,0,12*1.358*(1/SJ_stat!AA28*SJ_ROZP!$E28)),0)</f>
        <v>0</v>
      </c>
      <c r="Q28" s="30">
        <f>ROUND(IF(SJ_stat!M28=0,0,12*1.358*(1/SJ_stat!AB28*SJ_ROZP!$E28)),0)</f>
        <v>3450</v>
      </c>
      <c r="R28" s="30">
        <f>ROUND(IF(SJ_stat!N28=0,0,12*1.358*(1/SJ_stat!AC28*SJ_ROZP!$E28)),0)</f>
        <v>3450</v>
      </c>
      <c r="S28" s="30">
        <f>ROUND(IF(SJ_stat!O28=0,0,12*1.358*(1/SJ_stat!AD28*SJ_ROZP!$E28)),0)</f>
        <v>0</v>
      </c>
      <c r="T28" s="30">
        <f>ROUND(IF(SJ_stat!P28=0,0,12*1.358*(1/SJ_stat!AE28*SJ_ROZP!$E28)),0)</f>
        <v>0</v>
      </c>
      <c r="U28" s="30">
        <f>ROUND(IF(SJ_stat!Q28=0,0,12*1.358*(1/SJ_stat!AF28*SJ_ROZP!$E28)),0)</f>
        <v>0</v>
      </c>
      <c r="V28" s="30">
        <f>ROUND(IF(SJ_stat!R28=0,0,12*1.358*(1/SJ_stat!AG28*SJ_ROZP!$E28)),0)</f>
        <v>0</v>
      </c>
      <c r="W28" s="30">
        <f>ROUND(IF(SJ_stat!S28=0,0,12*1.358*(1/SJ_stat!AH28*SJ_ROZP!$E28)),0)</f>
        <v>0</v>
      </c>
      <c r="X28" s="30">
        <f>ROUND(IF(SJ_stat!T28=0,0,12*1.358*(1/SJ_stat!AI28*SJ_ROZP!$E28)),0)</f>
        <v>0</v>
      </c>
      <c r="Y28" s="30">
        <f>ROUND(IF(SJ_stat!U28=0,0,12*1.358*(1/SJ_stat!AJ28*SJ_ROZP!$E28)),0)</f>
        <v>0</v>
      </c>
      <c r="Z28" s="30">
        <v>0</v>
      </c>
      <c r="AA28" s="30">
        <f>ROUND(K28*SJ_stat!G28/1.358+L28*SJ_stat!H28/1.358+M28*SJ_stat!I28/1.358+N28*SJ_stat!J28/1.358+O28*SJ_stat!K28/1.358+P28*SJ_stat!L28/1.358+Q28*SJ_stat!M28/1.358+R28*SJ_stat!N28/1.358+S28*SJ_stat!O28/1.358+T28*SJ_stat!P28/1.358+U28*SJ_stat!Q28/1.358+V28*SJ_stat!R28/1.358+W28*SJ_stat!S28/1.358+X28*SJ_stat!T28/1.358+Y28*SJ_stat!U28/1.358,0)</f>
        <v>4662867</v>
      </c>
      <c r="AB28" s="30">
        <f t="shared" si="8"/>
        <v>4662867</v>
      </c>
      <c r="AC28" s="45">
        <f>ROUND(IF(SJ_stat!G28=0,0,SJ_stat!G28/SJ_stat!V28)+IF(SJ_stat!L28=0,0,SJ_stat!L28/SJ_stat!AA28)+IF(SJ_stat!Q28=0,0,SJ_stat!Q28/SJ_stat!AF28),2)</f>
        <v>0</v>
      </c>
      <c r="AD28" s="45">
        <f>ROUND(IF(SJ_stat!H28=0,0,SJ_stat!H28/SJ_stat!W28)+IF(SJ_stat!M28=0,0,SJ_stat!M28/SJ_stat!AB28)+IF(SJ_stat!R28=0,0,SJ_stat!R28/SJ_stat!AG28),2)</f>
        <v>5.15</v>
      </c>
      <c r="AE28" s="45">
        <f>ROUND(IF(SJ_stat!I28=0,0,SJ_stat!I28/SJ_stat!X28)+IF(SJ_stat!N28=0,0,SJ_stat!N28/SJ_stat!AC28)+IF(SJ_stat!S28=0,0,SJ_stat!S28/SJ_stat!AH28),2)</f>
        <v>5.92</v>
      </c>
      <c r="AF28" s="45">
        <f>ROUND(IF(SJ_stat!J28=0,0,SJ_stat!J28/SJ_stat!Y28)+IF(SJ_stat!O28=0,0,SJ_stat!O28/SJ_stat!AD28)+IF(SJ_stat!T28=0,0,SJ_stat!T28/SJ_stat!AI28),2)</f>
        <v>2.38</v>
      </c>
      <c r="AG28" s="45">
        <f>ROUND(IF(SJ_stat!K28=0,0,SJ_stat!K28/SJ_stat!Z28)+IF(SJ_stat!P28=0,0,SJ_stat!P28/SJ_stat!AE28)+IF(SJ_stat!U28=0,0,SJ_stat!U28/SJ_stat!AJ28),2)</f>
        <v>1.23</v>
      </c>
      <c r="AH28" s="45">
        <f t="shared" si="9"/>
        <v>14.68</v>
      </c>
      <c r="AI28" s="5"/>
      <c r="AJ28" s="30">
        <f>SUM(SJ_stat!G28:K28)</f>
        <v>426</v>
      </c>
      <c r="AK28" s="30">
        <f>SUM(SJ_stat!L28:P28)</f>
        <v>756</v>
      </c>
      <c r="AL28" s="30">
        <f>SUM(SJ_stat!Q28:U28)</f>
        <v>0</v>
      </c>
      <c r="AM28" s="17">
        <f t="shared" si="10"/>
        <v>879.6</v>
      </c>
    </row>
    <row r="29" spans="1:40" ht="15" customHeight="1">
      <c r="A29" s="37">
        <f>SJ_stat!A29</f>
        <v>1452</v>
      </c>
      <c r="B29" s="39" t="str">
        <f>SJ_stat!B29</f>
        <v>Obchodní akademie, Hotelová škola a Střední odborná škola, Turnov, Zborovská 519</v>
      </c>
      <c r="C29" s="37">
        <f>SJ_stat!C29</f>
        <v>3141</v>
      </c>
      <c r="D29" s="39" t="str">
        <f>SJ_stat!D29</f>
        <v>OA a HŠ Turnov, Zborovská 426 - Alešova výdejna</v>
      </c>
      <c r="E29" s="26">
        <f>ROUND(SJ_ROZP!X29,0)</f>
        <v>659022</v>
      </c>
      <c r="F29" s="30">
        <f t="shared" si="5"/>
        <v>479105</v>
      </c>
      <c r="G29" s="30">
        <f t="shared" si="6"/>
        <v>161937</v>
      </c>
      <c r="H29" s="30">
        <f t="shared" si="7"/>
        <v>9582</v>
      </c>
      <c r="I29" s="30">
        <f>ROUND((SJ_stat!G29*SJ_stat!AK29+SJ_stat!H29*SJ_stat!AL29+SJ_stat!I29*SJ_stat!AM29+SJ_stat!J29*SJ_stat!AN29+SJ_stat!K29*SJ_stat!AO29+SJ_stat!L29*SJ_stat!AP29+SJ_stat!M29*SJ_stat!AQ29+SJ_stat!N29*SJ_stat!AR29+SJ_stat!O29*SJ_stat!AS29+SJ_stat!P29*SJ_stat!AT29+SJ_stat!Q29*SJ_stat!AP29+SJ_stat!R29*SJ_stat!AV29+SJ_stat!S29*SJ_stat!AW29+SJ_stat!T29*SJ_stat!AX29+SJ_stat!U29*SJ_stat!AY29),0)</f>
        <v>8398</v>
      </c>
      <c r="J29" s="45">
        <f>ROUND(((AA29/SJ_ROZP!E29)/12),2)</f>
        <v>1.51</v>
      </c>
      <c r="K29" s="30">
        <f>ROUND(IF(SJ_stat!G29=0,0,12*1.358*(1/SJ_stat!V29*SJ_ROZP!$E29)),0)</f>
        <v>0</v>
      </c>
      <c r="L29" s="30">
        <f>ROUND(IF(SJ_stat!H29=0,0,12*1.358*(1/SJ_stat!W29*SJ_ROZP!$E29)),0)</f>
        <v>0</v>
      </c>
      <c r="M29" s="30">
        <f>ROUND(IF(SJ_stat!I29=0,0,12*1.358*(1/SJ_stat!X29*SJ_ROZP!$E29)),0)</f>
        <v>0</v>
      </c>
      <c r="N29" s="30">
        <f>ROUND(IF(SJ_stat!J29=0,0,12*1.358*(1/SJ_stat!Y29*SJ_ROZP!$E29)),0)</f>
        <v>0</v>
      </c>
      <c r="O29" s="30">
        <f>ROUND(IF(SJ_stat!K29=0,0,12*1.358*(1/SJ_stat!Z29*SJ_ROZP!$E29)),0)</f>
        <v>0</v>
      </c>
      <c r="P29" s="30">
        <f>ROUND(IF(SJ_stat!L29=0,0,12*1.358*(1/SJ_stat!AA29*SJ_ROZP!$E29)),0)</f>
        <v>0</v>
      </c>
      <c r="Q29" s="30">
        <f>ROUND(IF(SJ_stat!M29=0,0,12*1.358*(1/SJ_stat!AB29*SJ_ROZP!$E29)),0)</f>
        <v>0</v>
      </c>
      <c r="R29" s="30">
        <f>ROUND(IF(SJ_stat!N29=0,0,12*1.358*(1/SJ_stat!AC29*SJ_ROZP!$E29)),0)</f>
        <v>0</v>
      </c>
      <c r="S29" s="30">
        <f>ROUND(IF(SJ_stat!O29=0,0,12*1.358*(1/SJ_stat!AD29*SJ_ROZP!$E29)),0)</f>
        <v>0</v>
      </c>
      <c r="T29" s="30">
        <f>ROUND(IF(SJ_stat!P29=0,0,12*1.358*(1/SJ_stat!AE29*SJ_ROZP!$E29)),0)</f>
        <v>0</v>
      </c>
      <c r="U29" s="30">
        <f>ROUND(IF(SJ_stat!Q29=0,0,12*1.358*(1/SJ_stat!AF29*SJ_ROZP!$E29)),0)</f>
        <v>0</v>
      </c>
      <c r="V29" s="30">
        <f>ROUND(IF(SJ_stat!R29=0,0,12*1.358*(1/SJ_stat!AG29*SJ_ROZP!$E29)),0)</f>
        <v>0</v>
      </c>
      <c r="W29" s="30">
        <f>ROUND(IF(SJ_stat!S29=0,0,12*1.358*(1/SJ_stat!AH29*SJ_ROZP!$E29)),0)</f>
        <v>2944</v>
      </c>
      <c r="X29" s="30">
        <f>ROUND(IF(SJ_stat!T29=0,0,12*1.358*(1/SJ_stat!AI29*SJ_ROZP!$E29)),0)</f>
        <v>0</v>
      </c>
      <c r="Y29" s="30">
        <f>ROUND(IF(SJ_stat!U29=0,0,12*1.358*(1/SJ_stat!AJ29*SJ_ROZP!$E29)),0)</f>
        <v>0</v>
      </c>
      <c r="Z29" s="30">
        <v>0</v>
      </c>
      <c r="AA29" s="30">
        <f>ROUND(K29*SJ_stat!G29/1.358+L29*SJ_stat!H29/1.358+M29*SJ_stat!I29/1.358+N29*SJ_stat!J29/1.358+O29*SJ_stat!K29/1.358+P29*SJ_stat!L29/1.358+Q29*SJ_stat!M29/1.358+R29*SJ_stat!N29/1.358+S29*SJ_stat!O29/1.358+T29*SJ_stat!P29/1.358+U29*SJ_stat!Q29/1.358+V29*SJ_stat!R29/1.358+W29*SJ_stat!S29/1.358+X29*SJ_stat!T29/1.358+Y29*SJ_stat!U29/1.358,0)</f>
        <v>479105</v>
      </c>
      <c r="AB29" s="30">
        <f t="shared" si="8"/>
        <v>479105</v>
      </c>
      <c r="AC29" s="45">
        <f>ROUND(IF(SJ_stat!G29=0,0,SJ_stat!G29/SJ_stat!V29)+IF(SJ_stat!L29=0,0,SJ_stat!L29/SJ_stat!AA29)+IF(SJ_stat!Q29=0,0,SJ_stat!Q29/SJ_stat!AF29),2)</f>
        <v>0</v>
      </c>
      <c r="AD29" s="45">
        <f>ROUND(IF(SJ_stat!H29=0,0,SJ_stat!H29/SJ_stat!W29)+IF(SJ_stat!M29=0,0,SJ_stat!M29/SJ_stat!AB29)+IF(SJ_stat!R29=0,0,SJ_stat!R29/SJ_stat!AG29),2)</f>
        <v>0</v>
      </c>
      <c r="AE29" s="45">
        <f>ROUND(IF(SJ_stat!I29=0,0,SJ_stat!I29/SJ_stat!X29)+IF(SJ_stat!N29=0,0,SJ_stat!N29/SJ_stat!AC29)+IF(SJ_stat!S29=0,0,SJ_stat!S29/SJ_stat!AH29),2)</f>
        <v>1.51</v>
      </c>
      <c r="AF29" s="45">
        <f>ROUND(IF(SJ_stat!J29=0,0,SJ_stat!J29/SJ_stat!Y29)+IF(SJ_stat!O29=0,0,SJ_stat!O29/SJ_stat!AD29)+IF(SJ_stat!T29=0,0,SJ_stat!T29/SJ_stat!AI29),2)</f>
        <v>0</v>
      </c>
      <c r="AG29" s="45">
        <f>ROUND(IF(SJ_stat!K29=0,0,SJ_stat!K29/SJ_stat!Z29)+IF(SJ_stat!P29=0,0,SJ_stat!P29/SJ_stat!AE29)+IF(SJ_stat!U29=0,0,SJ_stat!U29/SJ_stat!AJ29),2)</f>
        <v>0</v>
      </c>
      <c r="AH29" s="45">
        <f t="shared" si="9"/>
        <v>1.51</v>
      </c>
      <c r="AI29" s="5"/>
      <c r="AJ29" s="30">
        <f>SUM(SJ_stat!G29:K29)</f>
        <v>0</v>
      </c>
      <c r="AK29" s="30">
        <f>SUM(SJ_stat!L29:P29)</f>
        <v>0</v>
      </c>
      <c r="AL29" s="30">
        <f>SUM(SJ_stat!Q29:U29)</f>
        <v>221</v>
      </c>
      <c r="AM29" s="17">
        <f t="shared" si="10"/>
        <v>88.4</v>
      </c>
    </row>
    <row r="30" spans="1:40" ht="15" customHeight="1">
      <c r="A30" s="37">
        <f>SJ_stat!A30</f>
        <v>1455</v>
      </c>
      <c r="B30" s="39" t="str">
        <f>SJ_stat!B30</f>
        <v>ZŠ a MŠ logopedická, Liberec, E. Krásnohorské 921</v>
      </c>
      <c r="C30" s="37">
        <f>SJ_stat!C30</f>
        <v>3141</v>
      </c>
      <c r="D30" s="39" t="str">
        <f>SJ_stat!D30</f>
        <v>ZŠ a MŠ logopedická, Liberec, E. Krásnohorské 921</v>
      </c>
      <c r="E30" s="26">
        <f>ROUND(SJ_ROZP!X30,0)</f>
        <v>2271614</v>
      </c>
      <c r="F30" s="30">
        <f t="shared" si="5"/>
        <v>1663461</v>
      </c>
      <c r="G30" s="30">
        <f t="shared" si="6"/>
        <v>562250</v>
      </c>
      <c r="H30" s="30">
        <f t="shared" si="7"/>
        <v>33269</v>
      </c>
      <c r="I30" s="30">
        <f>ROUND((SJ_stat!G30*SJ_stat!AK30+SJ_stat!H30*SJ_stat!AL30+SJ_stat!I30*SJ_stat!AM30+SJ_stat!J30*SJ_stat!AN30+SJ_stat!K30*SJ_stat!AO30+SJ_stat!L30*SJ_stat!AP30+SJ_stat!M30*SJ_stat!AQ30+SJ_stat!N30*SJ_stat!AR30+SJ_stat!O30*SJ_stat!AS30+SJ_stat!P30*SJ_stat!AT30+SJ_stat!Q30*SJ_stat!AP30+SJ_stat!R30*SJ_stat!AV30+SJ_stat!S30*SJ_stat!AW30+SJ_stat!T30*SJ_stat!AX30+SJ_stat!U30*SJ_stat!AY30),0)</f>
        <v>12634</v>
      </c>
      <c r="J30" s="45">
        <f>ROUND(((AA30/SJ_ROZP!E30)/12),2)</f>
        <v>5.24</v>
      </c>
      <c r="K30" s="30">
        <f>ROUND(IF(SJ_stat!G30=0,0,12*1.358*(1/SJ_stat!V30*SJ_ROZP!$E30)),0)</f>
        <v>16807</v>
      </c>
      <c r="L30" s="30">
        <f>ROUND(IF(SJ_stat!H30=0,0,12*1.358*(1/SJ_stat!W30*SJ_ROZP!$E30)),0)</f>
        <v>8392</v>
      </c>
      <c r="M30" s="30">
        <f>ROUND(IF(SJ_stat!I30=0,0,12*1.358*(1/SJ_stat!X30*SJ_ROZP!$E30)),0)</f>
        <v>0</v>
      </c>
      <c r="N30" s="30">
        <f>ROUND(IF(SJ_stat!J30=0,0,12*1.358*(1/SJ_stat!Y30*SJ_ROZP!$E30)),0)</f>
        <v>19095</v>
      </c>
      <c r="O30" s="30">
        <f>ROUND(IF(SJ_stat!K30=0,0,12*1.358*(1/SJ_stat!Z30*SJ_ROZP!$E30)),0)</f>
        <v>0</v>
      </c>
      <c r="P30" s="30">
        <f>ROUND(IF(SJ_stat!L30=0,0,12*1.358*(1/SJ_stat!AA30*SJ_ROZP!$E30)),0)</f>
        <v>0</v>
      </c>
      <c r="Q30" s="30">
        <f>ROUND(IF(SJ_stat!M30=0,0,12*1.358*(1/SJ_stat!AB30*SJ_ROZP!$E30)),0)</f>
        <v>0</v>
      </c>
      <c r="R30" s="30">
        <f>ROUND(IF(SJ_stat!N30=0,0,12*1.358*(1/SJ_stat!AC30*SJ_ROZP!$E30)),0)</f>
        <v>0</v>
      </c>
      <c r="S30" s="30">
        <f>ROUND(IF(SJ_stat!O30=0,0,12*1.358*(1/SJ_stat!AD30*SJ_ROZP!$E30)),0)</f>
        <v>0</v>
      </c>
      <c r="T30" s="30">
        <f>ROUND(IF(SJ_stat!P30=0,0,12*1.358*(1/SJ_stat!AE30*SJ_ROZP!$E30)),0)</f>
        <v>0</v>
      </c>
      <c r="U30" s="30">
        <f>ROUND(IF(SJ_stat!Q30=0,0,12*1.358*(1/SJ_stat!AF30*SJ_ROZP!$E30)),0)</f>
        <v>0</v>
      </c>
      <c r="V30" s="30">
        <f>ROUND(IF(SJ_stat!R30=0,0,12*1.358*(1/SJ_stat!AG30*SJ_ROZP!$E30)),0)</f>
        <v>0</v>
      </c>
      <c r="W30" s="30">
        <f>ROUND(IF(SJ_stat!S30=0,0,12*1.358*(1/SJ_stat!AH30*SJ_ROZP!$E30)),0)</f>
        <v>0</v>
      </c>
      <c r="X30" s="30">
        <f>ROUND(IF(SJ_stat!T30=0,0,12*1.358*(1/SJ_stat!AI30*SJ_ROZP!$E30)),0)</f>
        <v>0</v>
      </c>
      <c r="Y30" s="30">
        <f>ROUND(IF(SJ_stat!U30=0,0,12*1.358*(1/SJ_stat!AJ30*SJ_ROZP!$E30)),0)</f>
        <v>0</v>
      </c>
      <c r="Z30" s="30">
        <v>0</v>
      </c>
      <c r="AA30" s="30">
        <f>ROUND(K30*SJ_stat!G30/1.358+L30*SJ_stat!H30/1.358+M30*SJ_stat!I30/1.358+N30*SJ_stat!J30/1.358+O30*SJ_stat!K30/1.358+P30*SJ_stat!L30/1.358+Q30*SJ_stat!M30/1.358+R30*SJ_stat!N30/1.358+S30*SJ_stat!O30/1.358+T30*SJ_stat!P30/1.358+U30*SJ_stat!Q30/1.358+V30*SJ_stat!R30/1.358+W30*SJ_stat!S30/1.358+X30*SJ_stat!T30/1.358+Y30*SJ_stat!U30/1.358,0)</f>
        <v>1663461</v>
      </c>
      <c r="AB30" s="30">
        <f t="shared" si="8"/>
        <v>1663461</v>
      </c>
      <c r="AC30" s="45">
        <f>ROUND(IF(SJ_stat!G30=0,0,SJ_stat!G30/SJ_stat!V30)+IF(SJ_stat!L30=0,0,SJ_stat!L30/SJ_stat!AA30)+IF(SJ_stat!Q30=0,0,SJ_stat!Q30/SJ_stat!AF30),2)</f>
        <v>0.94</v>
      </c>
      <c r="AD30" s="45">
        <f>ROUND(IF(SJ_stat!H30=0,0,SJ_stat!H30/SJ_stat!W30)+IF(SJ_stat!M30=0,0,SJ_stat!M30/SJ_stat!AB30)+IF(SJ_stat!R30=0,0,SJ_stat!R30/SJ_stat!AG30),2)</f>
        <v>2.35</v>
      </c>
      <c r="AE30" s="45">
        <f>ROUND(IF(SJ_stat!I30=0,0,SJ_stat!I30/SJ_stat!X30)+IF(SJ_stat!N30=0,0,SJ_stat!N30/SJ_stat!AC30)+IF(SJ_stat!S30=0,0,SJ_stat!S30/SJ_stat!AH30),2)</f>
        <v>0</v>
      </c>
      <c r="AF30" s="45">
        <f>ROUND(IF(SJ_stat!J30=0,0,SJ_stat!J30/SJ_stat!Y30)+IF(SJ_stat!O30=0,0,SJ_stat!O30/SJ_stat!AD30)+IF(SJ_stat!T30=0,0,SJ_stat!T30/SJ_stat!AI30),2)</f>
        <v>1.95</v>
      </c>
      <c r="AG30" s="45">
        <f>ROUND(IF(SJ_stat!K30=0,0,SJ_stat!K30/SJ_stat!Z30)+IF(SJ_stat!P30=0,0,SJ_stat!P30/SJ_stat!AE30)+IF(SJ_stat!U30=0,0,SJ_stat!U30/SJ_stat!AJ30),2)</f>
        <v>0</v>
      </c>
      <c r="AH30" s="45">
        <f t="shared" si="9"/>
        <v>5.24</v>
      </c>
      <c r="AI30" s="5"/>
      <c r="AJ30" s="30">
        <f>SUM(SJ_stat!G30:K30)</f>
        <v>189</v>
      </c>
      <c r="AK30" s="30">
        <f>SUM(SJ_stat!L30:P30)</f>
        <v>0</v>
      </c>
      <c r="AL30" s="30">
        <f>SUM(SJ_stat!Q30:U30)</f>
        <v>0</v>
      </c>
      <c r="AM30" s="17">
        <f t="shared" si="10"/>
        <v>189</v>
      </c>
    </row>
    <row r="31" spans="1:40" ht="15" customHeight="1">
      <c r="A31" s="37">
        <f>SJ_stat!A31</f>
        <v>1456</v>
      </c>
      <c r="B31" s="39" t="str">
        <f>SJ_stat!B31</f>
        <v>ZŠ a MŠ pro tělesně postižené, Liberec, Lužická 920/7</v>
      </c>
      <c r="C31" s="37">
        <f>SJ_stat!C31</f>
        <v>3141</v>
      </c>
      <c r="D31" s="39" t="str">
        <f>SJ_stat!D31</f>
        <v>ZŠ a MŠ pro TP, Libererec, Lužická 7 - výdejna</v>
      </c>
      <c r="E31" s="26">
        <f>ROUND(SJ_ROZP!X31,0)</f>
        <v>604196</v>
      </c>
      <c r="F31" s="30">
        <f t="shared" si="5"/>
        <v>440719</v>
      </c>
      <c r="G31" s="30">
        <f t="shared" si="6"/>
        <v>148963</v>
      </c>
      <c r="H31" s="30">
        <f t="shared" si="7"/>
        <v>8814</v>
      </c>
      <c r="I31" s="30">
        <f>ROUND((SJ_stat!G31*SJ_stat!AK31+SJ_stat!H31*SJ_stat!AL31+SJ_stat!I31*SJ_stat!AM31+SJ_stat!J31*SJ_stat!AN31+SJ_stat!K31*SJ_stat!AO31+SJ_stat!L31*SJ_stat!AP31+SJ_stat!M31*SJ_stat!AQ31+SJ_stat!N31*SJ_stat!AR31+SJ_stat!O31*SJ_stat!AS31+SJ_stat!P31*SJ_stat!AT31+SJ_stat!Q31*SJ_stat!AP31+SJ_stat!R31*SJ_stat!AV31+SJ_stat!S31*SJ_stat!AW31+SJ_stat!T31*SJ_stat!AX31+SJ_stat!U31*SJ_stat!AY31),0)</f>
        <v>5700</v>
      </c>
      <c r="J31" s="45">
        <f>ROUND(((AA31/SJ_ROZP!E31)/12),2)</f>
        <v>1.39</v>
      </c>
      <c r="K31" s="30">
        <f>ROUND(IF(SJ_stat!G31=0,0,12*1.358*(1/SJ_stat!V31*SJ_ROZP!$E31)),0)</f>
        <v>0</v>
      </c>
      <c r="L31" s="30">
        <f>ROUND(IF(SJ_stat!H31=0,0,12*1.358*(1/SJ_stat!W31*SJ_ROZP!$E31)),0)</f>
        <v>0</v>
      </c>
      <c r="M31" s="30">
        <f>ROUND(IF(SJ_stat!I31=0,0,12*1.358*(1/SJ_stat!X31*SJ_ROZP!$E31)),0)</f>
        <v>0</v>
      </c>
      <c r="N31" s="30">
        <f>ROUND(IF(SJ_stat!J31=0,0,12*1.358*(1/SJ_stat!Y31*SJ_ROZP!$E31)),0)</f>
        <v>0</v>
      </c>
      <c r="O31" s="30">
        <f>ROUND(IF(SJ_stat!K31=0,0,12*1.358*(1/SJ_stat!Z31*SJ_ROZP!$E31)),0)</f>
        <v>0</v>
      </c>
      <c r="P31" s="30">
        <f>ROUND(IF(SJ_stat!L31=0,0,12*1.358*(1/SJ_stat!AA31*SJ_ROZP!$E31)),0)</f>
        <v>0</v>
      </c>
      <c r="Q31" s="30">
        <f>ROUND(IF(SJ_stat!M31=0,0,12*1.358*(1/SJ_stat!AB31*SJ_ROZP!$E31)),0)</f>
        <v>0</v>
      </c>
      <c r="R31" s="30">
        <f>ROUND(IF(SJ_stat!N31=0,0,12*1.358*(1/SJ_stat!AC31*SJ_ROZP!$E31)),0)</f>
        <v>0</v>
      </c>
      <c r="S31" s="30">
        <f>ROUND(IF(SJ_stat!O31=0,0,12*1.358*(1/SJ_stat!AD31*SJ_ROZP!$E31)),0)</f>
        <v>0</v>
      </c>
      <c r="T31" s="30">
        <f>ROUND(IF(SJ_stat!P31=0,0,12*1.358*(1/SJ_stat!AE31*SJ_ROZP!$E31)),0)</f>
        <v>0</v>
      </c>
      <c r="U31" s="30">
        <f>ROUND(IF(SJ_stat!Q31=0,0,12*1.358*(1/SJ_stat!AF31*SJ_ROZP!$E31)),0)</f>
        <v>6254</v>
      </c>
      <c r="V31" s="30">
        <f>ROUND(IF(SJ_stat!R31=0,0,12*1.358*(1/SJ_stat!AG31*SJ_ROZP!$E31)),0)</f>
        <v>3376</v>
      </c>
      <c r="W31" s="30">
        <f>ROUND(IF(SJ_stat!S31=0,0,12*1.358*(1/SJ_stat!AH31*SJ_ROZP!$E31)),0)</f>
        <v>0</v>
      </c>
      <c r="X31" s="30">
        <f>ROUND(IF(SJ_stat!T31=0,0,12*1.358*(1/SJ_stat!AI31*SJ_ROZP!$E31)),0)</f>
        <v>0</v>
      </c>
      <c r="Y31" s="30">
        <f>ROUND(IF(SJ_stat!U31=0,0,12*1.358*(1/SJ_stat!AJ31*SJ_ROZP!$E31)),0)</f>
        <v>0</v>
      </c>
      <c r="Z31" s="30">
        <v>0</v>
      </c>
      <c r="AA31" s="30">
        <f>ROUND(K31*SJ_stat!G31/1.358+L31*SJ_stat!H31/1.358+M31*SJ_stat!I31/1.358+N31*SJ_stat!J31/1.358+O31*SJ_stat!K31/1.358+P31*SJ_stat!L31/1.358+Q31*SJ_stat!M31/1.358+R31*SJ_stat!N31/1.358+S31*SJ_stat!O31/1.358+T31*SJ_stat!P31/1.358+U31*SJ_stat!Q31/1.358+V31*SJ_stat!R31/1.358+W31*SJ_stat!S31/1.358+X31*SJ_stat!T31/1.358+Y31*SJ_stat!U31/1.358,0)</f>
        <v>440719</v>
      </c>
      <c r="AB31" s="30">
        <f t="shared" si="8"/>
        <v>440719</v>
      </c>
      <c r="AC31" s="45">
        <f>ROUND(IF(SJ_stat!G31=0,0,SJ_stat!G31/SJ_stat!V31)+IF(SJ_stat!L31=0,0,SJ_stat!L31/SJ_stat!AA31)+IF(SJ_stat!Q31=0,0,SJ_stat!Q31/SJ_stat!AF31),2)</f>
        <v>0.46</v>
      </c>
      <c r="AD31" s="45">
        <f>ROUND(IF(SJ_stat!H31=0,0,SJ_stat!H31/SJ_stat!W31)+IF(SJ_stat!M31=0,0,SJ_stat!M31/SJ_stat!AB31)+IF(SJ_stat!R31=0,0,SJ_stat!R31/SJ_stat!AG31),2)</f>
        <v>0.92</v>
      </c>
      <c r="AE31" s="45">
        <f>ROUND(IF(SJ_stat!I31=0,0,SJ_stat!I31/SJ_stat!X31)+IF(SJ_stat!N31=0,0,SJ_stat!N31/SJ_stat!AC31)+IF(SJ_stat!S31=0,0,SJ_stat!S31/SJ_stat!AH31),2)</f>
        <v>0</v>
      </c>
      <c r="AF31" s="45">
        <f>ROUND(IF(SJ_stat!J31=0,0,SJ_stat!J31/SJ_stat!Y31)+IF(SJ_stat!O31=0,0,SJ_stat!O31/SJ_stat!AD31)+IF(SJ_stat!T31=0,0,SJ_stat!T31/SJ_stat!AI31),2)</f>
        <v>0</v>
      </c>
      <c r="AG31" s="45">
        <f>ROUND(IF(SJ_stat!K31=0,0,SJ_stat!K31/SJ_stat!Z31)+IF(SJ_stat!P31=0,0,SJ_stat!P31/SJ_stat!AE31)+IF(SJ_stat!U31=0,0,SJ_stat!U31/SJ_stat!AJ31),2)</f>
        <v>0</v>
      </c>
      <c r="AH31" s="45">
        <f t="shared" si="9"/>
        <v>1.3800000000000001</v>
      </c>
      <c r="AI31" s="5"/>
      <c r="AJ31" s="30">
        <f>SUM(SJ_stat!G31:K31)</f>
        <v>0</v>
      </c>
      <c r="AK31" s="30">
        <f>SUM(SJ_stat!L31:P31)</f>
        <v>0</v>
      </c>
      <c r="AL31" s="30">
        <f>SUM(SJ_stat!Q31:U31)</f>
        <v>150</v>
      </c>
      <c r="AM31" s="17">
        <f t="shared" si="10"/>
        <v>60</v>
      </c>
    </row>
    <row r="32" spans="1:40" ht="15" customHeight="1">
      <c r="A32" s="37">
        <f>SJ_stat!A32</f>
        <v>1457</v>
      </c>
      <c r="B32" s="39" t="str">
        <f>SJ_stat!B32</f>
        <v>ZŠ, Jablonec n. N., Liberecká 1734/31</v>
      </c>
      <c r="C32" s="37">
        <f>SJ_stat!C32</f>
        <v>3141</v>
      </c>
      <c r="D32" s="39" t="str">
        <f>SJ_stat!D32</f>
        <v>ZŠ, Jablonec n. N., Polní 10</v>
      </c>
      <c r="E32" s="26">
        <f>ROUND(SJ_ROZP!X32,0)</f>
        <v>1008934</v>
      </c>
      <c r="F32" s="30">
        <f t="shared" si="5"/>
        <v>738426</v>
      </c>
      <c r="G32" s="30">
        <f t="shared" si="6"/>
        <v>249587</v>
      </c>
      <c r="H32" s="30">
        <f t="shared" si="7"/>
        <v>14769</v>
      </c>
      <c r="I32" s="30">
        <f>ROUND((SJ_stat!G32*SJ_stat!AK32+SJ_stat!H32*SJ_stat!AL32+SJ_stat!I32*SJ_stat!AM32+SJ_stat!J32*SJ_stat!AN32+SJ_stat!K32*SJ_stat!AO32+SJ_stat!L32*SJ_stat!AP32+SJ_stat!M32*SJ_stat!AQ32+SJ_stat!N32*SJ_stat!AR32+SJ_stat!O32*SJ_stat!AS32+SJ_stat!P32*SJ_stat!AT32+SJ_stat!Q32*SJ_stat!AP32+SJ_stat!R32*SJ_stat!AV32+SJ_stat!S32*SJ_stat!AW32+SJ_stat!T32*SJ_stat!AX32+SJ_stat!U32*SJ_stat!AY32),0)</f>
        <v>6152</v>
      </c>
      <c r="J32" s="45">
        <f>ROUND(((AA32/SJ_ROZP!E32)/12),2)</f>
        <v>2.33</v>
      </c>
      <c r="K32" s="30">
        <f>ROUND(IF(SJ_stat!G32=0,0,12*1.358*(1/SJ_stat!V32*SJ_ROZP!$E32)),0)</f>
        <v>0</v>
      </c>
      <c r="L32" s="30">
        <f>ROUND(IF(SJ_stat!H32=0,0,12*1.358*(1/SJ_stat!W32*SJ_ROZP!$E32)),0)</f>
        <v>8972</v>
      </c>
      <c r="M32" s="30">
        <f>ROUND(IF(SJ_stat!I32=0,0,12*1.358*(1/SJ_stat!X32*SJ_ROZP!$E32)),0)</f>
        <v>0</v>
      </c>
      <c r="N32" s="30">
        <f>ROUND(IF(SJ_stat!J32=0,0,12*1.358*(1/SJ_stat!Y32*SJ_ROZP!$E32)),0)</f>
        <v>0</v>
      </c>
      <c r="O32" s="30">
        <f>ROUND(IF(SJ_stat!K32=0,0,12*1.358*(1/SJ_stat!Z32*SJ_ROZP!$E32)),0)</f>
        <v>0</v>
      </c>
      <c r="P32" s="30">
        <f>ROUND(IF(SJ_stat!L32=0,0,12*1.358*(1/SJ_stat!AA32*SJ_ROZP!$E32)),0)</f>
        <v>11238</v>
      </c>
      <c r="Q32" s="30">
        <f>ROUND(IF(SJ_stat!M32=0,0,12*1.358*(1/SJ_stat!AB32*SJ_ROZP!$E32)),0)</f>
        <v>7230</v>
      </c>
      <c r="R32" s="30">
        <f>ROUND(IF(SJ_stat!N32=0,0,12*1.358*(1/SJ_stat!AC32*SJ_ROZP!$E32)),0)</f>
        <v>0</v>
      </c>
      <c r="S32" s="30">
        <f>ROUND(IF(SJ_stat!O32=0,0,12*1.358*(1/SJ_stat!AD32*SJ_ROZP!$E32)),0)</f>
        <v>0</v>
      </c>
      <c r="T32" s="30">
        <f>ROUND(IF(SJ_stat!P32=0,0,12*1.358*(1/SJ_stat!AE32*SJ_ROZP!$E32)),0)</f>
        <v>0</v>
      </c>
      <c r="U32" s="30">
        <f>ROUND(IF(SJ_stat!Q32=0,0,12*1.358*(1/SJ_stat!AF32*SJ_ROZP!$E32)),0)</f>
        <v>0</v>
      </c>
      <c r="V32" s="30">
        <f>ROUND(IF(SJ_stat!R32=0,0,12*1.358*(1/SJ_stat!AG32*SJ_ROZP!$E32)),0)</f>
        <v>0</v>
      </c>
      <c r="W32" s="30">
        <f>ROUND(IF(SJ_stat!S32=0,0,12*1.358*(1/SJ_stat!AH32*SJ_ROZP!$E32)),0)</f>
        <v>0</v>
      </c>
      <c r="X32" s="30">
        <f>ROUND(IF(SJ_stat!T32=0,0,12*1.358*(1/SJ_stat!AI32*SJ_ROZP!$E32)),0)</f>
        <v>0</v>
      </c>
      <c r="Y32" s="30">
        <f>ROUND(IF(SJ_stat!U32=0,0,12*1.358*(1/SJ_stat!AJ32*SJ_ROZP!$E32)),0)</f>
        <v>0</v>
      </c>
      <c r="Z32" s="30">
        <v>0</v>
      </c>
      <c r="AA32" s="30">
        <f>ROUND(K32*SJ_stat!G32/1.358+L32*SJ_stat!H32/1.358+M32*SJ_stat!I32/1.358+N32*SJ_stat!J32/1.358+O32*SJ_stat!K32/1.358+P32*SJ_stat!L32/1.358+Q32*SJ_stat!M32/1.358+R32*SJ_stat!N32/1.358+S32*SJ_stat!O32/1.358+T32*SJ_stat!P32/1.358+U32*SJ_stat!Q32/1.358+V32*SJ_stat!R32/1.358+W32*SJ_stat!S32/1.358+X32*SJ_stat!T32/1.358+Y32*SJ_stat!U32/1.358,0)</f>
        <v>738426</v>
      </c>
      <c r="AB32" s="30">
        <f t="shared" si="8"/>
        <v>738426</v>
      </c>
      <c r="AC32" s="45">
        <f>ROUND(IF(SJ_stat!G32=0,0,SJ_stat!G32/SJ_stat!V32)+IF(SJ_stat!L32=0,0,SJ_stat!L32/SJ_stat!AA32)+IF(SJ_stat!Q32=0,0,SJ_stat!Q32/SJ_stat!AF32),2)</f>
        <v>0.13</v>
      </c>
      <c r="AD32" s="45">
        <f>ROUND(IF(SJ_stat!H32=0,0,SJ_stat!H32/SJ_stat!W32)+IF(SJ_stat!M32=0,0,SJ_stat!M32/SJ_stat!AB32)+IF(SJ_stat!R32=0,0,SJ_stat!R32/SJ_stat!AG32),2)</f>
        <v>2.2000000000000002</v>
      </c>
      <c r="AE32" s="45">
        <f>ROUND(IF(SJ_stat!I32=0,0,SJ_stat!I32/SJ_stat!X32)+IF(SJ_stat!N32=0,0,SJ_stat!N32/SJ_stat!AC32)+IF(SJ_stat!S32=0,0,SJ_stat!S32/SJ_stat!AH32),2)</f>
        <v>0</v>
      </c>
      <c r="AF32" s="45">
        <f>ROUND(IF(SJ_stat!J32=0,0,SJ_stat!J32/SJ_stat!Y32)+IF(SJ_stat!O32=0,0,SJ_stat!O32/SJ_stat!AD32)+IF(SJ_stat!T32=0,0,SJ_stat!T32/SJ_stat!AI32),2)</f>
        <v>0</v>
      </c>
      <c r="AG32" s="45">
        <f>ROUND(IF(SJ_stat!K32=0,0,SJ_stat!K32/SJ_stat!Z32)+IF(SJ_stat!P32=0,0,SJ_stat!P32/SJ_stat!AE32)+IF(SJ_stat!U32=0,0,SJ_stat!U32/SJ_stat!AJ32),2)</f>
        <v>0</v>
      </c>
      <c r="AH32" s="45">
        <f t="shared" si="9"/>
        <v>2.33</v>
      </c>
      <c r="AI32" s="5"/>
      <c r="AJ32" s="30">
        <f>SUM(SJ_stat!G32:K32)</f>
        <v>91</v>
      </c>
      <c r="AK32" s="30">
        <f>SUM(SJ_stat!L32:P32)</f>
        <v>23</v>
      </c>
      <c r="AL32" s="30">
        <f>SUM(SJ_stat!Q32:U32)</f>
        <v>0</v>
      </c>
      <c r="AM32" s="17">
        <f t="shared" si="10"/>
        <v>104.8</v>
      </c>
    </row>
    <row r="33" spans="1:39" ht="15" customHeight="1">
      <c r="A33" s="37">
        <f>SJ_stat!A33</f>
        <v>1457</v>
      </c>
      <c r="B33" s="39" t="str">
        <f>SJ_stat!B33</f>
        <v>ZŠ, Jablonec n. N., Liberecká 1734/31</v>
      </c>
      <c r="C33" s="37">
        <f>SJ_stat!C33</f>
        <v>3141</v>
      </c>
      <c r="D33" s="39" t="str">
        <f>SJ_stat!D33</f>
        <v>ZŠ, Jablonec n. N., J.Hory 33-výdejna</v>
      </c>
      <c r="E33" s="26">
        <f>ROUND(SJ_ROZP!X33,0)</f>
        <v>111734</v>
      </c>
      <c r="F33" s="30">
        <f t="shared" si="5"/>
        <v>81635</v>
      </c>
      <c r="G33" s="30">
        <f t="shared" si="6"/>
        <v>27592</v>
      </c>
      <c r="H33" s="30">
        <f t="shared" si="7"/>
        <v>1633</v>
      </c>
      <c r="I33" s="30">
        <f>ROUND((SJ_stat!G33*SJ_stat!AK33+SJ_stat!H33*SJ_stat!AL33+SJ_stat!I33*SJ_stat!AM33+SJ_stat!J33*SJ_stat!AN33+SJ_stat!K33*SJ_stat!AO33+SJ_stat!L33*SJ_stat!AP33+SJ_stat!M33*SJ_stat!AQ33+SJ_stat!N33*SJ_stat!AR33+SJ_stat!O33*SJ_stat!AS33+SJ_stat!P33*SJ_stat!AT33+SJ_stat!Q33*SJ_stat!AP33+SJ_stat!R33*SJ_stat!AV33+SJ_stat!S33*SJ_stat!AW33+SJ_stat!T33*SJ_stat!AX33+SJ_stat!U33*SJ_stat!AY33),0)</f>
        <v>874</v>
      </c>
      <c r="J33" s="45">
        <f>ROUND(((AA33/SJ_ROZP!E33)/12),2)</f>
        <v>0.26</v>
      </c>
      <c r="K33" s="30">
        <f>ROUND(IF(SJ_stat!G33=0,0,12*1.358*(1/SJ_stat!V33*SJ_ROZP!$E33)),0)</f>
        <v>0</v>
      </c>
      <c r="L33" s="30">
        <f>ROUND(IF(SJ_stat!H33=0,0,12*1.358*(1/SJ_stat!W33*SJ_ROZP!$E33)),0)</f>
        <v>0</v>
      </c>
      <c r="M33" s="30">
        <f>ROUND(IF(SJ_stat!I33=0,0,12*1.358*(1/SJ_stat!X33*SJ_ROZP!$E33)),0)</f>
        <v>0</v>
      </c>
      <c r="N33" s="30">
        <f>ROUND(IF(SJ_stat!J33=0,0,12*1.358*(1/SJ_stat!Y33*SJ_ROZP!$E33)),0)</f>
        <v>0</v>
      </c>
      <c r="O33" s="30">
        <f>ROUND(IF(SJ_stat!K33=0,0,12*1.358*(1/SJ_stat!Z33*SJ_ROZP!$E33)),0)</f>
        <v>0</v>
      </c>
      <c r="P33" s="30">
        <f>ROUND(IF(SJ_stat!L33=0,0,12*1.358*(1/SJ_stat!AA33*SJ_ROZP!$E33)),0)</f>
        <v>0</v>
      </c>
      <c r="Q33" s="30">
        <f>ROUND(IF(SJ_stat!M33=0,0,12*1.358*(1/SJ_stat!AB33*SJ_ROZP!$E33)),0)</f>
        <v>0</v>
      </c>
      <c r="R33" s="30">
        <f>ROUND(IF(SJ_stat!N33=0,0,12*1.358*(1/SJ_stat!AC33*SJ_ROZP!$E33)),0)</f>
        <v>0</v>
      </c>
      <c r="S33" s="30">
        <f>ROUND(IF(SJ_stat!O33=0,0,12*1.358*(1/SJ_stat!AD33*SJ_ROZP!$E33)),0)</f>
        <v>0</v>
      </c>
      <c r="T33" s="30">
        <f>ROUND(IF(SJ_stat!P33=0,0,12*1.358*(1/SJ_stat!AE33*SJ_ROZP!$E33)),0)</f>
        <v>0</v>
      </c>
      <c r="U33" s="30">
        <f>ROUND(IF(SJ_stat!Q33=0,0,12*1.358*(1/SJ_stat!AF33*SJ_ROZP!$E33)),0)</f>
        <v>0</v>
      </c>
      <c r="V33" s="30">
        <f>ROUND(IF(SJ_stat!R33=0,0,12*1.358*(1/SJ_stat!AG33*SJ_ROZP!$E33)),0)</f>
        <v>4820</v>
      </c>
      <c r="W33" s="30">
        <f>ROUND(IF(SJ_stat!S33=0,0,12*1.358*(1/SJ_stat!AH33*SJ_ROZP!$E33)),0)</f>
        <v>0</v>
      </c>
      <c r="X33" s="30">
        <f>ROUND(IF(SJ_stat!T33=0,0,12*1.358*(1/SJ_stat!AI33*SJ_ROZP!$E33)),0)</f>
        <v>0</v>
      </c>
      <c r="Y33" s="30">
        <f>ROUND(IF(SJ_stat!U33=0,0,12*1.358*(1/SJ_stat!AJ33*SJ_ROZP!$E33)),0)</f>
        <v>0</v>
      </c>
      <c r="Z33" s="30">
        <v>0</v>
      </c>
      <c r="AA33" s="30">
        <f>ROUND(K33*SJ_stat!G33/1.358+L33*SJ_stat!H33/1.358+M33*SJ_stat!I33/1.358+N33*SJ_stat!J33/1.358+O33*SJ_stat!K33/1.358+P33*SJ_stat!L33/1.358+Q33*SJ_stat!M33/1.358+R33*SJ_stat!N33/1.358+S33*SJ_stat!O33/1.358+T33*SJ_stat!P33/1.358+U33*SJ_stat!Q33/1.358+V33*SJ_stat!R33/1.358+W33*SJ_stat!S33/1.358+X33*SJ_stat!T33/1.358+Y33*SJ_stat!U33/1.358,0)</f>
        <v>81635</v>
      </c>
      <c r="AB33" s="30">
        <f t="shared" si="8"/>
        <v>81635</v>
      </c>
      <c r="AC33" s="45">
        <f>ROUND(IF(SJ_stat!G33=0,0,SJ_stat!G33/SJ_stat!V33)+IF(SJ_stat!L33=0,0,SJ_stat!L33/SJ_stat!AA33)+IF(SJ_stat!Q33=0,0,SJ_stat!Q33/SJ_stat!AF33),2)</f>
        <v>0</v>
      </c>
      <c r="AD33" s="45">
        <f>ROUND(IF(SJ_stat!H33=0,0,SJ_stat!H33/SJ_stat!W33)+IF(SJ_stat!M33=0,0,SJ_stat!M33/SJ_stat!AB33)+IF(SJ_stat!R33=0,0,SJ_stat!R33/SJ_stat!AG33),2)</f>
        <v>0.26</v>
      </c>
      <c r="AE33" s="45">
        <f>ROUND(IF(SJ_stat!I33=0,0,SJ_stat!I33/SJ_stat!X33)+IF(SJ_stat!N33=0,0,SJ_stat!N33/SJ_stat!AC33)+IF(SJ_stat!S33=0,0,SJ_stat!S33/SJ_stat!AH33),2)</f>
        <v>0</v>
      </c>
      <c r="AF33" s="45">
        <f>ROUND(IF(SJ_stat!J33=0,0,SJ_stat!J33/SJ_stat!Y33)+IF(SJ_stat!O33=0,0,SJ_stat!O33/SJ_stat!AD33)+IF(SJ_stat!T33=0,0,SJ_stat!T33/SJ_stat!AI33),2)</f>
        <v>0</v>
      </c>
      <c r="AG33" s="45">
        <f>ROUND(IF(SJ_stat!K33=0,0,SJ_stat!K33/SJ_stat!Z33)+IF(SJ_stat!P33=0,0,SJ_stat!P33/SJ_stat!AE33)+IF(SJ_stat!U33=0,0,SJ_stat!U33/SJ_stat!AJ33),2)</f>
        <v>0</v>
      </c>
      <c r="AH33" s="45">
        <f t="shared" si="9"/>
        <v>0.26</v>
      </c>
      <c r="AI33" s="5"/>
      <c r="AJ33" s="30">
        <f>SUM(SJ_stat!G33:K33)</f>
        <v>0</v>
      </c>
      <c r="AK33" s="30">
        <f>SUM(SJ_stat!L33:P33)</f>
        <v>0</v>
      </c>
      <c r="AL33" s="30">
        <f>SUM(SJ_stat!Q33:U33)</f>
        <v>23</v>
      </c>
      <c r="AM33" s="17">
        <f t="shared" si="10"/>
        <v>9.1999999999999993</v>
      </c>
    </row>
    <row r="34" spans="1:39" ht="15" customHeight="1">
      <c r="A34" s="37">
        <f>SJ_stat!A34</f>
        <v>1463</v>
      </c>
      <c r="B34" s="39" t="str">
        <f>SJ_stat!B34</f>
        <v>ZŠ, Tanvald, Údolí Kamenice 238</v>
      </c>
      <c r="C34" s="37">
        <f>SJ_stat!C34</f>
        <v>3141</v>
      </c>
      <c r="D34" s="39" t="str">
        <f>SJ_stat!D34</f>
        <v>ZŠ, Tanvald, Údolí Kamenice 238 - výdejna</v>
      </c>
      <c r="E34" s="26">
        <f>ROUND(SJ_ROZP!X34,0)</f>
        <v>282236</v>
      </c>
      <c r="F34" s="30">
        <f t="shared" si="5"/>
        <v>205761</v>
      </c>
      <c r="G34" s="30">
        <f t="shared" si="6"/>
        <v>69548</v>
      </c>
      <c r="H34" s="30">
        <f t="shared" si="7"/>
        <v>4115</v>
      </c>
      <c r="I34" s="30">
        <f>ROUND((SJ_stat!G34*SJ_stat!AK34+SJ_stat!H34*SJ_stat!AL34+SJ_stat!I34*SJ_stat!AM34+SJ_stat!J34*SJ_stat!AN34+SJ_stat!K34*SJ_stat!AO34+SJ_stat!L34*SJ_stat!AP34+SJ_stat!M34*SJ_stat!AQ34+SJ_stat!N34*SJ_stat!AR34+SJ_stat!O34*SJ_stat!AS34+SJ_stat!P34*SJ_stat!AT34+SJ_stat!Q34*SJ_stat!AP34+SJ_stat!R34*SJ_stat!AV34+SJ_stat!S34*SJ_stat!AW34+SJ_stat!T34*SJ_stat!AX34+SJ_stat!U34*SJ_stat!AY34),0)</f>
        <v>2812</v>
      </c>
      <c r="J34" s="45">
        <f>ROUND(((AA34/SJ_ROZP!E34)/12),2)</f>
        <v>0.65</v>
      </c>
      <c r="K34" s="30">
        <f>ROUND(IF(SJ_stat!G34=0,0,12*1.358*(1/SJ_stat!V34*SJ_ROZP!$E34)),0)</f>
        <v>0</v>
      </c>
      <c r="L34" s="30">
        <f>ROUND(IF(SJ_stat!H34=0,0,12*1.358*(1/SJ_stat!W34*SJ_ROZP!$E34)),0)</f>
        <v>0</v>
      </c>
      <c r="M34" s="30">
        <f>ROUND(IF(SJ_stat!I34=0,0,12*1.358*(1/SJ_stat!X34*SJ_ROZP!$E34)),0)</f>
        <v>0</v>
      </c>
      <c r="N34" s="30">
        <f>ROUND(IF(SJ_stat!J34=0,0,12*1.358*(1/SJ_stat!Y34*SJ_ROZP!$E34)),0)</f>
        <v>0</v>
      </c>
      <c r="O34" s="30">
        <f>ROUND(IF(SJ_stat!K34=0,0,12*1.358*(1/SJ_stat!Z34*SJ_ROZP!$E34)),0)</f>
        <v>0</v>
      </c>
      <c r="P34" s="30">
        <f>ROUND(IF(SJ_stat!L34=0,0,12*1.358*(1/SJ_stat!AA34*SJ_ROZP!$E34)),0)</f>
        <v>0</v>
      </c>
      <c r="Q34" s="30">
        <f>ROUND(IF(SJ_stat!M34=0,0,12*1.358*(1/SJ_stat!AB34*SJ_ROZP!$E34)),0)</f>
        <v>0</v>
      </c>
      <c r="R34" s="30">
        <f>ROUND(IF(SJ_stat!N34=0,0,12*1.358*(1/SJ_stat!AC34*SJ_ROZP!$E34)),0)</f>
        <v>0</v>
      </c>
      <c r="S34" s="30">
        <f>ROUND(IF(SJ_stat!O34=0,0,12*1.358*(1/SJ_stat!AD34*SJ_ROZP!$E34)),0)</f>
        <v>0</v>
      </c>
      <c r="T34" s="30">
        <f>ROUND(IF(SJ_stat!P34=0,0,12*1.358*(1/SJ_stat!AE34*SJ_ROZP!$E34)),0)</f>
        <v>0</v>
      </c>
      <c r="U34" s="30">
        <f>ROUND(IF(SJ_stat!Q34=0,0,12*1.358*(1/SJ_stat!AF34*SJ_ROZP!$E34)),0)</f>
        <v>0</v>
      </c>
      <c r="V34" s="30">
        <f>ROUND(IF(SJ_stat!R34=0,0,12*1.358*(1/SJ_stat!AG34*SJ_ROZP!$E34)),0)</f>
        <v>3776</v>
      </c>
      <c r="W34" s="30">
        <f>ROUND(IF(SJ_stat!S34=0,0,12*1.358*(1/SJ_stat!AH34*SJ_ROZP!$E34)),0)</f>
        <v>0</v>
      </c>
      <c r="X34" s="30">
        <f>ROUND(IF(SJ_stat!T34=0,0,12*1.358*(1/SJ_stat!AI34*SJ_ROZP!$E34)),0)</f>
        <v>0</v>
      </c>
      <c r="Y34" s="30">
        <f>ROUND(IF(SJ_stat!U34=0,0,12*1.358*(1/SJ_stat!AJ34*SJ_ROZP!$E34)),0)</f>
        <v>0</v>
      </c>
      <c r="Z34" s="30">
        <v>0</v>
      </c>
      <c r="AA34" s="30">
        <f>ROUND(K34*SJ_stat!G34/1.358+L34*SJ_stat!H34/1.358+M34*SJ_stat!I34/1.358+N34*SJ_stat!J34/1.358+O34*SJ_stat!K34/1.358+P34*SJ_stat!L34/1.358+Q34*SJ_stat!M34/1.358+R34*SJ_stat!N34/1.358+S34*SJ_stat!O34/1.358+T34*SJ_stat!P34/1.358+U34*SJ_stat!Q34/1.358+V34*SJ_stat!R34/1.358+W34*SJ_stat!S34/1.358+X34*SJ_stat!T34/1.358+Y34*SJ_stat!U34/1.358,0)</f>
        <v>205761</v>
      </c>
      <c r="AB34" s="30">
        <f t="shared" si="8"/>
        <v>205761</v>
      </c>
      <c r="AC34" s="45">
        <f>ROUND(IF(SJ_stat!G34=0,0,SJ_stat!G34/SJ_stat!V34)+IF(SJ_stat!L34=0,0,SJ_stat!L34/SJ_stat!AA34)+IF(SJ_stat!Q34=0,0,SJ_stat!Q34/SJ_stat!AF34),2)</f>
        <v>0</v>
      </c>
      <c r="AD34" s="45">
        <f>ROUND(IF(SJ_stat!H34=0,0,SJ_stat!H34/SJ_stat!W34)+IF(SJ_stat!M34=0,0,SJ_stat!M34/SJ_stat!AB34)+IF(SJ_stat!R34=0,0,SJ_stat!R34/SJ_stat!AG34),2)</f>
        <v>0.65</v>
      </c>
      <c r="AE34" s="45">
        <f>ROUND(IF(SJ_stat!I34=0,0,SJ_stat!I34/SJ_stat!X34)+IF(SJ_stat!N34=0,0,SJ_stat!N34/SJ_stat!AC34)+IF(SJ_stat!S34=0,0,SJ_stat!S34/SJ_stat!AH34),2)</f>
        <v>0</v>
      </c>
      <c r="AF34" s="45">
        <f>ROUND(IF(SJ_stat!J34=0,0,SJ_stat!J34/SJ_stat!Y34)+IF(SJ_stat!O34=0,0,SJ_stat!O34/SJ_stat!AD34)+IF(SJ_stat!T34=0,0,SJ_stat!T34/SJ_stat!AI34),2)</f>
        <v>0</v>
      </c>
      <c r="AG34" s="45">
        <f>ROUND(IF(SJ_stat!K34=0,0,SJ_stat!K34/SJ_stat!Z34)+IF(SJ_stat!P34=0,0,SJ_stat!P34/SJ_stat!AE34)+IF(SJ_stat!U34=0,0,SJ_stat!U34/SJ_stat!AJ34),2)</f>
        <v>0</v>
      </c>
      <c r="AH34" s="45">
        <f t="shared" si="9"/>
        <v>0.65</v>
      </c>
      <c r="AI34" s="5"/>
      <c r="AJ34" s="30">
        <f>SUM(SJ_stat!G34:K34)</f>
        <v>0</v>
      </c>
      <c r="AK34" s="30">
        <f>SUM(SJ_stat!L34:P34)</f>
        <v>0</v>
      </c>
      <c r="AL34" s="30">
        <f>SUM(SJ_stat!Q34:U34)</f>
        <v>74</v>
      </c>
      <c r="AM34" s="17">
        <f t="shared" si="10"/>
        <v>29.6</v>
      </c>
    </row>
    <row r="35" spans="1:39" ht="15" customHeight="1">
      <c r="A35" s="37">
        <f>SJ_stat!A35</f>
        <v>1468</v>
      </c>
      <c r="B35" s="39" t="str">
        <f>SJ_stat!B35</f>
        <v>ZŠ a MŠ, Jilemnice, Komenského 103</v>
      </c>
      <c r="C35" s="37">
        <f>SJ_stat!C35</f>
        <v>3141</v>
      </c>
      <c r="D35" s="39" t="str">
        <f>SJ_stat!D35</f>
        <v>ZŠ a MŠ, Jilemnice, Tkalcovská 460 - výdejna</v>
      </c>
      <c r="E35" s="26">
        <f>ROUND(SJ_ROZP!X35,0)</f>
        <v>53438</v>
      </c>
      <c r="F35" s="30">
        <f t="shared" si="5"/>
        <v>39043</v>
      </c>
      <c r="G35" s="30">
        <f t="shared" si="6"/>
        <v>13196</v>
      </c>
      <c r="H35" s="30">
        <f t="shared" si="7"/>
        <v>781</v>
      </c>
      <c r="I35" s="30">
        <f>ROUND((SJ_stat!G35*SJ_stat!AK35+SJ_stat!H35*SJ_stat!AL35+SJ_stat!I35*SJ_stat!AM35+SJ_stat!J35*SJ_stat!AN35+SJ_stat!K35*SJ_stat!AO35+SJ_stat!L35*SJ_stat!AP35+SJ_stat!M35*SJ_stat!AQ35+SJ_stat!N35*SJ_stat!AR35+SJ_stat!O35*SJ_stat!AS35+SJ_stat!P35*SJ_stat!AT35+SJ_stat!Q35*SJ_stat!AP35+SJ_stat!R35*SJ_stat!AV35+SJ_stat!S35*SJ_stat!AW35+SJ_stat!T35*SJ_stat!AX35+SJ_stat!U35*SJ_stat!AY35),0)</f>
        <v>418</v>
      </c>
      <c r="J35" s="45">
        <f>ROUND(((AA35/SJ_ROZP!E35)/12),2)</f>
        <v>0.12</v>
      </c>
      <c r="K35" s="30">
        <f>ROUND(IF(SJ_stat!G35=0,0,12*1.358*(1/SJ_stat!V35*SJ_ROZP!$E35)),0)</f>
        <v>0</v>
      </c>
      <c r="L35" s="30">
        <f>ROUND(IF(SJ_stat!H35=0,0,12*1.358*(1/SJ_stat!W35*SJ_ROZP!$E35)),0)</f>
        <v>0</v>
      </c>
      <c r="M35" s="30">
        <f>ROUND(IF(SJ_stat!I35=0,0,12*1.358*(1/SJ_stat!X35*SJ_ROZP!$E35)),0)</f>
        <v>0</v>
      </c>
      <c r="N35" s="30">
        <f>ROUND(IF(SJ_stat!J35=0,0,12*1.358*(1/SJ_stat!Y35*SJ_ROZP!$E35)),0)</f>
        <v>0</v>
      </c>
      <c r="O35" s="30">
        <f>ROUND(IF(SJ_stat!K35=0,0,12*1.358*(1/SJ_stat!Z35*SJ_ROZP!$E35)),0)</f>
        <v>0</v>
      </c>
      <c r="P35" s="30">
        <f>ROUND(IF(SJ_stat!L35=0,0,12*1.358*(1/SJ_stat!AA35*SJ_ROZP!$E35)),0)</f>
        <v>0</v>
      </c>
      <c r="Q35" s="30">
        <f>ROUND(IF(SJ_stat!M35=0,0,12*1.358*(1/SJ_stat!AB35*SJ_ROZP!$E35)),0)</f>
        <v>0</v>
      </c>
      <c r="R35" s="30">
        <f>ROUND(IF(SJ_stat!N35=0,0,12*1.358*(1/SJ_stat!AC35*SJ_ROZP!$E35)),0)</f>
        <v>0</v>
      </c>
      <c r="S35" s="30">
        <f>ROUND(IF(SJ_stat!O35=0,0,12*1.358*(1/SJ_stat!AD35*SJ_ROZP!$E35)),0)</f>
        <v>0</v>
      </c>
      <c r="T35" s="30">
        <f>ROUND(IF(SJ_stat!P35=0,0,12*1.358*(1/SJ_stat!AE35*SJ_ROZP!$E35)),0)</f>
        <v>0</v>
      </c>
      <c r="U35" s="30">
        <f>ROUND(IF(SJ_stat!Q35=0,0,12*1.358*(1/SJ_stat!AF35*SJ_ROZP!$E35)),0)</f>
        <v>0</v>
      </c>
      <c r="V35" s="30">
        <f>ROUND(IF(SJ_stat!R35=0,0,12*1.358*(1/SJ_stat!AG35*SJ_ROZP!$E35)),0)</f>
        <v>4820</v>
      </c>
      <c r="W35" s="30">
        <f>ROUND(IF(SJ_stat!S35=0,0,12*1.358*(1/SJ_stat!AH35*SJ_ROZP!$E35)),0)</f>
        <v>0</v>
      </c>
      <c r="X35" s="30">
        <f>ROUND(IF(SJ_stat!T35=0,0,12*1.358*(1/SJ_stat!AI35*SJ_ROZP!$E35)),0)</f>
        <v>0</v>
      </c>
      <c r="Y35" s="30">
        <f>ROUND(IF(SJ_stat!U35=0,0,12*1.358*(1/SJ_stat!AJ35*SJ_ROZP!$E35)),0)</f>
        <v>0</v>
      </c>
      <c r="Z35" s="30">
        <v>0</v>
      </c>
      <c r="AA35" s="30">
        <f>ROUND(K35*SJ_stat!G35/1.358+L35*SJ_stat!H35/1.358+M35*SJ_stat!I35/1.358+N35*SJ_stat!J35/1.358+O35*SJ_stat!K35/1.358+P35*SJ_stat!L35/1.358+Q35*SJ_stat!M35/1.358+R35*SJ_stat!N35/1.358+S35*SJ_stat!O35/1.358+T35*SJ_stat!P35/1.358+U35*SJ_stat!Q35/1.358+V35*SJ_stat!R35/1.358+W35*SJ_stat!S35/1.358+X35*SJ_stat!T35/1.358+Y35*SJ_stat!U35/1.358,0)</f>
        <v>39043</v>
      </c>
      <c r="AB35" s="30">
        <f t="shared" si="8"/>
        <v>39043</v>
      </c>
      <c r="AC35" s="45">
        <f>ROUND(IF(SJ_stat!G35=0,0,SJ_stat!G35/SJ_stat!V35)+IF(SJ_stat!L35=0,0,SJ_stat!L35/SJ_stat!AA35)+IF(SJ_stat!Q35=0,0,SJ_stat!Q35/SJ_stat!AF35),2)</f>
        <v>0</v>
      </c>
      <c r="AD35" s="45">
        <f>ROUND(IF(SJ_stat!H35=0,0,SJ_stat!H35/SJ_stat!W35)+IF(SJ_stat!M35=0,0,SJ_stat!M35/SJ_stat!AB35)+IF(SJ_stat!R35=0,0,SJ_stat!R35/SJ_stat!AG35),2)</f>
        <v>0.12</v>
      </c>
      <c r="AE35" s="45">
        <f>ROUND(IF(SJ_stat!I35=0,0,SJ_stat!I35/SJ_stat!X35)+IF(SJ_stat!N35=0,0,SJ_stat!N35/SJ_stat!AC35)+IF(SJ_stat!S35=0,0,SJ_stat!S35/SJ_stat!AH35),2)</f>
        <v>0</v>
      </c>
      <c r="AF35" s="45">
        <f>ROUND(IF(SJ_stat!J35=0,0,SJ_stat!J35/SJ_stat!Y35)+IF(SJ_stat!O35=0,0,SJ_stat!O35/SJ_stat!AD35)+IF(SJ_stat!T35=0,0,SJ_stat!T35/SJ_stat!AI35),2)</f>
        <v>0</v>
      </c>
      <c r="AG35" s="45">
        <f>ROUND(IF(SJ_stat!K35=0,0,SJ_stat!K35/SJ_stat!Z35)+IF(SJ_stat!P35=0,0,SJ_stat!P35/SJ_stat!AE35)+IF(SJ_stat!U35=0,0,SJ_stat!U35/SJ_stat!AJ35),2)</f>
        <v>0</v>
      </c>
      <c r="AH35" s="45">
        <f t="shared" si="9"/>
        <v>0.12</v>
      </c>
      <c r="AI35" s="5"/>
      <c r="AJ35" s="30">
        <f>SUM(SJ_stat!G35:K35)</f>
        <v>0</v>
      </c>
      <c r="AK35" s="30">
        <f>SUM(SJ_stat!L35:P35)</f>
        <v>0</v>
      </c>
      <c r="AL35" s="30">
        <f>SUM(SJ_stat!Q35:U35)</f>
        <v>11</v>
      </c>
      <c r="AM35" s="17">
        <f t="shared" si="10"/>
        <v>4.4000000000000004</v>
      </c>
    </row>
    <row r="36" spans="1:39" ht="15" customHeight="1">
      <c r="A36" s="37">
        <f>SJ_stat!A36</f>
        <v>1469</v>
      </c>
      <c r="B36" s="39" t="str">
        <f>SJ_stat!B36</f>
        <v>ZŠ speciální, Semily, Nádražní 213</v>
      </c>
      <c r="C36" s="37">
        <f>SJ_stat!C36</f>
        <v>3141</v>
      </c>
      <c r="D36" s="39" t="str">
        <f>SJ_stat!D36</f>
        <v>ZŠ speciální, Semily, Nádražní 213 - výdejna</v>
      </c>
      <c r="E36" s="26">
        <f>ROUND(SJ_ROZP!X36,0)</f>
        <v>131166</v>
      </c>
      <c r="F36" s="30">
        <f t="shared" si="5"/>
        <v>95832</v>
      </c>
      <c r="G36" s="30">
        <f t="shared" si="6"/>
        <v>32391</v>
      </c>
      <c r="H36" s="30">
        <f t="shared" si="7"/>
        <v>1917</v>
      </c>
      <c r="I36" s="30">
        <f>ROUND((SJ_stat!G36*SJ_stat!AK36+SJ_stat!H36*SJ_stat!AL36+SJ_stat!I36*SJ_stat!AM36+SJ_stat!J36*SJ_stat!AN36+SJ_stat!K36*SJ_stat!AO36+SJ_stat!L36*SJ_stat!AP36+SJ_stat!M36*SJ_stat!AQ36+SJ_stat!N36*SJ_stat!AR36+SJ_stat!O36*SJ_stat!AS36+SJ_stat!P36*SJ_stat!AT36+SJ_stat!Q36*SJ_stat!AP36+SJ_stat!R36*SJ_stat!AV36+SJ_stat!S36*SJ_stat!AW36+SJ_stat!T36*SJ_stat!AX36+SJ_stat!U36*SJ_stat!AY36),0)</f>
        <v>1026</v>
      </c>
      <c r="J36" s="45">
        <f>ROUND(((AA36/SJ_ROZP!E36)/12),2)</f>
        <v>0.3</v>
      </c>
      <c r="K36" s="30">
        <f>ROUND(IF(SJ_stat!G36=0,0,12*1.358*(1/SJ_stat!V36*SJ_ROZP!$E36)),0)</f>
        <v>0</v>
      </c>
      <c r="L36" s="30">
        <f>ROUND(IF(SJ_stat!H36=0,0,12*1.358*(1/SJ_stat!W36*SJ_ROZP!$E36)),0)</f>
        <v>0</v>
      </c>
      <c r="M36" s="30">
        <f>ROUND(IF(SJ_stat!I36=0,0,12*1.358*(1/SJ_stat!X36*SJ_ROZP!$E36)),0)</f>
        <v>0</v>
      </c>
      <c r="N36" s="30">
        <f>ROUND(IF(SJ_stat!J36=0,0,12*1.358*(1/SJ_stat!Y36*SJ_ROZP!$E36)),0)</f>
        <v>0</v>
      </c>
      <c r="O36" s="30">
        <f>ROUND(IF(SJ_stat!K36=0,0,12*1.358*(1/SJ_stat!Z36*SJ_ROZP!$E36)),0)</f>
        <v>0</v>
      </c>
      <c r="P36" s="30">
        <f>ROUND(IF(SJ_stat!L36=0,0,12*1.358*(1/SJ_stat!AA36*SJ_ROZP!$E36)),0)</f>
        <v>0</v>
      </c>
      <c r="Q36" s="30">
        <f>ROUND(IF(SJ_stat!M36=0,0,12*1.358*(1/SJ_stat!AB36*SJ_ROZP!$E36)),0)</f>
        <v>0</v>
      </c>
      <c r="R36" s="30">
        <f>ROUND(IF(SJ_stat!N36=0,0,12*1.358*(1/SJ_stat!AC36*SJ_ROZP!$E36)),0)</f>
        <v>0</v>
      </c>
      <c r="S36" s="30">
        <f>ROUND(IF(SJ_stat!O36=0,0,12*1.358*(1/SJ_stat!AD36*SJ_ROZP!$E36)),0)</f>
        <v>0</v>
      </c>
      <c r="T36" s="30">
        <f>ROUND(IF(SJ_stat!P36=0,0,12*1.358*(1/SJ_stat!AE36*SJ_ROZP!$E36)),0)</f>
        <v>0</v>
      </c>
      <c r="U36" s="30">
        <f>ROUND(IF(SJ_stat!Q36=0,0,12*1.358*(1/SJ_stat!AF36*SJ_ROZP!$E36)),0)</f>
        <v>0</v>
      </c>
      <c r="V36" s="30">
        <f>ROUND(IF(SJ_stat!R36=0,0,12*1.358*(1/SJ_stat!AG36*SJ_ROZP!$E36)),0)</f>
        <v>4820</v>
      </c>
      <c r="W36" s="30">
        <f>ROUND(IF(SJ_stat!S36=0,0,12*1.358*(1/SJ_stat!AH36*SJ_ROZP!$E36)),0)</f>
        <v>0</v>
      </c>
      <c r="X36" s="30">
        <f>ROUND(IF(SJ_stat!T36=0,0,12*1.358*(1/SJ_stat!AI36*SJ_ROZP!$E36)),0)</f>
        <v>0</v>
      </c>
      <c r="Y36" s="30">
        <f>ROUND(IF(SJ_stat!U36=0,0,12*1.358*(1/SJ_stat!AJ36*SJ_ROZP!$E36)),0)</f>
        <v>0</v>
      </c>
      <c r="Z36" s="30">
        <v>0</v>
      </c>
      <c r="AA36" s="30">
        <f>ROUND(K36*SJ_stat!G36/1.358+L36*SJ_stat!H36/1.358+M36*SJ_stat!I36/1.358+N36*SJ_stat!J36/1.358+O36*SJ_stat!K36/1.358+P36*SJ_stat!L36/1.358+Q36*SJ_stat!M36/1.358+R36*SJ_stat!N36/1.358+S36*SJ_stat!O36/1.358+T36*SJ_stat!P36/1.358+U36*SJ_stat!Q36/1.358+V36*SJ_stat!R36/1.358+W36*SJ_stat!S36/1.358+X36*SJ_stat!T36/1.358+Y36*SJ_stat!U36/1.358,0)</f>
        <v>95832</v>
      </c>
      <c r="AB36" s="30">
        <f t="shared" si="8"/>
        <v>95832</v>
      </c>
      <c r="AC36" s="45">
        <f>ROUND(IF(SJ_stat!G36=0,0,SJ_stat!G36/SJ_stat!V36)+IF(SJ_stat!L36=0,0,SJ_stat!L36/SJ_stat!AA36)+IF(SJ_stat!Q36=0,0,SJ_stat!Q36/SJ_stat!AF36),2)</f>
        <v>0</v>
      </c>
      <c r="AD36" s="45">
        <f>ROUND(IF(SJ_stat!H36=0,0,SJ_stat!H36/SJ_stat!W36)+IF(SJ_stat!M36=0,0,SJ_stat!M36/SJ_stat!AB36)+IF(SJ_stat!R36=0,0,SJ_stat!R36/SJ_stat!AG36),2)</f>
        <v>0.3</v>
      </c>
      <c r="AE36" s="45">
        <f>ROUND(IF(SJ_stat!I36=0,0,SJ_stat!I36/SJ_stat!X36)+IF(SJ_stat!N36=0,0,SJ_stat!N36/SJ_stat!AC36)+IF(SJ_stat!S36=0,0,SJ_stat!S36/SJ_stat!AH36),2)</f>
        <v>0</v>
      </c>
      <c r="AF36" s="45">
        <f>ROUND(IF(SJ_stat!J36=0,0,SJ_stat!J36/SJ_stat!Y36)+IF(SJ_stat!O36=0,0,SJ_stat!O36/SJ_stat!AD36)+IF(SJ_stat!T36=0,0,SJ_stat!T36/SJ_stat!AI36),2)</f>
        <v>0</v>
      </c>
      <c r="AG36" s="45">
        <f>ROUND(IF(SJ_stat!K36=0,0,SJ_stat!K36/SJ_stat!Z36)+IF(SJ_stat!P36=0,0,SJ_stat!P36/SJ_stat!AE36)+IF(SJ_stat!U36=0,0,SJ_stat!U36/SJ_stat!AJ36),2)</f>
        <v>0</v>
      </c>
      <c r="AH36" s="45">
        <f t="shared" si="9"/>
        <v>0.3</v>
      </c>
      <c r="AI36" s="5"/>
      <c r="AJ36" s="30">
        <f>SUM(SJ_stat!G36:K36)</f>
        <v>0</v>
      </c>
      <c r="AK36" s="30">
        <f>SUM(SJ_stat!L36:P36)</f>
        <v>0</v>
      </c>
      <c r="AL36" s="30">
        <f>SUM(SJ_stat!Q36:U36)</f>
        <v>27</v>
      </c>
      <c r="AM36" s="17">
        <f t="shared" si="10"/>
        <v>10.8</v>
      </c>
    </row>
    <row r="37" spans="1:39" ht="15" customHeight="1">
      <c r="A37" s="37">
        <f>SJ_stat!A37</f>
        <v>1470</v>
      </c>
      <c r="B37" s="39" t="str">
        <f>SJ_stat!B37</f>
        <v>Dětský domov, Česká Lípa, Mariánská 570</v>
      </c>
      <c r="C37" s="37">
        <f>SJ_stat!C37</f>
        <v>3141</v>
      </c>
      <c r="D37" s="39" t="str">
        <f>SJ_stat!D37</f>
        <v>DD, Česká Lípa, Mariánská 570</v>
      </c>
      <c r="E37" s="26">
        <f>ROUND(SJ_ROZP!X37,0)</f>
        <v>383472</v>
      </c>
      <c r="F37" s="30">
        <f t="shared" si="5"/>
        <v>281108</v>
      </c>
      <c r="G37" s="30">
        <f t="shared" si="6"/>
        <v>95014</v>
      </c>
      <c r="H37" s="30">
        <f t="shared" si="7"/>
        <v>5622</v>
      </c>
      <c r="I37" s="30">
        <f>ROUND((SJ_stat!G37*SJ_stat!AK37+SJ_stat!H37*SJ_stat!AL37+SJ_stat!I37*SJ_stat!AM37+SJ_stat!J37*SJ_stat!AN37+SJ_stat!K37*SJ_stat!AO37+SJ_stat!L37*SJ_stat!AP37+SJ_stat!M37*SJ_stat!AQ37+SJ_stat!N37*SJ_stat!AR37+SJ_stat!O37*SJ_stat!AS37+SJ_stat!P37*SJ_stat!AT37+SJ_stat!Q37*SJ_stat!AP37+SJ_stat!R37*SJ_stat!AV37+SJ_stat!S37*SJ_stat!AW37+SJ_stat!T37*SJ_stat!AX37+SJ_stat!U37*SJ_stat!AY37),0)</f>
        <v>1728</v>
      </c>
      <c r="J37" s="45">
        <f>ROUND(((AA37/SJ_ROZP!E37)/12),2)</f>
        <v>0.89</v>
      </c>
      <c r="K37" s="30">
        <f>ROUND(IF(SJ_stat!G37=0,0,12*1.358*(1/SJ_stat!V37*SJ_ROZP!$E37)),0)</f>
        <v>0</v>
      </c>
      <c r="L37" s="30">
        <f>ROUND(IF(SJ_stat!H37=0,0,12*1.358*(1/SJ_stat!W37*SJ_ROZP!$E37)),0)</f>
        <v>0</v>
      </c>
      <c r="M37" s="30">
        <f>ROUND(IF(SJ_stat!I37=0,0,12*1.358*(1/SJ_stat!X37*SJ_ROZP!$E37)),0)</f>
        <v>0</v>
      </c>
      <c r="N37" s="30">
        <f>ROUND(IF(SJ_stat!J37=0,0,12*1.358*(1/SJ_stat!Y37*SJ_ROZP!$E37)),0)</f>
        <v>21208</v>
      </c>
      <c r="O37" s="30">
        <f>ROUND(IF(SJ_stat!K37=0,0,12*1.358*(1/SJ_stat!Z37*SJ_ROZP!$E37)),0)</f>
        <v>0</v>
      </c>
      <c r="P37" s="30">
        <f>ROUND(IF(SJ_stat!L37=0,0,12*1.358*(1/SJ_stat!AA37*SJ_ROZP!$E37)),0)</f>
        <v>0</v>
      </c>
      <c r="Q37" s="30">
        <f>ROUND(IF(SJ_stat!M37=0,0,12*1.358*(1/SJ_stat!AB37*SJ_ROZP!$E37)),0)</f>
        <v>0</v>
      </c>
      <c r="R37" s="30">
        <f>ROUND(IF(SJ_stat!N37=0,0,12*1.358*(1/SJ_stat!AC37*SJ_ROZP!$E37)),0)</f>
        <v>0</v>
      </c>
      <c r="S37" s="30">
        <f>ROUND(IF(SJ_stat!O37=0,0,12*1.358*(1/SJ_stat!AD37*SJ_ROZP!$E37)),0)</f>
        <v>0</v>
      </c>
      <c r="T37" s="30">
        <f>ROUND(IF(SJ_stat!P37=0,0,12*1.358*(1/SJ_stat!AE37*SJ_ROZP!$E37)),0)</f>
        <v>0</v>
      </c>
      <c r="U37" s="30">
        <f>ROUND(IF(SJ_stat!Q37=0,0,12*1.358*(1/SJ_stat!AF37*SJ_ROZP!$E37)),0)</f>
        <v>0</v>
      </c>
      <c r="V37" s="30">
        <f>ROUND(IF(SJ_stat!R37=0,0,12*1.358*(1/SJ_stat!AG37*SJ_ROZP!$E37)),0)</f>
        <v>0</v>
      </c>
      <c r="W37" s="30">
        <f>ROUND(IF(SJ_stat!S37=0,0,12*1.358*(1/SJ_stat!AH37*SJ_ROZP!$E37)),0)</f>
        <v>0</v>
      </c>
      <c r="X37" s="30">
        <f>ROUND(IF(SJ_stat!T37=0,0,12*1.358*(1/SJ_stat!AI37*SJ_ROZP!$E37)),0)</f>
        <v>0</v>
      </c>
      <c r="Y37" s="30">
        <f>ROUND(IF(SJ_stat!U37=0,0,12*1.358*(1/SJ_stat!AJ37*SJ_ROZP!$E37)),0)</f>
        <v>0</v>
      </c>
      <c r="Z37" s="30">
        <v>0</v>
      </c>
      <c r="AA37" s="30">
        <f>ROUND(K37*SJ_stat!G37/1.358+L37*SJ_stat!H37/1.358+M37*SJ_stat!I37/1.358+N37*SJ_stat!J37/1.358+O37*SJ_stat!K37/1.358+P37*SJ_stat!L37/1.358+Q37*SJ_stat!M37/1.358+R37*SJ_stat!N37/1.358+S37*SJ_stat!O37/1.358+T37*SJ_stat!P37/1.358+U37*SJ_stat!Q37/1.358+V37*SJ_stat!R37/1.358+W37*SJ_stat!S37/1.358+X37*SJ_stat!T37/1.358+Y37*SJ_stat!U37/1.358,0)</f>
        <v>281108</v>
      </c>
      <c r="AB37" s="30">
        <f t="shared" si="8"/>
        <v>281108</v>
      </c>
      <c r="AC37" s="45">
        <f>ROUND(IF(SJ_stat!G37=0,0,SJ_stat!G37/SJ_stat!V37)+IF(SJ_stat!L37=0,0,SJ_stat!L37/SJ_stat!AA37)+IF(SJ_stat!Q37=0,0,SJ_stat!Q37/SJ_stat!AF37),2)</f>
        <v>0</v>
      </c>
      <c r="AD37" s="45">
        <f>ROUND(IF(SJ_stat!H37=0,0,SJ_stat!H37/SJ_stat!W37)+IF(SJ_stat!M37=0,0,SJ_stat!M37/SJ_stat!AB37)+IF(SJ_stat!R37=0,0,SJ_stat!R37/SJ_stat!AG37),2)</f>
        <v>0</v>
      </c>
      <c r="AE37" s="45">
        <f>ROUND(IF(SJ_stat!I37=0,0,SJ_stat!I37/SJ_stat!X37)+IF(SJ_stat!N37=0,0,SJ_stat!N37/SJ_stat!AC37)+IF(SJ_stat!S37=0,0,SJ_stat!S37/SJ_stat!AH37),2)</f>
        <v>0</v>
      </c>
      <c r="AF37" s="45">
        <f>ROUND(IF(SJ_stat!J37=0,0,SJ_stat!J37/SJ_stat!Y37)+IF(SJ_stat!O37=0,0,SJ_stat!O37/SJ_stat!AD37)+IF(SJ_stat!T37=0,0,SJ_stat!T37/SJ_stat!AI37),2)</f>
        <v>0.89</v>
      </c>
      <c r="AG37" s="45">
        <f>ROUND(IF(SJ_stat!K37=0,0,SJ_stat!K37/SJ_stat!Z37)+IF(SJ_stat!P37=0,0,SJ_stat!P37/SJ_stat!AE37)+IF(SJ_stat!U37=0,0,SJ_stat!U37/SJ_stat!AJ37),2)</f>
        <v>0</v>
      </c>
      <c r="AH37" s="45">
        <f t="shared" si="9"/>
        <v>0.89</v>
      </c>
      <c r="AI37" s="5"/>
      <c r="AJ37" s="30">
        <f>SUM(SJ_stat!G37:K37)</f>
        <v>18</v>
      </c>
      <c r="AK37" s="30">
        <f>SUM(SJ_stat!L37:P37)</f>
        <v>0</v>
      </c>
      <c r="AL37" s="30">
        <f>SUM(SJ_stat!Q37:U37)</f>
        <v>0</v>
      </c>
      <c r="AM37" s="17">
        <f t="shared" si="10"/>
        <v>18</v>
      </c>
    </row>
    <row r="38" spans="1:39" ht="15" customHeight="1">
      <c r="A38" s="37">
        <f>SJ_stat!A38</f>
        <v>1471</v>
      </c>
      <c r="B38" s="39" t="str">
        <f>SJ_stat!B38</f>
        <v>Dětský domov, Jablonné v Podještědí, Zámecká 1</v>
      </c>
      <c r="C38" s="37">
        <f>SJ_stat!C38</f>
        <v>3141</v>
      </c>
      <c r="D38" s="39" t="str">
        <f>SJ_stat!D38</f>
        <v>DD, Jablonné v Podještědí, Zámecká 1</v>
      </c>
      <c r="E38" s="26">
        <f>ROUND(SJ_ROZP!X38,0)</f>
        <v>1017152</v>
      </c>
      <c r="F38" s="30">
        <f t="shared" si="5"/>
        <v>745196</v>
      </c>
      <c r="G38" s="30">
        <f t="shared" si="6"/>
        <v>251876</v>
      </c>
      <c r="H38" s="30">
        <f t="shared" si="7"/>
        <v>14904</v>
      </c>
      <c r="I38" s="30">
        <f>ROUND((SJ_stat!G38*SJ_stat!AK38+SJ_stat!H38*SJ_stat!AL38+SJ_stat!I38*SJ_stat!AM38+SJ_stat!J38*SJ_stat!AN38+SJ_stat!K38*SJ_stat!AO38+SJ_stat!L38*SJ_stat!AP38+SJ_stat!M38*SJ_stat!AQ38+SJ_stat!N38*SJ_stat!AR38+SJ_stat!O38*SJ_stat!AS38+SJ_stat!P38*SJ_stat!AT38+SJ_stat!Q38*SJ_stat!AP38+SJ_stat!R38*SJ_stat!AV38+SJ_stat!S38*SJ_stat!AW38+SJ_stat!T38*SJ_stat!AX38+SJ_stat!U38*SJ_stat!AY38),0)</f>
        <v>5176</v>
      </c>
      <c r="J38" s="45">
        <f>ROUND(((AA38/SJ_ROZP!E38)/12),2)</f>
        <v>2.35</v>
      </c>
      <c r="K38" s="30">
        <f>ROUND(IF(SJ_stat!G38=0,0,12*1.358*(1/SJ_stat!V38*SJ_ROZP!$E38)),0)</f>
        <v>0</v>
      </c>
      <c r="L38" s="30">
        <f>ROUND(IF(SJ_stat!H38=0,0,12*1.358*(1/SJ_stat!W38*SJ_ROZP!$E38)),0)</f>
        <v>0</v>
      </c>
      <c r="M38" s="30">
        <f>ROUND(IF(SJ_stat!I38=0,0,12*1.358*(1/SJ_stat!X38*SJ_ROZP!$E38)),0)</f>
        <v>0</v>
      </c>
      <c r="N38" s="30">
        <f>ROUND(IF(SJ_stat!J38=0,0,12*1.358*(1/SJ_stat!Y38*SJ_ROZP!$E38)),0)</f>
        <v>18856</v>
      </c>
      <c r="O38" s="30">
        <f>ROUND(IF(SJ_stat!K38=0,0,12*1.358*(1/SJ_stat!Z38*SJ_ROZP!$E38)),0)</f>
        <v>0</v>
      </c>
      <c r="P38" s="30">
        <f>ROUND(IF(SJ_stat!L38=0,0,12*1.358*(1/SJ_stat!AA38*SJ_ROZP!$E38)),0)</f>
        <v>0</v>
      </c>
      <c r="Q38" s="30">
        <f>ROUND(IF(SJ_stat!M38=0,0,12*1.358*(1/SJ_stat!AB38*SJ_ROZP!$E38)),0)</f>
        <v>7230</v>
      </c>
      <c r="R38" s="30">
        <f>ROUND(IF(SJ_stat!N38=0,0,12*1.358*(1/SJ_stat!AC38*SJ_ROZP!$E38)),0)</f>
        <v>0</v>
      </c>
      <c r="S38" s="30">
        <f>ROUND(IF(SJ_stat!O38=0,0,12*1.358*(1/SJ_stat!AD38*SJ_ROZP!$E38)),0)</f>
        <v>0</v>
      </c>
      <c r="T38" s="30">
        <f>ROUND(IF(SJ_stat!P38=0,0,12*1.358*(1/SJ_stat!AE38*SJ_ROZP!$E38)),0)</f>
        <v>0</v>
      </c>
      <c r="U38" s="30">
        <f>ROUND(IF(SJ_stat!Q38=0,0,12*1.358*(1/SJ_stat!AF38*SJ_ROZP!$E38)),0)</f>
        <v>0</v>
      </c>
      <c r="V38" s="30">
        <f>ROUND(IF(SJ_stat!R38=0,0,12*1.358*(1/SJ_stat!AG38*SJ_ROZP!$E38)),0)</f>
        <v>0</v>
      </c>
      <c r="W38" s="30">
        <f>ROUND(IF(SJ_stat!S38=0,0,12*1.358*(1/SJ_stat!AH38*SJ_ROZP!$E38)),0)</f>
        <v>0</v>
      </c>
      <c r="X38" s="30">
        <f>ROUND(IF(SJ_stat!T38=0,0,12*1.358*(1/SJ_stat!AI38*SJ_ROZP!$E38)),0)</f>
        <v>0</v>
      </c>
      <c r="Y38" s="30">
        <f>ROUND(IF(SJ_stat!U38=0,0,12*1.358*(1/SJ_stat!AJ38*SJ_ROZP!$E38)),0)</f>
        <v>0</v>
      </c>
      <c r="Z38" s="30">
        <v>0</v>
      </c>
      <c r="AA38" s="30">
        <f>ROUND(K38*SJ_stat!G38/1.358+L38*SJ_stat!H38/1.358+M38*SJ_stat!I38/1.358+N38*SJ_stat!J38/1.358+O38*SJ_stat!K38/1.358+P38*SJ_stat!L38/1.358+Q38*SJ_stat!M38/1.358+R38*SJ_stat!N38/1.358+S38*SJ_stat!O38/1.358+T38*SJ_stat!P38/1.358+U38*SJ_stat!Q38/1.358+V38*SJ_stat!R38/1.358+W38*SJ_stat!S38/1.358+X38*SJ_stat!T38/1.358+Y38*SJ_stat!U38/1.358,0)</f>
        <v>745196</v>
      </c>
      <c r="AB38" s="30">
        <f t="shared" si="8"/>
        <v>745196</v>
      </c>
      <c r="AC38" s="45">
        <f>ROUND(IF(SJ_stat!G38=0,0,SJ_stat!G38/SJ_stat!V38)+IF(SJ_stat!L38=0,0,SJ_stat!L38/SJ_stat!AA38)+IF(SJ_stat!Q38=0,0,SJ_stat!Q38/SJ_stat!AF38),2)</f>
        <v>0</v>
      </c>
      <c r="AD38" s="45">
        <f>ROUND(IF(SJ_stat!H38=0,0,SJ_stat!H38/SJ_stat!W38)+IF(SJ_stat!M38=0,0,SJ_stat!M38/SJ_stat!AB38)+IF(SJ_stat!R38=0,0,SJ_stat!R38/SJ_stat!AG38),2)</f>
        <v>0.34</v>
      </c>
      <c r="AE38" s="45">
        <f>ROUND(IF(SJ_stat!I38=0,0,SJ_stat!I38/SJ_stat!X38)+IF(SJ_stat!N38=0,0,SJ_stat!N38/SJ_stat!AC38)+IF(SJ_stat!S38=0,0,SJ_stat!S38/SJ_stat!AH38),2)</f>
        <v>0</v>
      </c>
      <c r="AF38" s="45">
        <f>ROUND(IF(SJ_stat!J38=0,0,SJ_stat!J38/SJ_stat!Y38)+IF(SJ_stat!O38=0,0,SJ_stat!O38/SJ_stat!AD38)+IF(SJ_stat!T38=0,0,SJ_stat!T38/SJ_stat!AI38),2)</f>
        <v>2.0099999999999998</v>
      </c>
      <c r="AG38" s="45">
        <f>ROUND(IF(SJ_stat!K38=0,0,SJ_stat!K38/SJ_stat!Z38)+IF(SJ_stat!P38=0,0,SJ_stat!P38/SJ_stat!AE38)+IF(SJ_stat!U38=0,0,SJ_stat!U38/SJ_stat!AJ38),2)</f>
        <v>0</v>
      </c>
      <c r="AH38" s="45">
        <f t="shared" si="9"/>
        <v>2.3499999999999996</v>
      </c>
      <c r="AI38" s="5"/>
      <c r="AJ38" s="30">
        <f>SUM(SJ_stat!G38:K38)</f>
        <v>46</v>
      </c>
      <c r="AK38" s="30">
        <f>SUM(SJ_stat!L38:P38)</f>
        <v>20</v>
      </c>
      <c r="AL38" s="30">
        <f>SUM(SJ_stat!Q38:U38)</f>
        <v>0</v>
      </c>
      <c r="AM38" s="17">
        <f t="shared" si="10"/>
        <v>58</v>
      </c>
    </row>
    <row r="39" spans="1:39" ht="15" customHeight="1">
      <c r="A39" s="37">
        <f>SJ_stat!A39</f>
        <v>1472</v>
      </c>
      <c r="B39" s="39" t="str">
        <f>SJ_stat!B39</f>
        <v>Dětský domov, ZŠ a MŠ, Krompach 47</v>
      </c>
      <c r="C39" s="37">
        <f>SJ_stat!C39</f>
        <v>3141</v>
      </c>
      <c r="D39" s="39" t="str">
        <f>SJ_stat!D39</f>
        <v>DD a Spec. školy, Krompach 47</v>
      </c>
      <c r="E39" s="26">
        <f>ROUND(SJ_ROZP!X39,0)</f>
        <v>488152</v>
      </c>
      <c r="F39" s="30">
        <f t="shared" si="5"/>
        <v>357773</v>
      </c>
      <c r="G39" s="30">
        <f t="shared" si="6"/>
        <v>120928</v>
      </c>
      <c r="H39" s="30">
        <f t="shared" si="7"/>
        <v>7155</v>
      </c>
      <c r="I39" s="30">
        <f>ROUND((SJ_stat!G39*SJ_stat!AK39+SJ_stat!H39*SJ_stat!AL39+SJ_stat!I39*SJ_stat!AM39+SJ_stat!J39*SJ_stat!AN39+SJ_stat!K39*SJ_stat!AO39+SJ_stat!L39*SJ_stat!AP39+SJ_stat!M39*SJ_stat!AQ39+SJ_stat!N39*SJ_stat!AR39+SJ_stat!O39*SJ_stat!AS39+SJ_stat!P39*SJ_stat!AT39+SJ_stat!Q39*SJ_stat!AP39+SJ_stat!R39*SJ_stat!AV39+SJ_stat!S39*SJ_stat!AW39+SJ_stat!T39*SJ_stat!AX39+SJ_stat!U39*SJ_stat!AY39),0)</f>
        <v>2296</v>
      </c>
      <c r="J39" s="45">
        <f>ROUND(((AA39/SJ_ROZP!E39)/12),2)</f>
        <v>1.1299999999999999</v>
      </c>
      <c r="K39" s="30">
        <f>ROUND(IF(SJ_stat!G39=0,0,12*1.358*(1/SJ_stat!V39*SJ_ROZP!$E39)),0)</f>
        <v>0</v>
      </c>
      <c r="L39" s="30">
        <f>ROUND(IF(SJ_stat!H39=0,0,12*1.358*(1/SJ_stat!W39*SJ_ROZP!$E39)),0)</f>
        <v>0</v>
      </c>
      <c r="M39" s="30">
        <f>ROUND(IF(SJ_stat!I39=0,0,12*1.358*(1/SJ_stat!X39*SJ_ROZP!$E39)),0)</f>
        <v>0</v>
      </c>
      <c r="N39" s="30">
        <f>ROUND(IF(SJ_stat!J39=0,0,12*1.358*(1/SJ_stat!Y39*SJ_ROZP!$E39)),0)</f>
        <v>21208</v>
      </c>
      <c r="O39" s="30">
        <f>ROUND(IF(SJ_stat!K39=0,0,12*1.358*(1/SJ_stat!Z39*SJ_ROZP!$E39)),0)</f>
        <v>12050</v>
      </c>
      <c r="P39" s="30">
        <f>ROUND(IF(SJ_stat!L39=0,0,12*1.358*(1/SJ_stat!AA39*SJ_ROZP!$E39)),0)</f>
        <v>0</v>
      </c>
      <c r="Q39" s="30">
        <f>ROUND(IF(SJ_stat!M39=0,0,12*1.358*(1/SJ_stat!AB39*SJ_ROZP!$E39)),0)</f>
        <v>0</v>
      </c>
      <c r="R39" s="30">
        <f>ROUND(IF(SJ_stat!N39=0,0,12*1.358*(1/SJ_stat!AC39*SJ_ROZP!$E39)),0)</f>
        <v>0</v>
      </c>
      <c r="S39" s="30">
        <f>ROUND(IF(SJ_stat!O39=0,0,12*1.358*(1/SJ_stat!AD39*SJ_ROZP!$E39)),0)</f>
        <v>0</v>
      </c>
      <c r="T39" s="30">
        <f>ROUND(IF(SJ_stat!P39=0,0,12*1.358*(1/SJ_stat!AE39*SJ_ROZP!$E39)),0)</f>
        <v>0</v>
      </c>
      <c r="U39" s="30">
        <f>ROUND(IF(SJ_stat!Q39=0,0,12*1.358*(1/SJ_stat!AF39*SJ_ROZP!$E39)),0)</f>
        <v>0</v>
      </c>
      <c r="V39" s="30">
        <f>ROUND(IF(SJ_stat!R39=0,0,12*1.358*(1/SJ_stat!AG39*SJ_ROZP!$E39)),0)</f>
        <v>0</v>
      </c>
      <c r="W39" s="30">
        <f>ROUND(IF(SJ_stat!S39=0,0,12*1.358*(1/SJ_stat!AH39*SJ_ROZP!$E39)),0)</f>
        <v>0</v>
      </c>
      <c r="X39" s="30">
        <f>ROUND(IF(SJ_stat!T39=0,0,12*1.358*(1/SJ_stat!AI39*SJ_ROZP!$E39)),0)</f>
        <v>0</v>
      </c>
      <c r="Y39" s="30">
        <f>ROUND(IF(SJ_stat!U39=0,0,12*1.358*(1/SJ_stat!AJ39*SJ_ROZP!$E39)),0)</f>
        <v>0</v>
      </c>
      <c r="Z39" s="30">
        <v>0</v>
      </c>
      <c r="AA39" s="30">
        <f>ROUND(K39*SJ_stat!G39/1.358+L39*SJ_stat!H39/1.358+M39*SJ_stat!I39/1.358+N39*SJ_stat!J39/1.358+O39*SJ_stat!K39/1.358+P39*SJ_stat!L39/1.358+Q39*SJ_stat!M39/1.358+R39*SJ_stat!N39/1.358+S39*SJ_stat!O39/1.358+T39*SJ_stat!P39/1.358+U39*SJ_stat!Q39/1.358+V39*SJ_stat!R39/1.358+W39*SJ_stat!S39/1.358+X39*SJ_stat!T39/1.358+Y39*SJ_stat!U39/1.358,0)</f>
        <v>357773</v>
      </c>
      <c r="AB39" s="30">
        <f t="shared" si="8"/>
        <v>357773</v>
      </c>
      <c r="AC39" s="45">
        <f>ROUND(IF(SJ_stat!G39=0,0,SJ_stat!G39/SJ_stat!V39)+IF(SJ_stat!L39=0,0,SJ_stat!L39/SJ_stat!AA39)+IF(SJ_stat!Q39=0,0,SJ_stat!Q39/SJ_stat!AF39),2)</f>
        <v>0</v>
      </c>
      <c r="AD39" s="45">
        <f>ROUND(IF(SJ_stat!H39=0,0,SJ_stat!H39/SJ_stat!W39)+IF(SJ_stat!M39=0,0,SJ_stat!M39/SJ_stat!AB39)+IF(SJ_stat!R39=0,0,SJ_stat!R39/SJ_stat!AG39),2)</f>
        <v>0</v>
      </c>
      <c r="AE39" s="45">
        <f>ROUND(IF(SJ_stat!I39=0,0,SJ_stat!I39/SJ_stat!X39)+IF(SJ_stat!N39=0,0,SJ_stat!N39/SJ_stat!AC39)+IF(SJ_stat!S39=0,0,SJ_stat!S39/SJ_stat!AH39),2)</f>
        <v>0</v>
      </c>
      <c r="AF39" s="45">
        <f>ROUND(IF(SJ_stat!J39=0,0,SJ_stat!J39/SJ_stat!Y39)+IF(SJ_stat!O39=0,0,SJ_stat!O39/SJ_stat!AD39)+IF(SJ_stat!T39=0,0,SJ_stat!T39/SJ_stat!AI39),2)</f>
        <v>0.34</v>
      </c>
      <c r="AG39" s="45">
        <f>ROUND(IF(SJ_stat!K39=0,0,SJ_stat!K39/SJ_stat!Z39)+IF(SJ_stat!P39=0,0,SJ_stat!P39/SJ_stat!AE39)+IF(SJ_stat!U39=0,0,SJ_stat!U39/SJ_stat!AJ39),2)</f>
        <v>0.78</v>
      </c>
      <c r="AH39" s="45">
        <f t="shared" si="9"/>
        <v>1.1200000000000001</v>
      </c>
      <c r="AI39" s="5"/>
      <c r="AJ39" s="30">
        <f>SUM(SJ_stat!G39:K39)</f>
        <v>35</v>
      </c>
      <c r="AK39" s="30">
        <f>SUM(SJ_stat!L39:P39)</f>
        <v>0</v>
      </c>
      <c r="AL39" s="30">
        <f>SUM(SJ_stat!Q39:U39)</f>
        <v>0</v>
      </c>
      <c r="AM39" s="17">
        <f t="shared" si="10"/>
        <v>35</v>
      </c>
    </row>
    <row r="40" spans="1:39" ht="15" customHeight="1">
      <c r="A40" s="37">
        <f>SJ_stat!A40</f>
        <v>1473</v>
      </c>
      <c r="B40" s="39" t="str">
        <f>SJ_stat!B40</f>
        <v>Dětský domov, Dubá - Deštná 6</v>
      </c>
      <c r="C40" s="37">
        <f>SJ_stat!C40</f>
        <v>3141</v>
      </c>
      <c r="D40" s="39" t="str">
        <f>SJ_stat!D40</f>
        <v>DD, Dubá - Deštná 6</v>
      </c>
      <c r="E40" s="26">
        <f>ROUND(SJ_ROZP!X40,0)</f>
        <v>760912</v>
      </c>
      <c r="F40" s="30">
        <f t="shared" si="5"/>
        <v>557632</v>
      </c>
      <c r="G40" s="30">
        <f t="shared" si="6"/>
        <v>188479</v>
      </c>
      <c r="H40" s="30">
        <f t="shared" si="7"/>
        <v>11153</v>
      </c>
      <c r="I40" s="30">
        <f>ROUND((SJ_stat!G40*SJ_stat!AK40+SJ_stat!H40*SJ_stat!AL40+SJ_stat!I40*SJ_stat!AM40+SJ_stat!J40*SJ_stat!AN40+SJ_stat!K40*SJ_stat!AO40+SJ_stat!L40*SJ_stat!AP40+SJ_stat!M40*SJ_stat!AQ40+SJ_stat!N40*SJ_stat!AR40+SJ_stat!O40*SJ_stat!AS40+SJ_stat!P40*SJ_stat!AT40+SJ_stat!Q40*SJ_stat!AP40+SJ_stat!R40*SJ_stat!AV40+SJ_stat!S40*SJ_stat!AW40+SJ_stat!T40*SJ_stat!AX40+SJ_stat!U40*SJ_stat!AY40),0)</f>
        <v>3648</v>
      </c>
      <c r="J40" s="45">
        <f>ROUND(((AA40/SJ_ROZP!E40)/12),2)</f>
        <v>1.76</v>
      </c>
      <c r="K40" s="30">
        <f>ROUND(IF(SJ_stat!G40=0,0,12*1.358*(1/SJ_stat!V40*SJ_ROZP!$E40)),0)</f>
        <v>0</v>
      </c>
      <c r="L40" s="30">
        <f>ROUND(IF(SJ_stat!H40=0,0,12*1.358*(1/SJ_stat!W40*SJ_ROZP!$E40)),0)</f>
        <v>0</v>
      </c>
      <c r="M40" s="30">
        <f>ROUND(IF(SJ_stat!I40=0,0,12*1.358*(1/SJ_stat!X40*SJ_ROZP!$E40)),0)</f>
        <v>0</v>
      </c>
      <c r="N40" s="30">
        <f>ROUND(IF(SJ_stat!J40=0,0,12*1.358*(1/SJ_stat!Y40*SJ_ROZP!$E40)),0)</f>
        <v>19928</v>
      </c>
      <c r="O40" s="30">
        <f>ROUND(IF(SJ_stat!K40=0,0,12*1.358*(1/SJ_stat!Z40*SJ_ROZP!$E40)),0)</f>
        <v>0</v>
      </c>
      <c r="P40" s="30">
        <f>ROUND(IF(SJ_stat!L40=0,0,12*1.358*(1/SJ_stat!AA40*SJ_ROZP!$E40)),0)</f>
        <v>0</v>
      </c>
      <c r="Q40" s="30">
        <f>ROUND(IF(SJ_stat!M40=0,0,12*1.358*(1/SJ_stat!AB40*SJ_ROZP!$E40)),0)</f>
        <v>0</v>
      </c>
      <c r="R40" s="30">
        <f>ROUND(IF(SJ_stat!N40=0,0,12*1.358*(1/SJ_stat!AC40*SJ_ROZP!$E40)),0)</f>
        <v>0</v>
      </c>
      <c r="S40" s="30">
        <f>ROUND(IF(SJ_stat!O40=0,0,12*1.358*(1/SJ_stat!AD40*SJ_ROZP!$E40)),0)</f>
        <v>0</v>
      </c>
      <c r="T40" s="30">
        <f>ROUND(IF(SJ_stat!P40=0,0,12*1.358*(1/SJ_stat!AE40*SJ_ROZP!$E40)),0)</f>
        <v>0</v>
      </c>
      <c r="U40" s="30">
        <f>ROUND(IF(SJ_stat!Q40=0,0,12*1.358*(1/SJ_stat!AF40*SJ_ROZP!$E40)),0)</f>
        <v>0</v>
      </c>
      <c r="V40" s="30">
        <f>ROUND(IF(SJ_stat!R40=0,0,12*1.358*(1/SJ_stat!AG40*SJ_ROZP!$E40)),0)</f>
        <v>0</v>
      </c>
      <c r="W40" s="30">
        <f>ROUND(IF(SJ_stat!S40=0,0,12*1.358*(1/SJ_stat!AH40*SJ_ROZP!$E40)),0)</f>
        <v>0</v>
      </c>
      <c r="X40" s="30">
        <f>ROUND(IF(SJ_stat!T40=0,0,12*1.358*(1/SJ_stat!AI40*SJ_ROZP!$E40)),0)</f>
        <v>0</v>
      </c>
      <c r="Y40" s="30">
        <f>ROUND(IF(SJ_stat!U40=0,0,12*1.358*(1/SJ_stat!AJ40*SJ_ROZP!$E40)),0)</f>
        <v>0</v>
      </c>
      <c r="Z40" s="30">
        <v>0</v>
      </c>
      <c r="AA40" s="30">
        <f>ROUND(K40*SJ_stat!G40/1.358+L40*SJ_stat!H40/1.358+M40*SJ_stat!I40/1.358+N40*SJ_stat!J40/1.358+O40*SJ_stat!K40/1.358+P40*SJ_stat!L40/1.358+Q40*SJ_stat!M40/1.358+R40*SJ_stat!N40/1.358+S40*SJ_stat!O40/1.358+T40*SJ_stat!P40/1.358+U40*SJ_stat!Q40/1.358+V40*SJ_stat!R40/1.358+W40*SJ_stat!S40/1.358+X40*SJ_stat!T40/1.358+Y40*SJ_stat!U40/1.358,0)</f>
        <v>557632</v>
      </c>
      <c r="AB40" s="30">
        <f t="shared" si="8"/>
        <v>557632</v>
      </c>
      <c r="AC40" s="45">
        <f>ROUND(IF(SJ_stat!G40=0,0,SJ_stat!G40/SJ_stat!V40)+IF(SJ_stat!L40=0,0,SJ_stat!L40/SJ_stat!AA40)+IF(SJ_stat!Q40=0,0,SJ_stat!Q40/SJ_stat!AF40),2)</f>
        <v>0</v>
      </c>
      <c r="AD40" s="45">
        <f>ROUND(IF(SJ_stat!H40=0,0,SJ_stat!H40/SJ_stat!W40)+IF(SJ_stat!M40=0,0,SJ_stat!M40/SJ_stat!AB40)+IF(SJ_stat!R40=0,0,SJ_stat!R40/SJ_stat!AG40),2)</f>
        <v>0</v>
      </c>
      <c r="AE40" s="45">
        <f>ROUND(IF(SJ_stat!I40=0,0,SJ_stat!I40/SJ_stat!X40)+IF(SJ_stat!N40=0,0,SJ_stat!N40/SJ_stat!AC40)+IF(SJ_stat!S40=0,0,SJ_stat!S40/SJ_stat!AH40),2)</f>
        <v>0</v>
      </c>
      <c r="AF40" s="45">
        <f>ROUND(IF(SJ_stat!J40=0,0,SJ_stat!J40/SJ_stat!Y40)+IF(SJ_stat!O40=0,0,SJ_stat!O40/SJ_stat!AD40)+IF(SJ_stat!T40=0,0,SJ_stat!T40/SJ_stat!AI40),2)</f>
        <v>1.76</v>
      </c>
      <c r="AG40" s="45">
        <f>ROUND(IF(SJ_stat!K40=0,0,SJ_stat!K40/SJ_stat!Z40)+IF(SJ_stat!P40=0,0,SJ_stat!P40/SJ_stat!AE40)+IF(SJ_stat!U40=0,0,SJ_stat!U40/SJ_stat!AJ40),2)</f>
        <v>0</v>
      </c>
      <c r="AH40" s="45">
        <f t="shared" si="9"/>
        <v>1.76</v>
      </c>
      <c r="AI40" s="5"/>
      <c r="AJ40" s="30">
        <f>SUM(SJ_stat!G40:K40)</f>
        <v>38</v>
      </c>
      <c r="AK40" s="30">
        <f>SUM(SJ_stat!L40:P40)</f>
        <v>0</v>
      </c>
      <c r="AL40" s="30">
        <f>SUM(SJ_stat!Q40:U40)</f>
        <v>0</v>
      </c>
      <c r="AM40" s="17">
        <f t="shared" si="10"/>
        <v>38</v>
      </c>
    </row>
    <row r="41" spans="1:39" ht="15" customHeight="1">
      <c r="A41" s="37">
        <f>SJ_stat!A41</f>
        <v>1474</v>
      </c>
      <c r="B41" s="39" t="str">
        <f>SJ_stat!B41</f>
        <v>Dětský domov, Jablonec nad Nisou, Pasecká 20</v>
      </c>
      <c r="C41" s="37">
        <f>SJ_stat!C41</f>
        <v>3141</v>
      </c>
      <c r="D41" s="39" t="str">
        <f>SJ_stat!D41</f>
        <v>DD, Jablonec nad Nisou, Pasecká 20</v>
      </c>
      <c r="E41" s="26">
        <f>ROUND(SJ_ROZP!X41,0)</f>
        <v>267756</v>
      </c>
      <c r="F41" s="30">
        <f t="shared" si="5"/>
        <v>196278</v>
      </c>
      <c r="G41" s="30">
        <f t="shared" si="6"/>
        <v>66342</v>
      </c>
      <c r="H41" s="30">
        <f t="shared" si="7"/>
        <v>3926</v>
      </c>
      <c r="I41" s="30">
        <f>ROUND((SJ_stat!G41*SJ_stat!AK41+SJ_stat!H41*SJ_stat!AL41+SJ_stat!I41*SJ_stat!AM41+SJ_stat!J41*SJ_stat!AN41+SJ_stat!K41*SJ_stat!AO41+SJ_stat!L41*SJ_stat!AP41+SJ_stat!M41*SJ_stat!AQ41+SJ_stat!N41*SJ_stat!AR41+SJ_stat!O41*SJ_stat!AS41+SJ_stat!P41*SJ_stat!AT41+SJ_stat!Q41*SJ_stat!AP41+SJ_stat!R41*SJ_stat!AV41+SJ_stat!S41*SJ_stat!AW41+SJ_stat!T41*SJ_stat!AX41+SJ_stat!U41*SJ_stat!AY41),0)</f>
        <v>1210</v>
      </c>
      <c r="J41" s="45">
        <f>ROUND(((AA41/SJ_ROZP!E41)/12),2)</f>
        <v>0.62</v>
      </c>
      <c r="K41" s="30">
        <f>ROUND(IF(SJ_stat!G41=0,0,12*1.358*(1/SJ_stat!V41*SJ_ROZP!$E41)),0)</f>
        <v>0</v>
      </c>
      <c r="L41" s="30">
        <f>ROUND(IF(SJ_stat!H41=0,0,12*1.358*(1/SJ_stat!W41*SJ_ROZP!$E41)),0)</f>
        <v>0</v>
      </c>
      <c r="M41" s="30">
        <f>ROUND(IF(SJ_stat!I41=0,0,12*1.358*(1/SJ_stat!X41*SJ_ROZP!$E41)),0)</f>
        <v>0</v>
      </c>
      <c r="N41" s="30">
        <f>ROUND(IF(SJ_stat!J41=0,0,12*1.358*(1/SJ_stat!Y41*SJ_ROZP!$E41)),0)</f>
        <v>21208</v>
      </c>
      <c r="O41" s="30">
        <f>ROUND(IF(SJ_stat!K41=0,0,12*1.358*(1/SJ_stat!Z41*SJ_ROZP!$E41)),0)</f>
        <v>12050</v>
      </c>
      <c r="P41" s="30">
        <f>ROUND(IF(SJ_stat!L41=0,0,12*1.358*(1/SJ_stat!AA41*SJ_ROZP!$E41)),0)</f>
        <v>0</v>
      </c>
      <c r="Q41" s="30">
        <f>ROUND(IF(SJ_stat!M41=0,0,12*1.358*(1/SJ_stat!AB41*SJ_ROZP!$E41)),0)</f>
        <v>0</v>
      </c>
      <c r="R41" s="30">
        <f>ROUND(IF(SJ_stat!N41=0,0,12*1.358*(1/SJ_stat!AC41*SJ_ROZP!$E41)),0)</f>
        <v>0</v>
      </c>
      <c r="S41" s="30">
        <f>ROUND(IF(SJ_stat!O41=0,0,12*1.358*(1/SJ_stat!AD41*SJ_ROZP!$E41)),0)</f>
        <v>0</v>
      </c>
      <c r="T41" s="30">
        <f>ROUND(IF(SJ_stat!P41=0,0,12*1.358*(1/SJ_stat!AE41*SJ_ROZP!$E41)),0)</f>
        <v>0</v>
      </c>
      <c r="U41" s="30">
        <f>ROUND(IF(SJ_stat!Q41=0,0,12*1.358*(1/SJ_stat!AF41*SJ_ROZP!$E41)),0)</f>
        <v>0</v>
      </c>
      <c r="V41" s="30">
        <f>ROUND(IF(SJ_stat!R41=0,0,12*1.358*(1/SJ_stat!AG41*SJ_ROZP!$E41)),0)</f>
        <v>0</v>
      </c>
      <c r="W41" s="30">
        <f>ROUND(IF(SJ_stat!S41=0,0,12*1.358*(1/SJ_stat!AH41*SJ_ROZP!$E41)),0)</f>
        <v>0</v>
      </c>
      <c r="X41" s="30">
        <f>ROUND(IF(SJ_stat!T41=0,0,12*1.358*(1/SJ_stat!AI41*SJ_ROZP!$E41)),0)</f>
        <v>0</v>
      </c>
      <c r="Y41" s="30">
        <f>ROUND(IF(SJ_stat!U41=0,0,12*1.358*(1/SJ_stat!AJ41*SJ_ROZP!$E41)),0)</f>
        <v>0</v>
      </c>
      <c r="Z41" s="30">
        <v>0</v>
      </c>
      <c r="AA41" s="30">
        <f>ROUND(K41*SJ_stat!G41/1.358+L41*SJ_stat!H41/1.358+M41*SJ_stat!I41/1.358+N41*SJ_stat!J41/1.358+O41*SJ_stat!K41/1.358+P41*SJ_stat!L41/1.358+Q41*SJ_stat!M41/1.358+R41*SJ_stat!N41/1.358+S41*SJ_stat!O41/1.358+T41*SJ_stat!P41/1.358+U41*SJ_stat!Q41/1.358+V41*SJ_stat!R41/1.358+W41*SJ_stat!S41/1.358+X41*SJ_stat!T41/1.358+Y41*SJ_stat!U41/1.358,0)</f>
        <v>196278</v>
      </c>
      <c r="AB41" s="30">
        <f t="shared" si="8"/>
        <v>196278</v>
      </c>
      <c r="AC41" s="45">
        <f>ROUND(IF(SJ_stat!G41=0,0,SJ_stat!G41/SJ_stat!V41)+IF(SJ_stat!L41=0,0,SJ_stat!L41/SJ_stat!AA41)+IF(SJ_stat!Q41=0,0,SJ_stat!Q41/SJ_stat!AF41),2)</f>
        <v>0</v>
      </c>
      <c r="AD41" s="45">
        <f>ROUND(IF(SJ_stat!H41=0,0,SJ_stat!H41/SJ_stat!W41)+IF(SJ_stat!M41=0,0,SJ_stat!M41/SJ_stat!AB41)+IF(SJ_stat!R41=0,0,SJ_stat!R41/SJ_stat!AG41),2)</f>
        <v>0</v>
      </c>
      <c r="AE41" s="45">
        <f>ROUND(IF(SJ_stat!I41=0,0,SJ_stat!I41/SJ_stat!X41)+IF(SJ_stat!N41=0,0,SJ_stat!N41/SJ_stat!AC41)+IF(SJ_stat!S41=0,0,SJ_stat!S41/SJ_stat!AH41),2)</f>
        <v>0</v>
      </c>
      <c r="AF41" s="45">
        <f>ROUND(IF(SJ_stat!J41=0,0,SJ_stat!J41/SJ_stat!Y41)+IF(SJ_stat!O41=0,0,SJ_stat!O41/SJ_stat!AD41)+IF(SJ_stat!T41=0,0,SJ_stat!T41/SJ_stat!AI41),2)</f>
        <v>0.59</v>
      </c>
      <c r="AG41" s="45">
        <f>ROUND(IF(SJ_stat!K41=0,0,SJ_stat!K41/SJ_stat!Z41)+IF(SJ_stat!P41=0,0,SJ_stat!P41/SJ_stat!AE41)+IF(SJ_stat!U41=0,0,SJ_stat!U41/SJ_stat!AJ41),2)</f>
        <v>0.03</v>
      </c>
      <c r="AH41" s="45">
        <f t="shared" si="9"/>
        <v>0.62</v>
      </c>
      <c r="AI41" s="5"/>
      <c r="AJ41" s="30">
        <f>SUM(SJ_stat!G41:K41)</f>
        <v>13</v>
      </c>
      <c r="AK41" s="30">
        <f>SUM(SJ_stat!L41:P41)</f>
        <v>0</v>
      </c>
      <c r="AL41" s="30">
        <f>SUM(SJ_stat!Q41:U41)</f>
        <v>0</v>
      </c>
      <c r="AM41" s="17">
        <f t="shared" si="10"/>
        <v>13</v>
      </c>
    </row>
    <row r="42" spans="1:39" ht="15" customHeight="1">
      <c r="A42" s="37">
        <f>SJ_stat!A42</f>
        <v>1476</v>
      </c>
      <c r="B42" s="39" t="str">
        <f>SJ_stat!B42</f>
        <v>Dětský domov, Semily, Nad školami 480</v>
      </c>
      <c r="C42" s="37">
        <f>SJ_stat!C42</f>
        <v>3141</v>
      </c>
      <c r="D42" s="39" t="str">
        <f>SJ_stat!D42</f>
        <v>DD, Semily, Nad školami 480</v>
      </c>
      <c r="E42" s="26">
        <f>ROUND(SJ_ROZP!X42,0)</f>
        <v>319560</v>
      </c>
      <c r="F42" s="30">
        <f t="shared" si="5"/>
        <v>234256</v>
      </c>
      <c r="G42" s="30">
        <f t="shared" si="6"/>
        <v>79179</v>
      </c>
      <c r="H42" s="30">
        <f t="shared" si="7"/>
        <v>4685</v>
      </c>
      <c r="I42" s="30">
        <f>ROUND((SJ_stat!G42*SJ_stat!AK42+SJ_stat!H42*SJ_stat!AL42+SJ_stat!I42*SJ_stat!AM42+SJ_stat!J42*SJ_stat!AN42+SJ_stat!K42*SJ_stat!AO42+SJ_stat!L42*SJ_stat!AP42+SJ_stat!M42*SJ_stat!AQ42+SJ_stat!N42*SJ_stat!AR42+SJ_stat!O42*SJ_stat!AS42+SJ_stat!P42*SJ_stat!AT42+SJ_stat!Q42*SJ_stat!AP42+SJ_stat!R42*SJ_stat!AV42+SJ_stat!S42*SJ_stat!AW42+SJ_stat!T42*SJ_stat!AX42+SJ_stat!U42*SJ_stat!AY42),0)</f>
        <v>1440</v>
      </c>
      <c r="J42" s="45">
        <f>ROUND(((AA42/SJ_ROZP!E42)/12),2)</f>
        <v>0.74</v>
      </c>
      <c r="K42" s="30">
        <f>ROUND(IF(SJ_stat!G42=0,0,12*1.358*(1/SJ_stat!V42*SJ_ROZP!$E42)),0)</f>
        <v>0</v>
      </c>
      <c r="L42" s="30">
        <f>ROUND(IF(SJ_stat!H42=0,0,12*1.358*(1/SJ_stat!W42*SJ_ROZP!$E42)),0)</f>
        <v>0</v>
      </c>
      <c r="M42" s="30">
        <f>ROUND(IF(SJ_stat!I42=0,0,12*1.358*(1/SJ_stat!X42*SJ_ROZP!$E42)),0)</f>
        <v>0</v>
      </c>
      <c r="N42" s="30">
        <f>ROUND(IF(SJ_stat!J42=0,0,12*1.358*(1/SJ_stat!Y42*SJ_ROZP!$E42)),0)</f>
        <v>21208</v>
      </c>
      <c r="O42" s="30">
        <f>ROUND(IF(SJ_stat!K42=0,0,12*1.358*(1/SJ_stat!Z42*SJ_ROZP!$E42)),0)</f>
        <v>0</v>
      </c>
      <c r="P42" s="30">
        <f>ROUND(IF(SJ_stat!L42=0,0,12*1.358*(1/SJ_stat!AA42*SJ_ROZP!$E42)),0)</f>
        <v>0</v>
      </c>
      <c r="Q42" s="30">
        <f>ROUND(IF(SJ_stat!M42=0,0,12*1.358*(1/SJ_stat!AB42*SJ_ROZP!$E42)),0)</f>
        <v>0</v>
      </c>
      <c r="R42" s="30">
        <f>ROUND(IF(SJ_stat!N42=0,0,12*1.358*(1/SJ_stat!AC42*SJ_ROZP!$E42)),0)</f>
        <v>0</v>
      </c>
      <c r="S42" s="30">
        <f>ROUND(IF(SJ_stat!O42=0,0,12*1.358*(1/SJ_stat!AD42*SJ_ROZP!$E42)),0)</f>
        <v>0</v>
      </c>
      <c r="T42" s="30">
        <f>ROUND(IF(SJ_stat!P42=0,0,12*1.358*(1/SJ_stat!AE42*SJ_ROZP!$E42)),0)</f>
        <v>0</v>
      </c>
      <c r="U42" s="30">
        <f>ROUND(IF(SJ_stat!Q42=0,0,12*1.358*(1/SJ_stat!AF42*SJ_ROZP!$E42)),0)</f>
        <v>0</v>
      </c>
      <c r="V42" s="30">
        <f>ROUND(IF(SJ_stat!R42=0,0,12*1.358*(1/SJ_stat!AG42*SJ_ROZP!$E42)),0)</f>
        <v>0</v>
      </c>
      <c r="W42" s="30">
        <f>ROUND(IF(SJ_stat!S42=0,0,12*1.358*(1/SJ_stat!AH42*SJ_ROZP!$E42)),0)</f>
        <v>0</v>
      </c>
      <c r="X42" s="30">
        <f>ROUND(IF(SJ_stat!T42=0,0,12*1.358*(1/SJ_stat!AI42*SJ_ROZP!$E42)),0)</f>
        <v>0</v>
      </c>
      <c r="Y42" s="30">
        <f>ROUND(IF(SJ_stat!U42=0,0,12*1.358*(1/SJ_stat!AJ42*SJ_ROZP!$E42)),0)</f>
        <v>0</v>
      </c>
      <c r="Z42" s="30">
        <v>0</v>
      </c>
      <c r="AA42" s="30">
        <f>ROUND(K42*SJ_stat!G42/1.358+L42*SJ_stat!H42/1.358+M42*SJ_stat!I42/1.358+N42*SJ_stat!J42/1.358+O42*SJ_stat!K42/1.358+P42*SJ_stat!L42/1.358+Q42*SJ_stat!M42/1.358+R42*SJ_stat!N42/1.358+S42*SJ_stat!O42/1.358+T42*SJ_stat!P42/1.358+U42*SJ_stat!Q42/1.358+V42*SJ_stat!R42/1.358+W42*SJ_stat!S42/1.358+X42*SJ_stat!T42/1.358+Y42*SJ_stat!U42/1.358,0)</f>
        <v>234256</v>
      </c>
      <c r="AB42" s="30">
        <f t="shared" si="8"/>
        <v>234256</v>
      </c>
      <c r="AC42" s="45">
        <f>ROUND(IF(SJ_stat!G42=0,0,SJ_stat!G42/SJ_stat!V42)+IF(SJ_stat!L42=0,0,SJ_stat!L42/SJ_stat!AA42)+IF(SJ_stat!Q42=0,0,SJ_stat!Q42/SJ_stat!AF42),2)</f>
        <v>0</v>
      </c>
      <c r="AD42" s="45">
        <f>ROUND(IF(SJ_stat!H42=0,0,SJ_stat!H42/SJ_stat!W42)+IF(SJ_stat!M42=0,0,SJ_stat!M42/SJ_stat!AB42)+IF(SJ_stat!R42=0,0,SJ_stat!R42/SJ_stat!AG42),2)</f>
        <v>0</v>
      </c>
      <c r="AE42" s="45">
        <f>ROUND(IF(SJ_stat!I42=0,0,SJ_stat!I42/SJ_stat!X42)+IF(SJ_stat!N42=0,0,SJ_stat!N42/SJ_stat!AC42)+IF(SJ_stat!S42=0,0,SJ_stat!S42/SJ_stat!AH42),2)</f>
        <v>0</v>
      </c>
      <c r="AF42" s="45">
        <f>ROUND(IF(SJ_stat!J42=0,0,SJ_stat!J42/SJ_stat!Y42)+IF(SJ_stat!O42=0,0,SJ_stat!O42/SJ_stat!AD42)+IF(SJ_stat!T42=0,0,SJ_stat!T42/SJ_stat!AI42),2)</f>
        <v>0.74</v>
      </c>
      <c r="AG42" s="45">
        <f>ROUND(IF(SJ_stat!K42=0,0,SJ_stat!K42/SJ_stat!Z42)+IF(SJ_stat!P42=0,0,SJ_stat!P42/SJ_stat!AE42)+IF(SJ_stat!U42=0,0,SJ_stat!U42/SJ_stat!AJ42),2)</f>
        <v>0</v>
      </c>
      <c r="AH42" s="45">
        <f t="shared" si="9"/>
        <v>0.74</v>
      </c>
      <c r="AI42" s="5"/>
      <c r="AJ42" s="30">
        <f>SUM(SJ_stat!G42:K42)</f>
        <v>15</v>
      </c>
      <c r="AK42" s="30">
        <f>SUM(SJ_stat!L42:P42)</f>
        <v>0</v>
      </c>
      <c r="AL42" s="30">
        <f>SUM(SJ_stat!Q42:U42)</f>
        <v>0</v>
      </c>
      <c r="AM42" s="17">
        <f t="shared" si="10"/>
        <v>15</v>
      </c>
    </row>
    <row r="43" spans="1:39" ht="15" customHeight="1">
      <c r="A43" s="81"/>
      <c r="B43" s="62" t="s">
        <v>126</v>
      </c>
      <c r="C43" s="61" t="s">
        <v>125</v>
      </c>
      <c r="D43" s="61"/>
      <c r="E43" s="169">
        <f t="shared" ref="E43:J43" si="11">SUM(E6:E42)</f>
        <v>52607763</v>
      </c>
      <c r="F43" s="169">
        <f t="shared" si="11"/>
        <v>38435209</v>
      </c>
      <c r="G43" s="169">
        <f t="shared" si="11"/>
        <v>12991100</v>
      </c>
      <c r="H43" s="169">
        <f t="shared" si="11"/>
        <v>768706</v>
      </c>
      <c r="I43" s="169">
        <f t="shared" si="11"/>
        <v>412748</v>
      </c>
      <c r="J43" s="170">
        <f t="shared" si="11"/>
        <v>121.10000000000001</v>
      </c>
      <c r="K43" s="82" t="s">
        <v>173</v>
      </c>
      <c r="L43" s="82" t="s">
        <v>173</v>
      </c>
      <c r="M43" s="82" t="s">
        <v>173</v>
      </c>
      <c r="N43" s="82" t="s">
        <v>173</v>
      </c>
      <c r="O43" s="82" t="s">
        <v>173</v>
      </c>
      <c r="P43" s="82" t="s">
        <v>173</v>
      </c>
      <c r="Q43" s="82" t="s">
        <v>173</v>
      </c>
      <c r="R43" s="82" t="s">
        <v>173</v>
      </c>
      <c r="S43" s="82" t="s">
        <v>173</v>
      </c>
      <c r="T43" s="82" t="s">
        <v>173</v>
      </c>
      <c r="U43" s="82" t="s">
        <v>173</v>
      </c>
      <c r="V43" s="82" t="s">
        <v>173</v>
      </c>
      <c r="W43" s="82" t="s">
        <v>173</v>
      </c>
      <c r="X43" s="82" t="s">
        <v>173</v>
      </c>
      <c r="Y43" s="82" t="s">
        <v>173</v>
      </c>
      <c r="Z43" s="82">
        <f>SUM(Z6:Z33)</f>
        <v>0</v>
      </c>
      <c r="AA43" s="82">
        <f t="shared" ref="AA43:AH43" si="12">SUM(AA6:AA42)</f>
        <v>38435209</v>
      </c>
      <c r="AB43" s="82">
        <f t="shared" si="12"/>
        <v>38435209</v>
      </c>
      <c r="AC43" s="143">
        <f t="shared" si="12"/>
        <v>1.87</v>
      </c>
      <c r="AD43" s="143">
        <f t="shared" si="12"/>
        <v>23.100000000000005</v>
      </c>
      <c r="AE43" s="143">
        <f t="shared" si="12"/>
        <v>49.550000000000011</v>
      </c>
      <c r="AF43" s="143">
        <f t="shared" si="12"/>
        <v>36.180000000000007</v>
      </c>
      <c r="AG43" s="143">
        <f t="shared" si="12"/>
        <v>10.339999999999998</v>
      </c>
      <c r="AH43" s="143">
        <f t="shared" si="12"/>
        <v>121.04000000000002</v>
      </c>
      <c r="AJ43" s="143">
        <f>SUM(AJ6:AJ42)</f>
        <v>4109</v>
      </c>
      <c r="AK43" s="143">
        <f>SUM(AK6:AK42)</f>
        <v>1539</v>
      </c>
      <c r="AL43" s="143">
        <f>SUM(AL6:AL42)</f>
        <v>2118</v>
      </c>
      <c r="AM43" s="143">
        <f>SUM(AM6:AM42)</f>
        <v>5879.6</v>
      </c>
    </row>
    <row r="44" spans="1:39" ht="12.75" customHeight="1">
      <c r="A44" s="144"/>
      <c r="B44" s="145"/>
      <c r="C44" s="146"/>
      <c r="D44" s="145"/>
      <c r="E44" s="68"/>
      <c r="F44" s="68">
        <f>AA43</f>
        <v>38435209</v>
      </c>
      <c r="G44" s="68">
        <f>F43*33.8%</f>
        <v>12991100.641999999</v>
      </c>
      <c r="H44" s="68">
        <f>F43*2%</f>
        <v>768704.18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68">
        <f>F43</f>
        <v>38435209</v>
      </c>
      <c r="AB44" s="9"/>
      <c r="AC44" s="9"/>
      <c r="AD44" s="9"/>
      <c r="AE44" s="9"/>
      <c r="AF44" s="9"/>
      <c r="AG44" s="17">
        <f>J43</f>
        <v>121.10000000000001</v>
      </c>
      <c r="AJ44" s="147">
        <f>AK43*0.6</f>
        <v>923.4</v>
      </c>
      <c r="AK44" s="148">
        <f>AL43*0.4</f>
        <v>847.2</v>
      </c>
      <c r="AM44" s="17"/>
    </row>
    <row r="45" spans="1:39" ht="12.75" customHeight="1">
      <c r="A45" s="144"/>
      <c r="B45" s="145"/>
      <c r="C45" s="144"/>
      <c r="D45" s="145"/>
      <c r="E45" s="68"/>
      <c r="F45" s="17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5"/>
      <c r="AA45" s="9"/>
      <c r="AB45" s="9"/>
      <c r="AC45" s="9"/>
      <c r="AD45" s="9"/>
      <c r="AE45" s="9"/>
      <c r="AF45" s="9"/>
      <c r="AM45" s="17"/>
    </row>
    <row r="46" spans="1:39" ht="12.75" customHeight="1">
      <c r="A46" s="144"/>
      <c r="C46" s="144"/>
      <c r="F46" s="4"/>
      <c r="Z46" s="5"/>
      <c r="AA46" s="86"/>
      <c r="AM46" s="17"/>
    </row>
    <row r="47" spans="1:39" ht="12.75" customHeight="1">
      <c r="A47" s="144"/>
      <c r="C47" s="144"/>
      <c r="E47" s="5"/>
      <c r="F47" s="68"/>
      <c r="G47" s="5"/>
      <c r="H47" s="5"/>
      <c r="I47" s="5"/>
      <c r="J47" s="5"/>
      <c r="Z47" s="5"/>
      <c r="AM47" s="17"/>
    </row>
    <row r="48" spans="1:39" ht="12.75" customHeight="1">
      <c r="A48" s="144"/>
      <c r="C48" s="144"/>
      <c r="E48" s="5"/>
      <c r="F48" s="68"/>
      <c r="G48" s="5"/>
      <c r="H48" s="5"/>
      <c r="I48" s="5"/>
      <c r="J48" s="5"/>
      <c r="Z48" s="5"/>
      <c r="AM48" s="17"/>
    </row>
    <row r="49" spans="1:39" ht="12.75" customHeight="1">
      <c r="A49" s="144"/>
      <c r="C49" s="144"/>
      <c r="F49" s="4"/>
      <c r="Z49" s="5"/>
      <c r="AM49" s="17"/>
    </row>
    <row r="50" spans="1:39" ht="12.75" customHeight="1">
      <c r="A50" s="144"/>
      <c r="C50" s="144"/>
      <c r="F50" s="4"/>
      <c r="Z50" s="5"/>
      <c r="AM50" s="17"/>
    </row>
    <row r="51" spans="1:39" ht="12.75" customHeight="1">
      <c r="A51" s="144"/>
      <c r="C51" s="144"/>
      <c r="F51" s="4"/>
      <c r="Z51" s="5"/>
      <c r="AM51" s="17"/>
    </row>
    <row r="52" spans="1:39" ht="12.75" customHeight="1">
      <c r="A52" s="144"/>
      <c r="C52" s="144"/>
      <c r="F52" s="4"/>
      <c r="Z52" s="5"/>
      <c r="AM52" s="17"/>
    </row>
    <row r="53" spans="1:39" ht="12.75" customHeight="1">
      <c r="A53" s="144"/>
      <c r="C53" s="144"/>
      <c r="F53" s="4"/>
      <c r="Z53" s="5"/>
      <c r="AM53" s="17"/>
    </row>
    <row r="54" spans="1:39" ht="12.75" customHeight="1">
      <c r="A54" s="144"/>
      <c r="C54" s="144"/>
      <c r="F54" s="4"/>
      <c r="Z54" s="5"/>
      <c r="AM54" s="17"/>
    </row>
    <row r="55" spans="1:39" ht="12.75" customHeight="1">
      <c r="A55" s="144"/>
      <c r="C55" s="144"/>
      <c r="F55" s="4"/>
      <c r="Z55" s="5"/>
      <c r="AM55" s="17"/>
    </row>
    <row r="56" spans="1:39" ht="12.75" customHeight="1">
      <c r="A56" s="144"/>
      <c r="C56" s="144"/>
      <c r="F56" s="4"/>
      <c r="Z56" s="5"/>
      <c r="AM56" s="17"/>
    </row>
    <row r="57" spans="1:39" ht="12.75" customHeight="1">
      <c r="A57" s="144"/>
      <c r="C57" s="144"/>
      <c r="F57" s="4"/>
      <c r="Z57" s="5"/>
      <c r="AM57" s="17"/>
    </row>
    <row r="58" spans="1:39" ht="12.75" customHeight="1">
      <c r="A58" s="144"/>
      <c r="C58" s="144"/>
      <c r="F58" s="4"/>
      <c r="Z58" s="5"/>
      <c r="AM58" s="17"/>
    </row>
    <row r="59" spans="1:39" ht="12.75" customHeight="1">
      <c r="A59" s="144"/>
      <c r="C59" s="144"/>
      <c r="F59" s="4"/>
      <c r="Z59" s="5"/>
      <c r="AM59" s="17"/>
    </row>
    <row r="60" spans="1:39" ht="12.75" customHeight="1">
      <c r="A60" s="144"/>
      <c r="C60" s="144"/>
      <c r="F60" s="4"/>
      <c r="Z60" s="5"/>
      <c r="AM60" s="17"/>
    </row>
    <row r="61" spans="1:39" ht="12.75" customHeight="1">
      <c r="A61" s="144"/>
      <c r="C61" s="144"/>
      <c r="F61" s="4"/>
      <c r="Z61" s="5"/>
      <c r="AM61" s="17"/>
    </row>
    <row r="62" spans="1:39" ht="12.75" customHeight="1">
      <c r="A62" s="144"/>
      <c r="C62" s="144"/>
      <c r="F62" s="4"/>
      <c r="Z62" s="5"/>
      <c r="AM62" s="17"/>
    </row>
    <row r="63" spans="1:39" ht="12.75" customHeight="1">
      <c r="A63" s="144"/>
      <c r="C63" s="144"/>
      <c r="F63" s="4"/>
      <c r="Z63" s="5"/>
      <c r="AM63" s="17"/>
    </row>
    <row r="64" spans="1:39" ht="12.75" customHeight="1">
      <c r="A64" s="144"/>
      <c r="C64" s="144"/>
      <c r="F64" s="4"/>
      <c r="Z64" s="5"/>
      <c r="AM64" s="17"/>
    </row>
    <row r="65" spans="1:39" ht="12.75" customHeight="1">
      <c r="A65" s="144"/>
      <c r="C65" s="144"/>
      <c r="F65" s="4"/>
      <c r="Z65" s="5"/>
      <c r="AM65" s="17"/>
    </row>
    <row r="66" spans="1:39" ht="12.75" customHeight="1">
      <c r="A66" s="144"/>
      <c r="C66" s="144"/>
      <c r="F66" s="4"/>
      <c r="Z66" s="5"/>
      <c r="AM66" s="17"/>
    </row>
    <row r="67" spans="1:39" ht="12.75" customHeight="1">
      <c r="A67" s="144"/>
      <c r="C67" s="144"/>
      <c r="F67" s="4"/>
      <c r="Z67" s="5"/>
      <c r="AM67" s="17"/>
    </row>
    <row r="68" spans="1:39" ht="12.75" customHeight="1">
      <c r="A68" s="144"/>
      <c r="C68" s="144"/>
      <c r="F68" s="4"/>
      <c r="Z68" s="5"/>
      <c r="AM68" s="17"/>
    </row>
    <row r="69" spans="1:39" ht="12.75" customHeight="1">
      <c r="A69" s="144"/>
      <c r="C69" s="144"/>
      <c r="F69" s="4"/>
      <c r="Z69" s="5"/>
      <c r="AM69" s="17"/>
    </row>
    <row r="70" spans="1:39" ht="12.75" customHeight="1">
      <c r="A70" s="144"/>
      <c r="C70" s="144"/>
      <c r="F70" s="4"/>
      <c r="Z70" s="5"/>
      <c r="AM70" s="17"/>
    </row>
    <row r="71" spans="1:39" ht="12.75" customHeight="1">
      <c r="A71" s="144"/>
      <c r="C71" s="144"/>
      <c r="F71" s="4"/>
      <c r="Z71" s="5"/>
      <c r="AM71" s="17"/>
    </row>
    <row r="72" spans="1:39" ht="12.75" customHeight="1">
      <c r="A72" s="144"/>
      <c r="C72" s="144"/>
      <c r="F72" s="4"/>
      <c r="Z72" s="5"/>
      <c r="AM72" s="17"/>
    </row>
    <row r="73" spans="1:39" ht="12.75" customHeight="1">
      <c r="A73" s="144"/>
      <c r="C73" s="144"/>
      <c r="F73" s="4"/>
      <c r="Z73" s="5"/>
      <c r="AM73" s="17"/>
    </row>
    <row r="74" spans="1:39" ht="12.75" customHeight="1">
      <c r="A74" s="144"/>
      <c r="C74" s="144"/>
      <c r="F74" s="4"/>
      <c r="Z74" s="5"/>
      <c r="AM74" s="17"/>
    </row>
    <row r="75" spans="1:39" ht="12.75" customHeight="1">
      <c r="A75" s="144"/>
      <c r="C75" s="144"/>
      <c r="F75" s="4"/>
      <c r="Z75" s="5"/>
      <c r="AM75" s="17"/>
    </row>
    <row r="76" spans="1:39" ht="12.75" customHeight="1">
      <c r="A76" s="144"/>
      <c r="C76" s="144"/>
      <c r="F76" s="4"/>
      <c r="Z76" s="5"/>
      <c r="AM76" s="17"/>
    </row>
    <row r="77" spans="1:39" ht="12.75" customHeight="1">
      <c r="A77" s="144"/>
      <c r="C77" s="144"/>
      <c r="F77" s="4"/>
      <c r="Z77" s="5"/>
      <c r="AM77" s="17"/>
    </row>
    <row r="78" spans="1:39" ht="12.75" customHeight="1">
      <c r="A78" s="144"/>
      <c r="C78" s="144"/>
      <c r="F78" s="4"/>
      <c r="Z78" s="5"/>
      <c r="AM78" s="17"/>
    </row>
    <row r="79" spans="1:39" ht="12.75" customHeight="1">
      <c r="A79" s="144"/>
      <c r="C79" s="144"/>
      <c r="F79" s="4"/>
      <c r="Z79" s="5"/>
      <c r="AM79" s="17"/>
    </row>
    <row r="80" spans="1:39" ht="12.75" customHeight="1">
      <c r="A80" s="144"/>
      <c r="C80" s="144"/>
      <c r="F80" s="4"/>
      <c r="Z80" s="5"/>
      <c r="AM80" s="17"/>
    </row>
    <row r="81" spans="1:39" ht="12.75" customHeight="1">
      <c r="A81" s="144"/>
      <c r="C81" s="144"/>
      <c r="F81" s="4"/>
      <c r="Z81" s="5"/>
      <c r="AM81" s="17"/>
    </row>
    <row r="82" spans="1:39" ht="12.75" customHeight="1">
      <c r="A82" s="144"/>
      <c r="C82" s="144"/>
      <c r="F82" s="4"/>
      <c r="Z82" s="5"/>
      <c r="AM82" s="17"/>
    </row>
    <row r="83" spans="1:39" ht="12.75" customHeight="1">
      <c r="A83" s="144"/>
      <c r="C83" s="144"/>
      <c r="F83" s="4"/>
      <c r="Z83" s="5"/>
      <c r="AM83" s="17"/>
    </row>
    <row r="84" spans="1:39" ht="12.75" customHeight="1">
      <c r="A84" s="144"/>
      <c r="C84" s="144"/>
      <c r="F84" s="4"/>
      <c r="Z84" s="5"/>
      <c r="AM84" s="17"/>
    </row>
    <row r="85" spans="1:39" ht="12.75" customHeight="1">
      <c r="A85" s="144"/>
      <c r="C85" s="144"/>
      <c r="F85" s="4"/>
      <c r="Z85" s="5"/>
      <c r="AM85" s="17"/>
    </row>
    <row r="86" spans="1:39" ht="12.75" customHeight="1">
      <c r="A86" s="144"/>
      <c r="C86" s="144"/>
      <c r="F86" s="4"/>
      <c r="Z86" s="5"/>
      <c r="AM86" s="17"/>
    </row>
    <row r="87" spans="1:39" ht="12.75" customHeight="1">
      <c r="A87" s="144"/>
      <c r="C87" s="144"/>
      <c r="F87" s="4"/>
      <c r="Z87" s="5"/>
      <c r="AM87" s="17"/>
    </row>
    <row r="88" spans="1:39" ht="12.75" customHeight="1">
      <c r="A88" s="144"/>
      <c r="C88" s="144"/>
      <c r="F88" s="4"/>
      <c r="Z88" s="5"/>
      <c r="AM88" s="17"/>
    </row>
    <row r="89" spans="1:39" ht="12.75" customHeight="1">
      <c r="A89" s="144"/>
      <c r="C89" s="144"/>
      <c r="F89" s="4"/>
      <c r="Z89" s="5"/>
      <c r="AM89" s="17"/>
    </row>
    <row r="90" spans="1:39" ht="12.75" customHeight="1">
      <c r="A90" s="144"/>
      <c r="C90" s="144"/>
      <c r="F90" s="4"/>
      <c r="Z90" s="5"/>
      <c r="AM90" s="17"/>
    </row>
    <row r="91" spans="1:39" ht="12.75" customHeight="1">
      <c r="A91" s="144"/>
      <c r="C91" s="144"/>
      <c r="F91" s="4"/>
      <c r="Z91" s="5"/>
      <c r="AM91" s="17"/>
    </row>
    <row r="92" spans="1:39" ht="12.75" customHeight="1">
      <c r="A92" s="144"/>
      <c r="C92" s="144"/>
      <c r="F92" s="4"/>
      <c r="Z92" s="5"/>
      <c r="AM92" s="17"/>
    </row>
    <row r="93" spans="1:39" ht="12.75" customHeight="1">
      <c r="A93" s="144"/>
      <c r="C93" s="144"/>
      <c r="F93" s="4"/>
      <c r="Z93" s="5"/>
      <c r="AM93" s="17"/>
    </row>
    <row r="94" spans="1:39" ht="12.75" customHeight="1">
      <c r="A94" s="144"/>
      <c r="C94" s="144"/>
      <c r="F94" s="4"/>
      <c r="Z94" s="5"/>
      <c r="AM94" s="17"/>
    </row>
    <row r="95" spans="1:39" ht="12.75" customHeight="1">
      <c r="A95" s="144"/>
      <c r="C95" s="144"/>
      <c r="F95" s="4"/>
      <c r="Z95" s="5"/>
      <c r="AM95" s="17"/>
    </row>
    <row r="96" spans="1:39" ht="12.75" customHeight="1">
      <c r="A96" s="144"/>
      <c r="C96" s="144"/>
      <c r="F96" s="4"/>
      <c r="Z96" s="5"/>
      <c r="AM96" s="17"/>
    </row>
    <row r="97" spans="1:39" ht="12.75" customHeight="1">
      <c r="A97" s="144"/>
      <c r="C97" s="144"/>
      <c r="F97" s="4"/>
      <c r="Z97" s="5"/>
      <c r="AM97" s="17"/>
    </row>
    <row r="98" spans="1:39" ht="12.75" customHeight="1">
      <c r="A98" s="144"/>
      <c r="C98" s="144"/>
      <c r="F98" s="4"/>
      <c r="Z98" s="5"/>
      <c r="AM98" s="17"/>
    </row>
    <row r="99" spans="1:39" ht="12.75" customHeight="1">
      <c r="A99" s="144"/>
      <c r="C99" s="144"/>
      <c r="F99" s="4"/>
      <c r="Z99" s="5"/>
      <c r="AM99" s="17"/>
    </row>
    <row r="100" spans="1:39" ht="12.75" customHeight="1">
      <c r="A100" s="144"/>
      <c r="C100" s="144"/>
      <c r="F100" s="4"/>
      <c r="Z100" s="5"/>
      <c r="AM100" s="17"/>
    </row>
    <row r="101" spans="1:39" ht="12.75" customHeight="1">
      <c r="A101" s="144"/>
      <c r="C101" s="144"/>
      <c r="F101" s="4"/>
      <c r="Z101" s="5"/>
      <c r="AM101" s="17"/>
    </row>
    <row r="102" spans="1:39" ht="12.75" customHeight="1">
      <c r="A102" s="144"/>
      <c r="C102" s="144"/>
      <c r="F102" s="4"/>
      <c r="Z102" s="5"/>
      <c r="AM102" s="17"/>
    </row>
    <row r="103" spans="1:39" ht="12.75" customHeight="1">
      <c r="A103" s="144"/>
      <c r="C103" s="144"/>
      <c r="F103" s="4"/>
      <c r="Z103" s="5"/>
      <c r="AM103" s="17"/>
    </row>
    <row r="104" spans="1:39" ht="12.75" customHeight="1">
      <c r="A104" s="144"/>
      <c r="C104" s="144"/>
      <c r="F104" s="4"/>
      <c r="Z104" s="5"/>
      <c r="AM104" s="17"/>
    </row>
    <row r="105" spans="1:39" ht="12.75" customHeight="1">
      <c r="A105" s="144"/>
      <c r="C105" s="144"/>
      <c r="F105" s="4"/>
      <c r="Z105" s="5"/>
      <c r="AM105" s="17"/>
    </row>
    <row r="106" spans="1:39" ht="12.75" customHeight="1">
      <c r="A106" s="144"/>
      <c r="C106" s="144"/>
      <c r="F106" s="4"/>
      <c r="Z106" s="5"/>
      <c r="AM106" s="17"/>
    </row>
    <row r="107" spans="1:39" ht="12.75" customHeight="1">
      <c r="A107" s="144"/>
      <c r="C107" s="144"/>
      <c r="F107" s="4"/>
      <c r="Z107" s="5"/>
      <c r="AM107" s="17"/>
    </row>
    <row r="108" spans="1:39" ht="12.75" customHeight="1">
      <c r="A108" s="144"/>
      <c r="C108" s="144"/>
      <c r="F108" s="4"/>
      <c r="Z108" s="5"/>
      <c r="AM108" s="17"/>
    </row>
    <row r="109" spans="1:39" ht="12.75" customHeight="1">
      <c r="A109" s="144"/>
      <c r="C109" s="144"/>
      <c r="F109" s="4"/>
      <c r="Z109" s="5"/>
      <c r="AM109" s="17"/>
    </row>
    <row r="110" spans="1:39" ht="12.75" customHeight="1">
      <c r="A110" s="144"/>
      <c r="C110" s="144"/>
      <c r="F110" s="4"/>
      <c r="Z110" s="5"/>
      <c r="AM110" s="17"/>
    </row>
    <row r="111" spans="1:39" ht="12.75" customHeight="1">
      <c r="A111" s="144"/>
      <c r="C111" s="144"/>
      <c r="F111" s="4"/>
      <c r="Z111" s="5"/>
      <c r="AM111" s="17"/>
    </row>
    <row r="112" spans="1:39" ht="12.75" customHeight="1">
      <c r="A112" s="144"/>
      <c r="C112" s="144"/>
      <c r="F112" s="4"/>
      <c r="Z112" s="5"/>
      <c r="AM112" s="17"/>
    </row>
    <row r="113" spans="1:39" ht="12.75" customHeight="1">
      <c r="A113" s="144"/>
      <c r="C113" s="144"/>
      <c r="F113" s="4"/>
      <c r="Z113" s="5"/>
      <c r="AM113" s="17"/>
    </row>
    <row r="114" spans="1:39" ht="12.75" customHeight="1">
      <c r="A114" s="144"/>
      <c r="C114" s="144"/>
      <c r="F114" s="4"/>
      <c r="Z114" s="5"/>
      <c r="AM114" s="17"/>
    </row>
    <row r="115" spans="1:39" ht="12.75" customHeight="1">
      <c r="A115" s="144"/>
      <c r="C115" s="144"/>
      <c r="F115" s="4"/>
      <c r="Z115" s="5"/>
      <c r="AM115" s="17"/>
    </row>
    <row r="116" spans="1:39" ht="12.75" customHeight="1">
      <c r="A116" s="144"/>
      <c r="C116" s="144"/>
      <c r="F116" s="4"/>
      <c r="Z116" s="5"/>
      <c r="AM116" s="17"/>
    </row>
    <row r="117" spans="1:39" ht="12.75" customHeight="1">
      <c r="A117" s="144"/>
      <c r="C117" s="144"/>
      <c r="F117" s="4"/>
      <c r="Z117" s="5"/>
      <c r="AM117" s="17"/>
    </row>
    <row r="118" spans="1:39" ht="12.75" customHeight="1">
      <c r="A118" s="144"/>
      <c r="C118" s="144"/>
      <c r="F118" s="4"/>
      <c r="Z118" s="5"/>
      <c r="AM118" s="17"/>
    </row>
    <row r="119" spans="1:39" ht="12.75" customHeight="1">
      <c r="A119" s="144"/>
      <c r="C119" s="144"/>
      <c r="F119" s="4"/>
      <c r="Z119" s="5"/>
      <c r="AM119" s="17"/>
    </row>
    <row r="120" spans="1:39" ht="12.75" customHeight="1">
      <c r="A120" s="144"/>
      <c r="C120" s="144"/>
      <c r="F120" s="4"/>
      <c r="Z120" s="5"/>
      <c r="AM120" s="17"/>
    </row>
    <row r="121" spans="1:39" ht="12.75" customHeight="1">
      <c r="A121" s="144"/>
      <c r="C121" s="144"/>
      <c r="F121" s="4"/>
      <c r="Z121" s="5"/>
      <c r="AM121" s="17"/>
    </row>
    <row r="122" spans="1:39" ht="12.75" customHeight="1">
      <c r="A122" s="144"/>
      <c r="C122" s="144"/>
      <c r="F122" s="4"/>
      <c r="Z122" s="5"/>
      <c r="AM122" s="17"/>
    </row>
    <row r="123" spans="1:39" ht="12.75" customHeight="1">
      <c r="A123" s="144"/>
      <c r="C123" s="144"/>
      <c r="F123" s="4"/>
      <c r="Z123" s="5"/>
      <c r="AM123" s="17"/>
    </row>
    <row r="124" spans="1:39" ht="12.75" customHeight="1">
      <c r="A124" s="144"/>
      <c r="C124" s="144"/>
      <c r="F124" s="4"/>
      <c r="Z124" s="5"/>
      <c r="AM124" s="17"/>
    </row>
    <row r="125" spans="1:39" ht="12.75" customHeight="1">
      <c r="A125" s="144"/>
      <c r="C125" s="144"/>
      <c r="F125" s="4"/>
      <c r="Z125" s="5"/>
      <c r="AM125" s="17"/>
    </row>
    <row r="126" spans="1:39" ht="12.75" customHeight="1">
      <c r="A126" s="144"/>
      <c r="C126" s="144"/>
      <c r="F126" s="4"/>
      <c r="Z126" s="5"/>
      <c r="AM126" s="17"/>
    </row>
    <row r="127" spans="1:39" ht="12.75" customHeight="1">
      <c r="A127" s="144"/>
      <c r="C127" s="144"/>
      <c r="F127" s="4"/>
      <c r="Z127" s="5"/>
      <c r="AM127" s="17"/>
    </row>
    <row r="128" spans="1:39" ht="12.75" customHeight="1">
      <c r="A128" s="144"/>
      <c r="C128" s="144"/>
      <c r="F128" s="4"/>
      <c r="Z128" s="5"/>
      <c r="AM128" s="17"/>
    </row>
    <row r="129" spans="1:39" ht="12.75" customHeight="1">
      <c r="A129" s="144"/>
      <c r="C129" s="144"/>
      <c r="F129" s="4"/>
      <c r="Z129" s="5"/>
      <c r="AM129" s="17"/>
    </row>
    <row r="130" spans="1:39" ht="12.75" customHeight="1">
      <c r="A130" s="144"/>
      <c r="C130" s="144"/>
      <c r="F130" s="4"/>
      <c r="Z130" s="5"/>
      <c r="AM130" s="17"/>
    </row>
    <row r="131" spans="1:39" ht="12.75" customHeight="1">
      <c r="A131" s="144"/>
      <c r="C131" s="144"/>
      <c r="F131" s="4"/>
      <c r="Z131" s="5"/>
      <c r="AM131" s="17"/>
    </row>
    <row r="132" spans="1:39" ht="12.75" customHeight="1">
      <c r="A132" s="144"/>
      <c r="C132" s="144"/>
      <c r="F132" s="4"/>
      <c r="Z132" s="5"/>
      <c r="AM132" s="17"/>
    </row>
    <row r="133" spans="1:39" ht="12.75" customHeight="1">
      <c r="A133" s="144"/>
      <c r="C133" s="144"/>
      <c r="F133" s="4"/>
      <c r="Z133" s="5"/>
      <c r="AM133" s="17"/>
    </row>
    <row r="134" spans="1:39" ht="12.75" customHeight="1">
      <c r="A134" s="144"/>
      <c r="C134" s="144"/>
      <c r="F134" s="4"/>
      <c r="Z134" s="5"/>
      <c r="AM134" s="17"/>
    </row>
    <row r="135" spans="1:39" ht="12.75" customHeight="1">
      <c r="A135" s="144"/>
      <c r="C135" s="144"/>
      <c r="F135" s="4"/>
      <c r="Z135" s="5"/>
      <c r="AM135" s="17"/>
    </row>
    <row r="136" spans="1:39" ht="12.75" customHeight="1">
      <c r="A136" s="144"/>
      <c r="C136" s="144"/>
      <c r="F136" s="4"/>
      <c r="Z136" s="5"/>
      <c r="AM136" s="17"/>
    </row>
    <row r="137" spans="1:39" ht="12.75" customHeight="1">
      <c r="A137" s="144"/>
      <c r="C137" s="144"/>
      <c r="F137" s="4"/>
      <c r="Z137" s="5"/>
      <c r="AM137" s="17"/>
    </row>
    <row r="138" spans="1:39" ht="12.75" customHeight="1">
      <c r="A138" s="144"/>
      <c r="C138" s="144"/>
      <c r="F138" s="4"/>
      <c r="Z138" s="5"/>
      <c r="AM138" s="17"/>
    </row>
    <row r="139" spans="1:39" ht="12.75" customHeight="1">
      <c r="A139" s="144"/>
      <c r="C139" s="144"/>
      <c r="F139" s="4"/>
      <c r="Z139" s="5"/>
      <c r="AM139" s="17"/>
    </row>
    <row r="140" spans="1:39" ht="12.75" customHeight="1">
      <c r="A140" s="144"/>
      <c r="C140" s="144"/>
      <c r="F140" s="4"/>
      <c r="Z140" s="5"/>
      <c r="AM140" s="17"/>
    </row>
    <row r="141" spans="1:39" ht="12.75" customHeight="1">
      <c r="A141" s="144"/>
      <c r="C141" s="144"/>
      <c r="F141" s="4"/>
      <c r="Z141" s="5"/>
      <c r="AM141" s="17"/>
    </row>
    <row r="142" spans="1:39" ht="12.75" customHeight="1">
      <c r="A142" s="144"/>
      <c r="C142" s="144"/>
      <c r="F142" s="4"/>
      <c r="Z142" s="5"/>
      <c r="AM142" s="17"/>
    </row>
    <row r="143" spans="1:39" ht="12.75" customHeight="1">
      <c r="A143" s="144"/>
      <c r="C143" s="144"/>
      <c r="F143" s="4"/>
      <c r="Z143" s="5"/>
      <c r="AM143" s="17"/>
    </row>
    <row r="144" spans="1:39" ht="12.75" customHeight="1">
      <c r="A144" s="144"/>
      <c r="C144" s="144"/>
      <c r="F144" s="4"/>
      <c r="Z144" s="5"/>
      <c r="AM144" s="17"/>
    </row>
    <row r="145" spans="1:39" ht="12.75" customHeight="1">
      <c r="A145" s="144"/>
      <c r="C145" s="144"/>
      <c r="F145" s="4"/>
      <c r="Z145" s="5"/>
      <c r="AM145" s="17"/>
    </row>
    <row r="146" spans="1:39" ht="12.75" customHeight="1">
      <c r="A146" s="144"/>
      <c r="C146" s="144"/>
      <c r="F146" s="4"/>
      <c r="Z146" s="5"/>
      <c r="AM146" s="17"/>
    </row>
    <row r="147" spans="1:39" ht="12.75" customHeight="1">
      <c r="A147" s="144"/>
      <c r="C147" s="144"/>
      <c r="F147" s="4"/>
      <c r="Z147" s="5"/>
      <c r="AM147" s="17"/>
    </row>
    <row r="148" spans="1:39" ht="12.75" customHeight="1">
      <c r="A148" s="144"/>
      <c r="C148" s="144"/>
      <c r="F148" s="4"/>
      <c r="Z148" s="5"/>
      <c r="AM148" s="17"/>
    </row>
    <row r="149" spans="1:39" ht="12.75" customHeight="1">
      <c r="A149" s="144"/>
      <c r="C149" s="144"/>
      <c r="F149" s="4"/>
      <c r="Z149" s="5"/>
      <c r="AM149" s="17"/>
    </row>
    <row r="150" spans="1:39" ht="12.75" customHeight="1">
      <c r="A150" s="144"/>
      <c r="C150" s="144"/>
      <c r="F150" s="4"/>
      <c r="Z150" s="5"/>
      <c r="AM150" s="17"/>
    </row>
    <row r="151" spans="1:39" ht="12.75" customHeight="1">
      <c r="A151" s="144"/>
      <c r="C151" s="144"/>
      <c r="F151" s="4"/>
      <c r="Z151" s="5"/>
      <c r="AM151" s="17"/>
    </row>
    <row r="152" spans="1:39" ht="12.75" customHeight="1">
      <c r="A152" s="144"/>
      <c r="C152" s="144"/>
      <c r="F152" s="4"/>
      <c r="Z152" s="5"/>
      <c r="AM152" s="17"/>
    </row>
    <row r="153" spans="1:39" ht="12.75" customHeight="1">
      <c r="A153" s="144"/>
      <c r="C153" s="144"/>
      <c r="F153" s="4"/>
      <c r="Z153" s="5"/>
      <c r="AM153" s="17"/>
    </row>
    <row r="154" spans="1:39" ht="12.75" customHeight="1">
      <c r="A154" s="144"/>
      <c r="C154" s="144"/>
      <c r="F154" s="4"/>
      <c r="Z154" s="5"/>
      <c r="AM154" s="17"/>
    </row>
    <row r="155" spans="1:39" ht="12.75" customHeight="1">
      <c r="A155" s="144"/>
      <c r="C155" s="144"/>
      <c r="F155" s="4"/>
      <c r="Z155" s="5"/>
      <c r="AM155" s="17"/>
    </row>
    <row r="156" spans="1:39" ht="12.75" customHeight="1">
      <c r="A156" s="144"/>
      <c r="C156" s="144"/>
      <c r="F156" s="4"/>
      <c r="Z156" s="5"/>
      <c r="AM156" s="17"/>
    </row>
    <row r="157" spans="1:39" ht="12.75" customHeight="1">
      <c r="A157" s="144"/>
      <c r="C157" s="144"/>
      <c r="F157" s="4"/>
      <c r="Z157" s="5"/>
      <c r="AM157" s="17"/>
    </row>
    <row r="158" spans="1:39" ht="12.75" customHeight="1">
      <c r="A158" s="144"/>
      <c r="C158" s="144"/>
      <c r="F158" s="4"/>
      <c r="Z158" s="5"/>
      <c r="AM158" s="17"/>
    </row>
    <row r="159" spans="1:39" ht="12.75" customHeight="1">
      <c r="A159" s="144"/>
      <c r="C159" s="144"/>
      <c r="F159" s="4"/>
      <c r="Z159" s="5"/>
      <c r="AM159" s="17"/>
    </row>
    <row r="160" spans="1:39" ht="12.75" customHeight="1">
      <c r="A160" s="144"/>
      <c r="C160" s="144"/>
      <c r="F160" s="4"/>
      <c r="Z160" s="5"/>
      <c r="AM160" s="17"/>
    </row>
    <row r="161" spans="1:39" ht="12.75" customHeight="1">
      <c r="A161" s="144"/>
      <c r="C161" s="144"/>
      <c r="F161" s="4"/>
      <c r="Z161" s="5"/>
      <c r="AM161" s="17"/>
    </row>
    <row r="162" spans="1:39" ht="12.75" customHeight="1">
      <c r="A162" s="144"/>
      <c r="C162" s="144"/>
      <c r="F162" s="4"/>
      <c r="Z162" s="5"/>
      <c r="AM162" s="17"/>
    </row>
    <row r="163" spans="1:39" ht="12.75" customHeight="1">
      <c r="A163" s="144"/>
      <c r="C163" s="144"/>
      <c r="F163" s="4"/>
      <c r="Z163" s="5"/>
      <c r="AM163" s="17"/>
    </row>
    <row r="164" spans="1:39" ht="12.75" customHeight="1">
      <c r="A164" s="144"/>
      <c r="C164" s="144"/>
      <c r="F164" s="4"/>
      <c r="Z164" s="5"/>
      <c r="AM164" s="17"/>
    </row>
    <row r="165" spans="1:39" ht="12.75" customHeight="1">
      <c r="A165" s="144"/>
      <c r="C165" s="144"/>
      <c r="F165" s="4"/>
      <c r="Z165" s="5"/>
      <c r="AM165" s="17"/>
    </row>
    <row r="166" spans="1:39" ht="12.75" customHeight="1">
      <c r="A166" s="144"/>
      <c r="C166" s="144"/>
      <c r="F166" s="4"/>
      <c r="Z166" s="5"/>
      <c r="AM166" s="17"/>
    </row>
    <row r="167" spans="1:39" ht="12.75" customHeight="1">
      <c r="A167" s="144"/>
      <c r="C167" s="144"/>
      <c r="F167" s="4"/>
      <c r="Z167" s="5"/>
      <c r="AM167" s="17"/>
    </row>
    <row r="168" spans="1:39" ht="12.75" customHeight="1">
      <c r="A168" s="144"/>
      <c r="C168" s="144"/>
      <c r="F168" s="4"/>
      <c r="Z168" s="5"/>
      <c r="AM168" s="17"/>
    </row>
    <row r="169" spans="1:39" ht="12.75" customHeight="1">
      <c r="A169" s="144"/>
      <c r="C169" s="144"/>
      <c r="F169" s="4"/>
      <c r="Z169" s="5"/>
      <c r="AM169" s="17"/>
    </row>
    <row r="170" spans="1:39" ht="12.75" customHeight="1">
      <c r="A170" s="144"/>
      <c r="C170" s="144"/>
      <c r="F170" s="4"/>
      <c r="Z170" s="5"/>
      <c r="AM170" s="17"/>
    </row>
    <row r="171" spans="1:39" ht="12.75" customHeight="1">
      <c r="A171" s="144"/>
      <c r="C171" s="144"/>
      <c r="F171" s="4"/>
      <c r="Z171" s="5"/>
      <c r="AM171" s="17"/>
    </row>
    <row r="172" spans="1:39" ht="12.75" customHeight="1">
      <c r="A172" s="144"/>
      <c r="C172" s="144"/>
      <c r="F172" s="4"/>
      <c r="Z172" s="5"/>
      <c r="AM172" s="17"/>
    </row>
    <row r="173" spans="1:39" ht="12.75" customHeight="1">
      <c r="A173" s="144"/>
      <c r="C173" s="144"/>
      <c r="F173" s="4"/>
      <c r="Z173" s="5"/>
      <c r="AM173" s="17"/>
    </row>
    <row r="174" spans="1:39" ht="12.75" customHeight="1">
      <c r="A174" s="144"/>
      <c r="C174" s="144"/>
      <c r="F174" s="4"/>
      <c r="Z174" s="5"/>
      <c r="AM174" s="17"/>
    </row>
    <row r="175" spans="1:39" ht="12.75" customHeight="1">
      <c r="A175" s="144"/>
      <c r="C175" s="144"/>
      <c r="F175" s="4"/>
      <c r="Z175" s="5"/>
      <c r="AM175" s="17"/>
    </row>
    <row r="176" spans="1:39" ht="12.75" customHeight="1">
      <c r="A176" s="144"/>
      <c r="C176" s="144"/>
      <c r="F176" s="4"/>
      <c r="Z176" s="5"/>
      <c r="AM176" s="17"/>
    </row>
    <row r="177" spans="1:39" ht="12.75" customHeight="1">
      <c r="A177" s="144"/>
      <c r="C177" s="144"/>
      <c r="F177" s="4"/>
      <c r="Z177" s="5"/>
      <c r="AM177" s="17"/>
    </row>
    <row r="178" spans="1:39" ht="12.75" customHeight="1">
      <c r="A178" s="144"/>
      <c r="C178" s="144"/>
      <c r="F178" s="4"/>
      <c r="Z178" s="5"/>
      <c r="AM178" s="17"/>
    </row>
    <row r="179" spans="1:39" ht="12.75" customHeight="1">
      <c r="A179" s="144"/>
      <c r="C179" s="144"/>
      <c r="F179" s="4"/>
      <c r="Z179" s="5"/>
      <c r="AM179" s="17"/>
    </row>
    <row r="180" spans="1:39" ht="12.75" customHeight="1">
      <c r="A180" s="144"/>
      <c r="C180" s="144"/>
      <c r="F180" s="4"/>
      <c r="Z180" s="5"/>
      <c r="AM180" s="17"/>
    </row>
    <row r="181" spans="1:39" ht="12.75" customHeight="1">
      <c r="A181" s="144"/>
      <c r="C181" s="144"/>
      <c r="F181" s="4"/>
      <c r="Z181" s="5"/>
      <c r="AM181" s="17"/>
    </row>
    <row r="182" spans="1:39" ht="12.75" customHeight="1">
      <c r="A182" s="144"/>
      <c r="C182" s="144"/>
      <c r="F182" s="4"/>
      <c r="Z182" s="5"/>
      <c r="AM182" s="17"/>
    </row>
    <row r="183" spans="1:39" ht="12.75" customHeight="1">
      <c r="A183" s="144"/>
      <c r="C183" s="144"/>
      <c r="F183" s="4"/>
      <c r="Z183" s="5"/>
      <c r="AM183" s="17"/>
    </row>
    <row r="184" spans="1:39" ht="12.75" customHeight="1">
      <c r="A184" s="144"/>
      <c r="C184" s="144"/>
      <c r="F184" s="4"/>
      <c r="Z184" s="5"/>
      <c r="AM184" s="17"/>
    </row>
    <row r="185" spans="1:39" ht="12.75" customHeight="1">
      <c r="A185" s="144"/>
      <c r="C185" s="144"/>
      <c r="F185" s="4"/>
      <c r="Z185" s="5"/>
      <c r="AM185" s="17"/>
    </row>
    <row r="186" spans="1:39" ht="12.75" customHeight="1">
      <c r="A186" s="144"/>
      <c r="C186" s="144"/>
      <c r="F186" s="4"/>
      <c r="Z186" s="5"/>
      <c r="AM186" s="17"/>
    </row>
    <row r="187" spans="1:39" ht="12.75" customHeight="1">
      <c r="A187" s="144"/>
      <c r="C187" s="144"/>
      <c r="F187" s="4"/>
      <c r="Z187" s="5"/>
      <c r="AM187" s="17"/>
    </row>
    <row r="188" spans="1:39" ht="12.75" customHeight="1">
      <c r="A188" s="144"/>
      <c r="C188" s="144"/>
      <c r="F188" s="4"/>
      <c r="Z188" s="5"/>
      <c r="AM188" s="17"/>
    </row>
    <row r="189" spans="1:39" ht="12.75" customHeight="1">
      <c r="A189" s="144"/>
      <c r="C189" s="144"/>
      <c r="F189" s="4"/>
      <c r="Z189" s="5"/>
      <c r="AM189" s="17"/>
    </row>
    <row r="190" spans="1:39" ht="12.75" customHeight="1">
      <c r="A190" s="144"/>
      <c r="C190" s="144"/>
      <c r="F190" s="4"/>
      <c r="Z190" s="5"/>
      <c r="AM190" s="17"/>
    </row>
    <row r="191" spans="1:39" ht="12.75" customHeight="1">
      <c r="A191" s="144"/>
      <c r="C191" s="144"/>
      <c r="F191" s="4"/>
      <c r="Z191" s="5"/>
      <c r="AM191" s="17"/>
    </row>
    <row r="192" spans="1:39" ht="12.75" customHeight="1">
      <c r="A192" s="144"/>
      <c r="C192" s="144"/>
      <c r="F192" s="4"/>
      <c r="Z192" s="5"/>
      <c r="AM192" s="17"/>
    </row>
    <row r="193" spans="1:39" ht="12.75" customHeight="1">
      <c r="A193" s="144"/>
      <c r="C193" s="144"/>
      <c r="F193" s="4"/>
      <c r="Z193" s="5"/>
      <c r="AM193" s="17"/>
    </row>
    <row r="194" spans="1:39" ht="12.75" customHeight="1">
      <c r="A194" s="144"/>
      <c r="C194" s="144"/>
      <c r="F194" s="4"/>
      <c r="Z194" s="5"/>
      <c r="AM194" s="17"/>
    </row>
    <row r="195" spans="1:39" ht="12.75" customHeight="1">
      <c r="A195" s="144"/>
      <c r="C195" s="144"/>
      <c r="F195" s="4"/>
      <c r="Z195" s="5"/>
      <c r="AM195" s="17"/>
    </row>
    <row r="196" spans="1:39" ht="12.75" customHeight="1">
      <c r="A196" s="144"/>
      <c r="C196" s="144"/>
      <c r="F196" s="4"/>
      <c r="Z196" s="5"/>
      <c r="AM196" s="17"/>
    </row>
    <row r="197" spans="1:39" ht="12.75" customHeight="1">
      <c r="A197" s="144"/>
      <c r="C197" s="144"/>
      <c r="F197" s="4"/>
      <c r="Z197" s="5"/>
      <c r="AM197" s="17"/>
    </row>
    <row r="198" spans="1:39" ht="12.75" customHeight="1">
      <c r="A198" s="144"/>
      <c r="C198" s="144"/>
      <c r="F198" s="4"/>
      <c r="Z198" s="5"/>
      <c r="AM198" s="17"/>
    </row>
    <row r="199" spans="1:39" ht="12.75" customHeight="1">
      <c r="A199" s="144"/>
      <c r="C199" s="144"/>
      <c r="F199" s="4"/>
      <c r="Z199" s="5"/>
      <c r="AM199" s="17"/>
    </row>
    <row r="200" spans="1:39" ht="12.75" customHeight="1">
      <c r="A200" s="144"/>
      <c r="C200" s="144"/>
      <c r="F200" s="4"/>
      <c r="Z200" s="5"/>
      <c r="AM200" s="17"/>
    </row>
    <row r="201" spans="1:39" ht="12.75" customHeight="1">
      <c r="A201" s="144"/>
      <c r="C201" s="144"/>
      <c r="F201" s="4"/>
      <c r="Z201" s="5"/>
      <c r="AM201" s="17"/>
    </row>
    <row r="202" spans="1:39" ht="12.75" customHeight="1">
      <c r="A202" s="144"/>
      <c r="C202" s="144"/>
      <c r="F202" s="4"/>
      <c r="Z202" s="5"/>
      <c r="AM202" s="17"/>
    </row>
    <row r="203" spans="1:39" ht="12.75" customHeight="1">
      <c r="A203" s="144"/>
      <c r="C203" s="144"/>
      <c r="F203" s="4"/>
      <c r="Z203" s="5"/>
      <c r="AM203" s="17"/>
    </row>
    <row r="204" spans="1:39" ht="12.75" customHeight="1">
      <c r="A204" s="144"/>
      <c r="C204" s="144"/>
      <c r="F204" s="4"/>
      <c r="Z204" s="5"/>
      <c r="AM204" s="17"/>
    </row>
    <row r="205" spans="1:39" ht="12.75" customHeight="1">
      <c r="A205" s="144"/>
      <c r="C205" s="144"/>
      <c r="F205" s="4"/>
      <c r="Z205" s="5"/>
      <c r="AM205" s="17"/>
    </row>
    <row r="206" spans="1:39" ht="12.75" customHeight="1">
      <c r="A206" s="144"/>
      <c r="C206" s="144"/>
      <c r="F206" s="4"/>
      <c r="Z206" s="5"/>
      <c r="AM206" s="17"/>
    </row>
    <row r="207" spans="1:39" ht="12.75" customHeight="1">
      <c r="A207" s="144"/>
      <c r="C207" s="144"/>
      <c r="F207" s="4"/>
      <c r="Z207" s="5"/>
      <c r="AM207" s="17"/>
    </row>
    <row r="208" spans="1:39" ht="12.75" customHeight="1">
      <c r="A208" s="144"/>
      <c r="C208" s="144"/>
      <c r="F208" s="4"/>
      <c r="Z208" s="5"/>
      <c r="AM208" s="17"/>
    </row>
    <row r="209" spans="1:39" ht="12.75" customHeight="1">
      <c r="A209" s="144"/>
      <c r="C209" s="144"/>
      <c r="F209" s="4"/>
      <c r="Z209" s="5"/>
      <c r="AM209" s="17"/>
    </row>
    <row r="210" spans="1:39" ht="12.75" customHeight="1">
      <c r="A210" s="144"/>
      <c r="C210" s="144"/>
      <c r="F210" s="4"/>
      <c r="Z210" s="5"/>
      <c r="AM210" s="17"/>
    </row>
    <row r="211" spans="1:39" ht="12.75" customHeight="1">
      <c r="A211" s="144"/>
      <c r="C211" s="144"/>
      <c r="F211" s="4"/>
      <c r="Z211" s="5"/>
      <c r="AM211" s="17"/>
    </row>
    <row r="212" spans="1:39" ht="12.75" customHeight="1">
      <c r="A212" s="144"/>
      <c r="C212" s="144"/>
      <c r="F212" s="4"/>
      <c r="Z212" s="5"/>
      <c r="AM212" s="17"/>
    </row>
    <row r="213" spans="1:39" ht="12.75" customHeight="1">
      <c r="A213" s="144"/>
      <c r="C213" s="144"/>
      <c r="F213" s="4"/>
      <c r="Z213" s="5"/>
      <c r="AM213" s="17"/>
    </row>
    <row r="214" spans="1:39" ht="12.75" customHeight="1">
      <c r="A214" s="144"/>
      <c r="C214" s="144"/>
      <c r="F214" s="4"/>
      <c r="Z214" s="5"/>
      <c r="AM214" s="17"/>
    </row>
    <row r="215" spans="1:39" ht="12.75" customHeight="1">
      <c r="A215" s="144"/>
      <c r="C215" s="144"/>
      <c r="F215" s="4"/>
      <c r="Z215" s="5"/>
      <c r="AM215" s="17"/>
    </row>
    <row r="216" spans="1:39" ht="12.75" customHeight="1">
      <c r="A216" s="144"/>
      <c r="C216" s="144"/>
      <c r="F216" s="4"/>
      <c r="Z216" s="5"/>
      <c r="AM216" s="17"/>
    </row>
    <row r="217" spans="1:39" ht="12.75" customHeight="1">
      <c r="A217" s="144"/>
      <c r="C217" s="144"/>
      <c r="F217" s="4"/>
      <c r="Z217" s="5"/>
      <c r="AM217" s="17"/>
    </row>
    <row r="218" spans="1:39" ht="12.75" customHeight="1">
      <c r="A218" s="144"/>
      <c r="C218" s="144"/>
      <c r="F218" s="4"/>
      <c r="Z218" s="5"/>
      <c r="AM218" s="17"/>
    </row>
    <row r="219" spans="1:39" ht="12.75" customHeight="1">
      <c r="A219" s="144"/>
      <c r="C219" s="144"/>
      <c r="F219" s="4"/>
      <c r="Z219" s="5"/>
      <c r="AM219" s="17"/>
    </row>
    <row r="220" spans="1:39" ht="12.75" customHeight="1">
      <c r="A220" s="144"/>
      <c r="C220" s="144"/>
      <c r="F220" s="4"/>
      <c r="Z220" s="5"/>
      <c r="AM220" s="17"/>
    </row>
    <row r="221" spans="1:39" ht="12.75" customHeight="1">
      <c r="A221" s="144"/>
      <c r="C221" s="144"/>
      <c r="F221" s="4"/>
      <c r="Z221" s="5"/>
      <c r="AM221" s="17"/>
    </row>
    <row r="222" spans="1:39" ht="12.75" customHeight="1">
      <c r="A222" s="144"/>
      <c r="C222" s="144"/>
      <c r="F222" s="4"/>
      <c r="Z222" s="5"/>
      <c r="AM222" s="17"/>
    </row>
    <row r="223" spans="1:39" ht="12.75" customHeight="1">
      <c r="A223" s="144"/>
      <c r="C223" s="144"/>
      <c r="F223" s="4"/>
      <c r="Z223" s="5"/>
      <c r="AM223" s="17"/>
    </row>
    <row r="224" spans="1:39" ht="12.75" customHeight="1">
      <c r="A224" s="144"/>
      <c r="C224" s="144"/>
      <c r="F224" s="4"/>
      <c r="Z224" s="5"/>
      <c r="AM224" s="17"/>
    </row>
    <row r="225" spans="1:39" ht="12.75" customHeight="1">
      <c r="A225" s="144"/>
      <c r="C225" s="144"/>
      <c r="F225" s="4"/>
      <c r="Z225" s="5"/>
      <c r="AM225" s="17"/>
    </row>
    <row r="226" spans="1:39" ht="12.75" customHeight="1">
      <c r="A226" s="144"/>
      <c r="C226" s="144"/>
      <c r="F226" s="4"/>
      <c r="Z226" s="5"/>
      <c r="AM226" s="17"/>
    </row>
    <row r="227" spans="1:39" ht="12.75" customHeight="1">
      <c r="A227" s="144"/>
      <c r="C227" s="144"/>
      <c r="F227" s="4"/>
      <c r="Z227" s="5"/>
      <c r="AM227" s="17"/>
    </row>
    <row r="228" spans="1:39" ht="12.75" customHeight="1">
      <c r="A228" s="144"/>
      <c r="C228" s="144"/>
      <c r="F228" s="4"/>
      <c r="Z228" s="5"/>
      <c r="AM228" s="17"/>
    </row>
    <row r="229" spans="1:39" ht="12.75" customHeight="1">
      <c r="A229" s="144"/>
      <c r="C229" s="144"/>
      <c r="F229" s="4"/>
      <c r="Z229" s="5"/>
      <c r="AM229" s="17"/>
    </row>
    <row r="230" spans="1:39" ht="12.75" customHeight="1">
      <c r="A230" s="144"/>
      <c r="C230" s="144"/>
      <c r="F230" s="4"/>
      <c r="Z230" s="5"/>
      <c r="AM230" s="17"/>
    </row>
    <row r="231" spans="1:39" ht="12.75" customHeight="1">
      <c r="A231" s="144"/>
      <c r="C231" s="144"/>
      <c r="F231" s="4"/>
      <c r="Z231" s="5"/>
      <c r="AM231" s="17"/>
    </row>
    <row r="232" spans="1:39" ht="12.75" customHeight="1">
      <c r="A232" s="144"/>
      <c r="C232" s="144"/>
      <c r="F232" s="4"/>
      <c r="Z232" s="5"/>
      <c r="AM232" s="17"/>
    </row>
    <row r="233" spans="1:39" ht="12.75" customHeight="1">
      <c r="A233" s="144"/>
      <c r="C233" s="144"/>
      <c r="F233" s="4"/>
      <c r="Z233" s="5"/>
      <c r="AM233" s="17"/>
    </row>
    <row r="234" spans="1:39" ht="12.75" customHeight="1">
      <c r="A234" s="144"/>
      <c r="C234" s="144"/>
      <c r="F234" s="4"/>
      <c r="Z234" s="5"/>
      <c r="AM234" s="17"/>
    </row>
    <row r="235" spans="1:39" ht="12.75" customHeight="1">
      <c r="A235" s="144"/>
      <c r="C235" s="144"/>
      <c r="F235" s="4"/>
      <c r="Z235" s="5"/>
      <c r="AM235" s="17"/>
    </row>
    <row r="236" spans="1:39" ht="12.75" customHeight="1">
      <c r="A236" s="144"/>
      <c r="C236" s="144"/>
      <c r="F236" s="4"/>
      <c r="Z236" s="5"/>
      <c r="AM236" s="17"/>
    </row>
    <row r="237" spans="1:39" ht="12.75" customHeight="1">
      <c r="A237" s="144"/>
      <c r="C237" s="144"/>
      <c r="F237" s="4"/>
      <c r="Z237" s="5"/>
      <c r="AM237" s="17"/>
    </row>
    <row r="238" spans="1:39" ht="12.75" customHeight="1">
      <c r="A238" s="144"/>
      <c r="C238" s="144"/>
      <c r="F238" s="4"/>
      <c r="Z238" s="5"/>
      <c r="AM238" s="17"/>
    </row>
    <row r="239" spans="1:39" ht="12.75" customHeight="1">
      <c r="A239" s="144"/>
      <c r="C239" s="144"/>
      <c r="F239" s="4"/>
      <c r="Z239" s="5"/>
      <c r="AM239" s="17"/>
    </row>
    <row r="240" spans="1:39" ht="12.75" customHeight="1">
      <c r="A240" s="144"/>
      <c r="C240" s="144"/>
      <c r="F240" s="4"/>
      <c r="Z240" s="5"/>
      <c r="AM240" s="17"/>
    </row>
    <row r="241" spans="1:39" ht="12.75" customHeight="1">
      <c r="A241" s="144"/>
      <c r="C241" s="144"/>
      <c r="F241" s="4"/>
      <c r="Z241" s="5"/>
      <c r="AM241" s="17"/>
    </row>
    <row r="242" spans="1:39" ht="12.75" customHeight="1">
      <c r="A242" s="144"/>
      <c r="C242" s="144"/>
      <c r="F242" s="4"/>
      <c r="Z242" s="5"/>
      <c r="AM242" s="17"/>
    </row>
    <row r="243" spans="1:39" ht="12.75" customHeight="1">
      <c r="A243" s="144"/>
      <c r="C243" s="144"/>
      <c r="F243" s="4"/>
      <c r="Z243" s="5"/>
      <c r="AM243" s="17"/>
    </row>
    <row r="244" spans="1:39" ht="12.75" customHeight="1">
      <c r="A244" s="144"/>
      <c r="C244" s="144"/>
      <c r="F244" s="4"/>
      <c r="Z244" s="5"/>
      <c r="AM244" s="17"/>
    </row>
    <row r="245" spans="1:39" ht="15.75" customHeight="1"/>
    <row r="246" spans="1:39" ht="15.75" customHeight="1"/>
    <row r="247" spans="1:39" ht="15.75" customHeight="1"/>
    <row r="248" spans="1:39" ht="15.75" customHeight="1"/>
    <row r="249" spans="1:39" ht="15.75" customHeight="1"/>
    <row r="250" spans="1:39" ht="15.75" customHeight="1"/>
    <row r="251" spans="1:39" ht="15.75" customHeight="1"/>
    <row r="252" spans="1:39" ht="15.75" customHeight="1"/>
    <row r="253" spans="1:39" ht="15.75" customHeight="1"/>
    <row r="254" spans="1:39" ht="15.75" customHeight="1"/>
    <row r="255" spans="1:39" ht="15.75" customHeight="1"/>
    <row r="256" spans="1:3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autoFilter ref="A5:AM44" xr:uid="{00000000-0009-0000-0000-000002000000}"/>
  <mergeCells count="2">
    <mergeCell ref="K4:AF4"/>
    <mergeCell ref="AH4:AJ4"/>
  </mergeCells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V1000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Z24" sqref="AZ24"/>
    </sheetView>
  </sheetViews>
  <sheetFormatPr defaultColWidth="14.42578125" defaultRowHeight="15" customHeight="1"/>
  <cols>
    <col min="1" max="1" width="5.140625" customWidth="1"/>
    <col min="2" max="2" width="43.42578125" customWidth="1"/>
    <col min="3" max="3" width="4.42578125" customWidth="1"/>
    <col min="4" max="4" width="35.7109375" customWidth="1"/>
    <col min="5" max="38" width="9.140625" hidden="1" customWidth="1"/>
    <col min="39" max="39" width="10.85546875" hidden="1" customWidth="1"/>
    <col min="40" max="40" width="10" hidden="1" customWidth="1"/>
    <col min="41" max="42" width="9.28515625" hidden="1" customWidth="1"/>
    <col min="43" max="48" width="9.28515625" customWidth="1"/>
  </cols>
  <sheetData>
    <row r="1" spans="1:48" ht="20.25" customHeight="1">
      <c r="A1" s="1"/>
      <c r="B1" s="15" t="s">
        <v>0</v>
      </c>
      <c r="C1" s="4"/>
      <c r="D1" s="15"/>
      <c r="AM1" s="86"/>
      <c r="AN1" s="86"/>
      <c r="AO1" s="86"/>
      <c r="AP1" s="86"/>
      <c r="AQ1" s="86"/>
      <c r="AR1" s="86"/>
      <c r="AS1" s="86"/>
      <c r="AT1" s="86"/>
      <c r="AU1" s="86"/>
      <c r="AV1" s="86"/>
    </row>
    <row r="2" spans="1:48" ht="16.5" customHeight="1">
      <c r="A2" s="1"/>
      <c r="B2" s="20" t="s">
        <v>1</v>
      </c>
      <c r="C2" s="19"/>
      <c r="D2" s="21"/>
      <c r="AM2" s="86"/>
      <c r="AN2" s="86"/>
      <c r="AO2" s="86"/>
      <c r="AP2" s="86"/>
      <c r="AQ2" s="86"/>
      <c r="AR2" s="86"/>
      <c r="AS2" s="86"/>
      <c r="AT2" s="86"/>
      <c r="AU2" s="86"/>
      <c r="AV2" s="86"/>
    </row>
    <row r="3" spans="1:48" ht="16.5" customHeight="1">
      <c r="A3" s="1"/>
      <c r="B3" s="6" t="s">
        <v>2</v>
      </c>
      <c r="C3" s="24"/>
      <c r="D3" s="25"/>
      <c r="E3" s="194" t="s">
        <v>174</v>
      </c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6"/>
      <c r="X3" s="197" t="s">
        <v>175</v>
      </c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6"/>
      <c r="AQ3" s="198" t="s">
        <v>176</v>
      </c>
      <c r="AR3" s="195"/>
      <c r="AS3" s="196"/>
      <c r="AT3" s="198" t="s">
        <v>177</v>
      </c>
      <c r="AU3" s="195"/>
      <c r="AV3" s="196"/>
    </row>
    <row r="4" spans="1:48" ht="15.75" customHeight="1">
      <c r="A4" s="1"/>
      <c r="B4" s="8">
        <v>2019</v>
      </c>
      <c r="C4" s="29"/>
      <c r="D4" s="29"/>
      <c r="E4" s="201" t="s">
        <v>3</v>
      </c>
      <c r="F4" s="195"/>
      <c r="G4" s="195"/>
      <c r="H4" s="195"/>
      <c r="I4" s="196"/>
      <c r="J4" s="201" t="s">
        <v>4</v>
      </c>
      <c r="K4" s="195"/>
      <c r="L4" s="195"/>
      <c r="M4" s="195"/>
      <c r="N4" s="196"/>
      <c r="O4" s="202" t="s">
        <v>5</v>
      </c>
      <c r="P4" s="203"/>
      <c r="Q4" s="203"/>
      <c r="R4" s="203"/>
      <c r="S4" s="203"/>
      <c r="T4" s="204"/>
      <c r="U4" s="195"/>
      <c r="V4" s="195"/>
      <c r="W4" s="195"/>
      <c r="X4" s="201" t="s">
        <v>3</v>
      </c>
      <c r="Y4" s="195"/>
      <c r="Z4" s="195"/>
      <c r="AA4" s="195"/>
      <c r="AB4" s="196"/>
      <c r="AC4" s="201" t="s">
        <v>4</v>
      </c>
      <c r="AD4" s="195"/>
      <c r="AE4" s="195"/>
      <c r="AF4" s="195"/>
      <c r="AG4" s="196"/>
      <c r="AH4" s="201" t="s">
        <v>5</v>
      </c>
      <c r="AI4" s="195"/>
      <c r="AJ4" s="195"/>
      <c r="AK4" s="195"/>
      <c r="AL4" s="196"/>
      <c r="AM4" s="199"/>
      <c r="AN4" s="195"/>
      <c r="AO4" s="195"/>
      <c r="AP4" s="196"/>
      <c r="AQ4" s="200"/>
      <c r="AR4" s="195"/>
      <c r="AS4" s="196"/>
      <c r="AT4" s="200"/>
      <c r="AU4" s="195"/>
      <c r="AV4" s="196"/>
    </row>
    <row r="5" spans="1:48" ht="56.25" customHeight="1">
      <c r="A5" s="11" t="s">
        <v>12</v>
      </c>
      <c r="B5" s="12" t="s">
        <v>13</v>
      </c>
      <c r="C5" s="11" t="s">
        <v>14</v>
      </c>
      <c r="D5" s="11" t="s">
        <v>15</v>
      </c>
      <c r="E5" s="87" t="s">
        <v>18</v>
      </c>
      <c r="F5" s="88" t="s">
        <v>19</v>
      </c>
      <c r="G5" s="88" t="s">
        <v>20</v>
      </c>
      <c r="H5" s="89" t="s">
        <v>21</v>
      </c>
      <c r="I5" s="90" t="s">
        <v>22</v>
      </c>
      <c r="J5" s="91" t="s">
        <v>23</v>
      </c>
      <c r="K5" s="89" t="s">
        <v>24</v>
      </c>
      <c r="L5" s="89" t="s">
        <v>25</v>
      </c>
      <c r="M5" s="89" t="s">
        <v>26</v>
      </c>
      <c r="N5" s="90" t="s">
        <v>27</v>
      </c>
      <c r="O5" s="92" t="s">
        <v>28</v>
      </c>
      <c r="P5" s="89" t="s">
        <v>29</v>
      </c>
      <c r="Q5" s="89" t="s">
        <v>30</v>
      </c>
      <c r="R5" s="89" t="s">
        <v>31</v>
      </c>
      <c r="S5" s="93" t="s">
        <v>32</v>
      </c>
      <c r="T5" s="94" t="s">
        <v>178</v>
      </c>
      <c r="U5" s="151" t="s">
        <v>179</v>
      </c>
      <c r="V5" s="95" t="s">
        <v>180</v>
      </c>
      <c r="W5" s="152" t="s">
        <v>181</v>
      </c>
      <c r="X5" s="96" t="s">
        <v>18</v>
      </c>
      <c r="Y5" s="97" t="s">
        <v>19</v>
      </c>
      <c r="Z5" s="97" t="s">
        <v>20</v>
      </c>
      <c r="AA5" s="98" t="s">
        <v>21</v>
      </c>
      <c r="AB5" s="99" t="s">
        <v>22</v>
      </c>
      <c r="AC5" s="100" t="s">
        <v>23</v>
      </c>
      <c r="AD5" s="98" t="s">
        <v>24</v>
      </c>
      <c r="AE5" s="98" t="s">
        <v>25</v>
      </c>
      <c r="AF5" s="98" t="s">
        <v>26</v>
      </c>
      <c r="AG5" s="99" t="s">
        <v>27</v>
      </c>
      <c r="AH5" s="100" t="s">
        <v>28</v>
      </c>
      <c r="AI5" s="98" t="s">
        <v>29</v>
      </c>
      <c r="AJ5" s="98" t="s">
        <v>30</v>
      </c>
      <c r="AK5" s="98" t="s">
        <v>31</v>
      </c>
      <c r="AL5" s="99" t="s">
        <v>32</v>
      </c>
      <c r="AM5" s="101" t="s">
        <v>182</v>
      </c>
      <c r="AN5" s="153" t="s">
        <v>179</v>
      </c>
      <c r="AO5" s="102" t="s">
        <v>180</v>
      </c>
      <c r="AP5" s="154" t="s">
        <v>181</v>
      </c>
      <c r="AQ5" s="103" t="s">
        <v>183</v>
      </c>
      <c r="AR5" s="104" t="s">
        <v>184</v>
      </c>
      <c r="AS5" s="105" t="s">
        <v>185</v>
      </c>
      <c r="AT5" s="106" t="s">
        <v>186</v>
      </c>
      <c r="AU5" s="104" t="s">
        <v>187</v>
      </c>
      <c r="AV5" s="105" t="s">
        <v>188</v>
      </c>
    </row>
    <row r="6" spans="1:48" ht="12.75" customHeight="1">
      <c r="A6" s="37">
        <v>1401</v>
      </c>
      <c r="B6" s="16" t="s">
        <v>54</v>
      </c>
      <c r="C6" s="37">
        <v>3141</v>
      </c>
      <c r="D6" s="16" t="s">
        <v>55</v>
      </c>
      <c r="E6" s="44"/>
      <c r="F6" s="16"/>
      <c r="G6" s="16"/>
      <c r="H6" s="16"/>
      <c r="I6" s="16"/>
      <c r="J6" s="16"/>
      <c r="K6" s="16"/>
      <c r="L6" s="16"/>
      <c r="M6" s="16"/>
      <c r="N6" s="16"/>
      <c r="O6" s="16"/>
      <c r="P6" s="46">
        <v>117</v>
      </c>
      <c r="Q6" s="46">
        <v>284</v>
      </c>
      <c r="R6" s="16"/>
      <c r="S6" s="16"/>
      <c r="T6" s="30">
        <v>564643</v>
      </c>
      <c r="U6" s="107">
        <f t="shared" ref="U6:U32" si="0">ROUND(T6/12*4,0)</f>
        <v>188214</v>
      </c>
      <c r="V6" s="45">
        <v>2.38</v>
      </c>
      <c r="W6" s="108">
        <f t="shared" ref="W6:W32" si="1">ROUND(V6/12*4,2)</f>
        <v>0.79</v>
      </c>
      <c r="X6" s="44">
        <f>SJ_stat!G6</f>
        <v>0</v>
      </c>
      <c r="Y6" s="44">
        <f>SJ_stat!H6</f>
        <v>0</v>
      </c>
      <c r="Z6" s="44">
        <f>SJ_stat!I6</f>
        <v>0</v>
      </c>
      <c r="AA6" s="44">
        <f>SJ_stat!J6</f>
        <v>0</v>
      </c>
      <c r="AB6" s="44">
        <f>SJ_stat!K6</f>
        <v>0</v>
      </c>
      <c r="AC6" s="44">
        <f>SJ_stat!L6</f>
        <v>0</v>
      </c>
      <c r="AD6" s="44">
        <f>SJ_stat!M6</f>
        <v>0</v>
      </c>
      <c r="AE6" s="44">
        <f>SJ_stat!N6</f>
        <v>0</v>
      </c>
      <c r="AF6" s="44">
        <f>SJ_stat!O6</f>
        <v>0</v>
      </c>
      <c r="AG6" s="44">
        <f>SJ_stat!P6</f>
        <v>0</v>
      </c>
      <c r="AH6" s="44">
        <f>SJ_stat!Q6</f>
        <v>0</v>
      </c>
      <c r="AI6" s="109">
        <f>SJ_stat!R6</f>
        <v>118</v>
      </c>
      <c r="AJ6" s="109">
        <f>SJ_stat!S6</f>
        <v>319</v>
      </c>
      <c r="AK6" s="44">
        <f>SJ_stat!T6</f>
        <v>0</v>
      </c>
      <c r="AL6" s="44">
        <f>SJ_stat!U6</f>
        <v>0</v>
      </c>
      <c r="AM6" s="45">
        <f>SJ_ZUKA!F6</f>
        <v>825087</v>
      </c>
      <c r="AN6" s="110">
        <f t="shared" ref="AN6:AN32" si="2">ROUND(AM6/12*4,0)</f>
        <v>275029</v>
      </c>
      <c r="AO6" s="45">
        <f>SJ_ZUKA!J6</f>
        <v>2.6</v>
      </c>
      <c r="AP6" s="110">
        <f t="shared" ref="AP6:AP32" si="3">ROUND((AO6)/12*4,2)</f>
        <v>0.87</v>
      </c>
      <c r="AQ6" s="45">
        <f t="shared" ref="AQ6:AQ32" si="4">AN6-U6</f>
        <v>86815</v>
      </c>
      <c r="AR6" s="45">
        <f t="shared" ref="AR6:AR32" si="5">AS6</f>
        <v>7.0000000000000007E-2</v>
      </c>
      <c r="AS6" s="45">
        <f t="shared" ref="AS6:AS32" si="6">ROUND((AO6-V6)/12*4,2)</f>
        <v>7.0000000000000007E-2</v>
      </c>
      <c r="AT6" s="45">
        <f t="shared" ref="AT6:AT32" si="7">ROUND((E6+F6+G6+H6+I6)+(J6+K6+L6+M6+N6)*0.6+(O6+P6+Q6+R6+S6)*0.4,1)</f>
        <v>160.4</v>
      </c>
      <c r="AU6" s="45">
        <f t="shared" ref="AU6:AU32" si="8">ROUND((X6+Y6+Z6+AA6+AB6)+(AC6+AD6+AE6+AF6+AG6)*0.6+(AH6+AI6+AJ6+AK6+AL6)*0.4,1)</f>
        <v>174.8</v>
      </c>
      <c r="AV6" s="45">
        <f t="shared" ref="AV6:AV32" si="9">AU6-AT6</f>
        <v>14.400000000000006</v>
      </c>
    </row>
    <row r="7" spans="1:48" ht="12.75" customHeight="1">
      <c r="A7" s="37">
        <v>1402</v>
      </c>
      <c r="B7" s="16" t="s">
        <v>58</v>
      </c>
      <c r="C7" s="37">
        <v>3141</v>
      </c>
      <c r="D7" s="16" t="s">
        <v>59</v>
      </c>
      <c r="E7" s="44"/>
      <c r="F7" s="51">
        <v>127</v>
      </c>
      <c r="G7" s="51">
        <v>62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30">
        <v>776290</v>
      </c>
      <c r="U7" s="107">
        <f t="shared" si="0"/>
        <v>258763</v>
      </c>
      <c r="V7" s="45">
        <v>3.27</v>
      </c>
      <c r="W7" s="108">
        <f t="shared" si="1"/>
        <v>1.0900000000000001</v>
      </c>
      <c r="X7" s="44">
        <f>SJ_stat!G7</f>
        <v>0</v>
      </c>
      <c r="Y7" s="44">
        <f>SJ_stat!H7</f>
        <v>136</v>
      </c>
      <c r="Z7" s="44">
        <f>SJ_stat!I7</f>
        <v>67</v>
      </c>
      <c r="AA7" s="44">
        <f>SJ_stat!J7</f>
        <v>0</v>
      </c>
      <c r="AB7" s="44">
        <f>SJ_stat!K7</f>
        <v>0</v>
      </c>
      <c r="AC7" s="44">
        <f>SJ_stat!L7</f>
        <v>0</v>
      </c>
      <c r="AD7" s="44">
        <f>SJ_stat!M7</f>
        <v>0</v>
      </c>
      <c r="AE7" s="44">
        <f>SJ_stat!N7</f>
        <v>0</v>
      </c>
      <c r="AF7" s="44">
        <f>SJ_stat!O7</f>
        <v>0</v>
      </c>
      <c r="AG7" s="44">
        <f>SJ_stat!P7</f>
        <v>0</v>
      </c>
      <c r="AH7" s="44">
        <f>SJ_stat!Q7</f>
        <v>0</v>
      </c>
      <c r="AI7" s="109">
        <f>SJ_stat!R7</f>
        <v>0</v>
      </c>
      <c r="AJ7" s="109">
        <f>SJ_stat!S7</f>
        <v>0</v>
      </c>
      <c r="AK7" s="44">
        <f>SJ_stat!T7</f>
        <v>0</v>
      </c>
      <c r="AL7" s="44">
        <f>SJ_stat!U7</f>
        <v>0</v>
      </c>
      <c r="AM7" s="45">
        <f>SJ_ZUKA!F7</f>
        <v>1119938</v>
      </c>
      <c r="AN7" s="110">
        <f t="shared" si="2"/>
        <v>373313</v>
      </c>
      <c r="AO7" s="45">
        <f>SJ_ZUKA!J7</f>
        <v>3.53</v>
      </c>
      <c r="AP7" s="110">
        <f t="shared" si="3"/>
        <v>1.18</v>
      </c>
      <c r="AQ7" s="45">
        <f t="shared" si="4"/>
        <v>114550</v>
      </c>
      <c r="AR7" s="45">
        <f t="shared" si="5"/>
        <v>0.09</v>
      </c>
      <c r="AS7" s="45">
        <f t="shared" si="6"/>
        <v>0.09</v>
      </c>
      <c r="AT7" s="45">
        <f t="shared" si="7"/>
        <v>189</v>
      </c>
      <c r="AU7" s="45">
        <f t="shared" si="8"/>
        <v>203</v>
      </c>
      <c r="AV7" s="45">
        <f t="shared" si="9"/>
        <v>14</v>
      </c>
    </row>
    <row r="8" spans="1:48" ht="12.75" customHeight="1">
      <c r="A8" s="37">
        <v>1407</v>
      </c>
      <c r="B8" s="16" t="s">
        <v>61</v>
      </c>
      <c r="C8" s="37">
        <v>3141</v>
      </c>
      <c r="D8" s="16" t="s">
        <v>62</v>
      </c>
      <c r="E8" s="44"/>
      <c r="F8" s="51">
        <v>236</v>
      </c>
      <c r="G8" s="51">
        <v>182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30">
        <v>1459619</v>
      </c>
      <c r="U8" s="107">
        <f t="shared" si="0"/>
        <v>486540</v>
      </c>
      <c r="V8" s="45">
        <v>6.15</v>
      </c>
      <c r="W8" s="108">
        <f t="shared" si="1"/>
        <v>2.0499999999999998</v>
      </c>
      <c r="X8" s="44">
        <f>SJ_stat!G8</f>
        <v>0</v>
      </c>
      <c r="Y8" s="44">
        <f>SJ_stat!H8</f>
        <v>306</v>
      </c>
      <c r="Z8" s="44">
        <f>SJ_stat!I8</f>
        <v>182</v>
      </c>
      <c r="AA8" s="44">
        <f>SJ_stat!J8</f>
        <v>0</v>
      </c>
      <c r="AB8" s="44">
        <f>SJ_stat!K8</f>
        <v>0</v>
      </c>
      <c r="AC8" s="44">
        <f>SJ_stat!L8</f>
        <v>0</v>
      </c>
      <c r="AD8" s="44">
        <f>SJ_stat!M8</f>
        <v>0</v>
      </c>
      <c r="AE8" s="44">
        <f>SJ_stat!N8</f>
        <v>77</v>
      </c>
      <c r="AF8" s="44">
        <f>SJ_stat!O8</f>
        <v>74</v>
      </c>
      <c r="AG8" s="44">
        <f>SJ_stat!P8</f>
        <v>0</v>
      </c>
      <c r="AH8" s="44">
        <f>SJ_stat!Q8</f>
        <v>0</v>
      </c>
      <c r="AI8" s="109">
        <f>SJ_stat!R8</f>
        <v>0</v>
      </c>
      <c r="AJ8" s="109">
        <f>SJ_stat!S8</f>
        <v>0</v>
      </c>
      <c r="AK8" s="44">
        <f>SJ_stat!T8</f>
        <v>0</v>
      </c>
      <c r="AL8" s="44">
        <f>SJ_stat!U8</f>
        <v>0</v>
      </c>
      <c r="AM8" s="45">
        <f>SJ_ZUKA!F8</f>
        <v>3114705</v>
      </c>
      <c r="AN8" s="110">
        <f t="shared" si="2"/>
        <v>1038235</v>
      </c>
      <c r="AO8" s="45">
        <f>SJ_ZUKA!J8</f>
        <v>9.81</v>
      </c>
      <c r="AP8" s="110">
        <f t="shared" si="3"/>
        <v>3.27</v>
      </c>
      <c r="AQ8" s="45">
        <f t="shared" si="4"/>
        <v>551695</v>
      </c>
      <c r="AR8" s="45">
        <f t="shared" si="5"/>
        <v>1.22</v>
      </c>
      <c r="AS8" s="45">
        <f t="shared" si="6"/>
        <v>1.22</v>
      </c>
      <c r="AT8" s="45">
        <f t="shared" si="7"/>
        <v>418</v>
      </c>
      <c r="AU8" s="45">
        <f t="shared" si="8"/>
        <v>578.6</v>
      </c>
      <c r="AV8" s="45">
        <f t="shared" si="9"/>
        <v>160.60000000000002</v>
      </c>
    </row>
    <row r="9" spans="1:48" ht="12.75" customHeight="1">
      <c r="A9" s="37">
        <v>1408</v>
      </c>
      <c r="B9" s="16" t="s">
        <v>63</v>
      </c>
      <c r="C9" s="37">
        <v>3141</v>
      </c>
      <c r="D9" s="16" t="s">
        <v>64</v>
      </c>
      <c r="E9" s="44"/>
      <c r="F9" s="51">
        <v>121</v>
      </c>
      <c r="G9" s="51">
        <v>209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30">
        <v>1208140</v>
      </c>
      <c r="U9" s="107">
        <f t="shared" si="0"/>
        <v>402713</v>
      </c>
      <c r="V9" s="45">
        <v>5.09</v>
      </c>
      <c r="W9" s="108">
        <f t="shared" si="1"/>
        <v>1.7</v>
      </c>
      <c r="X9" s="44">
        <f>SJ_stat!G9</f>
        <v>0</v>
      </c>
      <c r="Y9" s="44">
        <f>SJ_stat!H9</f>
        <v>117</v>
      </c>
      <c r="Z9" s="44">
        <f>SJ_stat!I9</f>
        <v>224</v>
      </c>
      <c r="AA9" s="44">
        <f>SJ_stat!J9</f>
        <v>0</v>
      </c>
      <c r="AB9" s="44">
        <f>SJ_stat!K9</f>
        <v>0</v>
      </c>
      <c r="AC9" s="44">
        <f>SJ_stat!L9</f>
        <v>0</v>
      </c>
      <c r="AD9" s="44">
        <f>SJ_stat!M9</f>
        <v>0</v>
      </c>
      <c r="AE9" s="44">
        <f>SJ_stat!N9</f>
        <v>0</v>
      </c>
      <c r="AF9" s="44">
        <f>SJ_stat!O9</f>
        <v>0</v>
      </c>
      <c r="AG9" s="44">
        <f>SJ_stat!P9</f>
        <v>0</v>
      </c>
      <c r="AH9" s="44">
        <f>SJ_stat!Q9</f>
        <v>0</v>
      </c>
      <c r="AI9" s="109">
        <f>SJ_stat!R9</f>
        <v>0</v>
      </c>
      <c r="AJ9" s="109">
        <f>SJ_stat!S9</f>
        <v>0</v>
      </c>
      <c r="AK9" s="44">
        <f>SJ_stat!T9</f>
        <v>0</v>
      </c>
      <c r="AL9" s="44">
        <f>SJ_stat!U9</f>
        <v>0</v>
      </c>
      <c r="AM9" s="45">
        <f>SJ_ZUKA!F9</f>
        <v>1691189</v>
      </c>
      <c r="AN9" s="110">
        <f t="shared" si="2"/>
        <v>563730</v>
      </c>
      <c r="AO9" s="45">
        <f>SJ_ZUKA!J9</f>
        <v>5.33</v>
      </c>
      <c r="AP9" s="110">
        <f t="shared" si="3"/>
        <v>1.78</v>
      </c>
      <c r="AQ9" s="45">
        <f t="shared" si="4"/>
        <v>161017</v>
      </c>
      <c r="AR9" s="45">
        <f t="shared" si="5"/>
        <v>0.08</v>
      </c>
      <c r="AS9" s="45">
        <f t="shared" si="6"/>
        <v>0.08</v>
      </c>
      <c r="AT9" s="45">
        <f t="shared" si="7"/>
        <v>330</v>
      </c>
      <c r="AU9" s="45">
        <f t="shared" si="8"/>
        <v>341</v>
      </c>
      <c r="AV9" s="45">
        <f t="shared" si="9"/>
        <v>11</v>
      </c>
    </row>
    <row r="10" spans="1:48" ht="12.75" customHeight="1">
      <c r="A10" s="52">
        <v>1418</v>
      </c>
      <c r="B10" s="53" t="s">
        <v>65</v>
      </c>
      <c r="C10" s="37">
        <v>3141</v>
      </c>
      <c r="D10" s="54" t="s">
        <v>66</v>
      </c>
      <c r="E10" s="44"/>
      <c r="F10" s="44"/>
      <c r="G10" s="111">
        <v>331</v>
      </c>
      <c r="H10" s="111">
        <v>50</v>
      </c>
      <c r="I10" s="44"/>
      <c r="J10" s="44"/>
      <c r="K10" s="44"/>
      <c r="L10" s="44"/>
      <c r="M10" s="44"/>
      <c r="N10" s="44"/>
      <c r="O10" s="44"/>
      <c r="P10" s="44"/>
      <c r="Q10" s="16"/>
      <c r="R10" s="16"/>
      <c r="S10" s="16"/>
      <c r="T10" s="30">
        <v>1708180</v>
      </c>
      <c r="U10" s="112">
        <f t="shared" si="0"/>
        <v>569393</v>
      </c>
      <c r="V10" s="113">
        <v>7.19</v>
      </c>
      <c r="W10" s="114">
        <f t="shared" si="1"/>
        <v>2.4</v>
      </c>
      <c r="X10" s="44">
        <f>SJ_stat!G10</f>
        <v>0</v>
      </c>
      <c r="Y10" s="44">
        <f>SJ_stat!H10</f>
        <v>0</v>
      </c>
      <c r="Z10" s="44">
        <f>SJ_stat!I10</f>
        <v>472</v>
      </c>
      <c r="AA10" s="44">
        <f>SJ_stat!J10</f>
        <v>98</v>
      </c>
      <c r="AB10" s="44">
        <f>SJ_stat!K10</f>
        <v>0</v>
      </c>
      <c r="AC10" s="44">
        <f>SJ_stat!L10</f>
        <v>0</v>
      </c>
      <c r="AD10" s="44">
        <f>SJ_stat!M10</f>
        <v>0</v>
      </c>
      <c r="AE10" s="44">
        <f>SJ_stat!N10</f>
        <v>0</v>
      </c>
      <c r="AF10" s="44">
        <f>SJ_stat!O10</f>
        <v>0</v>
      </c>
      <c r="AG10" s="44">
        <f>SJ_stat!P10</f>
        <v>0</v>
      </c>
      <c r="AH10" s="44">
        <f>SJ_stat!Q10</f>
        <v>0</v>
      </c>
      <c r="AI10" s="109">
        <f>SJ_stat!R10</f>
        <v>0</v>
      </c>
      <c r="AJ10" s="109">
        <f>SJ_stat!S10</f>
        <v>0</v>
      </c>
      <c r="AK10" s="44">
        <f>SJ_stat!T10</f>
        <v>0</v>
      </c>
      <c r="AL10" s="44">
        <f>SJ_stat!U10</f>
        <v>0</v>
      </c>
      <c r="AM10" s="45">
        <f>SJ_ZUKA!F10</f>
        <v>3313704</v>
      </c>
      <c r="AN10" s="110">
        <f t="shared" si="2"/>
        <v>1104568</v>
      </c>
      <c r="AO10" s="45">
        <f>SJ_ZUKA!J10</f>
        <v>10.44</v>
      </c>
      <c r="AP10" s="110">
        <f t="shared" si="3"/>
        <v>3.48</v>
      </c>
      <c r="AQ10" s="45">
        <f t="shared" si="4"/>
        <v>535175</v>
      </c>
      <c r="AR10" s="45">
        <f t="shared" si="5"/>
        <v>1.08</v>
      </c>
      <c r="AS10" s="45">
        <f t="shared" si="6"/>
        <v>1.08</v>
      </c>
      <c r="AT10" s="45">
        <f t="shared" si="7"/>
        <v>381</v>
      </c>
      <c r="AU10" s="45">
        <f t="shared" si="8"/>
        <v>570</v>
      </c>
      <c r="AV10" s="45">
        <f t="shared" si="9"/>
        <v>189</v>
      </c>
    </row>
    <row r="11" spans="1:48" ht="12.75" customHeight="1">
      <c r="A11" s="37">
        <v>1424</v>
      </c>
      <c r="B11" s="16" t="s">
        <v>67</v>
      </c>
      <c r="C11" s="37">
        <v>3141</v>
      </c>
      <c r="D11" s="54" t="s">
        <v>68</v>
      </c>
      <c r="E11" s="44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11">
        <v>107</v>
      </c>
      <c r="R11" s="111">
        <v>39</v>
      </c>
      <c r="S11" s="51">
        <v>1</v>
      </c>
      <c r="T11" s="30">
        <v>368707</v>
      </c>
      <c r="U11" s="107">
        <f t="shared" si="0"/>
        <v>122902</v>
      </c>
      <c r="V11" s="45">
        <v>1.55</v>
      </c>
      <c r="W11" s="108">
        <f t="shared" si="1"/>
        <v>0.52</v>
      </c>
      <c r="X11" s="44">
        <f>SJ_stat!G11</f>
        <v>0</v>
      </c>
      <c r="Y11" s="44">
        <f>SJ_stat!H11</f>
        <v>0</v>
      </c>
      <c r="Z11" s="44">
        <f>SJ_stat!I11</f>
        <v>0</v>
      </c>
      <c r="AA11" s="44">
        <f>SJ_stat!J11</f>
        <v>0</v>
      </c>
      <c r="AB11" s="44">
        <f>SJ_stat!K11</f>
        <v>0</v>
      </c>
      <c r="AC11" s="44">
        <f>SJ_stat!L11</f>
        <v>0</v>
      </c>
      <c r="AD11" s="44">
        <f>SJ_stat!M11</f>
        <v>0</v>
      </c>
      <c r="AE11" s="44">
        <f>SJ_stat!N11</f>
        <v>0</v>
      </c>
      <c r="AF11" s="44">
        <f>SJ_stat!O11</f>
        <v>0</v>
      </c>
      <c r="AG11" s="44">
        <f>SJ_stat!P11</f>
        <v>0</v>
      </c>
      <c r="AH11" s="44">
        <f>SJ_stat!Q11</f>
        <v>0</v>
      </c>
      <c r="AI11" s="109">
        <f>SJ_stat!R11</f>
        <v>0</v>
      </c>
      <c r="AJ11" s="109">
        <f>SJ_stat!S11</f>
        <v>109</v>
      </c>
      <c r="AK11" s="44">
        <f>SJ_stat!T11</f>
        <v>55</v>
      </c>
      <c r="AL11" s="44">
        <f>SJ_stat!U11</f>
        <v>0</v>
      </c>
      <c r="AM11" s="45">
        <f>SJ_ZUKA!F11</f>
        <v>566827</v>
      </c>
      <c r="AN11" s="110">
        <f t="shared" si="2"/>
        <v>188942</v>
      </c>
      <c r="AO11" s="45">
        <f>SJ_ZUKA!J11</f>
        <v>1.79</v>
      </c>
      <c r="AP11" s="110">
        <f t="shared" si="3"/>
        <v>0.6</v>
      </c>
      <c r="AQ11" s="45">
        <f t="shared" si="4"/>
        <v>66040</v>
      </c>
      <c r="AR11" s="45">
        <f t="shared" si="5"/>
        <v>0.08</v>
      </c>
      <c r="AS11" s="45">
        <f t="shared" si="6"/>
        <v>0.08</v>
      </c>
      <c r="AT11" s="45">
        <f t="shared" si="7"/>
        <v>58.8</v>
      </c>
      <c r="AU11" s="45">
        <f t="shared" si="8"/>
        <v>65.599999999999994</v>
      </c>
      <c r="AV11" s="45">
        <f t="shared" si="9"/>
        <v>6.7999999999999972</v>
      </c>
    </row>
    <row r="12" spans="1:48" ht="12.75" customHeight="1">
      <c r="A12" s="37">
        <v>1425</v>
      </c>
      <c r="B12" s="16" t="s">
        <v>70</v>
      </c>
      <c r="C12" s="37">
        <v>3141</v>
      </c>
      <c r="D12" s="54" t="s">
        <v>71</v>
      </c>
      <c r="E12" s="44"/>
      <c r="F12" s="16"/>
      <c r="G12" s="51">
        <v>31</v>
      </c>
      <c r="H12" s="51">
        <v>50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30">
        <v>699058</v>
      </c>
      <c r="U12" s="107">
        <f t="shared" si="0"/>
        <v>233019</v>
      </c>
      <c r="V12" s="45">
        <v>2.94</v>
      </c>
      <c r="W12" s="108">
        <f t="shared" si="1"/>
        <v>0.98</v>
      </c>
      <c r="X12" s="44">
        <f>SJ_stat!G12</f>
        <v>0</v>
      </c>
      <c r="Y12" s="44">
        <f>SJ_stat!H12</f>
        <v>0</v>
      </c>
      <c r="Z12" s="44">
        <f>SJ_stat!I12</f>
        <v>36</v>
      </c>
      <c r="AA12" s="44">
        <f>SJ_stat!J12</f>
        <v>56</v>
      </c>
      <c r="AB12" s="44">
        <f>SJ_stat!K12</f>
        <v>0</v>
      </c>
      <c r="AC12" s="44">
        <f>SJ_stat!L12</f>
        <v>0</v>
      </c>
      <c r="AD12" s="44">
        <f>SJ_stat!M12</f>
        <v>0</v>
      </c>
      <c r="AE12" s="44">
        <f>SJ_stat!N12</f>
        <v>0</v>
      </c>
      <c r="AF12" s="44">
        <f>SJ_stat!O12</f>
        <v>0</v>
      </c>
      <c r="AG12" s="44">
        <f>SJ_stat!P12</f>
        <v>0</v>
      </c>
      <c r="AH12" s="44">
        <f>SJ_stat!Q12</f>
        <v>0</v>
      </c>
      <c r="AI12" s="109">
        <f>SJ_stat!R12</f>
        <v>0</v>
      </c>
      <c r="AJ12" s="109">
        <f>SJ_stat!S12</f>
        <v>0</v>
      </c>
      <c r="AK12" s="44">
        <f>SJ_stat!T12</f>
        <v>0</v>
      </c>
      <c r="AL12" s="44">
        <f>SJ_stat!U12</f>
        <v>0</v>
      </c>
      <c r="AM12" s="45">
        <f>SJ_ZUKA!F12</f>
        <v>1041664</v>
      </c>
      <c r="AN12" s="110">
        <f t="shared" si="2"/>
        <v>347221</v>
      </c>
      <c r="AO12" s="45">
        <f>SJ_ZUKA!J12</f>
        <v>3.28</v>
      </c>
      <c r="AP12" s="110">
        <f t="shared" si="3"/>
        <v>1.0900000000000001</v>
      </c>
      <c r="AQ12" s="45">
        <f t="shared" si="4"/>
        <v>114202</v>
      </c>
      <c r="AR12" s="45">
        <f t="shared" si="5"/>
        <v>0.11</v>
      </c>
      <c r="AS12" s="45">
        <f t="shared" si="6"/>
        <v>0.11</v>
      </c>
      <c r="AT12" s="45">
        <f t="shared" si="7"/>
        <v>81</v>
      </c>
      <c r="AU12" s="45">
        <f t="shared" si="8"/>
        <v>92</v>
      </c>
      <c r="AV12" s="45">
        <f t="shared" si="9"/>
        <v>11</v>
      </c>
    </row>
    <row r="13" spans="1:48" ht="12.75" customHeight="1">
      <c r="A13" s="55">
        <v>1427</v>
      </c>
      <c r="B13" s="54" t="s">
        <v>72</v>
      </c>
      <c r="C13" s="37">
        <v>3141</v>
      </c>
      <c r="D13" s="54" t="s">
        <v>73</v>
      </c>
      <c r="E13" s="44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50">
        <v>97</v>
      </c>
      <c r="R13" s="150">
        <v>64</v>
      </c>
      <c r="S13" s="16"/>
      <c r="T13" s="30">
        <v>423438</v>
      </c>
      <c r="U13" s="107">
        <f t="shared" si="0"/>
        <v>141146</v>
      </c>
      <c r="V13" s="45">
        <v>1.78</v>
      </c>
      <c r="W13" s="108">
        <f t="shared" si="1"/>
        <v>0.59</v>
      </c>
      <c r="X13" s="44">
        <f>SJ_stat!G13</f>
        <v>0</v>
      </c>
      <c r="Y13" s="44">
        <f>SJ_stat!H13</f>
        <v>0</v>
      </c>
      <c r="Z13" s="44">
        <f>SJ_stat!I13</f>
        <v>0</v>
      </c>
      <c r="AA13" s="44">
        <f>SJ_stat!J13</f>
        <v>0</v>
      </c>
      <c r="AB13" s="44">
        <f>SJ_stat!K13</f>
        <v>0</v>
      </c>
      <c r="AC13" s="44">
        <f>SJ_stat!L13</f>
        <v>0</v>
      </c>
      <c r="AD13" s="44">
        <f>SJ_stat!M13</f>
        <v>0</v>
      </c>
      <c r="AE13" s="44">
        <f>SJ_stat!N13</f>
        <v>0</v>
      </c>
      <c r="AF13" s="44">
        <f>SJ_stat!O13</f>
        <v>0</v>
      </c>
      <c r="AG13" s="44">
        <f>SJ_stat!P13</f>
        <v>0</v>
      </c>
      <c r="AH13" s="44">
        <f>SJ_stat!Q13</f>
        <v>0</v>
      </c>
      <c r="AI13" s="109">
        <f>SJ_stat!R13</f>
        <v>0</v>
      </c>
      <c r="AJ13" s="109">
        <f>SJ_stat!S13</f>
        <v>90</v>
      </c>
      <c r="AK13" s="44">
        <f>SJ_stat!T13</f>
        <v>59</v>
      </c>
      <c r="AL13" s="44">
        <f>SJ_stat!U13</f>
        <v>0</v>
      </c>
      <c r="AM13" s="45">
        <f>SJ_ZUKA!F13</f>
        <v>544576</v>
      </c>
      <c r="AN13" s="110">
        <f t="shared" si="2"/>
        <v>181525</v>
      </c>
      <c r="AO13" s="45">
        <f>SJ_ZUKA!J13</f>
        <v>1.72</v>
      </c>
      <c r="AP13" s="110">
        <f t="shared" si="3"/>
        <v>0.56999999999999995</v>
      </c>
      <c r="AQ13" s="45">
        <f t="shared" si="4"/>
        <v>40379</v>
      </c>
      <c r="AR13" s="45">
        <f t="shared" si="5"/>
        <v>-0.02</v>
      </c>
      <c r="AS13" s="45">
        <f t="shared" si="6"/>
        <v>-0.02</v>
      </c>
      <c r="AT13" s="45">
        <f t="shared" si="7"/>
        <v>64.400000000000006</v>
      </c>
      <c r="AU13" s="45">
        <f t="shared" si="8"/>
        <v>59.6</v>
      </c>
      <c r="AV13" s="45">
        <f t="shared" si="9"/>
        <v>-4.8000000000000043</v>
      </c>
    </row>
    <row r="14" spans="1:48" ht="12.75" customHeight="1">
      <c r="A14" s="37">
        <v>1430</v>
      </c>
      <c r="B14" s="16" t="s">
        <v>75</v>
      </c>
      <c r="C14" s="37">
        <v>3141</v>
      </c>
      <c r="D14" s="54" t="s">
        <v>76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51">
        <v>130</v>
      </c>
      <c r="R14" s="51">
        <v>53</v>
      </c>
      <c r="S14" s="51">
        <v>35</v>
      </c>
      <c r="T14" s="30">
        <v>527090</v>
      </c>
      <c r="U14" s="107">
        <f t="shared" si="0"/>
        <v>175697</v>
      </c>
      <c r="V14" s="45">
        <v>2.2200000000000002</v>
      </c>
      <c r="W14" s="108">
        <f t="shared" si="1"/>
        <v>0.74</v>
      </c>
      <c r="X14" s="44">
        <f>SJ_stat!G14</f>
        <v>0</v>
      </c>
      <c r="Y14" s="44">
        <f>SJ_stat!H14</f>
        <v>0</v>
      </c>
      <c r="Z14" s="44">
        <f>SJ_stat!I14</f>
        <v>0</v>
      </c>
      <c r="AA14" s="44">
        <f>SJ_stat!J14</f>
        <v>31</v>
      </c>
      <c r="AB14" s="44">
        <f>SJ_stat!K14</f>
        <v>142</v>
      </c>
      <c r="AC14" s="44">
        <f>SJ_stat!L14</f>
        <v>0</v>
      </c>
      <c r="AD14" s="44">
        <f>SJ_stat!M14</f>
        <v>0</v>
      </c>
      <c r="AE14" s="44">
        <f>SJ_stat!N14</f>
        <v>421</v>
      </c>
      <c r="AF14" s="44">
        <f>SJ_stat!O14</f>
        <v>0</v>
      </c>
      <c r="AG14" s="44">
        <f>SJ_stat!P14</f>
        <v>0</v>
      </c>
      <c r="AH14" s="44">
        <f>SJ_stat!Q14</f>
        <v>0</v>
      </c>
      <c r="AI14" s="109">
        <f>SJ_stat!R14</f>
        <v>0</v>
      </c>
      <c r="AJ14" s="109">
        <f>SJ_stat!S14</f>
        <v>0</v>
      </c>
      <c r="AK14" s="44">
        <f>SJ_stat!T14</f>
        <v>0</v>
      </c>
      <c r="AL14" s="44">
        <f>SJ_stat!U14</f>
        <v>0</v>
      </c>
      <c r="AM14" s="45">
        <f>SJ_ZUKA!F14</f>
        <v>2531895</v>
      </c>
      <c r="AN14" s="110">
        <f t="shared" si="2"/>
        <v>843965</v>
      </c>
      <c r="AO14" s="45">
        <f>SJ_ZUKA!J14</f>
        <v>7.97</v>
      </c>
      <c r="AP14" s="110">
        <f t="shared" si="3"/>
        <v>2.66</v>
      </c>
      <c r="AQ14" s="45">
        <f t="shared" si="4"/>
        <v>668268</v>
      </c>
      <c r="AR14" s="45">
        <f t="shared" si="5"/>
        <v>1.92</v>
      </c>
      <c r="AS14" s="45">
        <f t="shared" si="6"/>
        <v>1.92</v>
      </c>
      <c r="AT14" s="45">
        <f t="shared" si="7"/>
        <v>87.2</v>
      </c>
      <c r="AU14" s="45">
        <f t="shared" si="8"/>
        <v>425.6</v>
      </c>
      <c r="AV14" s="45">
        <f t="shared" si="9"/>
        <v>338.40000000000003</v>
      </c>
    </row>
    <row r="15" spans="1:48" ht="12.75" customHeight="1">
      <c r="A15" s="37">
        <v>1432</v>
      </c>
      <c r="B15" s="16" t="s">
        <v>78</v>
      </c>
      <c r="C15" s="37">
        <v>3141</v>
      </c>
      <c r="D15" s="16" t="s">
        <v>79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111">
        <v>27</v>
      </c>
      <c r="P15" s="44"/>
      <c r="Q15" s="16"/>
      <c r="R15" s="16"/>
      <c r="S15" s="16"/>
      <c r="T15" s="30">
        <v>95274</v>
      </c>
      <c r="U15" s="107">
        <f t="shared" si="0"/>
        <v>31758</v>
      </c>
      <c r="V15" s="45">
        <v>0.4</v>
      </c>
      <c r="W15" s="108">
        <f t="shared" si="1"/>
        <v>0.13</v>
      </c>
      <c r="X15" s="44">
        <f>SJ_stat!G15</f>
        <v>0</v>
      </c>
      <c r="Y15" s="44">
        <f>SJ_stat!H15</f>
        <v>0</v>
      </c>
      <c r="Z15" s="44">
        <f>SJ_stat!I15</f>
        <v>0</v>
      </c>
      <c r="AA15" s="44">
        <f>SJ_stat!J15</f>
        <v>0</v>
      </c>
      <c r="AB15" s="44">
        <f>SJ_stat!K15</f>
        <v>209</v>
      </c>
      <c r="AC15" s="44">
        <f>SJ_stat!L15</f>
        <v>0</v>
      </c>
      <c r="AD15" s="44">
        <f>SJ_stat!M15</f>
        <v>0</v>
      </c>
      <c r="AE15" s="44">
        <f>SJ_stat!N15</f>
        <v>0</v>
      </c>
      <c r="AF15" s="44">
        <f>SJ_stat!O15</f>
        <v>0</v>
      </c>
      <c r="AG15" s="44">
        <f>SJ_stat!P15</f>
        <v>0</v>
      </c>
      <c r="AH15" s="44">
        <f>SJ_stat!Q15</f>
        <v>0</v>
      </c>
      <c r="AI15" s="109">
        <f>SJ_stat!R15</f>
        <v>0</v>
      </c>
      <c r="AJ15" s="109">
        <f>SJ_stat!S15</f>
        <v>0</v>
      </c>
      <c r="AK15" s="44">
        <f>SJ_stat!T15</f>
        <v>0</v>
      </c>
      <c r="AL15" s="44">
        <f>SJ_stat!U15</f>
        <v>0</v>
      </c>
      <c r="AM15" s="45">
        <f>SJ_ZUKA!F15</f>
        <v>1145960</v>
      </c>
      <c r="AN15" s="110">
        <f t="shared" si="2"/>
        <v>381987</v>
      </c>
      <c r="AO15" s="45">
        <f>SJ_ZUKA!J15</f>
        <v>3.61</v>
      </c>
      <c r="AP15" s="110">
        <f t="shared" si="3"/>
        <v>1.2</v>
      </c>
      <c r="AQ15" s="45">
        <f t="shared" si="4"/>
        <v>350229</v>
      </c>
      <c r="AR15" s="45">
        <f t="shared" si="5"/>
        <v>1.07</v>
      </c>
      <c r="AS15" s="45">
        <f t="shared" si="6"/>
        <v>1.07</v>
      </c>
      <c r="AT15" s="45">
        <f t="shared" si="7"/>
        <v>10.8</v>
      </c>
      <c r="AU15" s="45">
        <f t="shared" si="8"/>
        <v>209</v>
      </c>
      <c r="AV15" s="45">
        <f t="shared" si="9"/>
        <v>198.2</v>
      </c>
    </row>
    <row r="16" spans="1:48" ht="12.75" customHeight="1">
      <c r="A16" s="37">
        <v>1433</v>
      </c>
      <c r="B16" s="16" t="s">
        <v>80</v>
      </c>
      <c r="C16" s="37">
        <v>3141</v>
      </c>
      <c r="D16" s="16" t="s">
        <v>81</v>
      </c>
      <c r="E16" s="44"/>
      <c r="F16" s="16"/>
      <c r="G16" s="16"/>
      <c r="H16" s="51">
        <v>52</v>
      </c>
      <c r="I16" s="111">
        <v>97</v>
      </c>
      <c r="J16" s="44"/>
      <c r="K16" s="44"/>
      <c r="L16" s="111">
        <v>246</v>
      </c>
      <c r="M16" s="44"/>
      <c r="N16" s="44"/>
      <c r="O16" s="44"/>
      <c r="P16" s="44"/>
      <c r="Q16" s="111">
        <f>48+73</f>
        <v>121</v>
      </c>
      <c r="R16" s="44"/>
      <c r="S16" s="44"/>
      <c r="T16" s="30">
        <v>1767340</v>
      </c>
      <c r="U16" s="107">
        <f t="shared" si="0"/>
        <v>589113</v>
      </c>
      <c r="V16" s="45">
        <v>7.44</v>
      </c>
      <c r="W16" s="108">
        <f t="shared" si="1"/>
        <v>2.48</v>
      </c>
      <c r="X16" s="44">
        <f>SJ_stat!G16</f>
        <v>0</v>
      </c>
      <c r="Y16" s="44">
        <f>SJ_stat!H16</f>
        <v>0</v>
      </c>
      <c r="Z16" s="44">
        <f>SJ_stat!I16</f>
        <v>0</v>
      </c>
      <c r="AA16" s="44">
        <f>SJ_stat!J16</f>
        <v>0</v>
      </c>
      <c r="AB16" s="44">
        <f>SJ_stat!K16</f>
        <v>0</v>
      </c>
      <c r="AC16" s="44">
        <f>SJ_stat!L16</f>
        <v>0</v>
      </c>
      <c r="AD16" s="44">
        <f>SJ_stat!M16</f>
        <v>0</v>
      </c>
      <c r="AE16" s="44">
        <f>SJ_stat!N16</f>
        <v>0</v>
      </c>
      <c r="AF16" s="44">
        <f>SJ_stat!O16</f>
        <v>0</v>
      </c>
      <c r="AG16" s="44">
        <f>SJ_stat!P16</f>
        <v>0</v>
      </c>
      <c r="AH16" s="44">
        <f>SJ_stat!Q16</f>
        <v>0</v>
      </c>
      <c r="AI16" s="109">
        <f>SJ_stat!R16</f>
        <v>0</v>
      </c>
      <c r="AJ16" s="109">
        <f>SJ_stat!S16</f>
        <v>54</v>
      </c>
      <c r="AK16" s="44">
        <f>SJ_stat!T16</f>
        <v>0</v>
      </c>
      <c r="AL16" s="44">
        <f>SJ_stat!U16</f>
        <v>0</v>
      </c>
      <c r="AM16" s="45">
        <f>SJ_ZUKA!F16</f>
        <v>163034</v>
      </c>
      <c r="AN16" s="110">
        <f t="shared" si="2"/>
        <v>54345</v>
      </c>
      <c r="AO16" s="45">
        <f>SJ_ZUKA!J16</f>
        <v>0.51</v>
      </c>
      <c r="AP16" s="110">
        <f t="shared" si="3"/>
        <v>0.17</v>
      </c>
      <c r="AQ16" s="45">
        <f t="shared" si="4"/>
        <v>-534768</v>
      </c>
      <c r="AR16" s="45">
        <f t="shared" si="5"/>
        <v>-2.31</v>
      </c>
      <c r="AS16" s="45">
        <f t="shared" si="6"/>
        <v>-2.31</v>
      </c>
      <c r="AT16" s="45">
        <f t="shared" si="7"/>
        <v>345</v>
      </c>
      <c r="AU16" s="45">
        <f t="shared" si="8"/>
        <v>21.6</v>
      </c>
      <c r="AV16" s="45">
        <f t="shared" si="9"/>
        <v>-323.39999999999998</v>
      </c>
    </row>
    <row r="17" spans="1:48" ht="12.75" customHeight="1">
      <c r="A17" s="37">
        <v>1433</v>
      </c>
      <c r="B17" s="16" t="s">
        <v>80</v>
      </c>
      <c r="C17" s="37">
        <v>3141</v>
      </c>
      <c r="D17" s="54" t="s">
        <v>82</v>
      </c>
      <c r="E17" s="44"/>
      <c r="F17" s="16"/>
      <c r="G17" s="16"/>
      <c r="H17" s="16"/>
      <c r="I17" s="111">
        <v>170</v>
      </c>
      <c r="J17" s="44"/>
      <c r="K17" s="44"/>
      <c r="L17" s="9"/>
      <c r="M17" s="44"/>
      <c r="N17" s="44"/>
      <c r="O17" s="44"/>
      <c r="P17" s="44"/>
      <c r="Q17" s="9"/>
      <c r="R17" s="44"/>
      <c r="S17" s="44"/>
      <c r="T17" s="30">
        <v>714250</v>
      </c>
      <c r="U17" s="107">
        <f t="shared" si="0"/>
        <v>238083</v>
      </c>
      <c r="V17" s="45">
        <v>3.01</v>
      </c>
      <c r="W17" s="108">
        <f t="shared" si="1"/>
        <v>1</v>
      </c>
      <c r="X17" s="44">
        <f>SJ_stat!G17</f>
        <v>0</v>
      </c>
      <c r="Y17" s="44">
        <f>SJ_stat!H17</f>
        <v>0</v>
      </c>
      <c r="Z17" s="44">
        <f>SJ_stat!I17</f>
        <v>0</v>
      </c>
      <c r="AA17" s="44">
        <f>SJ_stat!J17</f>
        <v>0</v>
      </c>
      <c r="AB17" s="44">
        <f>SJ_stat!K17</f>
        <v>0</v>
      </c>
      <c r="AC17" s="44">
        <f>SJ_stat!L17</f>
        <v>0</v>
      </c>
      <c r="AD17" s="44">
        <f>SJ_stat!M17</f>
        <v>0</v>
      </c>
      <c r="AE17" s="44">
        <f>SJ_stat!N17</f>
        <v>0</v>
      </c>
      <c r="AF17" s="44">
        <f>SJ_stat!O17</f>
        <v>0</v>
      </c>
      <c r="AG17" s="44">
        <f>SJ_stat!P17</f>
        <v>0</v>
      </c>
      <c r="AH17" s="44">
        <f>SJ_stat!Q17</f>
        <v>0</v>
      </c>
      <c r="AI17" s="109">
        <f>SJ_stat!R17</f>
        <v>0</v>
      </c>
      <c r="AJ17" s="109">
        <f>SJ_stat!S17</f>
        <v>171</v>
      </c>
      <c r="AK17" s="44">
        <f>SJ_stat!T17</f>
        <v>10</v>
      </c>
      <c r="AL17" s="44">
        <f>SJ_stat!U17</f>
        <v>48</v>
      </c>
      <c r="AM17" s="45">
        <f>SJ_ZUKA!F17</f>
        <v>603644</v>
      </c>
      <c r="AN17" s="110">
        <f t="shared" si="2"/>
        <v>201215</v>
      </c>
      <c r="AO17" s="45">
        <f>SJ_ZUKA!J17</f>
        <v>1.9</v>
      </c>
      <c r="AP17" s="110">
        <f t="shared" si="3"/>
        <v>0.63</v>
      </c>
      <c r="AQ17" s="45">
        <f t="shared" si="4"/>
        <v>-36868</v>
      </c>
      <c r="AR17" s="45">
        <f t="shared" si="5"/>
        <v>-0.37</v>
      </c>
      <c r="AS17" s="45">
        <f t="shared" si="6"/>
        <v>-0.37</v>
      </c>
      <c r="AT17" s="45">
        <f t="shared" si="7"/>
        <v>170</v>
      </c>
      <c r="AU17" s="45">
        <f t="shared" si="8"/>
        <v>91.6</v>
      </c>
      <c r="AV17" s="45">
        <f t="shared" si="9"/>
        <v>-78.400000000000006</v>
      </c>
    </row>
    <row r="18" spans="1:48" ht="12.75" customHeight="1">
      <c r="A18" s="37">
        <v>1433</v>
      </c>
      <c r="B18" s="16" t="s">
        <v>83</v>
      </c>
      <c r="C18" s="37">
        <v>3141</v>
      </c>
      <c r="D18" s="54" t="s">
        <v>84</v>
      </c>
      <c r="E18" s="44"/>
      <c r="F18" s="16"/>
      <c r="G18" s="16"/>
      <c r="H18" s="16"/>
      <c r="I18" s="44"/>
      <c r="J18" s="44"/>
      <c r="K18" s="44"/>
      <c r="L18" s="44"/>
      <c r="M18" s="44"/>
      <c r="N18" s="44"/>
      <c r="O18" s="44"/>
      <c r="P18" s="44"/>
      <c r="Q18" s="111">
        <v>37</v>
      </c>
      <c r="R18" s="44"/>
      <c r="S18" s="44"/>
      <c r="T18" s="30">
        <v>91194</v>
      </c>
      <c r="U18" s="107">
        <f t="shared" si="0"/>
        <v>30398</v>
      </c>
      <c r="V18" s="45">
        <v>0.38</v>
      </c>
      <c r="W18" s="108">
        <f t="shared" si="1"/>
        <v>0.13</v>
      </c>
      <c r="X18" s="44">
        <f>SJ_stat!G18</f>
        <v>0</v>
      </c>
      <c r="Y18" s="44">
        <f>SJ_stat!H18</f>
        <v>0</v>
      </c>
      <c r="Z18" s="44">
        <f>SJ_stat!I18</f>
        <v>0</v>
      </c>
      <c r="AA18" s="44">
        <f>SJ_stat!J18</f>
        <v>0</v>
      </c>
      <c r="AB18" s="44">
        <f>SJ_stat!K18</f>
        <v>0</v>
      </c>
      <c r="AC18" s="44">
        <f>SJ_stat!L18</f>
        <v>0</v>
      </c>
      <c r="AD18" s="44">
        <f>SJ_stat!M18</f>
        <v>0</v>
      </c>
      <c r="AE18" s="44">
        <f>SJ_stat!N18</f>
        <v>0</v>
      </c>
      <c r="AF18" s="44">
        <f>SJ_stat!O18</f>
        <v>0</v>
      </c>
      <c r="AG18" s="44">
        <f>SJ_stat!P18</f>
        <v>0</v>
      </c>
      <c r="AH18" s="44">
        <f>SJ_stat!Q18</f>
        <v>21</v>
      </c>
      <c r="AI18" s="109">
        <f>SJ_stat!R18</f>
        <v>0</v>
      </c>
      <c r="AJ18" s="109">
        <f>SJ_stat!S18</f>
        <v>0</v>
      </c>
      <c r="AK18" s="44">
        <f>SJ_stat!T18</f>
        <v>0</v>
      </c>
      <c r="AL18" s="44">
        <f>SJ_stat!U18</f>
        <v>0</v>
      </c>
      <c r="AM18" s="45">
        <f>SJ_ZUKA!F18</f>
        <v>107103</v>
      </c>
      <c r="AN18" s="110">
        <f t="shared" si="2"/>
        <v>35701</v>
      </c>
      <c r="AO18" s="45">
        <f>SJ_ZUKA!J18</f>
        <v>0.34</v>
      </c>
      <c r="AP18" s="110">
        <f t="shared" si="3"/>
        <v>0.11</v>
      </c>
      <c r="AQ18" s="45">
        <f t="shared" si="4"/>
        <v>5303</v>
      </c>
      <c r="AR18" s="45">
        <f t="shared" si="5"/>
        <v>-0.01</v>
      </c>
      <c r="AS18" s="45">
        <f t="shared" si="6"/>
        <v>-0.01</v>
      </c>
      <c r="AT18" s="45">
        <f t="shared" si="7"/>
        <v>14.8</v>
      </c>
      <c r="AU18" s="45">
        <f t="shared" si="8"/>
        <v>8.4</v>
      </c>
      <c r="AV18" s="45">
        <f t="shared" si="9"/>
        <v>-6.4</v>
      </c>
    </row>
    <row r="19" spans="1:48" ht="12.75" customHeight="1">
      <c r="A19" s="37">
        <v>1436</v>
      </c>
      <c r="B19" s="16" t="s">
        <v>87</v>
      </c>
      <c r="C19" s="37">
        <v>3141</v>
      </c>
      <c r="D19" s="54" t="s">
        <v>88</v>
      </c>
      <c r="E19" s="44"/>
      <c r="F19" s="16"/>
      <c r="G19" s="51">
        <v>161</v>
      </c>
      <c r="H19" s="51">
        <v>114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30">
        <v>1606126</v>
      </c>
      <c r="U19" s="107">
        <f t="shared" si="0"/>
        <v>535375</v>
      </c>
      <c r="V19" s="45">
        <v>6.76</v>
      </c>
      <c r="W19" s="108">
        <f t="shared" si="1"/>
        <v>2.25</v>
      </c>
      <c r="X19" s="44">
        <f>SJ_stat!G22</f>
        <v>0</v>
      </c>
      <c r="Y19" s="44">
        <f>SJ_stat!H22</f>
        <v>0</v>
      </c>
      <c r="Z19" s="44">
        <f>SJ_stat!I22</f>
        <v>230</v>
      </c>
      <c r="AA19" s="44">
        <f>SJ_stat!J22</f>
        <v>159</v>
      </c>
      <c r="AB19" s="44">
        <f>SJ_stat!K22</f>
        <v>0</v>
      </c>
      <c r="AC19" s="44">
        <f>SJ_stat!L22</f>
        <v>0</v>
      </c>
      <c r="AD19" s="44">
        <f>SJ_stat!M22</f>
        <v>0</v>
      </c>
      <c r="AE19" s="44">
        <f>SJ_stat!N22</f>
        <v>0</v>
      </c>
      <c r="AF19" s="44">
        <f>SJ_stat!O22</f>
        <v>0</v>
      </c>
      <c r="AG19" s="44">
        <f>SJ_stat!P22</f>
        <v>0</v>
      </c>
      <c r="AH19" s="44">
        <f>SJ_stat!Q22</f>
        <v>0</v>
      </c>
      <c r="AI19" s="109">
        <f>SJ_stat!R22</f>
        <v>0</v>
      </c>
      <c r="AJ19" s="109">
        <f>SJ_stat!S22</f>
        <v>0</v>
      </c>
      <c r="AK19" s="44">
        <f>SJ_stat!T22</f>
        <v>0</v>
      </c>
      <c r="AL19" s="44">
        <f>SJ_stat!U22</f>
        <v>0</v>
      </c>
      <c r="AM19" s="45">
        <f>SJ_ZUKA!F20</f>
        <v>327381</v>
      </c>
      <c r="AN19" s="110">
        <f t="shared" si="2"/>
        <v>109127</v>
      </c>
      <c r="AO19" s="45">
        <f>SJ_ZUKA!J20</f>
        <v>1.03</v>
      </c>
      <c r="AP19" s="110">
        <f t="shared" si="3"/>
        <v>0.34</v>
      </c>
      <c r="AQ19" s="45">
        <f t="shared" si="4"/>
        <v>-426248</v>
      </c>
      <c r="AR19" s="45">
        <f t="shared" si="5"/>
        <v>-1.91</v>
      </c>
      <c r="AS19" s="45">
        <f t="shared" si="6"/>
        <v>-1.91</v>
      </c>
      <c r="AT19" s="45">
        <f t="shared" si="7"/>
        <v>275</v>
      </c>
      <c r="AU19" s="45">
        <f t="shared" si="8"/>
        <v>389</v>
      </c>
      <c r="AV19" s="45">
        <f t="shared" si="9"/>
        <v>114</v>
      </c>
    </row>
    <row r="20" spans="1:48" ht="12.75" customHeight="1">
      <c r="A20" s="37">
        <v>1443</v>
      </c>
      <c r="B20" s="16" t="s">
        <v>89</v>
      </c>
      <c r="C20" s="37">
        <v>3141</v>
      </c>
      <c r="D20" s="54" t="s">
        <v>90</v>
      </c>
      <c r="E20" s="44"/>
      <c r="F20" s="16"/>
      <c r="G20" s="51">
        <v>108</v>
      </c>
      <c r="H20" s="16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30">
        <v>502359</v>
      </c>
      <c r="U20" s="112">
        <f t="shared" si="0"/>
        <v>167453</v>
      </c>
      <c r="V20" s="113">
        <v>2.12</v>
      </c>
      <c r="W20" s="114">
        <f t="shared" si="1"/>
        <v>0.71</v>
      </c>
      <c r="X20" s="44">
        <f>SJ_stat!G23</f>
        <v>0</v>
      </c>
      <c r="Y20" s="44">
        <f>SJ_stat!H23</f>
        <v>0</v>
      </c>
      <c r="Z20" s="44">
        <f>SJ_stat!I23</f>
        <v>137</v>
      </c>
      <c r="AA20" s="44">
        <f>SJ_stat!J23</f>
        <v>0</v>
      </c>
      <c r="AB20" s="44">
        <f>SJ_stat!K23</f>
        <v>0</v>
      </c>
      <c r="AC20" s="44">
        <f>SJ_stat!L23</f>
        <v>0</v>
      </c>
      <c r="AD20" s="44">
        <f>SJ_stat!M23</f>
        <v>0</v>
      </c>
      <c r="AE20" s="44">
        <f>SJ_stat!N23</f>
        <v>0</v>
      </c>
      <c r="AF20" s="44">
        <f>SJ_stat!O23</f>
        <v>0</v>
      </c>
      <c r="AG20" s="44">
        <f>SJ_stat!P23</f>
        <v>0</v>
      </c>
      <c r="AH20" s="44">
        <f>SJ_stat!Q23</f>
        <v>0</v>
      </c>
      <c r="AI20" s="109">
        <f>SJ_stat!R23</f>
        <v>0</v>
      </c>
      <c r="AJ20" s="109">
        <f>SJ_stat!S23</f>
        <v>0</v>
      </c>
      <c r="AK20" s="44">
        <f>SJ_stat!T23</f>
        <v>0</v>
      </c>
      <c r="AL20" s="44">
        <f>SJ_stat!U23</f>
        <v>0</v>
      </c>
      <c r="AM20" s="45">
        <f>SJ_ZUKA!F21</f>
        <v>574158</v>
      </c>
      <c r="AN20" s="110">
        <f t="shared" si="2"/>
        <v>191386</v>
      </c>
      <c r="AO20" s="45">
        <f>SJ_ZUKA!J21</f>
        <v>1.81</v>
      </c>
      <c r="AP20" s="110">
        <f t="shared" si="3"/>
        <v>0.6</v>
      </c>
      <c r="AQ20" s="45">
        <f t="shared" si="4"/>
        <v>23933</v>
      </c>
      <c r="AR20" s="45">
        <f t="shared" si="5"/>
        <v>-0.1</v>
      </c>
      <c r="AS20" s="45">
        <f t="shared" si="6"/>
        <v>-0.1</v>
      </c>
      <c r="AT20" s="45">
        <f t="shared" si="7"/>
        <v>108</v>
      </c>
      <c r="AU20" s="45">
        <f t="shared" si="8"/>
        <v>137</v>
      </c>
      <c r="AV20" s="45">
        <f t="shared" si="9"/>
        <v>29</v>
      </c>
    </row>
    <row r="21" spans="1:48" ht="12.75" customHeight="1">
      <c r="A21" s="37">
        <v>1443</v>
      </c>
      <c r="B21" s="16" t="s">
        <v>89</v>
      </c>
      <c r="C21" s="37">
        <v>3141</v>
      </c>
      <c r="D21" s="54" t="s">
        <v>91</v>
      </c>
      <c r="E21" s="44"/>
      <c r="F21" s="16"/>
      <c r="G21" s="16"/>
      <c r="H21" s="51">
        <v>47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30">
        <v>475633</v>
      </c>
      <c r="U21" s="107">
        <f t="shared" si="0"/>
        <v>158544</v>
      </c>
      <c r="V21" s="45">
        <v>2</v>
      </c>
      <c r="W21" s="108">
        <f t="shared" si="1"/>
        <v>0.67</v>
      </c>
      <c r="X21" s="44">
        <f>SJ_stat!G24</f>
        <v>0</v>
      </c>
      <c r="Y21" s="44">
        <f>SJ_stat!H24</f>
        <v>0</v>
      </c>
      <c r="Z21" s="44">
        <f>SJ_stat!I24</f>
        <v>0</v>
      </c>
      <c r="AA21" s="44">
        <f>SJ_stat!J24</f>
        <v>67</v>
      </c>
      <c r="AB21" s="44">
        <f>SJ_stat!K24</f>
        <v>0</v>
      </c>
      <c r="AC21" s="44">
        <f>SJ_stat!L24</f>
        <v>0</v>
      </c>
      <c r="AD21" s="44">
        <f>SJ_stat!M24</f>
        <v>0</v>
      </c>
      <c r="AE21" s="44">
        <f>SJ_stat!N24</f>
        <v>0</v>
      </c>
      <c r="AF21" s="44">
        <f>SJ_stat!O24</f>
        <v>0</v>
      </c>
      <c r="AG21" s="44">
        <f>SJ_stat!P24</f>
        <v>0</v>
      </c>
      <c r="AH21" s="44">
        <f>SJ_stat!Q24</f>
        <v>0</v>
      </c>
      <c r="AI21" s="109">
        <f>SJ_stat!R24</f>
        <v>0</v>
      </c>
      <c r="AJ21" s="109">
        <f>SJ_stat!S24</f>
        <v>0</v>
      </c>
      <c r="AK21" s="44">
        <f>SJ_stat!T24</f>
        <v>0</v>
      </c>
      <c r="AL21" s="44">
        <f>SJ_stat!U24</f>
        <v>0</v>
      </c>
      <c r="AM21" s="45">
        <f>SJ_ZUKA!F22</f>
        <v>2863206</v>
      </c>
      <c r="AN21" s="110">
        <f t="shared" si="2"/>
        <v>954402</v>
      </c>
      <c r="AO21" s="45">
        <f>SJ_ZUKA!J22</f>
        <v>9.02</v>
      </c>
      <c r="AP21" s="110">
        <f t="shared" si="3"/>
        <v>3.01</v>
      </c>
      <c r="AQ21" s="45">
        <f t="shared" si="4"/>
        <v>795858</v>
      </c>
      <c r="AR21" s="45">
        <f t="shared" si="5"/>
        <v>2.34</v>
      </c>
      <c r="AS21" s="45">
        <f t="shared" si="6"/>
        <v>2.34</v>
      </c>
      <c r="AT21" s="45">
        <f t="shared" si="7"/>
        <v>47</v>
      </c>
      <c r="AU21" s="45">
        <f t="shared" si="8"/>
        <v>67</v>
      </c>
      <c r="AV21" s="45">
        <f t="shared" si="9"/>
        <v>20</v>
      </c>
    </row>
    <row r="22" spans="1:48" ht="12.75" customHeight="1">
      <c r="A22" s="37">
        <v>1448</v>
      </c>
      <c r="B22" s="16" t="s">
        <v>92</v>
      </c>
      <c r="C22" s="37">
        <v>3141</v>
      </c>
      <c r="D22" s="16" t="s">
        <v>93</v>
      </c>
      <c r="E22" s="44"/>
      <c r="F22" s="16"/>
      <c r="G22" s="51">
        <v>121</v>
      </c>
      <c r="H22" s="51">
        <v>56</v>
      </c>
      <c r="I22" s="16"/>
      <c r="J22" s="16"/>
      <c r="K22" s="51">
        <v>87</v>
      </c>
      <c r="L22" s="51">
        <v>80</v>
      </c>
      <c r="M22" s="16"/>
      <c r="N22" s="16"/>
      <c r="O22" s="16"/>
      <c r="P22" s="16"/>
      <c r="Q22" s="16"/>
      <c r="R22" s="16"/>
      <c r="S22" s="16"/>
      <c r="T22" s="30">
        <v>1511006</v>
      </c>
      <c r="U22" s="107">
        <f t="shared" si="0"/>
        <v>503669</v>
      </c>
      <c r="V22" s="45">
        <v>6.36</v>
      </c>
      <c r="W22" s="108">
        <f t="shared" si="1"/>
        <v>2.12</v>
      </c>
      <c r="X22" s="44">
        <f>SJ_stat!G25</f>
        <v>0</v>
      </c>
      <c r="Y22" s="44">
        <f>SJ_stat!H25</f>
        <v>0</v>
      </c>
      <c r="Z22" s="44">
        <f>SJ_stat!I25</f>
        <v>252</v>
      </c>
      <c r="AA22" s="44">
        <f>SJ_stat!J25</f>
        <v>96</v>
      </c>
      <c r="AB22" s="44">
        <f>SJ_stat!K25</f>
        <v>0</v>
      </c>
      <c r="AC22" s="44">
        <f>SJ_stat!L25</f>
        <v>0</v>
      </c>
      <c r="AD22" s="44">
        <f>SJ_stat!M25</f>
        <v>81</v>
      </c>
      <c r="AE22" s="44">
        <f>SJ_stat!N25</f>
        <v>87</v>
      </c>
      <c r="AF22" s="44">
        <f>SJ_stat!O25</f>
        <v>0</v>
      </c>
      <c r="AG22" s="44">
        <f>SJ_stat!P25</f>
        <v>0</v>
      </c>
      <c r="AH22" s="44">
        <f>SJ_stat!Q25</f>
        <v>0</v>
      </c>
      <c r="AI22" s="109">
        <f>SJ_stat!R25</f>
        <v>0</v>
      </c>
      <c r="AJ22" s="109">
        <f>SJ_stat!S25</f>
        <v>0</v>
      </c>
      <c r="AK22" s="44">
        <f>SJ_stat!T25</f>
        <v>0</v>
      </c>
      <c r="AL22" s="44">
        <f>SJ_stat!U25</f>
        <v>0</v>
      </c>
      <c r="AM22" s="45">
        <f>SJ_ZUKA!F23</f>
        <v>823211</v>
      </c>
      <c r="AN22" s="110">
        <f t="shared" si="2"/>
        <v>274404</v>
      </c>
      <c r="AO22" s="45">
        <f>SJ_ZUKA!J23</f>
        <v>2.59</v>
      </c>
      <c r="AP22" s="110">
        <f t="shared" si="3"/>
        <v>0.86</v>
      </c>
      <c r="AQ22" s="45">
        <f t="shared" si="4"/>
        <v>-229265</v>
      </c>
      <c r="AR22" s="45">
        <f t="shared" si="5"/>
        <v>-1.26</v>
      </c>
      <c r="AS22" s="45">
        <f t="shared" si="6"/>
        <v>-1.26</v>
      </c>
      <c r="AT22" s="45">
        <f t="shared" si="7"/>
        <v>277.2</v>
      </c>
      <c r="AU22" s="45">
        <f t="shared" si="8"/>
        <v>448.8</v>
      </c>
      <c r="AV22" s="45">
        <f t="shared" si="9"/>
        <v>171.60000000000002</v>
      </c>
    </row>
    <row r="23" spans="1:48" ht="12.75" customHeight="1">
      <c r="A23" s="37">
        <v>1448</v>
      </c>
      <c r="B23" s="16" t="s">
        <v>92</v>
      </c>
      <c r="C23" s="37">
        <v>3141</v>
      </c>
      <c r="D23" s="16" t="s">
        <v>94</v>
      </c>
      <c r="E23" s="44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51">
        <v>87</v>
      </c>
      <c r="Q23" s="51">
        <v>80</v>
      </c>
      <c r="R23" s="16"/>
      <c r="S23" s="16"/>
      <c r="T23" s="30">
        <v>281813</v>
      </c>
      <c r="U23" s="107">
        <f t="shared" si="0"/>
        <v>93938</v>
      </c>
      <c r="V23" s="45">
        <v>1.19</v>
      </c>
      <c r="W23" s="108">
        <f t="shared" si="1"/>
        <v>0.4</v>
      </c>
      <c r="X23" s="44">
        <f>SJ_stat!G26</f>
        <v>0</v>
      </c>
      <c r="Y23" s="44">
        <f>SJ_stat!H26</f>
        <v>0</v>
      </c>
      <c r="Z23" s="44">
        <f>SJ_stat!I26</f>
        <v>0</v>
      </c>
      <c r="AA23" s="44">
        <f>SJ_stat!J26</f>
        <v>0</v>
      </c>
      <c r="AB23" s="44">
        <f>SJ_stat!K26</f>
        <v>0</v>
      </c>
      <c r="AC23" s="44">
        <f>SJ_stat!L26</f>
        <v>0</v>
      </c>
      <c r="AD23" s="44">
        <f>SJ_stat!M26</f>
        <v>0</v>
      </c>
      <c r="AE23" s="44">
        <f>SJ_stat!N26</f>
        <v>0</v>
      </c>
      <c r="AF23" s="44">
        <f>SJ_stat!O26</f>
        <v>0</v>
      </c>
      <c r="AG23" s="44">
        <f>SJ_stat!P26</f>
        <v>0</v>
      </c>
      <c r="AH23" s="44">
        <f>SJ_stat!Q26</f>
        <v>0</v>
      </c>
      <c r="AI23" s="109">
        <f>SJ_stat!R26</f>
        <v>81</v>
      </c>
      <c r="AJ23" s="109">
        <f>SJ_stat!S26</f>
        <v>87</v>
      </c>
      <c r="AK23" s="44">
        <f>SJ_stat!T26</f>
        <v>0</v>
      </c>
      <c r="AL23" s="44">
        <f>SJ_stat!U26</f>
        <v>0</v>
      </c>
      <c r="AM23" s="45">
        <f>SJ_ZUKA!F24</f>
        <v>840707</v>
      </c>
      <c r="AN23" s="110">
        <f t="shared" si="2"/>
        <v>280236</v>
      </c>
      <c r="AO23" s="45">
        <f>SJ_ZUKA!J24</f>
        <v>2.65</v>
      </c>
      <c r="AP23" s="110">
        <f t="shared" si="3"/>
        <v>0.88</v>
      </c>
      <c r="AQ23" s="45">
        <f t="shared" si="4"/>
        <v>186298</v>
      </c>
      <c r="AR23" s="45">
        <f t="shared" si="5"/>
        <v>0.49</v>
      </c>
      <c r="AS23" s="45">
        <f t="shared" si="6"/>
        <v>0.49</v>
      </c>
      <c r="AT23" s="45">
        <f t="shared" si="7"/>
        <v>66.8</v>
      </c>
      <c r="AU23" s="45">
        <f t="shared" si="8"/>
        <v>67.2</v>
      </c>
      <c r="AV23" s="45">
        <f t="shared" si="9"/>
        <v>0.40000000000000568</v>
      </c>
    </row>
    <row r="24" spans="1:48" ht="12.75" customHeight="1">
      <c r="A24" s="37">
        <v>1448</v>
      </c>
      <c r="B24" s="16" t="s">
        <v>92</v>
      </c>
      <c r="C24" s="37">
        <v>3141</v>
      </c>
      <c r="D24" s="16" t="s">
        <v>189</v>
      </c>
      <c r="E24" s="44"/>
      <c r="F24" s="16"/>
      <c r="G24" s="51">
        <v>23</v>
      </c>
      <c r="H24" s="51">
        <v>17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30">
        <v>344327</v>
      </c>
      <c r="U24" s="107">
        <f t="shared" si="0"/>
        <v>114776</v>
      </c>
      <c r="V24" s="45">
        <v>1.45</v>
      </c>
      <c r="W24" s="108">
        <f t="shared" si="1"/>
        <v>0.48</v>
      </c>
      <c r="X24" s="44" t="e">
        <f>SJ_stat!#REF!</f>
        <v>#REF!</v>
      </c>
      <c r="Y24" s="44" t="e">
        <f>SJ_stat!#REF!</f>
        <v>#REF!</v>
      </c>
      <c r="Z24" s="44" t="e">
        <f>SJ_stat!#REF!</f>
        <v>#REF!</v>
      </c>
      <c r="AA24" s="44" t="e">
        <f>SJ_stat!#REF!</f>
        <v>#REF!</v>
      </c>
      <c r="AB24" s="44" t="e">
        <f>SJ_stat!#REF!</f>
        <v>#REF!</v>
      </c>
      <c r="AC24" s="44" t="e">
        <f>SJ_stat!#REF!</f>
        <v>#REF!</v>
      </c>
      <c r="AD24" s="44" t="e">
        <f>SJ_stat!#REF!</f>
        <v>#REF!</v>
      </c>
      <c r="AE24" s="44" t="e">
        <f>SJ_stat!#REF!</f>
        <v>#REF!</v>
      </c>
      <c r="AF24" s="44" t="e">
        <f>SJ_stat!#REF!</f>
        <v>#REF!</v>
      </c>
      <c r="AG24" s="44" t="e">
        <f>SJ_stat!#REF!</f>
        <v>#REF!</v>
      </c>
      <c r="AH24" s="44" t="e">
        <f>SJ_stat!#REF!</f>
        <v>#REF!</v>
      </c>
      <c r="AI24" s="109" t="e">
        <f>SJ_stat!#REF!</f>
        <v>#REF!</v>
      </c>
      <c r="AJ24" s="109" t="e">
        <f>SJ_stat!#REF!</f>
        <v>#REF!</v>
      </c>
      <c r="AK24" s="44" t="e">
        <f>SJ_stat!#REF!</f>
        <v>#REF!</v>
      </c>
      <c r="AL24" s="44" t="e">
        <f>SJ_stat!#REF!</f>
        <v>#REF!</v>
      </c>
      <c r="AM24" s="45" t="e">
        <f>SJ_ZUKA!#REF!</f>
        <v>#REF!</v>
      </c>
      <c r="AN24" s="110" t="e">
        <f t="shared" si="2"/>
        <v>#REF!</v>
      </c>
      <c r="AO24" s="45" t="e">
        <f>SJ_ZUKA!#REF!</f>
        <v>#REF!</v>
      </c>
      <c r="AP24" s="110" t="e">
        <f t="shared" si="3"/>
        <v>#REF!</v>
      </c>
      <c r="AQ24" s="45" t="e">
        <f t="shared" si="4"/>
        <v>#REF!</v>
      </c>
      <c r="AR24" s="45" t="e">
        <f t="shared" si="5"/>
        <v>#REF!</v>
      </c>
      <c r="AS24" s="45" t="e">
        <f t="shared" si="6"/>
        <v>#REF!</v>
      </c>
      <c r="AT24" s="45">
        <f t="shared" si="7"/>
        <v>40</v>
      </c>
      <c r="AU24" s="45" t="e">
        <f t="shared" si="8"/>
        <v>#REF!</v>
      </c>
      <c r="AV24" s="45" t="e">
        <f t="shared" si="9"/>
        <v>#REF!</v>
      </c>
    </row>
    <row r="25" spans="1:48" ht="12.75" customHeight="1">
      <c r="A25" s="37">
        <v>1450</v>
      </c>
      <c r="B25" s="16" t="s">
        <v>95</v>
      </c>
      <c r="C25" s="37">
        <v>3141</v>
      </c>
      <c r="D25" s="54" t="s">
        <v>96</v>
      </c>
      <c r="E25" s="16"/>
      <c r="F25" s="16"/>
      <c r="G25" s="51">
        <v>95</v>
      </c>
      <c r="H25" s="51">
        <v>55</v>
      </c>
      <c r="I25" s="51">
        <v>57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30">
        <v>1299468</v>
      </c>
      <c r="U25" s="107">
        <f t="shared" si="0"/>
        <v>433156</v>
      </c>
      <c r="V25" s="45">
        <v>5.47</v>
      </c>
      <c r="W25" s="108">
        <f t="shared" si="1"/>
        <v>1.82</v>
      </c>
      <c r="X25" s="44">
        <f>SJ_stat!G27</f>
        <v>0</v>
      </c>
      <c r="Y25" s="44">
        <f>SJ_stat!H27</f>
        <v>0</v>
      </c>
      <c r="Z25" s="44">
        <f>SJ_stat!I27</f>
        <v>106</v>
      </c>
      <c r="AA25" s="44">
        <f>SJ_stat!J27</f>
        <v>45</v>
      </c>
      <c r="AB25" s="44">
        <f>SJ_stat!K27</f>
        <v>70</v>
      </c>
      <c r="AC25" s="44">
        <f>SJ_stat!L27</f>
        <v>0</v>
      </c>
      <c r="AD25" s="44">
        <f>SJ_stat!M27</f>
        <v>0</v>
      </c>
      <c r="AE25" s="44">
        <f>SJ_stat!N27</f>
        <v>0</v>
      </c>
      <c r="AF25" s="44">
        <f>SJ_stat!O27</f>
        <v>0</v>
      </c>
      <c r="AG25" s="44">
        <f>SJ_stat!P27</f>
        <v>0</v>
      </c>
      <c r="AH25" s="44">
        <f>SJ_stat!Q27</f>
        <v>0</v>
      </c>
      <c r="AI25" s="109">
        <f>SJ_stat!R27</f>
        <v>0</v>
      </c>
      <c r="AJ25" s="109">
        <f>SJ_stat!S27</f>
        <v>0</v>
      </c>
      <c r="AK25" s="44">
        <f>SJ_stat!T27</f>
        <v>0</v>
      </c>
      <c r="AL25" s="44">
        <f>SJ_stat!U27</f>
        <v>0</v>
      </c>
      <c r="AM25" s="45">
        <f>SJ_ZUKA!F25</f>
        <v>3010144</v>
      </c>
      <c r="AN25" s="110">
        <f t="shared" si="2"/>
        <v>1003381</v>
      </c>
      <c r="AO25" s="45">
        <f>SJ_ZUKA!J25</f>
        <v>9.48</v>
      </c>
      <c r="AP25" s="110">
        <f t="shared" si="3"/>
        <v>3.16</v>
      </c>
      <c r="AQ25" s="45">
        <f t="shared" si="4"/>
        <v>570225</v>
      </c>
      <c r="AR25" s="45">
        <f t="shared" si="5"/>
        <v>1.34</v>
      </c>
      <c r="AS25" s="45">
        <f t="shared" si="6"/>
        <v>1.34</v>
      </c>
      <c r="AT25" s="45">
        <f t="shared" si="7"/>
        <v>207</v>
      </c>
      <c r="AU25" s="45">
        <f t="shared" si="8"/>
        <v>221</v>
      </c>
      <c r="AV25" s="45">
        <f t="shared" si="9"/>
        <v>14</v>
      </c>
    </row>
    <row r="26" spans="1:48" ht="12.75" customHeight="1">
      <c r="A26" s="37">
        <v>1452</v>
      </c>
      <c r="B26" s="16" t="s">
        <v>97</v>
      </c>
      <c r="C26" s="37">
        <v>3141</v>
      </c>
      <c r="D26" s="16" t="s">
        <v>98</v>
      </c>
      <c r="E26" s="44"/>
      <c r="F26" s="51">
        <v>37</v>
      </c>
      <c r="G26" s="51">
        <v>196</v>
      </c>
      <c r="H26" s="51">
        <v>65</v>
      </c>
      <c r="I26" s="51">
        <v>49</v>
      </c>
      <c r="J26" s="16"/>
      <c r="K26" s="51">
        <v>565</v>
      </c>
      <c r="L26" s="51">
        <v>149</v>
      </c>
      <c r="M26" s="16"/>
      <c r="N26" s="16"/>
      <c r="O26" s="16"/>
      <c r="P26" s="16"/>
      <c r="Q26" s="51">
        <v>149</v>
      </c>
      <c r="R26" s="16"/>
      <c r="S26" s="16"/>
      <c r="T26" s="30">
        <v>3400342</v>
      </c>
      <c r="U26" s="107">
        <f t="shared" si="0"/>
        <v>1133447</v>
      </c>
      <c r="V26" s="45">
        <v>14.32</v>
      </c>
      <c r="W26" s="108">
        <f t="shared" si="1"/>
        <v>4.7699999999999996</v>
      </c>
      <c r="X26" s="44">
        <f>SJ_stat!G28</f>
        <v>0</v>
      </c>
      <c r="Y26" s="44">
        <f>SJ_stat!H28</f>
        <v>55</v>
      </c>
      <c r="Z26" s="44">
        <f>SJ_stat!I28</f>
        <v>262</v>
      </c>
      <c r="AA26" s="44">
        <f>SJ_stat!J28</f>
        <v>58</v>
      </c>
      <c r="AB26" s="44">
        <f>SJ_stat!K28</f>
        <v>51</v>
      </c>
      <c r="AC26" s="44">
        <f>SJ_stat!L28</f>
        <v>0</v>
      </c>
      <c r="AD26" s="44">
        <f>SJ_stat!M28</f>
        <v>535</v>
      </c>
      <c r="AE26" s="44">
        <f>SJ_stat!N28</f>
        <v>221</v>
      </c>
      <c r="AF26" s="44">
        <f>SJ_stat!O28</f>
        <v>0</v>
      </c>
      <c r="AG26" s="44">
        <f>SJ_stat!P28</f>
        <v>0</v>
      </c>
      <c r="AH26" s="44">
        <f>SJ_stat!Q28</f>
        <v>0</v>
      </c>
      <c r="AI26" s="109">
        <f>SJ_stat!R28</f>
        <v>0</v>
      </c>
      <c r="AJ26" s="109">
        <f>SJ_stat!S28</f>
        <v>0</v>
      </c>
      <c r="AK26" s="44">
        <f>SJ_stat!T28</f>
        <v>0</v>
      </c>
      <c r="AL26" s="44">
        <f>SJ_stat!U28</f>
        <v>0</v>
      </c>
      <c r="AM26" s="45">
        <f>SJ_ZUKA!F26</f>
        <v>386103</v>
      </c>
      <c r="AN26" s="110">
        <f t="shared" si="2"/>
        <v>128701</v>
      </c>
      <c r="AO26" s="45">
        <f>SJ_ZUKA!J26</f>
        <v>1.22</v>
      </c>
      <c r="AP26" s="110">
        <f t="shared" si="3"/>
        <v>0.41</v>
      </c>
      <c r="AQ26" s="45">
        <f t="shared" si="4"/>
        <v>-1004746</v>
      </c>
      <c r="AR26" s="45">
        <f t="shared" si="5"/>
        <v>-4.37</v>
      </c>
      <c r="AS26" s="45">
        <f t="shared" si="6"/>
        <v>-4.37</v>
      </c>
      <c r="AT26" s="45">
        <f t="shared" si="7"/>
        <v>835</v>
      </c>
      <c r="AU26" s="45">
        <f t="shared" si="8"/>
        <v>879.6</v>
      </c>
      <c r="AV26" s="45">
        <f t="shared" si="9"/>
        <v>44.600000000000023</v>
      </c>
    </row>
    <row r="27" spans="1:48" ht="12.75" customHeight="1">
      <c r="A27" s="37">
        <v>1455</v>
      </c>
      <c r="B27" s="16" t="s">
        <v>100</v>
      </c>
      <c r="C27" s="37">
        <v>3141</v>
      </c>
      <c r="D27" s="54" t="s">
        <v>100</v>
      </c>
      <c r="E27" s="111">
        <v>22</v>
      </c>
      <c r="F27" s="51">
        <v>110</v>
      </c>
      <c r="G27" s="16"/>
      <c r="H27" s="51">
        <f>2+16+14</f>
        <v>32</v>
      </c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30">
        <v>1075891</v>
      </c>
      <c r="U27" s="107">
        <f t="shared" si="0"/>
        <v>358630</v>
      </c>
      <c r="V27" s="45">
        <v>4.53</v>
      </c>
      <c r="W27" s="108">
        <f t="shared" si="1"/>
        <v>1.51</v>
      </c>
      <c r="X27" s="44">
        <f>SJ_stat!G30</f>
        <v>24</v>
      </c>
      <c r="Y27" s="44">
        <f>SJ_stat!H30</f>
        <v>121</v>
      </c>
      <c r="Z27" s="44">
        <f>SJ_stat!I30</f>
        <v>0</v>
      </c>
      <c r="AA27" s="44">
        <f>SJ_stat!J30</f>
        <v>44</v>
      </c>
      <c r="AB27" s="44">
        <f>SJ_stat!K30</f>
        <v>0</v>
      </c>
      <c r="AC27" s="44">
        <f>SJ_stat!L30</f>
        <v>0</v>
      </c>
      <c r="AD27" s="44">
        <f>SJ_stat!M30</f>
        <v>0</v>
      </c>
      <c r="AE27" s="44">
        <f>SJ_stat!N30</f>
        <v>0</v>
      </c>
      <c r="AF27" s="44">
        <f>SJ_stat!O30</f>
        <v>0</v>
      </c>
      <c r="AG27" s="44">
        <f>SJ_stat!P30</f>
        <v>0</v>
      </c>
      <c r="AH27" s="44">
        <f>SJ_stat!Q30</f>
        <v>0</v>
      </c>
      <c r="AI27" s="109">
        <f>SJ_stat!R30</f>
        <v>0</v>
      </c>
      <c r="AJ27" s="109">
        <f>SJ_stat!S30</f>
        <v>0</v>
      </c>
      <c r="AK27" s="44">
        <f>SJ_stat!T30</f>
        <v>0</v>
      </c>
      <c r="AL27" s="44">
        <f>SJ_stat!U30</f>
        <v>0</v>
      </c>
      <c r="AM27" s="45">
        <f>SJ_ZUKA!F27</f>
        <v>1797631</v>
      </c>
      <c r="AN27" s="110">
        <f t="shared" si="2"/>
        <v>599210</v>
      </c>
      <c r="AO27" s="45">
        <f>SJ_ZUKA!J27</f>
        <v>5.66</v>
      </c>
      <c r="AP27" s="110">
        <f t="shared" si="3"/>
        <v>1.89</v>
      </c>
      <c r="AQ27" s="45">
        <f t="shared" si="4"/>
        <v>240580</v>
      </c>
      <c r="AR27" s="45">
        <f t="shared" si="5"/>
        <v>0.38</v>
      </c>
      <c r="AS27" s="45">
        <f t="shared" si="6"/>
        <v>0.38</v>
      </c>
      <c r="AT27" s="45">
        <f t="shared" si="7"/>
        <v>164</v>
      </c>
      <c r="AU27" s="45">
        <f t="shared" si="8"/>
        <v>189</v>
      </c>
      <c r="AV27" s="45">
        <f t="shared" si="9"/>
        <v>25</v>
      </c>
    </row>
    <row r="28" spans="1:48" ht="12.75" customHeight="1">
      <c r="A28" s="57">
        <v>1456</v>
      </c>
      <c r="B28" s="58" t="s">
        <v>101</v>
      </c>
      <c r="C28" s="37">
        <v>3141</v>
      </c>
      <c r="D28" s="16" t="s">
        <v>102</v>
      </c>
      <c r="E28" s="44"/>
      <c r="F28" s="16"/>
      <c r="G28" s="16"/>
      <c r="H28" s="16"/>
      <c r="I28" s="16"/>
      <c r="J28" s="16"/>
      <c r="K28" s="16"/>
      <c r="L28" s="16"/>
      <c r="M28" s="16"/>
      <c r="N28" s="16"/>
      <c r="O28" s="51">
        <v>22</v>
      </c>
      <c r="P28" s="51">
        <v>108</v>
      </c>
      <c r="Q28" s="51">
        <v>20</v>
      </c>
      <c r="R28" s="16"/>
      <c r="S28" s="16"/>
      <c r="T28" s="30">
        <v>310531</v>
      </c>
      <c r="U28" s="107">
        <f t="shared" si="0"/>
        <v>103510</v>
      </c>
      <c r="V28" s="45">
        <v>1.31</v>
      </c>
      <c r="W28" s="108">
        <f t="shared" si="1"/>
        <v>0.44</v>
      </c>
      <c r="X28" s="44">
        <f>SJ_stat!G31</f>
        <v>0</v>
      </c>
      <c r="Y28" s="44">
        <f>SJ_stat!H31</f>
        <v>0</v>
      </c>
      <c r="Z28" s="44">
        <f>SJ_stat!I31</f>
        <v>0</v>
      </c>
      <c r="AA28" s="44">
        <f>SJ_stat!J31</f>
        <v>0</v>
      </c>
      <c r="AB28" s="44">
        <f>SJ_stat!K31</f>
        <v>0</v>
      </c>
      <c r="AC28" s="44">
        <f>SJ_stat!L31</f>
        <v>0</v>
      </c>
      <c r="AD28" s="44">
        <f>SJ_stat!M31</f>
        <v>0</v>
      </c>
      <c r="AE28" s="44">
        <f>SJ_stat!N31</f>
        <v>0</v>
      </c>
      <c r="AF28" s="44">
        <f>SJ_stat!O31</f>
        <v>0</v>
      </c>
      <c r="AG28" s="44">
        <f>SJ_stat!P31</f>
        <v>0</v>
      </c>
      <c r="AH28" s="44">
        <f>SJ_stat!Q31</f>
        <v>32</v>
      </c>
      <c r="AI28" s="109">
        <f>SJ_stat!R31</f>
        <v>118</v>
      </c>
      <c r="AJ28" s="109">
        <f>SJ_stat!S31</f>
        <v>0</v>
      </c>
      <c r="AK28" s="44">
        <f>SJ_stat!T31</f>
        <v>0</v>
      </c>
      <c r="AL28" s="44">
        <f>SJ_stat!U31</f>
        <v>0</v>
      </c>
      <c r="AM28" s="45">
        <f>SJ_ZUKA!F28</f>
        <v>4662867</v>
      </c>
      <c r="AN28" s="110">
        <f t="shared" si="2"/>
        <v>1554289</v>
      </c>
      <c r="AO28" s="45">
        <f>SJ_ZUKA!J28</f>
        <v>14.69</v>
      </c>
      <c r="AP28" s="110">
        <f t="shared" si="3"/>
        <v>4.9000000000000004</v>
      </c>
      <c r="AQ28" s="45">
        <f t="shared" si="4"/>
        <v>1450779</v>
      </c>
      <c r="AR28" s="45">
        <f t="shared" si="5"/>
        <v>4.46</v>
      </c>
      <c r="AS28" s="45">
        <f t="shared" si="6"/>
        <v>4.46</v>
      </c>
      <c r="AT28" s="45">
        <f t="shared" si="7"/>
        <v>60</v>
      </c>
      <c r="AU28" s="45">
        <f t="shared" si="8"/>
        <v>60</v>
      </c>
      <c r="AV28" s="45">
        <f t="shared" si="9"/>
        <v>0</v>
      </c>
    </row>
    <row r="29" spans="1:48" ht="12.75" customHeight="1">
      <c r="A29" s="37">
        <v>1457</v>
      </c>
      <c r="B29" s="16" t="s">
        <v>103</v>
      </c>
      <c r="C29" s="37">
        <v>3141</v>
      </c>
      <c r="D29" s="54" t="s">
        <v>104</v>
      </c>
      <c r="E29" s="44"/>
      <c r="F29" s="51">
        <v>100</v>
      </c>
      <c r="G29" s="16"/>
      <c r="H29" s="16"/>
      <c r="I29" s="16"/>
      <c r="J29" s="16"/>
      <c r="K29" s="51">
        <v>17</v>
      </c>
      <c r="L29" s="16"/>
      <c r="M29" s="16"/>
      <c r="N29" s="16"/>
      <c r="O29" s="16"/>
      <c r="P29" s="16"/>
      <c r="Q29" s="16"/>
      <c r="R29" s="16"/>
      <c r="S29" s="16"/>
      <c r="T29" s="30">
        <v>540039</v>
      </c>
      <c r="U29" s="107">
        <f t="shared" si="0"/>
        <v>180013</v>
      </c>
      <c r="V29" s="45">
        <v>2.27</v>
      </c>
      <c r="W29" s="108">
        <f t="shared" si="1"/>
        <v>0.76</v>
      </c>
      <c r="X29" s="44">
        <f>SJ_stat!G32</f>
        <v>0</v>
      </c>
      <c r="Y29" s="44">
        <f>SJ_stat!H32</f>
        <v>91</v>
      </c>
      <c r="Z29" s="44">
        <f>SJ_stat!I32</f>
        <v>0</v>
      </c>
      <c r="AA29" s="44">
        <f>SJ_stat!J32</f>
        <v>0</v>
      </c>
      <c r="AB29" s="44">
        <f>SJ_stat!K32</f>
        <v>0</v>
      </c>
      <c r="AC29" s="44">
        <f>SJ_stat!L32</f>
        <v>5</v>
      </c>
      <c r="AD29" s="44">
        <f>SJ_stat!M32</f>
        <v>18</v>
      </c>
      <c r="AE29" s="44">
        <f>SJ_stat!N32</f>
        <v>0</v>
      </c>
      <c r="AF29" s="44">
        <f>SJ_stat!O32</f>
        <v>0</v>
      </c>
      <c r="AG29" s="44">
        <f>SJ_stat!P32</f>
        <v>0</v>
      </c>
      <c r="AH29" s="44">
        <f>SJ_stat!Q32</f>
        <v>0</v>
      </c>
      <c r="AI29" s="109">
        <f>SJ_stat!R32</f>
        <v>0</v>
      </c>
      <c r="AJ29" s="109">
        <f>SJ_stat!S32</f>
        <v>0</v>
      </c>
      <c r="AK29" s="44">
        <f>SJ_stat!T32</f>
        <v>0</v>
      </c>
      <c r="AL29" s="44">
        <f>SJ_stat!U32</f>
        <v>0</v>
      </c>
      <c r="AM29" s="45">
        <f>SJ_ZUKA!F29</f>
        <v>479105</v>
      </c>
      <c r="AN29" s="110">
        <f t="shared" si="2"/>
        <v>159702</v>
      </c>
      <c r="AO29" s="45">
        <f>SJ_ZUKA!J29</f>
        <v>1.51</v>
      </c>
      <c r="AP29" s="110">
        <f t="shared" si="3"/>
        <v>0.5</v>
      </c>
      <c r="AQ29" s="45">
        <f t="shared" si="4"/>
        <v>-20311</v>
      </c>
      <c r="AR29" s="45">
        <f t="shared" si="5"/>
        <v>-0.25</v>
      </c>
      <c r="AS29" s="45">
        <f t="shared" si="6"/>
        <v>-0.25</v>
      </c>
      <c r="AT29" s="45">
        <f t="shared" si="7"/>
        <v>110.2</v>
      </c>
      <c r="AU29" s="45">
        <f t="shared" si="8"/>
        <v>104.8</v>
      </c>
      <c r="AV29" s="45">
        <f t="shared" si="9"/>
        <v>-5.4000000000000057</v>
      </c>
    </row>
    <row r="30" spans="1:48" ht="12.75" customHeight="1">
      <c r="A30" s="37">
        <v>1457</v>
      </c>
      <c r="B30" s="16" t="s">
        <v>103</v>
      </c>
      <c r="C30" s="37">
        <v>3141</v>
      </c>
      <c r="D30" s="54" t="s">
        <v>105</v>
      </c>
      <c r="E30" s="44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51">
        <v>17</v>
      </c>
      <c r="Q30" s="16"/>
      <c r="R30" s="16"/>
      <c r="S30" s="16"/>
      <c r="T30" s="30">
        <v>44238</v>
      </c>
      <c r="U30" s="107">
        <f t="shared" si="0"/>
        <v>14746</v>
      </c>
      <c r="V30" s="45">
        <v>0.19</v>
      </c>
      <c r="W30" s="108">
        <f t="shared" si="1"/>
        <v>0.06</v>
      </c>
      <c r="X30" s="44">
        <f>SJ_stat!G33</f>
        <v>0</v>
      </c>
      <c r="Y30" s="44">
        <f>SJ_stat!H33</f>
        <v>0</v>
      </c>
      <c r="Z30" s="44">
        <f>SJ_stat!I33</f>
        <v>0</v>
      </c>
      <c r="AA30" s="44">
        <f>SJ_stat!J33</f>
        <v>0</v>
      </c>
      <c r="AB30" s="44">
        <f>SJ_stat!K33</f>
        <v>0</v>
      </c>
      <c r="AC30" s="44">
        <f>SJ_stat!L33</f>
        <v>0</v>
      </c>
      <c r="AD30" s="44">
        <f>SJ_stat!M33</f>
        <v>0</v>
      </c>
      <c r="AE30" s="44">
        <f>SJ_stat!N33</f>
        <v>0</v>
      </c>
      <c r="AF30" s="44">
        <f>SJ_stat!O33</f>
        <v>0</v>
      </c>
      <c r="AG30" s="44">
        <f>SJ_stat!P33</f>
        <v>0</v>
      </c>
      <c r="AH30" s="44">
        <f>SJ_stat!Q33</f>
        <v>0</v>
      </c>
      <c r="AI30" s="109">
        <f>SJ_stat!R33</f>
        <v>23</v>
      </c>
      <c r="AJ30" s="109">
        <f>SJ_stat!S33</f>
        <v>0</v>
      </c>
      <c r="AK30" s="44">
        <f>SJ_stat!T33</f>
        <v>0</v>
      </c>
      <c r="AL30" s="44">
        <f>SJ_stat!U33</f>
        <v>0</v>
      </c>
      <c r="AM30" s="45">
        <f>SJ_ZUKA!F30</f>
        <v>1663461</v>
      </c>
      <c r="AN30" s="110">
        <f t="shared" si="2"/>
        <v>554487</v>
      </c>
      <c r="AO30" s="45">
        <f>SJ_ZUKA!J30</f>
        <v>5.24</v>
      </c>
      <c r="AP30" s="110">
        <f t="shared" si="3"/>
        <v>1.75</v>
      </c>
      <c r="AQ30" s="45">
        <f t="shared" si="4"/>
        <v>539741</v>
      </c>
      <c r="AR30" s="45">
        <f t="shared" si="5"/>
        <v>1.68</v>
      </c>
      <c r="AS30" s="45">
        <f t="shared" si="6"/>
        <v>1.68</v>
      </c>
      <c r="AT30" s="45">
        <f t="shared" si="7"/>
        <v>6.8</v>
      </c>
      <c r="AU30" s="45">
        <f t="shared" si="8"/>
        <v>9.1999999999999993</v>
      </c>
      <c r="AV30" s="45">
        <f t="shared" si="9"/>
        <v>2.3999999999999995</v>
      </c>
    </row>
    <row r="31" spans="1:48" ht="12.75" customHeight="1">
      <c r="A31" s="37">
        <v>1463</v>
      </c>
      <c r="B31" s="16" t="s">
        <v>106</v>
      </c>
      <c r="C31" s="37">
        <v>3141</v>
      </c>
      <c r="D31" s="16" t="s">
        <v>107</v>
      </c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51">
        <v>45</v>
      </c>
      <c r="Q31" s="16"/>
      <c r="R31" s="16"/>
      <c r="S31" s="16"/>
      <c r="T31" s="30">
        <v>104790</v>
      </c>
      <c r="U31" s="107">
        <f t="shared" si="0"/>
        <v>34930</v>
      </c>
      <c r="V31" s="45">
        <v>0.44</v>
      </c>
      <c r="W31" s="108">
        <f t="shared" si="1"/>
        <v>0.15</v>
      </c>
      <c r="X31" s="44">
        <f>SJ_stat!G34</f>
        <v>0</v>
      </c>
      <c r="Y31" s="44">
        <f>SJ_stat!H34</f>
        <v>0</v>
      </c>
      <c r="Z31" s="44">
        <f>SJ_stat!I34</f>
        <v>0</v>
      </c>
      <c r="AA31" s="44">
        <f>SJ_stat!J34</f>
        <v>0</v>
      </c>
      <c r="AB31" s="44">
        <f>SJ_stat!K34</f>
        <v>0</v>
      </c>
      <c r="AC31" s="44">
        <f>SJ_stat!L34</f>
        <v>0</v>
      </c>
      <c r="AD31" s="44">
        <f>SJ_stat!M34</f>
        <v>0</v>
      </c>
      <c r="AE31" s="44">
        <f>SJ_stat!N34</f>
        <v>0</v>
      </c>
      <c r="AF31" s="44">
        <f>SJ_stat!O34</f>
        <v>0</v>
      </c>
      <c r="AG31" s="44">
        <f>SJ_stat!P34</f>
        <v>0</v>
      </c>
      <c r="AH31" s="44">
        <f>SJ_stat!Q34</f>
        <v>0</v>
      </c>
      <c r="AI31" s="109">
        <f>SJ_stat!R34</f>
        <v>74</v>
      </c>
      <c r="AJ31" s="109">
        <f>SJ_stat!S34</f>
        <v>0</v>
      </c>
      <c r="AK31" s="44">
        <f>SJ_stat!T34</f>
        <v>0</v>
      </c>
      <c r="AL31" s="44">
        <f>SJ_stat!U34</f>
        <v>0</v>
      </c>
      <c r="AM31" s="45">
        <f>SJ_ZUKA!F31</f>
        <v>440719</v>
      </c>
      <c r="AN31" s="110">
        <f t="shared" si="2"/>
        <v>146906</v>
      </c>
      <c r="AO31" s="45">
        <f>SJ_ZUKA!J31</f>
        <v>1.39</v>
      </c>
      <c r="AP31" s="110">
        <f t="shared" si="3"/>
        <v>0.46</v>
      </c>
      <c r="AQ31" s="45">
        <f t="shared" si="4"/>
        <v>111976</v>
      </c>
      <c r="AR31" s="45">
        <f t="shared" si="5"/>
        <v>0.32</v>
      </c>
      <c r="AS31" s="45">
        <f t="shared" si="6"/>
        <v>0.32</v>
      </c>
      <c r="AT31" s="45">
        <f t="shared" si="7"/>
        <v>18</v>
      </c>
      <c r="AU31" s="45">
        <f t="shared" si="8"/>
        <v>29.6</v>
      </c>
      <c r="AV31" s="45">
        <f t="shared" si="9"/>
        <v>11.600000000000001</v>
      </c>
    </row>
    <row r="32" spans="1:48" ht="12.75" customHeight="1">
      <c r="A32" s="59">
        <v>1469</v>
      </c>
      <c r="B32" s="60" t="s">
        <v>111</v>
      </c>
      <c r="C32" s="37">
        <v>3141</v>
      </c>
      <c r="D32" s="39" t="s">
        <v>112</v>
      </c>
      <c r="E32" s="44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51">
        <v>33</v>
      </c>
      <c r="Q32" s="16"/>
      <c r="R32" s="16"/>
      <c r="S32" s="16"/>
      <c r="T32" s="30">
        <v>84223</v>
      </c>
      <c r="U32" s="107">
        <f t="shared" si="0"/>
        <v>28074</v>
      </c>
      <c r="V32" s="45">
        <v>0.35</v>
      </c>
      <c r="W32" s="108">
        <f t="shared" si="1"/>
        <v>0.12</v>
      </c>
      <c r="X32" s="44">
        <f>SJ_stat!G36</f>
        <v>0</v>
      </c>
      <c r="Y32" s="44">
        <f>SJ_stat!H36</f>
        <v>0</v>
      </c>
      <c r="Z32" s="44">
        <f>SJ_stat!I36</f>
        <v>0</v>
      </c>
      <c r="AA32" s="44">
        <f>SJ_stat!J36</f>
        <v>0</v>
      </c>
      <c r="AB32" s="44">
        <f>SJ_stat!K36</f>
        <v>0</v>
      </c>
      <c r="AC32" s="44">
        <f>SJ_stat!L36</f>
        <v>0</v>
      </c>
      <c r="AD32" s="44">
        <f>SJ_stat!M36</f>
        <v>0</v>
      </c>
      <c r="AE32" s="44">
        <f>SJ_stat!N36</f>
        <v>0</v>
      </c>
      <c r="AF32" s="44">
        <f>SJ_stat!O36</f>
        <v>0</v>
      </c>
      <c r="AG32" s="44">
        <f>SJ_stat!P36</f>
        <v>0</v>
      </c>
      <c r="AH32" s="44">
        <f>SJ_stat!Q36</f>
        <v>0</v>
      </c>
      <c r="AI32" s="109">
        <f>SJ_stat!R36</f>
        <v>27</v>
      </c>
      <c r="AJ32" s="109">
        <f>SJ_stat!S36</f>
        <v>0</v>
      </c>
      <c r="AK32" s="44">
        <f>SJ_stat!T36</f>
        <v>0</v>
      </c>
      <c r="AL32" s="44">
        <f>SJ_stat!U36</f>
        <v>0</v>
      </c>
      <c r="AM32" s="45">
        <f>SJ_ZUKA!F33</f>
        <v>81635</v>
      </c>
      <c r="AN32" s="110">
        <f t="shared" si="2"/>
        <v>27212</v>
      </c>
      <c r="AO32" s="45">
        <f>SJ_ZUKA!J33</f>
        <v>0.26</v>
      </c>
      <c r="AP32" s="110">
        <f t="shared" si="3"/>
        <v>0.09</v>
      </c>
      <c r="AQ32" s="45">
        <f t="shared" si="4"/>
        <v>-862</v>
      </c>
      <c r="AR32" s="45">
        <f t="shared" si="5"/>
        <v>-0.03</v>
      </c>
      <c r="AS32" s="45">
        <f t="shared" si="6"/>
        <v>-0.03</v>
      </c>
      <c r="AT32" s="45">
        <f t="shared" si="7"/>
        <v>13.2</v>
      </c>
      <c r="AU32" s="45">
        <f t="shared" si="8"/>
        <v>10.8</v>
      </c>
      <c r="AV32" s="45">
        <f t="shared" si="9"/>
        <v>-2.3999999999999986</v>
      </c>
    </row>
    <row r="33" spans="1:48" ht="12.75" customHeight="1">
      <c r="A33" s="61" t="s">
        <v>125</v>
      </c>
      <c r="B33" s="62" t="s">
        <v>126</v>
      </c>
      <c r="C33" s="61" t="s">
        <v>125</v>
      </c>
      <c r="D33" s="61" t="s">
        <v>125</v>
      </c>
      <c r="E33" s="138">
        <f t="shared" ref="E33:AV33" si="10">SUM(E6:E32)</f>
        <v>22</v>
      </c>
      <c r="F33" s="138">
        <f t="shared" si="10"/>
        <v>731</v>
      </c>
      <c r="G33" s="138">
        <f t="shared" si="10"/>
        <v>1519</v>
      </c>
      <c r="H33" s="138">
        <f t="shared" si="10"/>
        <v>538</v>
      </c>
      <c r="I33" s="138">
        <f t="shared" si="10"/>
        <v>373</v>
      </c>
      <c r="J33" s="138">
        <f t="shared" si="10"/>
        <v>0</v>
      </c>
      <c r="K33" s="138">
        <f t="shared" si="10"/>
        <v>669</v>
      </c>
      <c r="L33" s="138">
        <f t="shared" si="10"/>
        <v>475</v>
      </c>
      <c r="M33" s="138">
        <f t="shared" si="10"/>
        <v>0</v>
      </c>
      <c r="N33" s="138">
        <f t="shared" si="10"/>
        <v>0</v>
      </c>
      <c r="O33" s="138">
        <f t="shared" si="10"/>
        <v>49</v>
      </c>
      <c r="P33" s="139">
        <f t="shared" si="10"/>
        <v>407</v>
      </c>
      <c r="Q33" s="139">
        <f t="shared" si="10"/>
        <v>1025</v>
      </c>
      <c r="R33" s="138">
        <f t="shared" si="10"/>
        <v>156</v>
      </c>
      <c r="S33" s="138">
        <f t="shared" si="10"/>
        <v>36</v>
      </c>
      <c r="T33" s="140">
        <f t="shared" si="10"/>
        <v>21984009</v>
      </c>
      <c r="U33" s="140">
        <f t="shared" si="10"/>
        <v>7328000</v>
      </c>
      <c r="V33" s="141">
        <f t="shared" si="10"/>
        <v>92.559999999999988</v>
      </c>
      <c r="W33" s="142">
        <f t="shared" si="10"/>
        <v>30.860000000000007</v>
      </c>
      <c r="X33" s="138" t="e">
        <f t="shared" si="10"/>
        <v>#REF!</v>
      </c>
      <c r="Y33" s="138" t="e">
        <f t="shared" si="10"/>
        <v>#REF!</v>
      </c>
      <c r="Z33" s="138" t="e">
        <f t="shared" si="10"/>
        <v>#REF!</v>
      </c>
      <c r="AA33" s="138" t="e">
        <f t="shared" si="10"/>
        <v>#REF!</v>
      </c>
      <c r="AB33" s="138" t="e">
        <f t="shared" si="10"/>
        <v>#REF!</v>
      </c>
      <c r="AC33" s="138" t="e">
        <f t="shared" si="10"/>
        <v>#REF!</v>
      </c>
      <c r="AD33" s="138" t="e">
        <f t="shared" si="10"/>
        <v>#REF!</v>
      </c>
      <c r="AE33" s="138" t="e">
        <f t="shared" si="10"/>
        <v>#REF!</v>
      </c>
      <c r="AF33" s="138" t="e">
        <f t="shared" si="10"/>
        <v>#REF!</v>
      </c>
      <c r="AG33" s="138" t="e">
        <f t="shared" si="10"/>
        <v>#REF!</v>
      </c>
      <c r="AH33" s="138" t="e">
        <f t="shared" si="10"/>
        <v>#REF!</v>
      </c>
      <c r="AI33" s="139" t="e">
        <f t="shared" si="10"/>
        <v>#REF!</v>
      </c>
      <c r="AJ33" s="139" t="e">
        <f t="shared" si="10"/>
        <v>#REF!</v>
      </c>
      <c r="AK33" s="138" t="e">
        <f t="shared" si="10"/>
        <v>#REF!</v>
      </c>
      <c r="AL33" s="138" t="e">
        <f t="shared" si="10"/>
        <v>#REF!</v>
      </c>
      <c r="AM33" s="141" t="e">
        <f t="shared" si="10"/>
        <v>#REF!</v>
      </c>
      <c r="AN33" s="141" t="e">
        <f t="shared" si="10"/>
        <v>#REF!</v>
      </c>
      <c r="AO33" s="141" t="e">
        <f t="shared" si="10"/>
        <v>#REF!</v>
      </c>
      <c r="AP33" s="141" t="e">
        <f t="shared" si="10"/>
        <v>#REF!</v>
      </c>
      <c r="AQ33" s="141" t="e">
        <f t="shared" si="10"/>
        <v>#REF!</v>
      </c>
      <c r="AR33" s="141" t="e">
        <f t="shared" si="10"/>
        <v>#REF!</v>
      </c>
      <c r="AS33" s="141" t="e">
        <f t="shared" si="10"/>
        <v>#REF!</v>
      </c>
      <c r="AT33" s="141">
        <f t="shared" si="10"/>
        <v>4538.6000000000004</v>
      </c>
      <c r="AU33" s="141" t="e">
        <f t="shared" si="10"/>
        <v>#REF!</v>
      </c>
      <c r="AV33" s="141" t="e">
        <f t="shared" si="10"/>
        <v>#REF!</v>
      </c>
    </row>
    <row r="34" spans="1:48" ht="12.75" customHeight="1">
      <c r="A34" s="1"/>
      <c r="B34" s="4"/>
      <c r="C34" s="1"/>
      <c r="D34" s="1"/>
      <c r="AM34" s="86"/>
      <c r="AN34" s="86"/>
      <c r="AO34" s="86"/>
      <c r="AP34" s="86"/>
      <c r="AQ34" s="86"/>
      <c r="AR34" s="86"/>
      <c r="AS34" s="86"/>
      <c r="AT34" s="86"/>
      <c r="AU34" s="86"/>
      <c r="AV34" s="86"/>
    </row>
    <row r="35" spans="1:48" ht="12.75" customHeight="1">
      <c r="A35" s="1"/>
      <c r="B35" s="4"/>
      <c r="C35" s="1"/>
      <c r="D35" s="1"/>
      <c r="AM35" s="86"/>
      <c r="AN35" s="86"/>
      <c r="AO35" s="86"/>
      <c r="AP35" s="86"/>
      <c r="AQ35" s="86"/>
      <c r="AR35" s="86"/>
      <c r="AS35" s="86"/>
      <c r="AT35" s="86"/>
      <c r="AU35" s="86"/>
      <c r="AV35" s="86"/>
    </row>
    <row r="36" spans="1:48" ht="12.75" customHeight="1">
      <c r="A36" s="1"/>
      <c r="B36" s="4"/>
      <c r="C36" s="1"/>
      <c r="D36" s="1"/>
      <c r="AM36" s="86"/>
      <c r="AN36" s="86"/>
      <c r="AO36" s="86"/>
      <c r="AP36" s="86"/>
      <c r="AQ36" s="86"/>
      <c r="AR36" s="86"/>
      <c r="AS36" s="86"/>
      <c r="AT36" s="86"/>
      <c r="AU36" s="86"/>
      <c r="AV36" s="86"/>
    </row>
    <row r="37" spans="1:48" ht="12.75" customHeight="1">
      <c r="A37" s="1"/>
      <c r="B37" s="4"/>
      <c r="C37" s="1"/>
      <c r="D37" s="1"/>
      <c r="AM37" s="86"/>
      <c r="AN37" s="86"/>
      <c r="AO37" s="86"/>
      <c r="AP37" s="86"/>
      <c r="AQ37" s="86"/>
      <c r="AR37" s="86"/>
      <c r="AS37" s="86"/>
      <c r="AT37" s="86"/>
      <c r="AU37" s="86"/>
      <c r="AV37" s="86"/>
    </row>
    <row r="38" spans="1:48" ht="12.75" customHeight="1">
      <c r="A38" s="1"/>
      <c r="B38" s="4"/>
      <c r="C38" s="1"/>
      <c r="D38" s="1"/>
      <c r="AM38" s="86"/>
      <c r="AN38" s="86"/>
      <c r="AO38" s="86"/>
      <c r="AP38" s="86"/>
      <c r="AQ38" s="86"/>
      <c r="AR38" s="86"/>
      <c r="AS38" s="86"/>
      <c r="AT38" s="86"/>
      <c r="AU38" s="86"/>
      <c r="AV38" s="86"/>
    </row>
    <row r="39" spans="1:48" ht="12.75" customHeight="1">
      <c r="A39" s="1"/>
      <c r="B39" s="4"/>
      <c r="C39" s="1"/>
      <c r="D39" s="1"/>
      <c r="AM39" s="86"/>
      <c r="AN39" s="86"/>
      <c r="AO39" s="86"/>
      <c r="AP39" s="86"/>
      <c r="AQ39" s="86"/>
      <c r="AR39" s="86"/>
      <c r="AS39" s="86"/>
      <c r="AT39" s="86"/>
      <c r="AU39" s="86"/>
      <c r="AV39" s="86"/>
    </row>
    <row r="40" spans="1:48" ht="12.75" customHeight="1">
      <c r="A40" s="1"/>
      <c r="B40" s="70"/>
      <c r="C40" s="73"/>
      <c r="D40" s="73"/>
      <c r="AM40" s="86"/>
      <c r="AN40" s="86"/>
      <c r="AO40" s="86"/>
      <c r="AP40" s="86"/>
      <c r="AQ40" s="86"/>
      <c r="AR40" s="86"/>
      <c r="AS40" s="86"/>
      <c r="AT40" s="86"/>
      <c r="AU40" s="86"/>
      <c r="AV40" s="86"/>
    </row>
    <row r="41" spans="1:48" ht="12.75" customHeight="1">
      <c r="A41" s="1"/>
      <c r="B41" s="70"/>
      <c r="C41" s="74"/>
      <c r="D41" s="73"/>
      <c r="AM41" s="86"/>
      <c r="AN41" s="86"/>
      <c r="AO41" s="86"/>
      <c r="AP41" s="86"/>
      <c r="AQ41" s="86"/>
      <c r="AR41" s="86"/>
      <c r="AS41" s="86"/>
      <c r="AT41" s="86"/>
      <c r="AU41" s="86"/>
      <c r="AV41" s="86"/>
    </row>
    <row r="42" spans="1:48" ht="12.75" customHeight="1">
      <c r="A42" s="1"/>
      <c r="B42" s="70"/>
      <c r="C42" s="4"/>
      <c r="D42" s="4"/>
      <c r="AM42" s="86"/>
      <c r="AN42" s="86"/>
      <c r="AO42" s="86"/>
      <c r="AP42" s="86"/>
      <c r="AQ42" s="86"/>
      <c r="AR42" s="86"/>
      <c r="AS42" s="86"/>
      <c r="AT42" s="86"/>
      <c r="AU42" s="86"/>
      <c r="AV42" s="86"/>
    </row>
    <row r="43" spans="1:48" ht="12.75" customHeight="1">
      <c r="A43" s="1"/>
      <c r="B43" s="4"/>
      <c r="C43" s="1"/>
      <c r="D43" s="1"/>
      <c r="AM43" s="86"/>
      <c r="AN43" s="86"/>
      <c r="AO43" s="86"/>
      <c r="AP43" s="86"/>
      <c r="AQ43" s="86"/>
      <c r="AR43" s="86"/>
      <c r="AS43" s="86"/>
      <c r="AT43" s="86"/>
      <c r="AU43" s="86"/>
      <c r="AV43" s="86"/>
    </row>
    <row r="44" spans="1:48" ht="12.75" customHeight="1">
      <c r="A44" s="1"/>
      <c r="B44" s="4"/>
      <c r="C44" s="24"/>
      <c r="D44" s="1"/>
      <c r="AM44" s="86"/>
      <c r="AN44" s="86"/>
      <c r="AO44" s="86"/>
      <c r="AP44" s="86"/>
      <c r="AQ44" s="86"/>
      <c r="AR44" s="86"/>
      <c r="AS44" s="86"/>
      <c r="AT44" s="86"/>
      <c r="AU44" s="86"/>
      <c r="AV44" s="86"/>
    </row>
    <row r="45" spans="1:48" ht="12.75" customHeight="1">
      <c r="A45" s="1"/>
      <c r="B45" s="4"/>
      <c r="C45" s="4"/>
      <c r="D45" s="4"/>
      <c r="AM45" s="86"/>
      <c r="AN45" s="86"/>
      <c r="AO45" s="86"/>
      <c r="AP45" s="86"/>
      <c r="AQ45" s="86"/>
      <c r="AR45" s="86"/>
      <c r="AS45" s="86"/>
      <c r="AT45" s="86"/>
      <c r="AU45" s="86"/>
      <c r="AV45" s="86"/>
    </row>
    <row r="46" spans="1:48" ht="12.75" customHeight="1">
      <c r="A46" s="1"/>
      <c r="B46" s="4"/>
      <c r="C46" s="4"/>
      <c r="D46" s="4"/>
      <c r="AM46" s="86"/>
      <c r="AN46" s="86"/>
      <c r="AO46" s="86"/>
      <c r="AP46" s="86"/>
      <c r="AQ46" s="86"/>
      <c r="AR46" s="86"/>
      <c r="AS46" s="86"/>
      <c r="AT46" s="86"/>
      <c r="AU46" s="86"/>
      <c r="AV46" s="86"/>
    </row>
    <row r="47" spans="1:48" ht="12.75" customHeight="1">
      <c r="A47" s="1"/>
      <c r="B47" s="4"/>
      <c r="C47" s="1"/>
      <c r="D47" s="1"/>
      <c r="AM47" s="86"/>
      <c r="AN47" s="86"/>
      <c r="AO47" s="86"/>
      <c r="AP47" s="86"/>
      <c r="AQ47" s="86"/>
      <c r="AR47" s="86"/>
      <c r="AS47" s="86"/>
      <c r="AT47" s="86"/>
      <c r="AU47" s="86"/>
      <c r="AV47" s="86"/>
    </row>
    <row r="48" spans="1:48" ht="12.75" customHeight="1">
      <c r="A48" s="1"/>
      <c r="B48" s="70"/>
      <c r="C48" s="77"/>
      <c r="D48" s="78"/>
      <c r="AM48" s="86"/>
      <c r="AN48" s="86"/>
      <c r="AO48" s="86"/>
      <c r="AP48" s="86"/>
      <c r="AQ48" s="86"/>
      <c r="AR48" s="86"/>
      <c r="AS48" s="86"/>
      <c r="AT48" s="86"/>
      <c r="AU48" s="86"/>
      <c r="AV48" s="86"/>
    </row>
    <row r="49" spans="1:48" ht="12.75" customHeight="1">
      <c r="A49" s="1"/>
      <c r="B49" s="70"/>
      <c r="C49" s="77"/>
      <c r="D49" s="78"/>
      <c r="AM49" s="86"/>
      <c r="AN49" s="86"/>
      <c r="AO49" s="86"/>
      <c r="AP49" s="86"/>
      <c r="AQ49" s="86"/>
      <c r="AR49" s="86"/>
      <c r="AS49" s="86"/>
      <c r="AT49" s="86"/>
      <c r="AU49" s="86"/>
      <c r="AV49" s="86"/>
    </row>
    <row r="50" spans="1:48" ht="12.75" customHeight="1">
      <c r="A50" s="1"/>
      <c r="B50" s="70"/>
      <c r="C50" s="1"/>
      <c r="D50" s="1"/>
      <c r="AM50" s="86"/>
      <c r="AN50" s="86"/>
      <c r="AO50" s="86"/>
      <c r="AP50" s="86"/>
      <c r="AQ50" s="86"/>
      <c r="AR50" s="86"/>
      <c r="AS50" s="86"/>
      <c r="AT50" s="86"/>
      <c r="AU50" s="86"/>
      <c r="AV50" s="86"/>
    </row>
    <row r="51" spans="1:48" ht="12.75" customHeight="1">
      <c r="A51" s="1"/>
      <c r="B51" s="70"/>
      <c r="C51" s="24"/>
      <c r="D51" s="1"/>
      <c r="AM51" s="86"/>
      <c r="AN51" s="86"/>
      <c r="AO51" s="86"/>
      <c r="AP51" s="86"/>
      <c r="AQ51" s="86"/>
      <c r="AR51" s="86"/>
      <c r="AS51" s="86"/>
      <c r="AT51" s="86"/>
      <c r="AU51" s="86"/>
      <c r="AV51" s="86"/>
    </row>
    <row r="52" spans="1:48" ht="12.75" customHeight="1">
      <c r="A52" s="1"/>
      <c r="B52" s="4"/>
      <c r="C52" s="1"/>
      <c r="D52" s="1"/>
      <c r="AM52" s="86"/>
      <c r="AN52" s="86"/>
      <c r="AO52" s="86"/>
      <c r="AP52" s="86"/>
      <c r="AQ52" s="86"/>
      <c r="AR52" s="86"/>
      <c r="AS52" s="86"/>
      <c r="AT52" s="86"/>
      <c r="AU52" s="86"/>
      <c r="AV52" s="86"/>
    </row>
    <row r="53" spans="1:48" ht="12.75" customHeight="1">
      <c r="A53" s="1"/>
      <c r="B53" s="4"/>
      <c r="C53" s="1"/>
      <c r="D53" s="1"/>
      <c r="AM53" s="86"/>
      <c r="AN53" s="86"/>
      <c r="AO53" s="86"/>
      <c r="AP53" s="86"/>
      <c r="AQ53" s="86"/>
      <c r="AR53" s="86"/>
      <c r="AS53" s="86"/>
      <c r="AT53" s="86"/>
      <c r="AU53" s="86"/>
      <c r="AV53" s="86"/>
    </row>
    <row r="54" spans="1:48" ht="12.75" customHeight="1">
      <c r="A54" s="1"/>
      <c r="B54" s="4"/>
      <c r="C54" s="1"/>
      <c r="D54" s="1"/>
      <c r="AM54" s="86"/>
      <c r="AN54" s="86"/>
      <c r="AO54" s="86"/>
      <c r="AP54" s="86"/>
      <c r="AQ54" s="86"/>
      <c r="AR54" s="86"/>
      <c r="AS54" s="86"/>
      <c r="AT54" s="86"/>
      <c r="AU54" s="86"/>
      <c r="AV54" s="86"/>
    </row>
    <row r="55" spans="1:48" ht="12.75" customHeight="1">
      <c r="A55" s="1"/>
      <c r="B55" s="4"/>
      <c r="C55" s="1"/>
      <c r="D55" s="1"/>
      <c r="AM55" s="86"/>
      <c r="AN55" s="86"/>
      <c r="AO55" s="86"/>
      <c r="AP55" s="86"/>
      <c r="AQ55" s="86"/>
      <c r="AR55" s="86"/>
      <c r="AS55" s="86"/>
      <c r="AT55" s="86"/>
      <c r="AU55" s="86"/>
      <c r="AV55" s="86"/>
    </row>
    <row r="56" spans="1:48" ht="12.75" customHeight="1">
      <c r="A56" s="1"/>
      <c r="B56" s="4"/>
      <c r="C56" s="1"/>
      <c r="D56" s="1"/>
      <c r="AM56" s="86"/>
      <c r="AN56" s="86"/>
      <c r="AO56" s="86"/>
      <c r="AP56" s="86"/>
      <c r="AQ56" s="86"/>
      <c r="AR56" s="86"/>
      <c r="AS56" s="86"/>
      <c r="AT56" s="86"/>
      <c r="AU56" s="86"/>
      <c r="AV56" s="86"/>
    </row>
    <row r="57" spans="1:48" ht="12.75" customHeight="1">
      <c r="A57" s="1"/>
      <c r="B57" s="4"/>
      <c r="C57" s="1"/>
      <c r="D57" s="1"/>
      <c r="AM57" s="86"/>
      <c r="AN57" s="86"/>
      <c r="AO57" s="86"/>
      <c r="AP57" s="86"/>
      <c r="AQ57" s="86"/>
      <c r="AR57" s="86"/>
      <c r="AS57" s="86"/>
      <c r="AT57" s="86"/>
      <c r="AU57" s="86"/>
      <c r="AV57" s="86"/>
    </row>
    <row r="58" spans="1:48" ht="12.75" customHeight="1">
      <c r="A58" s="1"/>
      <c r="B58" s="4"/>
      <c r="C58" s="1"/>
      <c r="D58" s="1"/>
      <c r="AM58" s="86"/>
      <c r="AN58" s="86"/>
      <c r="AO58" s="86"/>
      <c r="AP58" s="86"/>
      <c r="AQ58" s="86"/>
      <c r="AR58" s="86"/>
      <c r="AS58" s="86"/>
      <c r="AT58" s="86"/>
      <c r="AU58" s="86"/>
      <c r="AV58" s="86"/>
    </row>
    <row r="59" spans="1:48" ht="12.75" customHeight="1">
      <c r="A59" s="1"/>
      <c r="B59" s="19"/>
      <c r="C59" s="24"/>
      <c r="D59" s="24"/>
      <c r="AM59" s="86"/>
      <c r="AN59" s="86"/>
      <c r="AO59" s="86"/>
      <c r="AP59" s="86"/>
      <c r="AQ59" s="86"/>
      <c r="AR59" s="86"/>
      <c r="AS59" s="86"/>
      <c r="AT59" s="86"/>
      <c r="AU59" s="86"/>
      <c r="AV59" s="86"/>
    </row>
    <row r="60" spans="1:48" ht="12.75" customHeight="1">
      <c r="A60" s="1"/>
      <c r="B60" s="4"/>
      <c r="C60" s="1"/>
      <c r="D60" s="1"/>
      <c r="AM60" s="86"/>
      <c r="AN60" s="86"/>
      <c r="AO60" s="86"/>
      <c r="AP60" s="86"/>
      <c r="AQ60" s="86"/>
      <c r="AR60" s="86"/>
      <c r="AS60" s="86"/>
      <c r="AT60" s="86"/>
      <c r="AU60" s="86"/>
      <c r="AV60" s="86"/>
    </row>
    <row r="61" spans="1:48" ht="12.75" customHeight="1">
      <c r="A61" s="1"/>
      <c r="B61" s="4"/>
      <c r="C61" s="1"/>
      <c r="D61" s="1"/>
      <c r="AM61" s="86"/>
      <c r="AN61" s="86"/>
      <c r="AO61" s="86"/>
      <c r="AP61" s="86"/>
      <c r="AQ61" s="86"/>
      <c r="AR61" s="86"/>
      <c r="AS61" s="86"/>
      <c r="AT61" s="86"/>
      <c r="AU61" s="86"/>
      <c r="AV61" s="86"/>
    </row>
    <row r="62" spans="1:48" ht="12.75" customHeight="1">
      <c r="A62" s="1"/>
      <c r="B62" s="4"/>
      <c r="C62" s="1"/>
      <c r="D62" s="1"/>
      <c r="AM62" s="86"/>
      <c r="AN62" s="86"/>
      <c r="AO62" s="86"/>
      <c r="AP62" s="86"/>
      <c r="AQ62" s="86"/>
      <c r="AR62" s="86"/>
      <c r="AS62" s="86"/>
      <c r="AT62" s="86"/>
      <c r="AU62" s="86"/>
      <c r="AV62" s="86"/>
    </row>
    <row r="63" spans="1:48" ht="12.75" customHeight="1">
      <c r="A63" s="1"/>
      <c r="B63" s="19"/>
      <c r="C63" s="24"/>
      <c r="D63" s="24"/>
      <c r="AM63" s="86"/>
      <c r="AN63" s="86"/>
      <c r="AO63" s="86"/>
      <c r="AP63" s="86"/>
      <c r="AQ63" s="86"/>
      <c r="AR63" s="86"/>
      <c r="AS63" s="86"/>
      <c r="AT63" s="86"/>
      <c r="AU63" s="86"/>
      <c r="AV63" s="86"/>
    </row>
    <row r="64" spans="1:48" ht="12.75" customHeight="1">
      <c r="A64" s="1"/>
      <c r="B64" s="4"/>
      <c r="C64" s="1"/>
      <c r="D64" s="1"/>
      <c r="AM64" s="86"/>
      <c r="AN64" s="86"/>
      <c r="AO64" s="86"/>
      <c r="AP64" s="86"/>
      <c r="AQ64" s="86"/>
      <c r="AR64" s="86"/>
      <c r="AS64" s="86"/>
      <c r="AT64" s="86"/>
      <c r="AU64" s="86"/>
      <c r="AV64" s="86"/>
    </row>
    <row r="65" spans="1:48" ht="12.75" customHeight="1">
      <c r="A65" s="1"/>
      <c r="B65" s="19"/>
      <c r="C65" s="24"/>
      <c r="D65" s="24"/>
      <c r="AM65" s="86"/>
      <c r="AN65" s="86"/>
      <c r="AO65" s="86"/>
      <c r="AP65" s="86"/>
      <c r="AQ65" s="86"/>
      <c r="AR65" s="86"/>
      <c r="AS65" s="86"/>
      <c r="AT65" s="86"/>
      <c r="AU65" s="86"/>
      <c r="AV65" s="86"/>
    </row>
    <row r="66" spans="1:48" ht="12.75" customHeight="1">
      <c r="A66" s="1"/>
      <c r="B66" s="4"/>
      <c r="C66" s="1"/>
      <c r="D66" s="1"/>
      <c r="AM66" s="86"/>
      <c r="AN66" s="86"/>
      <c r="AO66" s="86"/>
      <c r="AP66" s="86"/>
      <c r="AQ66" s="86"/>
      <c r="AR66" s="86"/>
      <c r="AS66" s="86"/>
      <c r="AT66" s="86"/>
      <c r="AU66" s="86"/>
      <c r="AV66" s="86"/>
    </row>
    <row r="67" spans="1:48" ht="12.75" customHeight="1">
      <c r="A67" s="1"/>
      <c r="B67" s="19"/>
      <c r="C67" s="24"/>
      <c r="D67" s="24"/>
      <c r="AM67" s="86"/>
      <c r="AN67" s="86"/>
      <c r="AO67" s="86"/>
      <c r="AP67" s="86"/>
      <c r="AQ67" s="86"/>
      <c r="AR67" s="86"/>
      <c r="AS67" s="86"/>
      <c r="AT67" s="86"/>
      <c r="AU67" s="86"/>
      <c r="AV67" s="86"/>
    </row>
    <row r="68" spans="1:48" ht="12.75" customHeight="1">
      <c r="A68" s="1"/>
      <c r="B68" s="4"/>
      <c r="C68" s="1"/>
      <c r="D68" s="1"/>
      <c r="AM68" s="86"/>
      <c r="AN68" s="86"/>
      <c r="AO68" s="86"/>
      <c r="AP68" s="86"/>
      <c r="AQ68" s="86"/>
      <c r="AR68" s="86"/>
      <c r="AS68" s="86"/>
      <c r="AT68" s="86"/>
      <c r="AU68" s="86"/>
      <c r="AV68" s="86"/>
    </row>
    <row r="69" spans="1:48" ht="12.75" customHeight="1">
      <c r="A69" s="1"/>
      <c r="B69" s="4"/>
      <c r="C69" s="1"/>
      <c r="D69" s="1"/>
      <c r="AM69" s="86"/>
      <c r="AN69" s="86"/>
      <c r="AO69" s="86"/>
      <c r="AP69" s="86"/>
      <c r="AQ69" s="86"/>
      <c r="AR69" s="86"/>
      <c r="AS69" s="86"/>
      <c r="AT69" s="86"/>
      <c r="AU69" s="86"/>
      <c r="AV69" s="86"/>
    </row>
    <row r="70" spans="1:48" ht="12.75" customHeight="1">
      <c r="A70" s="1"/>
      <c r="B70" s="19"/>
      <c r="C70" s="24"/>
      <c r="D70" s="24"/>
      <c r="AM70" s="86"/>
      <c r="AN70" s="86"/>
      <c r="AO70" s="86"/>
      <c r="AP70" s="86"/>
      <c r="AQ70" s="86"/>
      <c r="AR70" s="86"/>
      <c r="AS70" s="86"/>
      <c r="AT70" s="86"/>
      <c r="AU70" s="86"/>
      <c r="AV70" s="86"/>
    </row>
    <row r="71" spans="1:48" ht="12.75" customHeight="1">
      <c r="A71" s="1"/>
      <c r="B71" s="4"/>
      <c r="C71" s="1"/>
      <c r="D71" s="1"/>
      <c r="AM71" s="86"/>
      <c r="AN71" s="86"/>
      <c r="AO71" s="86"/>
      <c r="AP71" s="86"/>
      <c r="AQ71" s="86"/>
      <c r="AR71" s="86"/>
      <c r="AS71" s="86"/>
      <c r="AT71" s="86"/>
      <c r="AU71" s="86"/>
      <c r="AV71" s="86"/>
    </row>
    <row r="72" spans="1:48" ht="12.75" customHeight="1">
      <c r="A72" s="1"/>
      <c r="B72" s="19"/>
      <c r="C72" s="24"/>
      <c r="D72" s="24"/>
      <c r="AM72" s="86"/>
      <c r="AN72" s="86"/>
      <c r="AO72" s="86"/>
      <c r="AP72" s="86"/>
      <c r="AQ72" s="86"/>
      <c r="AR72" s="86"/>
      <c r="AS72" s="86"/>
      <c r="AT72" s="86"/>
      <c r="AU72" s="86"/>
      <c r="AV72" s="86"/>
    </row>
    <row r="73" spans="1:48" ht="12.75" customHeight="1">
      <c r="A73" s="1"/>
      <c r="B73" s="4"/>
      <c r="C73" s="1"/>
      <c r="D73" s="1"/>
      <c r="AM73" s="86"/>
      <c r="AN73" s="86"/>
      <c r="AO73" s="86"/>
      <c r="AP73" s="86"/>
      <c r="AQ73" s="86"/>
      <c r="AR73" s="86"/>
      <c r="AS73" s="86"/>
      <c r="AT73" s="86"/>
      <c r="AU73" s="86"/>
      <c r="AV73" s="86"/>
    </row>
    <row r="74" spans="1:48" ht="12.75" customHeight="1">
      <c r="A74" s="1"/>
      <c r="B74" s="19"/>
      <c r="C74" s="24"/>
      <c r="D74" s="24"/>
      <c r="AM74" s="86"/>
      <c r="AN74" s="86"/>
      <c r="AO74" s="86"/>
      <c r="AP74" s="86"/>
      <c r="AQ74" s="86"/>
      <c r="AR74" s="86"/>
      <c r="AS74" s="86"/>
      <c r="AT74" s="86"/>
      <c r="AU74" s="86"/>
      <c r="AV74" s="86"/>
    </row>
    <row r="75" spans="1:48" ht="12.75" customHeight="1">
      <c r="A75" s="1"/>
      <c r="B75" s="4"/>
      <c r="C75" s="1"/>
      <c r="D75" s="1"/>
      <c r="AM75" s="86"/>
      <c r="AN75" s="86"/>
      <c r="AO75" s="86"/>
      <c r="AP75" s="86"/>
      <c r="AQ75" s="86"/>
      <c r="AR75" s="86"/>
      <c r="AS75" s="86"/>
      <c r="AT75" s="86"/>
      <c r="AU75" s="86"/>
      <c r="AV75" s="86"/>
    </row>
    <row r="76" spans="1:48" ht="12.75" customHeight="1">
      <c r="A76" s="1"/>
      <c r="B76" s="4"/>
      <c r="C76" s="1"/>
      <c r="D76" s="1"/>
      <c r="AM76" s="86"/>
      <c r="AN76" s="86"/>
      <c r="AO76" s="86"/>
      <c r="AP76" s="86"/>
      <c r="AQ76" s="86"/>
      <c r="AR76" s="86"/>
      <c r="AS76" s="86"/>
      <c r="AT76" s="86"/>
      <c r="AU76" s="86"/>
      <c r="AV76" s="86"/>
    </row>
    <row r="77" spans="1:48" ht="12.75" customHeight="1">
      <c r="A77" s="1"/>
      <c r="B77" s="19"/>
      <c r="C77" s="24"/>
      <c r="D77" s="24"/>
      <c r="AM77" s="86"/>
      <c r="AN77" s="86"/>
      <c r="AO77" s="86"/>
      <c r="AP77" s="86"/>
      <c r="AQ77" s="86"/>
      <c r="AR77" s="86"/>
      <c r="AS77" s="86"/>
      <c r="AT77" s="86"/>
      <c r="AU77" s="86"/>
      <c r="AV77" s="86"/>
    </row>
    <row r="78" spans="1:48" ht="12.75" customHeight="1">
      <c r="A78" s="1"/>
      <c r="B78" s="4"/>
      <c r="C78" s="1"/>
      <c r="D78" s="1"/>
      <c r="AM78" s="86"/>
      <c r="AN78" s="86"/>
      <c r="AO78" s="86"/>
      <c r="AP78" s="86"/>
      <c r="AQ78" s="86"/>
      <c r="AR78" s="86"/>
      <c r="AS78" s="86"/>
      <c r="AT78" s="86"/>
      <c r="AU78" s="86"/>
      <c r="AV78" s="86"/>
    </row>
    <row r="79" spans="1:48" ht="12.75" customHeight="1">
      <c r="A79" s="1"/>
      <c r="B79" s="4"/>
      <c r="C79" s="1"/>
      <c r="D79" s="1"/>
      <c r="AM79" s="86"/>
      <c r="AN79" s="86"/>
      <c r="AO79" s="86"/>
      <c r="AP79" s="86"/>
      <c r="AQ79" s="86"/>
      <c r="AR79" s="86"/>
      <c r="AS79" s="86"/>
      <c r="AT79" s="86"/>
      <c r="AU79" s="86"/>
      <c r="AV79" s="86"/>
    </row>
    <row r="80" spans="1:48" ht="12.75" customHeight="1">
      <c r="A80" s="1"/>
      <c r="B80" s="4"/>
      <c r="C80" s="1"/>
      <c r="D80" s="1"/>
      <c r="AM80" s="86"/>
      <c r="AN80" s="86"/>
      <c r="AO80" s="86"/>
      <c r="AP80" s="86"/>
      <c r="AQ80" s="86"/>
      <c r="AR80" s="86"/>
      <c r="AS80" s="86"/>
      <c r="AT80" s="86"/>
      <c r="AU80" s="86"/>
      <c r="AV80" s="86"/>
    </row>
    <row r="81" spans="1:48" ht="12.75" customHeight="1">
      <c r="A81" s="1"/>
      <c r="B81" s="4"/>
      <c r="C81" s="1"/>
      <c r="D81" s="1"/>
      <c r="AM81" s="86"/>
      <c r="AN81" s="86"/>
      <c r="AO81" s="86"/>
      <c r="AP81" s="86"/>
      <c r="AQ81" s="86"/>
      <c r="AR81" s="86"/>
      <c r="AS81" s="86"/>
      <c r="AT81" s="86"/>
      <c r="AU81" s="86"/>
      <c r="AV81" s="86"/>
    </row>
    <row r="82" spans="1:48" ht="12.75" customHeight="1">
      <c r="A82" s="1"/>
      <c r="B82" s="4"/>
      <c r="C82" s="1"/>
      <c r="D82" s="1"/>
      <c r="AM82" s="86"/>
      <c r="AN82" s="86"/>
      <c r="AO82" s="86"/>
      <c r="AP82" s="86"/>
      <c r="AQ82" s="86"/>
      <c r="AR82" s="86"/>
      <c r="AS82" s="86"/>
      <c r="AT82" s="86"/>
      <c r="AU82" s="86"/>
      <c r="AV82" s="86"/>
    </row>
    <row r="83" spans="1:48" ht="12.75" customHeight="1">
      <c r="A83" s="1"/>
      <c r="B83" s="4"/>
      <c r="C83" s="1"/>
      <c r="D83" s="1"/>
      <c r="AM83" s="86"/>
      <c r="AN83" s="86"/>
      <c r="AO83" s="86"/>
      <c r="AP83" s="86"/>
      <c r="AQ83" s="86"/>
      <c r="AR83" s="86"/>
      <c r="AS83" s="86"/>
      <c r="AT83" s="86"/>
      <c r="AU83" s="86"/>
      <c r="AV83" s="86"/>
    </row>
    <row r="84" spans="1:48" ht="12.75" customHeight="1">
      <c r="A84" s="1"/>
      <c r="B84" s="19"/>
      <c r="C84" s="24"/>
      <c r="D84" s="24"/>
      <c r="AM84" s="86"/>
      <c r="AN84" s="86"/>
      <c r="AO84" s="86"/>
      <c r="AP84" s="86"/>
      <c r="AQ84" s="86"/>
      <c r="AR84" s="86"/>
      <c r="AS84" s="86"/>
      <c r="AT84" s="86"/>
      <c r="AU84" s="86"/>
      <c r="AV84" s="86"/>
    </row>
    <row r="85" spans="1:48" ht="12.75" customHeight="1">
      <c r="A85" s="1"/>
      <c r="B85" s="4"/>
      <c r="C85" s="1"/>
      <c r="D85" s="1"/>
      <c r="AM85" s="86"/>
      <c r="AN85" s="86"/>
      <c r="AO85" s="86"/>
      <c r="AP85" s="86"/>
      <c r="AQ85" s="86"/>
      <c r="AR85" s="86"/>
      <c r="AS85" s="86"/>
      <c r="AT85" s="86"/>
      <c r="AU85" s="86"/>
      <c r="AV85" s="86"/>
    </row>
    <row r="86" spans="1:48" ht="12.75" customHeight="1">
      <c r="A86" s="1"/>
      <c r="B86" s="19"/>
      <c r="C86" s="24"/>
      <c r="D86" s="24"/>
      <c r="AM86" s="86"/>
      <c r="AN86" s="86"/>
      <c r="AO86" s="86"/>
      <c r="AP86" s="86"/>
      <c r="AQ86" s="86"/>
      <c r="AR86" s="86"/>
      <c r="AS86" s="86"/>
      <c r="AT86" s="86"/>
      <c r="AU86" s="86"/>
      <c r="AV86" s="86"/>
    </row>
    <row r="87" spans="1:48" ht="12.75" customHeight="1">
      <c r="A87" s="1"/>
      <c r="B87" s="4"/>
      <c r="C87" s="1"/>
      <c r="D87" s="1"/>
      <c r="AM87" s="86"/>
      <c r="AN87" s="86"/>
      <c r="AO87" s="86"/>
      <c r="AP87" s="86"/>
      <c r="AQ87" s="86"/>
      <c r="AR87" s="86"/>
      <c r="AS87" s="86"/>
      <c r="AT87" s="86"/>
      <c r="AU87" s="86"/>
      <c r="AV87" s="86"/>
    </row>
    <row r="88" spans="1:48" ht="12.75" customHeight="1">
      <c r="A88" s="1"/>
      <c r="B88" s="4"/>
      <c r="C88" s="1"/>
      <c r="D88" s="1"/>
      <c r="AM88" s="86"/>
      <c r="AN88" s="86"/>
      <c r="AO88" s="86"/>
      <c r="AP88" s="86"/>
      <c r="AQ88" s="86"/>
      <c r="AR88" s="86"/>
      <c r="AS88" s="86"/>
      <c r="AT88" s="86"/>
      <c r="AU88" s="86"/>
      <c r="AV88" s="86"/>
    </row>
    <row r="89" spans="1:48" ht="12.75" customHeight="1">
      <c r="A89" s="1"/>
      <c r="B89" s="4"/>
      <c r="C89" s="1"/>
      <c r="D89" s="1"/>
      <c r="AM89" s="86"/>
      <c r="AN89" s="86"/>
      <c r="AO89" s="86"/>
      <c r="AP89" s="86"/>
      <c r="AQ89" s="86"/>
      <c r="AR89" s="86"/>
      <c r="AS89" s="86"/>
      <c r="AT89" s="86"/>
      <c r="AU89" s="86"/>
      <c r="AV89" s="86"/>
    </row>
    <row r="90" spans="1:48" ht="12.75" customHeight="1">
      <c r="A90" s="1"/>
      <c r="B90" s="4"/>
      <c r="C90" s="1"/>
      <c r="D90" s="1"/>
      <c r="AM90" s="86"/>
      <c r="AN90" s="86"/>
      <c r="AO90" s="86"/>
      <c r="AP90" s="86"/>
      <c r="AQ90" s="86"/>
      <c r="AR90" s="86"/>
      <c r="AS90" s="86"/>
      <c r="AT90" s="86"/>
      <c r="AU90" s="86"/>
      <c r="AV90" s="86"/>
    </row>
    <row r="91" spans="1:48" ht="12.75" customHeight="1">
      <c r="A91" s="1"/>
      <c r="B91" s="4"/>
      <c r="C91" s="1"/>
      <c r="D91" s="1"/>
      <c r="AM91" s="86"/>
      <c r="AN91" s="86"/>
      <c r="AO91" s="86"/>
      <c r="AP91" s="86"/>
      <c r="AQ91" s="86"/>
      <c r="AR91" s="86"/>
      <c r="AS91" s="86"/>
      <c r="AT91" s="86"/>
      <c r="AU91" s="86"/>
      <c r="AV91" s="86"/>
    </row>
    <row r="92" spans="1:48" ht="12.75" customHeight="1">
      <c r="A92" s="1"/>
      <c r="B92" s="19"/>
      <c r="C92" s="24"/>
      <c r="D92" s="24"/>
      <c r="AM92" s="86"/>
      <c r="AN92" s="86"/>
      <c r="AO92" s="86"/>
      <c r="AP92" s="86"/>
      <c r="AQ92" s="86"/>
      <c r="AR92" s="86"/>
      <c r="AS92" s="86"/>
      <c r="AT92" s="86"/>
      <c r="AU92" s="86"/>
      <c r="AV92" s="86"/>
    </row>
    <row r="93" spans="1:48" ht="12.75" customHeight="1">
      <c r="A93" s="1"/>
      <c r="B93" s="4"/>
      <c r="C93" s="1"/>
      <c r="D93" s="1"/>
      <c r="AM93" s="86"/>
      <c r="AN93" s="86"/>
      <c r="AO93" s="86"/>
      <c r="AP93" s="86"/>
      <c r="AQ93" s="86"/>
      <c r="AR93" s="86"/>
      <c r="AS93" s="86"/>
      <c r="AT93" s="86"/>
      <c r="AU93" s="86"/>
      <c r="AV93" s="86"/>
    </row>
    <row r="94" spans="1:48" ht="12.75" customHeight="1">
      <c r="A94" s="1"/>
      <c r="B94" s="4"/>
      <c r="C94" s="1"/>
      <c r="D94" s="1"/>
      <c r="AM94" s="86"/>
      <c r="AN94" s="86"/>
      <c r="AO94" s="86"/>
      <c r="AP94" s="86"/>
      <c r="AQ94" s="86"/>
      <c r="AR94" s="86"/>
      <c r="AS94" s="86"/>
      <c r="AT94" s="86"/>
      <c r="AU94" s="86"/>
      <c r="AV94" s="86"/>
    </row>
    <row r="95" spans="1:48" ht="12.75" customHeight="1">
      <c r="A95" s="1"/>
      <c r="B95" s="19"/>
      <c r="C95" s="24"/>
      <c r="D95" s="24"/>
      <c r="AM95" s="86"/>
      <c r="AN95" s="86"/>
      <c r="AO95" s="86"/>
      <c r="AP95" s="86"/>
      <c r="AQ95" s="86"/>
      <c r="AR95" s="86"/>
      <c r="AS95" s="86"/>
      <c r="AT95" s="86"/>
      <c r="AU95" s="86"/>
      <c r="AV95" s="86"/>
    </row>
    <row r="96" spans="1:48" ht="12.75" customHeight="1">
      <c r="A96" s="1"/>
      <c r="B96" s="4"/>
      <c r="C96" s="1"/>
      <c r="D96" s="1"/>
      <c r="AM96" s="86"/>
      <c r="AN96" s="86"/>
      <c r="AO96" s="86"/>
      <c r="AP96" s="86"/>
      <c r="AQ96" s="86"/>
      <c r="AR96" s="86"/>
      <c r="AS96" s="86"/>
      <c r="AT96" s="86"/>
      <c r="AU96" s="86"/>
      <c r="AV96" s="86"/>
    </row>
    <row r="97" spans="1:48" ht="12.75" customHeight="1">
      <c r="A97" s="1"/>
      <c r="B97" s="4"/>
      <c r="C97" s="1"/>
      <c r="D97" s="1"/>
      <c r="AM97" s="86"/>
      <c r="AN97" s="86"/>
      <c r="AO97" s="86"/>
      <c r="AP97" s="86"/>
      <c r="AQ97" s="86"/>
      <c r="AR97" s="86"/>
      <c r="AS97" s="86"/>
      <c r="AT97" s="86"/>
      <c r="AU97" s="86"/>
      <c r="AV97" s="86"/>
    </row>
    <row r="98" spans="1:48" ht="12.75" customHeight="1">
      <c r="A98" s="1"/>
      <c r="B98" s="19"/>
      <c r="C98" s="24"/>
      <c r="D98" s="24"/>
      <c r="AM98" s="86"/>
      <c r="AN98" s="86"/>
      <c r="AO98" s="86"/>
      <c r="AP98" s="86"/>
      <c r="AQ98" s="86"/>
      <c r="AR98" s="86"/>
      <c r="AS98" s="86"/>
      <c r="AT98" s="86"/>
      <c r="AU98" s="86"/>
      <c r="AV98" s="86"/>
    </row>
    <row r="99" spans="1:48" ht="12.75" customHeight="1">
      <c r="A99" s="1"/>
      <c r="B99" s="4"/>
      <c r="C99" s="1"/>
      <c r="D99" s="1"/>
      <c r="AM99" s="86"/>
      <c r="AN99" s="86"/>
      <c r="AO99" s="86"/>
      <c r="AP99" s="86"/>
      <c r="AQ99" s="86"/>
      <c r="AR99" s="86"/>
      <c r="AS99" s="86"/>
      <c r="AT99" s="86"/>
      <c r="AU99" s="86"/>
      <c r="AV99" s="86"/>
    </row>
    <row r="100" spans="1:48" ht="12.75" customHeight="1">
      <c r="A100" s="1"/>
      <c r="B100" s="4"/>
      <c r="C100" s="1"/>
      <c r="D100" s="1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</row>
    <row r="101" spans="1:48" ht="12.75" customHeight="1">
      <c r="A101" s="1"/>
      <c r="B101" s="19"/>
      <c r="C101" s="24"/>
      <c r="D101" s="24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</row>
    <row r="102" spans="1:48" ht="12.75" customHeight="1">
      <c r="A102" s="1"/>
      <c r="B102" s="4"/>
      <c r="C102" s="1"/>
      <c r="D102" s="1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</row>
    <row r="103" spans="1:48" ht="12.75" customHeight="1">
      <c r="A103" s="1"/>
      <c r="B103" s="19"/>
      <c r="C103" s="24"/>
      <c r="D103" s="24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</row>
    <row r="104" spans="1:48" ht="12.75" customHeight="1">
      <c r="A104" s="1"/>
      <c r="B104" s="4"/>
      <c r="C104" s="1"/>
      <c r="D104" s="1"/>
      <c r="AM104" s="86"/>
      <c r="AN104" s="86"/>
      <c r="AO104" s="86"/>
      <c r="AP104" s="86"/>
      <c r="AQ104" s="86"/>
      <c r="AR104" s="86"/>
      <c r="AS104" s="86"/>
      <c r="AT104" s="86"/>
      <c r="AU104" s="86"/>
      <c r="AV104" s="86"/>
    </row>
    <row r="105" spans="1:48" ht="12.75" customHeight="1">
      <c r="A105" s="1"/>
      <c r="B105" s="19"/>
      <c r="C105" s="24"/>
      <c r="D105" s="24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</row>
    <row r="106" spans="1:48" ht="12.75" customHeight="1">
      <c r="A106" s="1"/>
      <c r="B106" s="4"/>
      <c r="C106" s="1"/>
      <c r="D106" s="1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</row>
    <row r="107" spans="1:48" ht="12.75" customHeight="1">
      <c r="A107" s="1"/>
      <c r="B107" s="19"/>
      <c r="C107" s="24"/>
      <c r="D107" s="24"/>
      <c r="AM107" s="86"/>
      <c r="AN107" s="86"/>
      <c r="AO107" s="86"/>
      <c r="AP107" s="86"/>
      <c r="AQ107" s="86"/>
      <c r="AR107" s="86"/>
      <c r="AS107" s="86"/>
      <c r="AT107" s="86"/>
      <c r="AU107" s="86"/>
      <c r="AV107" s="86"/>
    </row>
    <row r="108" spans="1:48" ht="12.75" customHeight="1">
      <c r="A108" s="1"/>
      <c r="B108" s="4"/>
      <c r="C108" s="1"/>
      <c r="D108" s="1"/>
      <c r="AM108" s="86"/>
      <c r="AN108" s="86"/>
      <c r="AO108" s="86"/>
      <c r="AP108" s="86"/>
      <c r="AQ108" s="86"/>
      <c r="AR108" s="86"/>
      <c r="AS108" s="86"/>
      <c r="AT108" s="86"/>
      <c r="AU108" s="86"/>
      <c r="AV108" s="86"/>
    </row>
    <row r="109" spans="1:48" ht="12.75" customHeight="1">
      <c r="A109" s="1"/>
      <c r="B109" s="19"/>
      <c r="C109" s="24"/>
      <c r="D109" s="24"/>
      <c r="AM109" s="86"/>
      <c r="AN109" s="86"/>
      <c r="AO109" s="86"/>
      <c r="AP109" s="86"/>
      <c r="AQ109" s="86"/>
      <c r="AR109" s="86"/>
      <c r="AS109" s="86"/>
      <c r="AT109" s="86"/>
      <c r="AU109" s="86"/>
      <c r="AV109" s="86"/>
    </row>
    <row r="110" spans="1:48" ht="12.75" customHeight="1">
      <c r="A110" s="1"/>
      <c r="B110" s="4"/>
      <c r="C110" s="1"/>
      <c r="D110" s="1"/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</row>
    <row r="111" spans="1:48" ht="12.75" customHeight="1">
      <c r="A111" s="1"/>
      <c r="B111" s="4"/>
      <c r="C111" s="1"/>
      <c r="D111" s="1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</row>
    <row r="112" spans="1:48" ht="12.75" customHeight="1">
      <c r="A112" s="1"/>
      <c r="B112" s="4"/>
      <c r="C112" s="1"/>
      <c r="D112" s="1"/>
      <c r="AM112" s="86"/>
      <c r="AN112" s="86"/>
      <c r="AO112" s="86"/>
      <c r="AP112" s="86"/>
      <c r="AQ112" s="86"/>
      <c r="AR112" s="86"/>
      <c r="AS112" s="86"/>
      <c r="AT112" s="86"/>
      <c r="AU112" s="86"/>
      <c r="AV112" s="86"/>
    </row>
    <row r="113" spans="1:48" ht="12.75" customHeight="1">
      <c r="A113" s="1"/>
      <c r="B113" s="4"/>
      <c r="C113" s="4"/>
      <c r="D113" s="4"/>
      <c r="AM113" s="86"/>
      <c r="AN113" s="86"/>
      <c r="AO113" s="86"/>
      <c r="AP113" s="86"/>
      <c r="AQ113" s="86"/>
      <c r="AR113" s="86"/>
      <c r="AS113" s="86"/>
      <c r="AT113" s="86"/>
      <c r="AU113" s="86"/>
      <c r="AV113" s="86"/>
    </row>
    <row r="114" spans="1:48" ht="12.75" customHeight="1">
      <c r="A114" s="1"/>
      <c r="B114" s="4"/>
      <c r="C114" s="4"/>
      <c r="D114" s="4"/>
      <c r="AM114" s="86"/>
      <c r="AN114" s="86"/>
      <c r="AO114" s="86"/>
      <c r="AP114" s="86"/>
      <c r="AQ114" s="86"/>
      <c r="AR114" s="86"/>
      <c r="AS114" s="86"/>
      <c r="AT114" s="86"/>
      <c r="AU114" s="86"/>
      <c r="AV114" s="86"/>
    </row>
    <row r="115" spans="1:48" ht="12.75" customHeight="1">
      <c r="A115" s="1"/>
      <c r="B115" s="4"/>
      <c r="C115" s="4"/>
      <c r="D115" s="4"/>
      <c r="AM115" s="86"/>
      <c r="AN115" s="86"/>
      <c r="AO115" s="86"/>
      <c r="AP115" s="86"/>
      <c r="AQ115" s="86"/>
      <c r="AR115" s="86"/>
      <c r="AS115" s="86"/>
      <c r="AT115" s="86"/>
      <c r="AU115" s="86"/>
      <c r="AV115" s="86"/>
    </row>
    <row r="116" spans="1:48" ht="12.75" customHeight="1">
      <c r="A116" s="1"/>
      <c r="B116" s="4"/>
      <c r="C116" s="4"/>
      <c r="D116" s="4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</row>
    <row r="117" spans="1:48" ht="12.75" customHeight="1">
      <c r="A117" s="1"/>
      <c r="B117" s="4"/>
      <c r="C117" s="4"/>
      <c r="D117" s="4"/>
      <c r="AM117" s="86"/>
      <c r="AN117" s="86"/>
      <c r="AO117" s="86"/>
      <c r="AP117" s="86"/>
      <c r="AQ117" s="86"/>
      <c r="AR117" s="86"/>
      <c r="AS117" s="86"/>
      <c r="AT117" s="86"/>
      <c r="AU117" s="86"/>
      <c r="AV117" s="86"/>
    </row>
    <row r="118" spans="1:48" ht="12.75" customHeight="1">
      <c r="A118" s="1"/>
      <c r="B118" s="4"/>
      <c r="C118" s="4"/>
      <c r="D118" s="4"/>
      <c r="AM118" s="86"/>
      <c r="AN118" s="86"/>
      <c r="AO118" s="86"/>
      <c r="AP118" s="86"/>
      <c r="AQ118" s="86"/>
      <c r="AR118" s="86"/>
      <c r="AS118" s="86"/>
      <c r="AT118" s="86"/>
      <c r="AU118" s="86"/>
      <c r="AV118" s="86"/>
    </row>
    <row r="119" spans="1:48" ht="12.75" customHeight="1">
      <c r="A119" s="1"/>
      <c r="B119" s="4"/>
      <c r="C119" s="4"/>
      <c r="D119" s="4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</row>
    <row r="120" spans="1:48" ht="12.75" customHeight="1">
      <c r="A120" s="1"/>
      <c r="B120" s="4"/>
      <c r="C120" s="4"/>
      <c r="D120" s="4"/>
      <c r="AM120" s="86"/>
      <c r="AN120" s="86"/>
      <c r="AO120" s="86"/>
      <c r="AP120" s="86"/>
      <c r="AQ120" s="86"/>
      <c r="AR120" s="86"/>
      <c r="AS120" s="86"/>
      <c r="AT120" s="86"/>
      <c r="AU120" s="86"/>
      <c r="AV120" s="86"/>
    </row>
    <row r="121" spans="1:48" ht="12.75" customHeight="1">
      <c r="A121" s="1"/>
      <c r="B121" s="4"/>
      <c r="C121" s="4"/>
      <c r="D121" s="4"/>
      <c r="AM121" s="86"/>
      <c r="AN121" s="86"/>
      <c r="AO121" s="86"/>
      <c r="AP121" s="86"/>
      <c r="AQ121" s="86"/>
      <c r="AR121" s="86"/>
      <c r="AS121" s="86"/>
      <c r="AT121" s="86"/>
      <c r="AU121" s="86"/>
      <c r="AV121" s="86"/>
    </row>
    <row r="122" spans="1:48" ht="12.75" customHeight="1">
      <c r="A122" s="1"/>
      <c r="B122" s="4"/>
      <c r="C122" s="4"/>
      <c r="D122" s="4"/>
      <c r="AM122" s="86"/>
      <c r="AN122" s="86"/>
      <c r="AO122" s="86"/>
      <c r="AP122" s="86"/>
      <c r="AQ122" s="86"/>
      <c r="AR122" s="86"/>
      <c r="AS122" s="86"/>
      <c r="AT122" s="86"/>
      <c r="AU122" s="86"/>
      <c r="AV122" s="86"/>
    </row>
    <row r="123" spans="1:48" ht="12.75" customHeight="1">
      <c r="A123" s="1"/>
      <c r="B123" s="4"/>
      <c r="C123" s="4"/>
      <c r="D123" s="4"/>
      <c r="AM123" s="86"/>
      <c r="AN123" s="86"/>
      <c r="AO123" s="86"/>
      <c r="AP123" s="86"/>
      <c r="AQ123" s="86"/>
      <c r="AR123" s="86"/>
      <c r="AS123" s="86"/>
      <c r="AT123" s="86"/>
      <c r="AU123" s="86"/>
      <c r="AV123" s="86"/>
    </row>
    <row r="124" spans="1:48" ht="12.75" customHeight="1">
      <c r="A124" s="1"/>
      <c r="B124" s="4"/>
      <c r="C124" s="4"/>
      <c r="D124" s="4"/>
      <c r="AM124" s="86"/>
      <c r="AN124" s="86"/>
      <c r="AO124" s="86"/>
      <c r="AP124" s="86"/>
      <c r="AQ124" s="86"/>
      <c r="AR124" s="86"/>
      <c r="AS124" s="86"/>
      <c r="AT124" s="86"/>
      <c r="AU124" s="86"/>
      <c r="AV124" s="86"/>
    </row>
    <row r="125" spans="1:48" ht="12.75" customHeight="1">
      <c r="A125" s="1"/>
      <c r="B125" s="4"/>
      <c r="C125" s="4"/>
      <c r="D125" s="4"/>
      <c r="AM125" s="86"/>
      <c r="AN125" s="86"/>
      <c r="AO125" s="86"/>
      <c r="AP125" s="86"/>
      <c r="AQ125" s="86"/>
      <c r="AR125" s="86"/>
      <c r="AS125" s="86"/>
      <c r="AT125" s="86"/>
      <c r="AU125" s="86"/>
      <c r="AV125" s="86"/>
    </row>
    <row r="126" spans="1:48" ht="12.75" customHeight="1">
      <c r="A126" s="1"/>
      <c r="B126" s="4"/>
      <c r="C126" s="4"/>
      <c r="D126" s="4"/>
      <c r="AM126" s="86"/>
      <c r="AN126" s="86"/>
      <c r="AO126" s="86"/>
      <c r="AP126" s="86"/>
      <c r="AQ126" s="86"/>
      <c r="AR126" s="86"/>
      <c r="AS126" s="86"/>
      <c r="AT126" s="86"/>
      <c r="AU126" s="86"/>
      <c r="AV126" s="86"/>
    </row>
    <row r="127" spans="1:48" ht="12.75" customHeight="1">
      <c r="A127" s="1"/>
      <c r="B127" s="4"/>
      <c r="C127" s="4"/>
      <c r="D127" s="4"/>
      <c r="AM127" s="86"/>
      <c r="AN127" s="86"/>
      <c r="AO127" s="86"/>
      <c r="AP127" s="86"/>
      <c r="AQ127" s="86"/>
      <c r="AR127" s="86"/>
      <c r="AS127" s="86"/>
      <c r="AT127" s="86"/>
      <c r="AU127" s="86"/>
      <c r="AV127" s="86"/>
    </row>
    <row r="128" spans="1:48" ht="12.75" customHeight="1">
      <c r="A128" s="1"/>
      <c r="B128" s="4"/>
      <c r="C128" s="4"/>
      <c r="D128" s="4"/>
      <c r="AM128" s="86"/>
      <c r="AN128" s="86"/>
      <c r="AO128" s="86"/>
      <c r="AP128" s="86"/>
      <c r="AQ128" s="86"/>
      <c r="AR128" s="86"/>
      <c r="AS128" s="86"/>
      <c r="AT128" s="86"/>
      <c r="AU128" s="86"/>
      <c r="AV128" s="86"/>
    </row>
    <row r="129" spans="1:48" ht="12.75" customHeight="1">
      <c r="A129" s="1"/>
      <c r="B129" s="4"/>
      <c r="C129" s="4"/>
      <c r="D129" s="4"/>
      <c r="AM129" s="86"/>
      <c r="AN129" s="86"/>
      <c r="AO129" s="86"/>
      <c r="AP129" s="86"/>
      <c r="AQ129" s="86"/>
      <c r="AR129" s="86"/>
      <c r="AS129" s="86"/>
      <c r="AT129" s="86"/>
      <c r="AU129" s="86"/>
      <c r="AV129" s="86"/>
    </row>
    <row r="130" spans="1:48" ht="12.75" customHeight="1">
      <c r="A130" s="1"/>
      <c r="B130" s="4"/>
      <c r="C130" s="4"/>
      <c r="D130" s="4"/>
      <c r="AM130" s="86"/>
      <c r="AN130" s="86"/>
      <c r="AO130" s="86"/>
      <c r="AP130" s="86"/>
      <c r="AQ130" s="86"/>
      <c r="AR130" s="86"/>
      <c r="AS130" s="86"/>
      <c r="AT130" s="86"/>
      <c r="AU130" s="86"/>
      <c r="AV130" s="86"/>
    </row>
    <row r="131" spans="1:48" ht="12.75" customHeight="1">
      <c r="A131" s="1"/>
      <c r="B131" s="4"/>
      <c r="C131" s="4"/>
      <c r="D131" s="4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</row>
    <row r="132" spans="1:48" ht="12.75" customHeight="1">
      <c r="A132" s="1"/>
      <c r="B132" s="4"/>
      <c r="C132" s="4"/>
      <c r="D132" s="4"/>
      <c r="AM132" s="86"/>
      <c r="AN132" s="86"/>
      <c r="AO132" s="86"/>
      <c r="AP132" s="86"/>
      <c r="AQ132" s="86"/>
      <c r="AR132" s="86"/>
      <c r="AS132" s="86"/>
      <c r="AT132" s="86"/>
      <c r="AU132" s="86"/>
      <c r="AV132" s="86"/>
    </row>
    <row r="133" spans="1:48" ht="12.75" customHeight="1">
      <c r="A133" s="1"/>
      <c r="B133" s="4"/>
      <c r="C133" s="4"/>
      <c r="D133" s="4"/>
      <c r="AM133" s="86"/>
      <c r="AN133" s="86"/>
      <c r="AO133" s="86"/>
      <c r="AP133" s="86"/>
      <c r="AQ133" s="86"/>
      <c r="AR133" s="86"/>
      <c r="AS133" s="86"/>
      <c r="AT133" s="86"/>
      <c r="AU133" s="86"/>
      <c r="AV133" s="86"/>
    </row>
    <row r="134" spans="1:48" ht="12.75" customHeight="1">
      <c r="A134" s="1"/>
      <c r="B134" s="4"/>
      <c r="C134" s="4"/>
      <c r="D134" s="4"/>
      <c r="AM134" s="86"/>
      <c r="AN134" s="86"/>
      <c r="AO134" s="86"/>
      <c r="AP134" s="86"/>
      <c r="AQ134" s="86"/>
      <c r="AR134" s="86"/>
      <c r="AS134" s="86"/>
      <c r="AT134" s="86"/>
      <c r="AU134" s="86"/>
      <c r="AV134" s="86"/>
    </row>
    <row r="135" spans="1:48" ht="12.75" customHeight="1">
      <c r="A135" s="1"/>
      <c r="B135" s="4"/>
      <c r="C135" s="4"/>
      <c r="D135" s="4"/>
      <c r="AM135" s="86"/>
      <c r="AN135" s="86"/>
      <c r="AO135" s="86"/>
      <c r="AP135" s="86"/>
      <c r="AQ135" s="86"/>
      <c r="AR135" s="86"/>
      <c r="AS135" s="86"/>
      <c r="AT135" s="86"/>
      <c r="AU135" s="86"/>
      <c r="AV135" s="86"/>
    </row>
    <row r="136" spans="1:48" ht="12.75" customHeight="1">
      <c r="A136" s="1"/>
      <c r="B136" s="4"/>
      <c r="C136" s="4"/>
      <c r="D136" s="4"/>
      <c r="AM136" s="86"/>
      <c r="AN136" s="86"/>
      <c r="AO136" s="86"/>
      <c r="AP136" s="86"/>
      <c r="AQ136" s="86"/>
      <c r="AR136" s="86"/>
      <c r="AS136" s="86"/>
      <c r="AT136" s="86"/>
      <c r="AU136" s="86"/>
      <c r="AV136" s="86"/>
    </row>
    <row r="137" spans="1:48" ht="12.75" customHeight="1">
      <c r="A137" s="1"/>
      <c r="B137" s="4"/>
      <c r="C137" s="4"/>
      <c r="D137" s="4"/>
      <c r="AM137" s="86"/>
      <c r="AN137" s="86"/>
      <c r="AO137" s="86"/>
      <c r="AP137" s="86"/>
      <c r="AQ137" s="86"/>
      <c r="AR137" s="86"/>
      <c r="AS137" s="86"/>
      <c r="AT137" s="86"/>
      <c r="AU137" s="86"/>
      <c r="AV137" s="86"/>
    </row>
    <row r="138" spans="1:48" ht="12.75" customHeight="1">
      <c r="A138" s="1"/>
      <c r="B138" s="4"/>
      <c r="C138" s="4"/>
      <c r="D138" s="4"/>
      <c r="AM138" s="86"/>
      <c r="AN138" s="86"/>
      <c r="AO138" s="86"/>
      <c r="AP138" s="86"/>
      <c r="AQ138" s="86"/>
      <c r="AR138" s="86"/>
      <c r="AS138" s="86"/>
      <c r="AT138" s="86"/>
      <c r="AU138" s="86"/>
      <c r="AV138" s="86"/>
    </row>
    <row r="139" spans="1:48" ht="12.75" customHeight="1">
      <c r="A139" s="1"/>
      <c r="B139" s="4"/>
      <c r="C139" s="4"/>
      <c r="D139" s="4"/>
      <c r="AM139" s="86"/>
      <c r="AN139" s="86"/>
      <c r="AO139" s="86"/>
      <c r="AP139" s="86"/>
      <c r="AQ139" s="86"/>
      <c r="AR139" s="86"/>
      <c r="AS139" s="86"/>
      <c r="AT139" s="86"/>
      <c r="AU139" s="86"/>
      <c r="AV139" s="86"/>
    </row>
    <row r="140" spans="1:48" ht="12.75" customHeight="1">
      <c r="A140" s="1"/>
      <c r="B140" s="4"/>
      <c r="C140" s="4"/>
      <c r="D140" s="4"/>
      <c r="AM140" s="86"/>
      <c r="AN140" s="86"/>
      <c r="AO140" s="86"/>
      <c r="AP140" s="86"/>
      <c r="AQ140" s="86"/>
      <c r="AR140" s="86"/>
      <c r="AS140" s="86"/>
      <c r="AT140" s="86"/>
      <c r="AU140" s="86"/>
      <c r="AV140" s="86"/>
    </row>
    <row r="141" spans="1:48" ht="12.75" customHeight="1">
      <c r="A141" s="1"/>
      <c r="B141" s="4"/>
      <c r="C141" s="4"/>
      <c r="D141" s="4"/>
      <c r="AM141" s="86"/>
      <c r="AN141" s="86"/>
      <c r="AO141" s="86"/>
      <c r="AP141" s="86"/>
      <c r="AQ141" s="86"/>
      <c r="AR141" s="86"/>
      <c r="AS141" s="86"/>
      <c r="AT141" s="86"/>
      <c r="AU141" s="86"/>
      <c r="AV141" s="86"/>
    </row>
    <row r="142" spans="1:48" ht="12.75" customHeight="1">
      <c r="A142" s="1"/>
      <c r="B142" s="4"/>
      <c r="C142" s="4"/>
      <c r="D142" s="4"/>
      <c r="AM142" s="86"/>
      <c r="AN142" s="86"/>
      <c r="AO142" s="86"/>
      <c r="AP142" s="86"/>
      <c r="AQ142" s="86"/>
      <c r="AR142" s="86"/>
      <c r="AS142" s="86"/>
      <c r="AT142" s="86"/>
      <c r="AU142" s="86"/>
      <c r="AV142" s="86"/>
    </row>
    <row r="143" spans="1:48" ht="12.75" customHeight="1">
      <c r="A143" s="1"/>
      <c r="B143" s="4"/>
      <c r="C143" s="4"/>
      <c r="D143" s="4"/>
      <c r="AM143" s="86"/>
      <c r="AN143" s="86"/>
      <c r="AO143" s="86"/>
      <c r="AP143" s="86"/>
      <c r="AQ143" s="86"/>
      <c r="AR143" s="86"/>
      <c r="AS143" s="86"/>
      <c r="AT143" s="86"/>
      <c r="AU143" s="86"/>
      <c r="AV143" s="86"/>
    </row>
    <row r="144" spans="1:48" ht="12.75" customHeight="1">
      <c r="A144" s="1"/>
      <c r="B144" s="4"/>
      <c r="C144" s="4"/>
      <c r="D144" s="4"/>
      <c r="AM144" s="86"/>
      <c r="AN144" s="86"/>
      <c r="AO144" s="86"/>
      <c r="AP144" s="86"/>
      <c r="AQ144" s="86"/>
      <c r="AR144" s="86"/>
      <c r="AS144" s="86"/>
      <c r="AT144" s="86"/>
      <c r="AU144" s="86"/>
      <c r="AV144" s="86"/>
    </row>
    <row r="145" spans="1:48" ht="12.75" customHeight="1">
      <c r="A145" s="1"/>
      <c r="B145" s="4"/>
      <c r="C145" s="4"/>
      <c r="D145" s="4"/>
      <c r="AM145" s="86"/>
      <c r="AN145" s="86"/>
      <c r="AO145" s="86"/>
      <c r="AP145" s="86"/>
      <c r="AQ145" s="86"/>
      <c r="AR145" s="86"/>
      <c r="AS145" s="86"/>
      <c r="AT145" s="86"/>
      <c r="AU145" s="86"/>
      <c r="AV145" s="86"/>
    </row>
    <row r="146" spans="1:48" ht="12.75" customHeight="1">
      <c r="A146" s="1"/>
      <c r="B146" s="4"/>
      <c r="C146" s="4"/>
      <c r="D146" s="4"/>
      <c r="AM146" s="86"/>
      <c r="AN146" s="86"/>
      <c r="AO146" s="86"/>
      <c r="AP146" s="86"/>
      <c r="AQ146" s="86"/>
      <c r="AR146" s="86"/>
      <c r="AS146" s="86"/>
      <c r="AT146" s="86"/>
      <c r="AU146" s="86"/>
      <c r="AV146" s="86"/>
    </row>
    <row r="147" spans="1:48" ht="12.75" customHeight="1">
      <c r="A147" s="1"/>
      <c r="B147" s="4"/>
      <c r="C147" s="4"/>
      <c r="D147" s="4"/>
      <c r="AM147" s="86"/>
      <c r="AN147" s="86"/>
      <c r="AO147" s="86"/>
      <c r="AP147" s="86"/>
      <c r="AQ147" s="86"/>
      <c r="AR147" s="86"/>
      <c r="AS147" s="86"/>
      <c r="AT147" s="86"/>
      <c r="AU147" s="86"/>
      <c r="AV147" s="86"/>
    </row>
    <row r="148" spans="1:48" ht="12.75" customHeight="1">
      <c r="A148" s="1"/>
      <c r="B148" s="4"/>
      <c r="C148" s="4"/>
      <c r="D148" s="4"/>
      <c r="AM148" s="86"/>
      <c r="AN148" s="86"/>
      <c r="AO148" s="86"/>
      <c r="AP148" s="86"/>
      <c r="AQ148" s="86"/>
      <c r="AR148" s="86"/>
      <c r="AS148" s="86"/>
      <c r="AT148" s="86"/>
      <c r="AU148" s="86"/>
      <c r="AV148" s="86"/>
    </row>
    <row r="149" spans="1:48" ht="12.75" customHeight="1">
      <c r="A149" s="1"/>
      <c r="B149" s="4"/>
      <c r="C149" s="4"/>
      <c r="D149" s="4"/>
      <c r="AM149" s="86"/>
      <c r="AN149" s="86"/>
      <c r="AO149" s="86"/>
      <c r="AP149" s="86"/>
      <c r="AQ149" s="86"/>
      <c r="AR149" s="86"/>
      <c r="AS149" s="86"/>
      <c r="AT149" s="86"/>
      <c r="AU149" s="86"/>
      <c r="AV149" s="86"/>
    </row>
    <row r="150" spans="1:48" ht="12.75" customHeight="1">
      <c r="A150" s="1"/>
      <c r="B150" s="4"/>
      <c r="C150" s="4"/>
      <c r="D150" s="4"/>
      <c r="AM150" s="86"/>
      <c r="AN150" s="86"/>
      <c r="AO150" s="86"/>
      <c r="AP150" s="86"/>
      <c r="AQ150" s="86"/>
      <c r="AR150" s="86"/>
      <c r="AS150" s="86"/>
      <c r="AT150" s="86"/>
      <c r="AU150" s="86"/>
      <c r="AV150" s="86"/>
    </row>
    <row r="151" spans="1:48" ht="12.75" customHeight="1">
      <c r="A151" s="1"/>
      <c r="B151" s="4"/>
      <c r="C151" s="4"/>
      <c r="D151" s="4"/>
      <c r="AM151" s="86"/>
      <c r="AN151" s="86"/>
      <c r="AO151" s="86"/>
      <c r="AP151" s="86"/>
      <c r="AQ151" s="86"/>
      <c r="AR151" s="86"/>
      <c r="AS151" s="86"/>
      <c r="AT151" s="86"/>
      <c r="AU151" s="86"/>
      <c r="AV151" s="86"/>
    </row>
    <row r="152" spans="1:48" ht="12.75" customHeight="1">
      <c r="A152" s="1"/>
      <c r="B152" s="4"/>
      <c r="C152" s="4"/>
      <c r="D152" s="4"/>
      <c r="AM152" s="86"/>
      <c r="AN152" s="86"/>
      <c r="AO152" s="86"/>
      <c r="AP152" s="86"/>
      <c r="AQ152" s="86"/>
      <c r="AR152" s="86"/>
      <c r="AS152" s="86"/>
      <c r="AT152" s="86"/>
      <c r="AU152" s="86"/>
      <c r="AV152" s="86"/>
    </row>
    <row r="153" spans="1:48" ht="12.75" customHeight="1">
      <c r="A153" s="1"/>
      <c r="B153" s="4"/>
      <c r="C153" s="4"/>
      <c r="D153" s="4"/>
      <c r="AM153" s="86"/>
      <c r="AN153" s="86"/>
      <c r="AO153" s="86"/>
      <c r="AP153" s="86"/>
      <c r="AQ153" s="86"/>
      <c r="AR153" s="86"/>
      <c r="AS153" s="86"/>
      <c r="AT153" s="86"/>
      <c r="AU153" s="86"/>
      <c r="AV153" s="86"/>
    </row>
    <row r="154" spans="1:48" ht="12.75" customHeight="1">
      <c r="A154" s="1"/>
      <c r="B154" s="4"/>
      <c r="C154" s="4"/>
      <c r="D154" s="4"/>
      <c r="AM154" s="86"/>
      <c r="AN154" s="86"/>
      <c r="AO154" s="86"/>
      <c r="AP154" s="86"/>
      <c r="AQ154" s="86"/>
      <c r="AR154" s="86"/>
      <c r="AS154" s="86"/>
      <c r="AT154" s="86"/>
      <c r="AU154" s="86"/>
      <c r="AV154" s="86"/>
    </row>
    <row r="155" spans="1:48" ht="12.75" customHeight="1">
      <c r="A155" s="1"/>
      <c r="B155" s="4"/>
      <c r="C155" s="4"/>
      <c r="D155" s="4"/>
      <c r="AM155" s="86"/>
      <c r="AN155" s="86"/>
      <c r="AO155" s="86"/>
      <c r="AP155" s="86"/>
      <c r="AQ155" s="86"/>
      <c r="AR155" s="86"/>
      <c r="AS155" s="86"/>
      <c r="AT155" s="86"/>
      <c r="AU155" s="86"/>
      <c r="AV155" s="86"/>
    </row>
    <row r="156" spans="1:48" ht="12.75" customHeight="1">
      <c r="A156" s="1"/>
      <c r="B156" s="4"/>
      <c r="C156" s="4"/>
      <c r="D156" s="4"/>
      <c r="AM156" s="86"/>
      <c r="AN156" s="86"/>
      <c r="AO156" s="86"/>
      <c r="AP156" s="86"/>
      <c r="AQ156" s="86"/>
      <c r="AR156" s="86"/>
      <c r="AS156" s="86"/>
      <c r="AT156" s="86"/>
      <c r="AU156" s="86"/>
      <c r="AV156" s="86"/>
    </row>
    <row r="157" spans="1:48" ht="12.75" customHeight="1">
      <c r="A157" s="1"/>
      <c r="B157" s="4"/>
      <c r="C157" s="4"/>
      <c r="D157" s="4"/>
      <c r="AM157" s="86"/>
      <c r="AN157" s="86"/>
      <c r="AO157" s="86"/>
      <c r="AP157" s="86"/>
      <c r="AQ157" s="86"/>
      <c r="AR157" s="86"/>
      <c r="AS157" s="86"/>
      <c r="AT157" s="86"/>
      <c r="AU157" s="86"/>
      <c r="AV157" s="86"/>
    </row>
    <row r="158" spans="1:48" ht="12.75" customHeight="1">
      <c r="A158" s="1"/>
      <c r="B158" s="4"/>
      <c r="C158" s="4"/>
      <c r="D158" s="4"/>
      <c r="AM158" s="86"/>
      <c r="AN158" s="86"/>
      <c r="AO158" s="86"/>
      <c r="AP158" s="86"/>
      <c r="AQ158" s="86"/>
      <c r="AR158" s="86"/>
      <c r="AS158" s="86"/>
      <c r="AT158" s="86"/>
      <c r="AU158" s="86"/>
      <c r="AV158" s="86"/>
    </row>
    <row r="159" spans="1:48" ht="12.75" customHeight="1">
      <c r="A159" s="1"/>
      <c r="B159" s="4"/>
      <c r="C159" s="4"/>
      <c r="D159" s="4"/>
      <c r="AM159" s="86"/>
      <c r="AN159" s="86"/>
      <c r="AO159" s="86"/>
      <c r="AP159" s="86"/>
      <c r="AQ159" s="86"/>
      <c r="AR159" s="86"/>
      <c r="AS159" s="86"/>
      <c r="AT159" s="86"/>
      <c r="AU159" s="86"/>
      <c r="AV159" s="86"/>
    </row>
    <row r="160" spans="1:48" ht="12.75" customHeight="1">
      <c r="A160" s="1"/>
      <c r="B160" s="4"/>
      <c r="C160" s="4"/>
      <c r="D160" s="4"/>
      <c r="AM160" s="86"/>
      <c r="AN160" s="86"/>
      <c r="AO160" s="86"/>
      <c r="AP160" s="86"/>
      <c r="AQ160" s="86"/>
      <c r="AR160" s="86"/>
      <c r="AS160" s="86"/>
      <c r="AT160" s="86"/>
      <c r="AU160" s="86"/>
      <c r="AV160" s="86"/>
    </row>
    <row r="161" spans="1:48" ht="12.75" customHeight="1">
      <c r="A161" s="1"/>
      <c r="B161" s="4"/>
      <c r="C161" s="4"/>
      <c r="D161" s="4"/>
      <c r="AM161" s="86"/>
      <c r="AN161" s="86"/>
      <c r="AO161" s="86"/>
      <c r="AP161" s="86"/>
      <c r="AQ161" s="86"/>
      <c r="AR161" s="86"/>
      <c r="AS161" s="86"/>
      <c r="AT161" s="86"/>
      <c r="AU161" s="86"/>
      <c r="AV161" s="86"/>
    </row>
    <row r="162" spans="1:48" ht="12.75" customHeight="1">
      <c r="A162" s="1"/>
      <c r="B162" s="4"/>
      <c r="C162" s="4"/>
      <c r="D162" s="4"/>
      <c r="AM162" s="86"/>
      <c r="AN162" s="86"/>
      <c r="AO162" s="86"/>
      <c r="AP162" s="86"/>
      <c r="AQ162" s="86"/>
      <c r="AR162" s="86"/>
      <c r="AS162" s="86"/>
      <c r="AT162" s="86"/>
      <c r="AU162" s="86"/>
      <c r="AV162" s="86"/>
    </row>
    <row r="163" spans="1:48" ht="12.75" customHeight="1">
      <c r="A163" s="1"/>
      <c r="B163" s="4"/>
      <c r="C163" s="4"/>
      <c r="D163" s="4"/>
      <c r="AM163" s="86"/>
      <c r="AN163" s="86"/>
      <c r="AO163" s="86"/>
      <c r="AP163" s="86"/>
      <c r="AQ163" s="86"/>
      <c r="AR163" s="86"/>
      <c r="AS163" s="86"/>
      <c r="AT163" s="86"/>
      <c r="AU163" s="86"/>
      <c r="AV163" s="86"/>
    </row>
    <row r="164" spans="1:48" ht="12.75" customHeight="1">
      <c r="A164" s="1"/>
      <c r="B164" s="4"/>
      <c r="C164" s="4"/>
      <c r="D164" s="4"/>
      <c r="AM164" s="86"/>
      <c r="AN164" s="86"/>
      <c r="AO164" s="86"/>
      <c r="AP164" s="86"/>
      <c r="AQ164" s="86"/>
      <c r="AR164" s="86"/>
      <c r="AS164" s="86"/>
      <c r="AT164" s="86"/>
      <c r="AU164" s="86"/>
      <c r="AV164" s="86"/>
    </row>
    <row r="165" spans="1:48" ht="12.75" customHeight="1">
      <c r="A165" s="1"/>
      <c r="B165" s="4"/>
      <c r="C165" s="4"/>
      <c r="D165" s="4"/>
      <c r="AM165" s="86"/>
      <c r="AN165" s="86"/>
      <c r="AO165" s="86"/>
      <c r="AP165" s="86"/>
      <c r="AQ165" s="86"/>
      <c r="AR165" s="86"/>
      <c r="AS165" s="86"/>
      <c r="AT165" s="86"/>
      <c r="AU165" s="86"/>
      <c r="AV165" s="86"/>
    </row>
    <row r="166" spans="1:48" ht="12.75" customHeight="1">
      <c r="A166" s="1"/>
      <c r="B166" s="4"/>
      <c r="C166" s="4"/>
      <c r="D166" s="4"/>
      <c r="AM166" s="86"/>
      <c r="AN166" s="86"/>
      <c r="AO166" s="86"/>
      <c r="AP166" s="86"/>
      <c r="AQ166" s="86"/>
      <c r="AR166" s="86"/>
      <c r="AS166" s="86"/>
      <c r="AT166" s="86"/>
      <c r="AU166" s="86"/>
      <c r="AV166" s="86"/>
    </row>
    <row r="167" spans="1:48" ht="12.75" customHeight="1">
      <c r="A167" s="1"/>
      <c r="B167" s="4"/>
      <c r="C167" s="4"/>
      <c r="D167" s="4"/>
      <c r="AM167" s="86"/>
      <c r="AN167" s="86"/>
      <c r="AO167" s="86"/>
      <c r="AP167" s="86"/>
      <c r="AQ167" s="86"/>
      <c r="AR167" s="86"/>
      <c r="AS167" s="86"/>
      <c r="AT167" s="86"/>
      <c r="AU167" s="86"/>
      <c r="AV167" s="86"/>
    </row>
    <row r="168" spans="1:48" ht="12.75" customHeight="1">
      <c r="A168" s="1"/>
      <c r="B168" s="4"/>
      <c r="C168" s="4"/>
      <c r="D168" s="4"/>
      <c r="AM168" s="86"/>
      <c r="AN168" s="86"/>
      <c r="AO168" s="86"/>
      <c r="AP168" s="86"/>
      <c r="AQ168" s="86"/>
      <c r="AR168" s="86"/>
      <c r="AS168" s="86"/>
      <c r="AT168" s="86"/>
      <c r="AU168" s="86"/>
      <c r="AV168" s="86"/>
    </row>
    <row r="169" spans="1:48" ht="12.75" customHeight="1">
      <c r="A169" s="1"/>
      <c r="B169" s="4"/>
      <c r="C169" s="4"/>
      <c r="D169" s="4"/>
      <c r="AM169" s="86"/>
      <c r="AN169" s="86"/>
      <c r="AO169" s="86"/>
      <c r="AP169" s="86"/>
      <c r="AQ169" s="86"/>
      <c r="AR169" s="86"/>
      <c r="AS169" s="86"/>
      <c r="AT169" s="86"/>
      <c r="AU169" s="86"/>
      <c r="AV169" s="86"/>
    </row>
    <row r="170" spans="1:48" ht="12.75" customHeight="1">
      <c r="A170" s="1"/>
      <c r="B170" s="4"/>
      <c r="C170" s="4"/>
      <c r="D170" s="4"/>
      <c r="AM170" s="86"/>
      <c r="AN170" s="86"/>
      <c r="AO170" s="86"/>
      <c r="AP170" s="86"/>
      <c r="AQ170" s="86"/>
      <c r="AR170" s="86"/>
      <c r="AS170" s="86"/>
      <c r="AT170" s="86"/>
      <c r="AU170" s="86"/>
      <c r="AV170" s="86"/>
    </row>
    <row r="171" spans="1:48" ht="12.75" customHeight="1">
      <c r="A171" s="1"/>
      <c r="B171" s="4"/>
      <c r="C171" s="4"/>
      <c r="D171" s="4"/>
      <c r="AM171" s="86"/>
      <c r="AN171" s="86"/>
      <c r="AO171" s="86"/>
      <c r="AP171" s="86"/>
      <c r="AQ171" s="86"/>
      <c r="AR171" s="86"/>
      <c r="AS171" s="86"/>
      <c r="AT171" s="86"/>
      <c r="AU171" s="86"/>
      <c r="AV171" s="86"/>
    </row>
    <row r="172" spans="1:48" ht="12.75" customHeight="1">
      <c r="A172" s="1"/>
      <c r="B172" s="4"/>
      <c r="C172" s="4"/>
      <c r="D172" s="4"/>
      <c r="AM172" s="86"/>
      <c r="AN172" s="86"/>
      <c r="AO172" s="86"/>
      <c r="AP172" s="86"/>
      <c r="AQ172" s="86"/>
      <c r="AR172" s="86"/>
      <c r="AS172" s="86"/>
      <c r="AT172" s="86"/>
      <c r="AU172" s="86"/>
      <c r="AV172" s="86"/>
    </row>
    <row r="173" spans="1:48" ht="12.75" customHeight="1">
      <c r="A173" s="1"/>
      <c r="B173" s="4"/>
      <c r="C173" s="4"/>
      <c r="D173" s="4"/>
      <c r="AM173" s="86"/>
      <c r="AN173" s="86"/>
      <c r="AO173" s="86"/>
      <c r="AP173" s="86"/>
      <c r="AQ173" s="86"/>
      <c r="AR173" s="86"/>
      <c r="AS173" s="86"/>
      <c r="AT173" s="86"/>
      <c r="AU173" s="86"/>
      <c r="AV173" s="86"/>
    </row>
    <row r="174" spans="1:48" ht="12.75" customHeight="1">
      <c r="A174" s="1"/>
      <c r="B174" s="4"/>
      <c r="C174" s="4"/>
      <c r="D174" s="4"/>
      <c r="AM174" s="86"/>
      <c r="AN174" s="86"/>
      <c r="AO174" s="86"/>
      <c r="AP174" s="86"/>
      <c r="AQ174" s="86"/>
      <c r="AR174" s="86"/>
      <c r="AS174" s="86"/>
      <c r="AT174" s="86"/>
      <c r="AU174" s="86"/>
      <c r="AV174" s="86"/>
    </row>
    <row r="175" spans="1:48" ht="12.75" customHeight="1">
      <c r="A175" s="1"/>
      <c r="B175" s="4"/>
      <c r="C175" s="4"/>
      <c r="D175" s="4"/>
      <c r="AM175" s="86"/>
      <c r="AN175" s="86"/>
      <c r="AO175" s="86"/>
      <c r="AP175" s="86"/>
      <c r="AQ175" s="86"/>
      <c r="AR175" s="86"/>
      <c r="AS175" s="86"/>
      <c r="AT175" s="86"/>
      <c r="AU175" s="86"/>
      <c r="AV175" s="86"/>
    </row>
    <row r="176" spans="1:48" ht="12.75" customHeight="1">
      <c r="A176" s="1"/>
      <c r="B176" s="4"/>
      <c r="C176" s="4"/>
      <c r="D176" s="4"/>
      <c r="AM176" s="86"/>
      <c r="AN176" s="86"/>
      <c r="AO176" s="86"/>
      <c r="AP176" s="86"/>
      <c r="AQ176" s="86"/>
      <c r="AR176" s="86"/>
      <c r="AS176" s="86"/>
      <c r="AT176" s="86"/>
      <c r="AU176" s="86"/>
      <c r="AV176" s="86"/>
    </row>
    <row r="177" spans="1:48" ht="12.75" customHeight="1">
      <c r="A177" s="1"/>
      <c r="B177" s="4"/>
      <c r="C177" s="4"/>
      <c r="D177" s="4"/>
      <c r="AM177" s="86"/>
      <c r="AN177" s="86"/>
      <c r="AO177" s="86"/>
      <c r="AP177" s="86"/>
      <c r="AQ177" s="86"/>
      <c r="AR177" s="86"/>
      <c r="AS177" s="86"/>
      <c r="AT177" s="86"/>
      <c r="AU177" s="86"/>
      <c r="AV177" s="86"/>
    </row>
    <row r="178" spans="1:48" ht="12.75" customHeight="1">
      <c r="A178" s="1"/>
      <c r="B178" s="4"/>
      <c r="C178" s="4"/>
      <c r="D178" s="4"/>
      <c r="AM178" s="86"/>
      <c r="AN178" s="86"/>
      <c r="AO178" s="86"/>
      <c r="AP178" s="86"/>
      <c r="AQ178" s="86"/>
      <c r="AR178" s="86"/>
      <c r="AS178" s="86"/>
      <c r="AT178" s="86"/>
      <c r="AU178" s="86"/>
      <c r="AV178" s="86"/>
    </row>
    <row r="179" spans="1:48" ht="12.75" customHeight="1">
      <c r="A179" s="1"/>
      <c r="B179" s="4"/>
      <c r="C179" s="4"/>
      <c r="D179" s="4"/>
      <c r="AM179" s="86"/>
      <c r="AN179" s="86"/>
      <c r="AO179" s="86"/>
      <c r="AP179" s="86"/>
      <c r="AQ179" s="86"/>
      <c r="AR179" s="86"/>
      <c r="AS179" s="86"/>
      <c r="AT179" s="86"/>
      <c r="AU179" s="86"/>
      <c r="AV179" s="86"/>
    </row>
    <row r="180" spans="1:48" ht="12.75" customHeight="1">
      <c r="A180" s="1"/>
      <c r="B180" s="4"/>
      <c r="C180" s="4"/>
      <c r="D180" s="4"/>
      <c r="AM180" s="86"/>
      <c r="AN180" s="86"/>
      <c r="AO180" s="86"/>
      <c r="AP180" s="86"/>
      <c r="AQ180" s="86"/>
      <c r="AR180" s="86"/>
      <c r="AS180" s="86"/>
      <c r="AT180" s="86"/>
      <c r="AU180" s="86"/>
      <c r="AV180" s="86"/>
    </row>
    <row r="181" spans="1:48" ht="12.75" customHeight="1">
      <c r="A181" s="1"/>
      <c r="B181" s="4"/>
      <c r="C181" s="4"/>
      <c r="D181" s="4"/>
      <c r="AM181" s="86"/>
      <c r="AN181" s="86"/>
      <c r="AO181" s="86"/>
      <c r="AP181" s="86"/>
      <c r="AQ181" s="86"/>
      <c r="AR181" s="86"/>
      <c r="AS181" s="86"/>
      <c r="AT181" s="86"/>
      <c r="AU181" s="86"/>
      <c r="AV181" s="86"/>
    </row>
    <row r="182" spans="1:48" ht="12.75" customHeight="1">
      <c r="A182" s="1"/>
      <c r="B182" s="4"/>
      <c r="C182" s="4"/>
      <c r="D182" s="4"/>
      <c r="AM182" s="86"/>
      <c r="AN182" s="86"/>
      <c r="AO182" s="86"/>
      <c r="AP182" s="86"/>
      <c r="AQ182" s="86"/>
      <c r="AR182" s="86"/>
      <c r="AS182" s="86"/>
      <c r="AT182" s="86"/>
      <c r="AU182" s="86"/>
      <c r="AV182" s="86"/>
    </row>
    <row r="183" spans="1:48" ht="12.75" customHeight="1">
      <c r="A183" s="1"/>
      <c r="B183" s="4"/>
      <c r="C183" s="4"/>
      <c r="D183" s="4"/>
      <c r="AM183" s="86"/>
      <c r="AN183" s="86"/>
      <c r="AO183" s="86"/>
      <c r="AP183" s="86"/>
      <c r="AQ183" s="86"/>
      <c r="AR183" s="86"/>
      <c r="AS183" s="86"/>
      <c r="AT183" s="86"/>
      <c r="AU183" s="86"/>
      <c r="AV183" s="86"/>
    </row>
    <row r="184" spans="1:48" ht="12.75" customHeight="1">
      <c r="A184" s="1"/>
      <c r="B184" s="4"/>
      <c r="C184" s="4"/>
      <c r="D184" s="4"/>
      <c r="AM184" s="86"/>
      <c r="AN184" s="86"/>
      <c r="AO184" s="86"/>
      <c r="AP184" s="86"/>
      <c r="AQ184" s="86"/>
      <c r="AR184" s="86"/>
      <c r="AS184" s="86"/>
      <c r="AT184" s="86"/>
      <c r="AU184" s="86"/>
      <c r="AV184" s="86"/>
    </row>
    <row r="185" spans="1:48" ht="12.75" customHeight="1">
      <c r="A185" s="1"/>
      <c r="B185" s="4"/>
      <c r="C185" s="4"/>
      <c r="D185" s="4"/>
      <c r="AM185" s="86"/>
      <c r="AN185" s="86"/>
      <c r="AO185" s="86"/>
      <c r="AP185" s="86"/>
      <c r="AQ185" s="86"/>
      <c r="AR185" s="86"/>
      <c r="AS185" s="86"/>
      <c r="AT185" s="86"/>
      <c r="AU185" s="86"/>
      <c r="AV185" s="86"/>
    </row>
    <row r="186" spans="1:48" ht="12.75" customHeight="1">
      <c r="A186" s="1"/>
      <c r="B186" s="4"/>
      <c r="C186" s="4"/>
      <c r="D186" s="4"/>
      <c r="AM186" s="86"/>
      <c r="AN186" s="86"/>
      <c r="AO186" s="86"/>
      <c r="AP186" s="86"/>
      <c r="AQ186" s="86"/>
      <c r="AR186" s="86"/>
      <c r="AS186" s="86"/>
      <c r="AT186" s="86"/>
      <c r="AU186" s="86"/>
      <c r="AV186" s="86"/>
    </row>
    <row r="187" spans="1:48" ht="12.75" customHeight="1">
      <c r="A187" s="1"/>
      <c r="B187" s="4"/>
      <c r="C187" s="4"/>
      <c r="D187" s="4"/>
      <c r="AM187" s="86"/>
      <c r="AN187" s="86"/>
      <c r="AO187" s="86"/>
      <c r="AP187" s="86"/>
      <c r="AQ187" s="86"/>
      <c r="AR187" s="86"/>
      <c r="AS187" s="86"/>
      <c r="AT187" s="86"/>
      <c r="AU187" s="86"/>
      <c r="AV187" s="86"/>
    </row>
    <row r="188" spans="1:48" ht="12.75" customHeight="1">
      <c r="A188" s="1"/>
      <c r="B188" s="4"/>
      <c r="C188" s="4"/>
      <c r="D188" s="4"/>
      <c r="AM188" s="86"/>
      <c r="AN188" s="86"/>
      <c r="AO188" s="86"/>
      <c r="AP188" s="86"/>
      <c r="AQ188" s="86"/>
      <c r="AR188" s="86"/>
      <c r="AS188" s="86"/>
      <c r="AT188" s="86"/>
      <c r="AU188" s="86"/>
      <c r="AV188" s="86"/>
    </row>
    <row r="189" spans="1:48" ht="12.75" customHeight="1">
      <c r="A189" s="1"/>
      <c r="B189" s="4"/>
      <c r="C189" s="4"/>
      <c r="D189" s="4"/>
      <c r="AM189" s="86"/>
      <c r="AN189" s="86"/>
      <c r="AO189" s="86"/>
      <c r="AP189" s="86"/>
      <c r="AQ189" s="86"/>
      <c r="AR189" s="86"/>
      <c r="AS189" s="86"/>
      <c r="AT189" s="86"/>
      <c r="AU189" s="86"/>
      <c r="AV189" s="86"/>
    </row>
    <row r="190" spans="1:48" ht="12.75" customHeight="1">
      <c r="A190" s="1"/>
      <c r="B190" s="4"/>
      <c r="C190" s="4"/>
      <c r="D190" s="4"/>
      <c r="AM190" s="86"/>
      <c r="AN190" s="86"/>
      <c r="AO190" s="86"/>
      <c r="AP190" s="86"/>
      <c r="AQ190" s="86"/>
      <c r="AR190" s="86"/>
      <c r="AS190" s="86"/>
      <c r="AT190" s="86"/>
      <c r="AU190" s="86"/>
      <c r="AV190" s="86"/>
    </row>
    <row r="191" spans="1:48" ht="12.75" customHeight="1">
      <c r="A191" s="1"/>
      <c r="B191" s="4"/>
      <c r="C191" s="4"/>
      <c r="D191" s="4"/>
      <c r="AM191" s="86"/>
      <c r="AN191" s="86"/>
      <c r="AO191" s="86"/>
      <c r="AP191" s="86"/>
      <c r="AQ191" s="86"/>
      <c r="AR191" s="86"/>
      <c r="AS191" s="86"/>
      <c r="AT191" s="86"/>
      <c r="AU191" s="86"/>
      <c r="AV191" s="86"/>
    </row>
    <row r="192" spans="1:48" ht="12.75" customHeight="1">
      <c r="A192" s="1"/>
      <c r="B192" s="4"/>
      <c r="C192" s="4"/>
      <c r="D192" s="4"/>
      <c r="AM192" s="86"/>
      <c r="AN192" s="86"/>
      <c r="AO192" s="86"/>
      <c r="AP192" s="86"/>
      <c r="AQ192" s="86"/>
      <c r="AR192" s="86"/>
      <c r="AS192" s="86"/>
      <c r="AT192" s="86"/>
      <c r="AU192" s="86"/>
      <c r="AV192" s="86"/>
    </row>
    <row r="193" spans="1:48" ht="12.75" customHeight="1">
      <c r="A193" s="1"/>
      <c r="B193" s="4"/>
      <c r="C193" s="4"/>
      <c r="D193" s="4"/>
      <c r="AM193" s="86"/>
      <c r="AN193" s="86"/>
      <c r="AO193" s="86"/>
      <c r="AP193" s="86"/>
      <c r="AQ193" s="86"/>
      <c r="AR193" s="86"/>
      <c r="AS193" s="86"/>
      <c r="AT193" s="86"/>
      <c r="AU193" s="86"/>
      <c r="AV193" s="86"/>
    </row>
    <row r="194" spans="1:48" ht="12.75" customHeight="1">
      <c r="A194" s="1"/>
      <c r="B194" s="4"/>
      <c r="C194" s="4"/>
      <c r="D194" s="4"/>
      <c r="AM194" s="86"/>
      <c r="AN194" s="86"/>
      <c r="AO194" s="86"/>
      <c r="AP194" s="86"/>
      <c r="AQ194" s="86"/>
      <c r="AR194" s="86"/>
      <c r="AS194" s="86"/>
      <c r="AT194" s="86"/>
      <c r="AU194" s="86"/>
      <c r="AV194" s="86"/>
    </row>
    <row r="195" spans="1:48" ht="12.75" customHeight="1">
      <c r="A195" s="1"/>
      <c r="B195" s="4"/>
      <c r="C195" s="4"/>
      <c r="D195" s="4"/>
      <c r="AM195" s="86"/>
      <c r="AN195" s="86"/>
      <c r="AO195" s="86"/>
      <c r="AP195" s="86"/>
      <c r="AQ195" s="86"/>
      <c r="AR195" s="86"/>
      <c r="AS195" s="86"/>
      <c r="AT195" s="86"/>
      <c r="AU195" s="86"/>
      <c r="AV195" s="86"/>
    </row>
    <row r="196" spans="1:48" ht="12.75" customHeight="1">
      <c r="A196" s="1"/>
      <c r="B196" s="4"/>
      <c r="C196" s="4"/>
      <c r="D196" s="4"/>
      <c r="AM196" s="86"/>
      <c r="AN196" s="86"/>
      <c r="AO196" s="86"/>
      <c r="AP196" s="86"/>
      <c r="AQ196" s="86"/>
      <c r="AR196" s="86"/>
      <c r="AS196" s="86"/>
      <c r="AT196" s="86"/>
      <c r="AU196" s="86"/>
      <c r="AV196" s="86"/>
    </row>
    <row r="197" spans="1:48" ht="12.75" customHeight="1">
      <c r="A197" s="1"/>
      <c r="B197" s="4"/>
      <c r="C197" s="4"/>
      <c r="D197" s="4"/>
      <c r="AM197" s="86"/>
      <c r="AN197" s="86"/>
      <c r="AO197" s="86"/>
      <c r="AP197" s="86"/>
      <c r="AQ197" s="86"/>
      <c r="AR197" s="86"/>
      <c r="AS197" s="86"/>
      <c r="AT197" s="86"/>
      <c r="AU197" s="86"/>
      <c r="AV197" s="86"/>
    </row>
    <row r="198" spans="1:48" ht="12.75" customHeight="1">
      <c r="A198" s="1"/>
      <c r="B198" s="4"/>
      <c r="C198" s="4"/>
      <c r="D198" s="4"/>
      <c r="AM198" s="86"/>
      <c r="AN198" s="86"/>
      <c r="AO198" s="86"/>
      <c r="AP198" s="86"/>
      <c r="AQ198" s="86"/>
      <c r="AR198" s="86"/>
      <c r="AS198" s="86"/>
      <c r="AT198" s="86"/>
      <c r="AU198" s="86"/>
      <c r="AV198" s="86"/>
    </row>
    <row r="199" spans="1:48" ht="12.75" customHeight="1">
      <c r="A199" s="1"/>
      <c r="B199" s="4"/>
      <c r="C199" s="4"/>
      <c r="D199" s="4"/>
      <c r="AM199" s="86"/>
      <c r="AN199" s="86"/>
      <c r="AO199" s="86"/>
      <c r="AP199" s="86"/>
      <c r="AQ199" s="86"/>
      <c r="AR199" s="86"/>
      <c r="AS199" s="86"/>
      <c r="AT199" s="86"/>
      <c r="AU199" s="86"/>
      <c r="AV199" s="86"/>
    </row>
    <row r="200" spans="1:48" ht="12.75" customHeight="1">
      <c r="A200" s="1"/>
      <c r="B200" s="4"/>
      <c r="C200" s="4"/>
      <c r="D200" s="4"/>
      <c r="AM200" s="86"/>
      <c r="AN200" s="86"/>
      <c r="AO200" s="86"/>
      <c r="AP200" s="86"/>
      <c r="AQ200" s="86"/>
      <c r="AR200" s="86"/>
      <c r="AS200" s="86"/>
      <c r="AT200" s="86"/>
      <c r="AU200" s="86"/>
      <c r="AV200" s="86"/>
    </row>
    <row r="201" spans="1:48" ht="12.75" customHeight="1">
      <c r="A201" s="1"/>
      <c r="B201" s="4"/>
      <c r="C201" s="4"/>
      <c r="D201" s="4"/>
      <c r="AM201" s="86"/>
      <c r="AN201" s="86"/>
      <c r="AO201" s="86"/>
      <c r="AP201" s="86"/>
      <c r="AQ201" s="86"/>
      <c r="AR201" s="86"/>
      <c r="AS201" s="86"/>
      <c r="AT201" s="86"/>
      <c r="AU201" s="86"/>
      <c r="AV201" s="86"/>
    </row>
    <row r="202" spans="1:48" ht="12.75" customHeight="1">
      <c r="A202" s="1"/>
      <c r="B202" s="4"/>
      <c r="C202" s="4"/>
      <c r="D202" s="4"/>
      <c r="AM202" s="86"/>
      <c r="AN202" s="86"/>
      <c r="AO202" s="86"/>
      <c r="AP202" s="86"/>
      <c r="AQ202" s="86"/>
      <c r="AR202" s="86"/>
      <c r="AS202" s="86"/>
      <c r="AT202" s="86"/>
      <c r="AU202" s="86"/>
      <c r="AV202" s="86"/>
    </row>
    <row r="203" spans="1:48" ht="12.75" customHeight="1">
      <c r="A203" s="1"/>
      <c r="B203" s="4"/>
      <c r="C203" s="4"/>
      <c r="D203" s="4"/>
      <c r="AM203" s="86"/>
      <c r="AN203" s="86"/>
      <c r="AO203" s="86"/>
      <c r="AP203" s="86"/>
      <c r="AQ203" s="86"/>
      <c r="AR203" s="86"/>
      <c r="AS203" s="86"/>
      <c r="AT203" s="86"/>
      <c r="AU203" s="86"/>
      <c r="AV203" s="86"/>
    </row>
    <row r="204" spans="1:48" ht="12.75" customHeight="1">
      <c r="A204" s="1"/>
      <c r="B204" s="4"/>
      <c r="C204" s="4"/>
      <c r="D204" s="4"/>
      <c r="AM204" s="86"/>
      <c r="AN204" s="86"/>
      <c r="AO204" s="86"/>
      <c r="AP204" s="86"/>
      <c r="AQ204" s="86"/>
      <c r="AR204" s="86"/>
      <c r="AS204" s="86"/>
      <c r="AT204" s="86"/>
      <c r="AU204" s="86"/>
      <c r="AV204" s="86"/>
    </row>
    <row r="205" spans="1:48" ht="12.75" customHeight="1">
      <c r="A205" s="1"/>
      <c r="B205" s="4"/>
      <c r="C205" s="4"/>
      <c r="D205" s="4"/>
      <c r="AM205" s="86"/>
      <c r="AN205" s="86"/>
      <c r="AO205" s="86"/>
      <c r="AP205" s="86"/>
      <c r="AQ205" s="86"/>
      <c r="AR205" s="86"/>
      <c r="AS205" s="86"/>
      <c r="AT205" s="86"/>
      <c r="AU205" s="86"/>
      <c r="AV205" s="86"/>
    </row>
    <row r="206" spans="1:48" ht="12.75" customHeight="1">
      <c r="A206" s="1"/>
      <c r="B206" s="4"/>
      <c r="C206" s="4"/>
      <c r="D206" s="4"/>
      <c r="AM206" s="86"/>
      <c r="AN206" s="86"/>
      <c r="AO206" s="86"/>
      <c r="AP206" s="86"/>
      <c r="AQ206" s="86"/>
      <c r="AR206" s="86"/>
      <c r="AS206" s="86"/>
      <c r="AT206" s="86"/>
      <c r="AU206" s="86"/>
      <c r="AV206" s="86"/>
    </row>
    <row r="207" spans="1:48" ht="12.75" customHeight="1">
      <c r="A207" s="1"/>
      <c r="B207" s="4"/>
      <c r="C207" s="4"/>
      <c r="D207" s="4"/>
      <c r="AM207" s="86"/>
      <c r="AN207" s="86"/>
      <c r="AO207" s="86"/>
      <c r="AP207" s="86"/>
      <c r="AQ207" s="86"/>
      <c r="AR207" s="86"/>
      <c r="AS207" s="86"/>
      <c r="AT207" s="86"/>
      <c r="AU207" s="86"/>
      <c r="AV207" s="86"/>
    </row>
    <row r="208" spans="1:48" ht="12.75" customHeight="1">
      <c r="A208" s="1"/>
      <c r="B208" s="4"/>
      <c r="C208" s="4"/>
      <c r="D208" s="4"/>
      <c r="AM208" s="86"/>
      <c r="AN208" s="86"/>
      <c r="AO208" s="86"/>
      <c r="AP208" s="86"/>
      <c r="AQ208" s="86"/>
      <c r="AR208" s="86"/>
      <c r="AS208" s="86"/>
      <c r="AT208" s="86"/>
      <c r="AU208" s="86"/>
      <c r="AV208" s="86"/>
    </row>
    <row r="209" spans="1:48" ht="12.75" customHeight="1">
      <c r="A209" s="1"/>
      <c r="B209" s="4"/>
      <c r="C209" s="4"/>
      <c r="D209" s="4"/>
      <c r="AM209" s="86"/>
      <c r="AN209" s="86"/>
      <c r="AO209" s="86"/>
      <c r="AP209" s="86"/>
      <c r="AQ209" s="86"/>
      <c r="AR209" s="86"/>
      <c r="AS209" s="86"/>
      <c r="AT209" s="86"/>
      <c r="AU209" s="86"/>
      <c r="AV209" s="86"/>
    </row>
    <row r="210" spans="1:48" ht="12.75" customHeight="1">
      <c r="A210" s="1"/>
      <c r="B210" s="4"/>
      <c r="C210" s="4"/>
      <c r="D210" s="4"/>
      <c r="AM210" s="86"/>
      <c r="AN210" s="86"/>
      <c r="AO210" s="86"/>
      <c r="AP210" s="86"/>
      <c r="AQ210" s="86"/>
      <c r="AR210" s="86"/>
      <c r="AS210" s="86"/>
      <c r="AT210" s="86"/>
      <c r="AU210" s="86"/>
      <c r="AV210" s="86"/>
    </row>
    <row r="211" spans="1:48" ht="12.75" customHeight="1">
      <c r="A211" s="1"/>
      <c r="B211" s="4"/>
      <c r="C211" s="4"/>
      <c r="D211" s="4"/>
      <c r="AM211" s="86"/>
      <c r="AN211" s="86"/>
      <c r="AO211" s="86"/>
      <c r="AP211" s="86"/>
      <c r="AQ211" s="86"/>
      <c r="AR211" s="86"/>
      <c r="AS211" s="86"/>
      <c r="AT211" s="86"/>
      <c r="AU211" s="86"/>
      <c r="AV211" s="86"/>
    </row>
    <row r="212" spans="1:48" ht="12.75" customHeight="1">
      <c r="A212" s="1"/>
      <c r="B212" s="4"/>
      <c r="C212" s="4"/>
      <c r="D212" s="4"/>
      <c r="AM212" s="86"/>
      <c r="AN212" s="86"/>
      <c r="AO212" s="86"/>
      <c r="AP212" s="86"/>
      <c r="AQ212" s="86"/>
      <c r="AR212" s="86"/>
      <c r="AS212" s="86"/>
      <c r="AT212" s="86"/>
      <c r="AU212" s="86"/>
      <c r="AV212" s="86"/>
    </row>
    <row r="213" spans="1:48" ht="12.75" customHeight="1">
      <c r="A213" s="1"/>
      <c r="B213" s="4"/>
      <c r="C213" s="4"/>
      <c r="D213" s="4"/>
      <c r="AM213" s="86"/>
      <c r="AN213" s="86"/>
      <c r="AO213" s="86"/>
      <c r="AP213" s="86"/>
      <c r="AQ213" s="86"/>
      <c r="AR213" s="86"/>
      <c r="AS213" s="86"/>
      <c r="AT213" s="86"/>
      <c r="AU213" s="86"/>
      <c r="AV213" s="86"/>
    </row>
    <row r="214" spans="1:48" ht="12.75" customHeight="1">
      <c r="A214" s="1"/>
      <c r="B214" s="4"/>
      <c r="C214" s="4"/>
      <c r="D214" s="4"/>
      <c r="AM214" s="86"/>
      <c r="AN214" s="86"/>
      <c r="AO214" s="86"/>
      <c r="AP214" s="86"/>
      <c r="AQ214" s="86"/>
      <c r="AR214" s="86"/>
      <c r="AS214" s="86"/>
      <c r="AT214" s="86"/>
      <c r="AU214" s="86"/>
      <c r="AV214" s="86"/>
    </row>
    <row r="215" spans="1:48" ht="12.75" customHeight="1">
      <c r="A215" s="1"/>
      <c r="B215" s="4"/>
      <c r="C215" s="4"/>
      <c r="D215" s="4"/>
      <c r="AM215" s="86"/>
      <c r="AN215" s="86"/>
      <c r="AO215" s="86"/>
      <c r="AP215" s="86"/>
      <c r="AQ215" s="86"/>
      <c r="AR215" s="86"/>
      <c r="AS215" s="86"/>
      <c r="AT215" s="86"/>
      <c r="AU215" s="86"/>
      <c r="AV215" s="86"/>
    </row>
    <row r="216" spans="1:48" ht="12.75" customHeight="1">
      <c r="A216" s="1"/>
      <c r="B216" s="4"/>
      <c r="C216" s="4"/>
      <c r="D216" s="4"/>
      <c r="AM216" s="86"/>
      <c r="AN216" s="86"/>
      <c r="AO216" s="86"/>
      <c r="AP216" s="86"/>
      <c r="AQ216" s="86"/>
      <c r="AR216" s="86"/>
      <c r="AS216" s="86"/>
      <c r="AT216" s="86"/>
      <c r="AU216" s="86"/>
      <c r="AV216" s="86"/>
    </row>
    <row r="217" spans="1:48" ht="12.75" customHeight="1">
      <c r="A217" s="1"/>
      <c r="B217" s="4"/>
      <c r="C217" s="4"/>
      <c r="D217" s="4"/>
      <c r="AM217" s="86"/>
      <c r="AN217" s="86"/>
      <c r="AO217" s="86"/>
      <c r="AP217" s="86"/>
      <c r="AQ217" s="86"/>
      <c r="AR217" s="86"/>
      <c r="AS217" s="86"/>
      <c r="AT217" s="86"/>
      <c r="AU217" s="86"/>
      <c r="AV217" s="86"/>
    </row>
    <row r="218" spans="1:48" ht="12.75" customHeight="1">
      <c r="A218" s="1"/>
      <c r="B218" s="4"/>
      <c r="C218" s="4"/>
      <c r="D218" s="4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</row>
    <row r="219" spans="1:48" ht="12.75" customHeight="1">
      <c r="A219" s="1"/>
      <c r="B219" s="4"/>
      <c r="C219" s="4"/>
      <c r="D219" s="4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</row>
    <row r="220" spans="1:48" ht="12.75" customHeight="1">
      <c r="A220" s="1"/>
      <c r="B220" s="4"/>
      <c r="C220" s="4"/>
      <c r="D220" s="4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</row>
    <row r="221" spans="1:48" ht="12.75" customHeight="1">
      <c r="A221" s="1"/>
      <c r="B221" s="4"/>
      <c r="C221" s="4"/>
      <c r="D221" s="4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</row>
    <row r="222" spans="1:48" ht="12.75" customHeight="1">
      <c r="A222" s="1"/>
      <c r="B222" s="4"/>
      <c r="C222" s="4"/>
      <c r="D222" s="4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</row>
    <row r="223" spans="1:48" ht="12.75" customHeight="1">
      <c r="A223" s="1"/>
      <c r="B223" s="4"/>
      <c r="C223" s="4"/>
      <c r="D223" s="4"/>
      <c r="AM223" s="86"/>
      <c r="AN223" s="86"/>
      <c r="AO223" s="86"/>
      <c r="AP223" s="86"/>
      <c r="AQ223" s="86"/>
      <c r="AR223" s="86"/>
      <c r="AS223" s="86"/>
      <c r="AT223" s="86"/>
      <c r="AU223" s="86"/>
      <c r="AV223" s="86"/>
    </row>
    <row r="224" spans="1:48" ht="12.75" customHeight="1">
      <c r="A224" s="1"/>
      <c r="B224" s="4"/>
      <c r="C224" s="4"/>
      <c r="D224" s="4"/>
      <c r="AM224" s="86"/>
      <c r="AN224" s="86"/>
      <c r="AO224" s="86"/>
      <c r="AP224" s="86"/>
      <c r="AQ224" s="86"/>
      <c r="AR224" s="86"/>
      <c r="AS224" s="86"/>
      <c r="AT224" s="86"/>
      <c r="AU224" s="86"/>
      <c r="AV224" s="86"/>
    </row>
    <row r="225" spans="1:48" ht="12.75" customHeight="1">
      <c r="A225" s="1"/>
      <c r="B225" s="4"/>
      <c r="C225" s="4"/>
      <c r="D225" s="4"/>
      <c r="AM225" s="86"/>
      <c r="AN225" s="86"/>
      <c r="AO225" s="86"/>
      <c r="AP225" s="86"/>
      <c r="AQ225" s="86"/>
      <c r="AR225" s="86"/>
      <c r="AS225" s="86"/>
      <c r="AT225" s="86"/>
      <c r="AU225" s="86"/>
      <c r="AV225" s="86"/>
    </row>
    <row r="226" spans="1:48" ht="12.75" customHeight="1">
      <c r="A226" s="1"/>
      <c r="B226" s="4"/>
      <c r="C226" s="4"/>
      <c r="D226" s="4"/>
      <c r="AM226" s="86"/>
      <c r="AN226" s="86"/>
      <c r="AO226" s="86"/>
      <c r="AP226" s="86"/>
      <c r="AQ226" s="86"/>
      <c r="AR226" s="86"/>
      <c r="AS226" s="86"/>
      <c r="AT226" s="86"/>
      <c r="AU226" s="86"/>
      <c r="AV226" s="86"/>
    </row>
    <row r="227" spans="1:48" ht="12.75" customHeight="1">
      <c r="A227" s="1"/>
      <c r="B227" s="4"/>
      <c r="C227" s="4"/>
      <c r="D227" s="4"/>
      <c r="AM227" s="86"/>
      <c r="AN227" s="86"/>
      <c r="AO227" s="86"/>
      <c r="AP227" s="86"/>
      <c r="AQ227" s="86"/>
      <c r="AR227" s="86"/>
      <c r="AS227" s="86"/>
      <c r="AT227" s="86"/>
      <c r="AU227" s="86"/>
      <c r="AV227" s="86"/>
    </row>
    <row r="228" spans="1:48" ht="12.75" customHeight="1">
      <c r="A228" s="1"/>
      <c r="B228" s="4"/>
      <c r="C228" s="4"/>
      <c r="D228" s="4"/>
      <c r="AM228" s="86"/>
      <c r="AN228" s="86"/>
      <c r="AO228" s="86"/>
      <c r="AP228" s="86"/>
      <c r="AQ228" s="86"/>
      <c r="AR228" s="86"/>
      <c r="AS228" s="86"/>
      <c r="AT228" s="86"/>
      <c r="AU228" s="86"/>
      <c r="AV228" s="86"/>
    </row>
    <row r="229" spans="1:48" ht="12.75" customHeight="1">
      <c r="A229" s="1"/>
      <c r="B229" s="4"/>
      <c r="C229" s="4"/>
      <c r="D229" s="4"/>
      <c r="AM229" s="86"/>
      <c r="AN229" s="86"/>
      <c r="AO229" s="86"/>
      <c r="AP229" s="86"/>
      <c r="AQ229" s="86"/>
      <c r="AR229" s="86"/>
      <c r="AS229" s="86"/>
      <c r="AT229" s="86"/>
      <c r="AU229" s="86"/>
      <c r="AV229" s="86"/>
    </row>
    <row r="230" spans="1:48" ht="12.75" customHeight="1">
      <c r="A230" s="1"/>
      <c r="B230" s="4"/>
      <c r="C230" s="4"/>
      <c r="D230" s="4"/>
      <c r="AM230" s="86"/>
      <c r="AN230" s="86"/>
      <c r="AO230" s="86"/>
      <c r="AP230" s="86"/>
      <c r="AQ230" s="86"/>
      <c r="AR230" s="86"/>
      <c r="AS230" s="86"/>
      <c r="AT230" s="86"/>
      <c r="AU230" s="86"/>
      <c r="AV230" s="86"/>
    </row>
    <row r="231" spans="1:48" ht="12.75" customHeight="1">
      <c r="A231" s="1"/>
      <c r="B231" s="4"/>
      <c r="C231" s="4"/>
      <c r="D231" s="4"/>
      <c r="AM231" s="86"/>
      <c r="AN231" s="86"/>
      <c r="AO231" s="86"/>
      <c r="AP231" s="86"/>
      <c r="AQ231" s="86"/>
      <c r="AR231" s="86"/>
      <c r="AS231" s="86"/>
      <c r="AT231" s="86"/>
      <c r="AU231" s="86"/>
      <c r="AV231" s="86"/>
    </row>
    <row r="232" spans="1:48" ht="12.75" customHeight="1">
      <c r="A232" s="1"/>
      <c r="B232" s="4"/>
      <c r="C232" s="4"/>
      <c r="D232" s="4"/>
      <c r="AM232" s="86"/>
      <c r="AN232" s="86"/>
      <c r="AO232" s="86"/>
      <c r="AP232" s="86"/>
      <c r="AQ232" s="86"/>
      <c r="AR232" s="86"/>
      <c r="AS232" s="86"/>
      <c r="AT232" s="86"/>
      <c r="AU232" s="86"/>
      <c r="AV232" s="86"/>
    </row>
    <row r="233" spans="1:48" ht="12.75" customHeight="1">
      <c r="A233" s="1"/>
      <c r="B233" s="4"/>
      <c r="C233" s="4"/>
      <c r="D233" s="4"/>
      <c r="AM233" s="86"/>
      <c r="AN233" s="86"/>
      <c r="AO233" s="86"/>
      <c r="AP233" s="86"/>
      <c r="AQ233" s="86"/>
      <c r="AR233" s="86"/>
      <c r="AS233" s="86"/>
      <c r="AT233" s="86"/>
      <c r="AU233" s="86"/>
      <c r="AV233" s="86"/>
    </row>
    <row r="234" spans="1:48" ht="15.75" customHeight="1"/>
    <row r="235" spans="1:48" ht="15.75" customHeight="1"/>
    <row r="236" spans="1:48" ht="15.75" customHeight="1"/>
    <row r="237" spans="1:48" ht="15.75" customHeight="1"/>
    <row r="238" spans="1:48" ht="15.75" customHeight="1"/>
    <row r="239" spans="1:48" ht="15.75" customHeight="1"/>
    <row r="240" spans="1:48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5:AV33" xr:uid="{00000000-0009-0000-0000-000003000000}"/>
  <mergeCells count="14">
    <mergeCell ref="E3:W3"/>
    <mergeCell ref="X3:AP3"/>
    <mergeCell ref="AQ3:AS3"/>
    <mergeCell ref="AT3:AV3"/>
    <mergeCell ref="AM4:AP4"/>
    <mergeCell ref="AQ4:AS4"/>
    <mergeCell ref="AT4:AV4"/>
    <mergeCell ref="X4:AB4"/>
    <mergeCell ref="E4:I4"/>
    <mergeCell ref="J4:N4"/>
    <mergeCell ref="O4:S4"/>
    <mergeCell ref="T4:W4"/>
    <mergeCell ref="AH4:AL4"/>
    <mergeCell ref="AC4:AG4"/>
  </mergeCells>
  <pageMargins left="0.7" right="0.7" top="0.75" bottom="0.75" header="0" footer="0"/>
  <pageSetup scale="8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C0C0"/>
  </sheetPr>
  <dimension ref="A1:AF1081"/>
  <sheetViews>
    <sheetView showGridLines="0" tabSelected="1" workbookViewId="0">
      <pane ySplit="2" topLeftCell="A3" activePane="bottomLeft" state="frozen"/>
      <selection pane="bottomLeft" activeCell="J4" sqref="J4"/>
    </sheetView>
  </sheetViews>
  <sheetFormatPr defaultColWidth="14.42578125" defaultRowHeight="15" customHeight="1"/>
  <cols>
    <col min="1" max="1" width="10.7109375" customWidth="1"/>
    <col min="2" max="3" width="7.7109375" customWidth="1"/>
    <col min="4" max="4" width="2.7109375" customWidth="1"/>
    <col min="5" max="5" width="10.7109375" customWidth="1"/>
    <col min="6" max="7" width="7.7109375" customWidth="1"/>
    <col min="8" max="8" width="2.7109375" customWidth="1"/>
    <col min="9" max="9" width="10.7109375" customWidth="1"/>
    <col min="10" max="11" width="7.7109375" customWidth="1"/>
    <col min="12" max="12" width="2.7109375" customWidth="1"/>
    <col min="13" max="13" width="10.7109375" customWidth="1"/>
    <col min="14" max="15" width="7.7109375" customWidth="1"/>
    <col min="16" max="16" width="2.7109375" customWidth="1"/>
    <col min="17" max="17" width="10.7109375" customWidth="1"/>
    <col min="18" max="19" width="7.7109375" customWidth="1"/>
    <col min="20" max="20" width="2.7109375" customWidth="1"/>
    <col min="21" max="21" width="10.7109375" customWidth="1"/>
    <col min="22" max="23" width="7.7109375" customWidth="1"/>
    <col min="24" max="24" width="2.7109375" customWidth="1"/>
    <col min="25" max="25" width="10.7109375" customWidth="1"/>
    <col min="26" max="28" width="7.7109375" customWidth="1"/>
    <col min="29" max="29" width="30.5703125" customWidth="1"/>
    <col min="30" max="32" width="9.28515625" customWidth="1"/>
  </cols>
  <sheetData>
    <row r="1" spans="1:32" ht="12.75" customHeight="1">
      <c r="A1" s="213" t="s">
        <v>190</v>
      </c>
      <c r="B1" s="214"/>
      <c r="C1" s="214"/>
      <c r="D1" s="115"/>
      <c r="E1" s="215" t="s">
        <v>191</v>
      </c>
      <c r="F1" s="214"/>
      <c r="G1" s="214"/>
      <c r="H1" s="115"/>
      <c r="I1" s="216" t="s">
        <v>192</v>
      </c>
      <c r="J1" s="217"/>
      <c r="K1" s="217"/>
      <c r="L1" s="115"/>
      <c r="M1" s="216" t="s">
        <v>193</v>
      </c>
      <c r="N1" s="217"/>
      <c r="O1" s="217"/>
      <c r="P1" s="116"/>
      <c r="Q1" s="218" t="s">
        <v>194</v>
      </c>
      <c r="R1" s="219"/>
      <c r="S1" s="219"/>
      <c r="T1" s="115"/>
      <c r="U1" s="220" t="s">
        <v>195</v>
      </c>
      <c r="V1" s="221"/>
      <c r="W1" s="221"/>
      <c r="X1" s="115"/>
      <c r="Y1" s="215" t="s">
        <v>196</v>
      </c>
      <c r="Z1" s="214"/>
      <c r="AA1" s="214"/>
      <c r="AB1" s="117"/>
      <c r="AC1" s="115"/>
      <c r="AD1" s="115"/>
      <c r="AE1" s="115"/>
      <c r="AF1" s="115"/>
    </row>
    <row r="2" spans="1:32" ht="12.75" customHeight="1">
      <c r="A2" s="118" t="s">
        <v>197</v>
      </c>
      <c r="B2" s="159" t="s">
        <v>198</v>
      </c>
      <c r="C2" s="118" t="s">
        <v>199</v>
      </c>
      <c r="D2" s="116"/>
      <c r="E2" s="118" t="s">
        <v>197</v>
      </c>
      <c r="F2" s="159" t="s">
        <v>198</v>
      </c>
      <c r="G2" s="118" t="s">
        <v>199</v>
      </c>
      <c r="H2" s="120"/>
      <c r="I2" s="118" t="s">
        <v>197</v>
      </c>
      <c r="J2" s="118" t="s">
        <v>198</v>
      </c>
      <c r="K2" s="118" t="s">
        <v>199</v>
      </c>
      <c r="L2" s="116"/>
      <c r="M2" s="118" t="s">
        <v>197</v>
      </c>
      <c r="N2" s="118" t="s">
        <v>198</v>
      </c>
      <c r="O2" s="118" t="s">
        <v>199</v>
      </c>
      <c r="P2" s="120"/>
      <c r="Q2" s="118" t="s">
        <v>197</v>
      </c>
      <c r="R2" s="118" t="s">
        <v>198</v>
      </c>
      <c r="S2" s="118" t="s">
        <v>199</v>
      </c>
      <c r="T2" s="115"/>
      <c r="U2" s="118" t="s">
        <v>197</v>
      </c>
      <c r="V2" s="118" t="s">
        <v>198</v>
      </c>
      <c r="W2" s="118" t="s">
        <v>199</v>
      </c>
      <c r="X2" s="115"/>
      <c r="Y2" s="118" t="s">
        <v>197</v>
      </c>
      <c r="Z2" s="119" t="s">
        <v>198</v>
      </c>
      <c r="AA2" s="118" t="s">
        <v>199</v>
      </c>
      <c r="AB2" s="117"/>
      <c r="AC2" s="121" t="s">
        <v>200</v>
      </c>
      <c r="AD2" s="171">
        <v>26460</v>
      </c>
      <c r="AE2" s="122">
        <v>2023</v>
      </c>
      <c r="AF2" s="123"/>
    </row>
    <row r="3" spans="1:32" ht="12.75" customHeight="1">
      <c r="A3" s="118"/>
      <c r="B3" s="118"/>
      <c r="C3" s="118"/>
      <c r="D3" s="116"/>
      <c r="E3" s="118"/>
      <c r="F3" s="118"/>
      <c r="G3" s="118"/>
      <c r="H3" s="120"/>
      <c r="I3" s="118"/>
      <c r="J3" s="118"/>
      <c r="K3" s="118"/>
      <c r="L3" s="116"/>
      <c r="M3" s="118"/>
      <c r="N3" s="118"/>
      <c r="O3" s="118"/>
      <c r="P3" s="120"/>
      <c r="Q3" s="118"/>
      <c r="R3" s="118"/>
      <c r="S3" s="118"/>
      <c r="T3" s="115"/>
      <c r="U3" s="118"/>
      <c r="V3" s="118"/>
      <c r="W3" s="118"/>
      <c r="X3" s="115"/>
      <c r="Y3" s="118"/>
      <c r="Z3" s="118"/>
      <c r="AA3" s="118"/>
      <c r="AB3" s="117"/>
      <c r="AC3" s="115"/>
      <c r="AD3" s="124"/>
      <c r="AE3" s="115"/>
      <c r="AF3" s="115"/>
    </row>
    <row r="4" spans="1:32" ht="12.75" customHeight="1">
      <c r="A4" s="125">
        <v>1</v>
      </c>
      <c r="B4" s="126">
        <v>35.783878172588828</v>
      </c>
      <c r="C4" s="127">
        <f t="shared" ref="C4:C258" si="0">A4/B4</f>
        <v>2.7945545621883436E-2</v>
      </c>
      <c r="D4" s="128"/>
      <c r="E4" s="125">
        <v>1</v>
      </c>
      <c r="F4" s="126">
        <v>20.331748961698199</v>
      </c>
      <c r="G4" s="127">
        <f t="shared" ref="G4:G258" si="1">E4/F4</f>
        <v>4.9184160294514848E-2</v>
      </c>
      <c r="H4" s="129"/>
      <c r="I4" s="130">
        <v>1</v>
      </c>
      <c r="J4" s="127">
        <f t="shared" ref="J4:J258" si="2">B4/0.6</f>
        <v>59.639796954314718</v>
      </c>
      <c r="K4" s="127">
        <f t="shared" ref="K4:K258" si="3">I4/J4</f>
        <v>1.676732737313006E-2</v>
      </c>
      <c r="L4" s="128"/>
      <c r="M4" s="130">
        <v>1</v>
      </c>
      <c r="N4" s="127">
        <f t="shared" ref="N4:N258" si="4">F4/0.6</f>
        <v>33.886248269497003</v>
      </c>
      <c r="O4" s="127">
        <f t="shared" ref="O4:O258" si="5">M4/N4</f>
        <v>2.9510496176708905E-2</v>
      </c>
      <c r="P4" s="129"/>
      <c r="Q4" s="130">
        <v>1</v>
      </c>
      <c r="R4" s="127">
        <f t="shared" ref="R4:R258" si="6">B4/0.4</f>
        <v>89.45969543147207</v>
      </c>
      <c r="S4" s="127">
        <f t="shared" ref="S4:S258" si="7">Q4/R4</f>
        <v>1.1178218248753374E-2</v>
      </c>
      <c r="T4" s="115"/>
      <c r="U4" s="130">
        <v>1</v>
      </c>
      <c r="V4" s="127">
        <f t="shared" ref="V4:V258" si="8">F4/0.4</f>
        <v>50.829372404245497</v>
      </c>
      <c r="W4" s="127">
        <f t="shared" ref="W4:W258" si="9">U4/V4</f>
        <v>1.9673664117805939E-2</v>
      </c>
      <c r="X4" s="115"/>
      <c r="Y4" s="125">
        <v>1</v>
      </c>
      <c r="Z4" s="126">
        <v>23.020934010152285</v>
      </c>
      <c r="AA4" s="127">
        <f t="shared" ref="AA4:AA258" si="10">Y4/Z4</f>
        <v>4.3438724056938688E-2</v>
      </c>
      <c r="AB4" s="120"/>
      <c r="AC4" s="115"/>
      <c r="AD4" s="131" t="s">
        <v>201</v>
      </c>
      <c r="AE4" s="131" t="s">
        <v>171</v>
      </c>
      <c r="AF4" s="131" t="s">
        <v>172</v>
      </c>
    </row>
    <row r="5" spans="1:32" ht="12.75" customHeight="1">
      <c r="A5" s="125">
        <v>2</v>
      </c>
      <c r="B5" s="126">
        <v>35.783878172588828</v>
      </c>
      <c r="C5" s="127">
        <f t="shared" si="0"/>
        <v>5.5891091243766872E-2</v>
      </c>
      <c r="D5" s="128"/>
      <c r="E5" s="125">
        <v>2</v>
      </c>
      <c r="F5" s="126">
        <v>20.331748961698199</v>
      </c>
      <c r="G5" s="127">
        <f t="shared" si="1"/>
        <v>9.8368320589029695E-2</v>
      </c>
      <c r="H5" s="129"/>
      <c r="I5" s="130">
        <v>2</v>
      </c>
      <c r="J5" s="127">
        <f t="shared" si="2"/>
        <v>59.639796954314718</v>
      </c>
      <c r="K5" s="127">
        <f t="shared" si="3"/>
        <v>3.353465474626012E-2</v>
      </c>
      <c r="L5" s="128"/>
      <c r="M5" s="130">
        <v>2</v>
      </c>
      <c r="N5" s="127">
        <f t="shared" si="4"/>
        <v>33.886248269497003</v>
      </c>
      <c r="O5" s="127">
        <f t="shared" si="5"/>
        <v>5.902099235341781E-2</v>
      </c>
      <c r="P5" s="129"/>
      <c r="Q5" s="130">
        <v>2</v>
      </c>
      <c r="R5" s="127">
        <f t="shared" si="6"/>
        <v>89.45969543147207</v>
      </c>
      <c r="S5" s="127">
        <f t="shared" si="7"/>
        <v>2.2356436497506748E-2</v>
      </c>
      <c r="T5" s="115"/>
      <c r="U5" s="130">
        <v>2</v>
      </c>
      <c r="V5" s="127">
        <f t="shared" si="8"/>
        <v>50.829372404245497</v>
      </c>
      <c r="W5" s="127">
        <f t="shared" si="9"/>
        <v>3.9347328235611878E-2</v>
      </c>
      <c r="X5" s="115"/>
      <c r="Y5" s="125">
        <v>2</v>
      </c>
      <c r="Z5" s="126">
        <v>23.020934010152285</v>
      </c>
      <c r="AA5" s="127">
        <f t="shared" si="10"/>
        <v>8.6877448113877376E-2</v>
      </c>
      <c r="AB5" s="120"/>
      <c r="AC5" s="132" t="s">
        <v>202</v>
      </c>
      <c r="AD5" s="133">
        <v>58</v>
      </c>
      <c r="AE5" s="133">
        <v>38</v>
      </c>
      <c r="AF5" s="133">
        <v>38</v>
      </c>
    </row>
    <row r="6" spans="1:32" ht="12.75" customHeight="1">
      <c r="A6" s="125">
        <v>3</v>
      </c>
      <c r="B6" s="126">
        <v>35.783878172588828</v>
      </c>
      <c r="C6" s="127">
        <f t="shared" si="0"/>
        <v>8.3836636865650307E-2</v>
      </c>
      <c r="D6" s="128"/>
      <c r="E6" s="125">
        <v>3</v>
      </c>
      <c r="F6" s="126">
        <v>20.331748961698199</v>
      </c>
      <c r="G6" s="127">
        <f t="shared" si="1"/>
        <v>0.14755248088354453</v>
      </c>
      <c r="H6" s="129"/>
      <c r="I6" s="130">
        <v>3</v>
      </c>
      <c r="J6" s="127">
        <f t="shared" si="2"/>
        <v>59.639796954314718</v>
      </c>
      <c r="K6" s="127">
        <f t="shared" si="3"/>
        <v>5.030198211939018E-2</v>
      </c>
      <c r="L6" s="128"/>
      <c r="M6" s="130">
        <v>3</v>
      </c>
      <c r="N6" s="127">
        <f t="shared" si="4"/>
        <v>33.886248269497003</v>
      </c>
      <c r="O6" s="127">
        <f t="shared" si="5"/>
        <v>8.8531488530126712E-2</v>
      </c>
      <c r="P6" s="129"/>
      <c r="Q6" s="130">
        <v>3</v>
      </c>
      <c r="R6" s="127">
        <f t="shared" si="6"/>
        <v>89.45969543147207</v>
      </c>
      <c r="S6" s="127">
        <f t="shared" si="7"/>
        <v>3.3534654746260127E-2</v>
      </c>
      <c r="T6" s="115"/>
      <c r="U6" s="130">
        <v>3</v>
      </c>
      <c r="V6" s="127">
        <f t="shared" si="8"/>
        <v>50.829372404245497</v>
      </c>
      <c r="W6" s="127">
        <f t="shared" si="9"/>
        <v>5.9020992353417817E-2</v>
      </c>
      <c r="X6" s="115"/>
      <c r="Y6" s="125">
        <v>3</v>
      </c>
      <c r="Z6" s="126">
        <v>23.020934010152285</v>
      </c>
      <c r="AA6" s="127">
        <f t="shared" si="10"/>
        <v>0.13031617217081606</v>
      </c>
      <c r="AB6" s="120"/>
      <c r="AC6" s="134" t="s">
        <v>203</v>
      </c>
      <c r="AD6" s="133">
        <v>58</v>
      </c>
      <c r="AE6" s="133">
        <v>38</v>
      </c>
      <c r="AF6" s="133">
        <v>38</v>
      </c>
    </row>
    <row r="7" spans="1:32" ht="12.75" customHeight="1">
      <c r="A7" s="125">
        <v>4</v>
      </c>
      <c r="B7" s="126">
        <v>35.783878172588828</v>
      </c>
      <c r="C7" s="127">
        <f t="shared" si="0"/>
        <v>0.11178218248753374</v>
      </c>
      <c r="D7" s="128"/>
      <c r="E7" s="125">
        <v>4</v>
      </c>
      <c r="F7" s="126">
        <v>20.331748961698199</v>
      </c>
      <c r="G7" s="127">
        <f t="shared" si="1"/>
        <v>0.19673664117805939</v>
      </c>
      <c r="H7" s="129"/>
      <c r="I7" s="130">
        <v>4</v>
      </c>
      <c r="J7" s="127">
        <f t="shared" si="2"/>
        <v>59.639796954314718</v>
      </c>
      <c r="K7" s="127">
        <f t="shared" si="3"/>
        <v>6.706930949252024E-2</v>
      </c>
      <c r="L7" s="128"/>
      <c r="M7" s="130">
        <v>4</v>
      </c>
      <c r="N7" s="127">
        <f t="shared" si="4"/>
        <v>33.886248269497003</v>
      </c>
      <c r="O7" s="127">
        <f t="shared" si="5"/>
        <v>0.11804198470683562</v>
      </c>
      <c r="P7" s="129"/>
      <c r="Q7" s="130">
        <v>4</v>
      </c>
      <c r="R7" s="127">
        <f t="shared" si="6"/>
        <v>89.45969543147207</v>
      </c>
      <c r="S7" s="127">
        <f t="shared" si="7"/>
        <v>4.4712872995013496E-2</v>
      </c>
      <c r="T7" s="115"/>
      <c r="U7" s="130">
        <v>4</v>
      </c>
      <c r="V7" s="127">
        <f t="shared" si="8"/>
        <v>50.829372404245497</v>
      </c>
      <c r="W7" s="127">
        <f t="shared" si="9"/>
        <v>7.8694656471223756E-2</v>
      </c>
      <c r="X7" s="115"/>
      <c r="Y7" s="125">
        <v>4</v>
      </c>
      <c r="Z7" s="126">
        <v>23.020934010152285</v>
      </c>
      <c r="AA7" s="127">
        <f t="shared" si="10"/>
        <v>0.17375489622775475</v>
      </c>
      <c r="AB7" s="120"/>
      <c r="AC7" s="134" t="s">
        <v>204</v>
      </c>
      <c r="AD7" s="133">
        <v>58</v>
      </c>
      <c r="AE7" s="133">
        <v>38</v>
      </c>
      <c r="AF7" s="133">
        <v>38</v>
      </c>
    </row>
    <row r="8" spans="1:32" ht="12.75" customHeight="1">
      <c r="A8" s="125">
        <v>5</v>
      </c>
      <c r="B8" s="126">
        <v>35.783878172588828</v>
      </c>
      <c r="C8" s="127">
        <f t="shared" si="0"/>
        <v>0.13972772810941719</v>
      </c>
      <c r="D8" s="128"/>
      <c r="E8" s="125">
        <v>5</v>
      </c>
      <c r="F8" s="126">
        <v>20.331748961698199</v>
      </c>
      <c r="G8" s="127">
        <f t="shared" si="1"/>
        <v>0.24592080147257422</v>
      </c>
      <c r="H8" s="129"/>
      <c r="I8" s="130">
        <v>5</v>
      </c>
      <c r="J8" s="127">
        <f t="shared" si="2"/>
        <v>59.639796954314718</v>
      </c>
      <c r="K8" s="127">
        <f t="shared" si="3"/>
        <v>8.3836636865650307E-2</v>
      </c>
      <c r="L8" s="128"/>
      <c r="M8" s="130">
        <v>5</v>
      </c>
      <c r="N8" s="127">
        <f t="shared" si="4"/>
        <v>33.886248269497003</v>
      </c>
      <c r="O8" s="127">
        <f t="shared" si="5"/>
        <v>0.14755248088354453</v>
      </c>
      <c r="P8" s="129"/>
      <c r="Q8" s="130">
        <v>5</v>
      </c>
      <c r="R8" s="127">
        <f t="shared" si="6"/>
        <v>89.45969543147207</v>
      </c>
      <c r="S8" s="127">
        <f t="shared" si="7"/>
        <v>5.5891091243766872E-2</v>
      </c>
      <c r="T8" s="115"/>
      <c r="U8" s="130">
        <v>5</v>
      </c>
      <c r="V8" s="127">
        <f t="shared" si="8"/>
        <v>50.829372404245497</v>
      </c>
      <c r="W8" s="127">
        <f t="shared" si="9"/>
        <v>9.8368320589029695E-2</v>
      </c>
      <c r="X8" s="115"/>
      <c r="Y8" s="125">
        <v>5</v>
      </c>
      <c r="Z8" s="126">
        <v>23.020934010152285</v>
      </c>
      <c r="AA8" s="127">
        <f t="shared" si="10"/>
        <v>0.21719362028469341</v>
      </c>
      <c r="AB8" s="120"/>
      <c r="AC8" s="132" t="s">
        <v>205</v>
      </c>
      <c r="AD8" s="133">
        <v>96</v>
      </c>
      <c r="AE8" s="133">
        <v>58</v>
      </c>
      <c r="AF8" s="133">
        <v>58</v>
      </c>
    </row>
    <row r="9" spans="1:32" ht="12.75" customHeight="1">
      <c r="A9" s="125">
        <v>6</v>
      </c>
      <c r="B9" s="126">
        <v>35.783878172588828</v>
      </c>
      <c r="C9" s="127">
        <f t="shared" si="0"/>
        <v>0.16767327373130061</v>
      </c>
      <c r="D9" s="128"/>
      <c r="E9" s="125">
        <v>6</v>
      </c>
      <c r="F9" s="126">
        <v>20.331748961698199</v>
      </c>
      <c r="G9" s="127">
        <f t="shared" si="1"/>
        <v>0.29510496176708906</v>
      </c>
      <c r="H9" s="129"/>
      <c r="I9" s="130">
        <v>6</v>
      </c>
      <c r="J9" s="127">
        <f t="shared" si="2"/>
        <v>59.639796954314718</v>
      </c>
      <c r="K9" s="127">
        <f t="shared" si="3"/>
        <v>0.10060396423878036</v>
      </c>
      <c r="L9" s="128"/>
      <c r="M9" s="130">
        <v>6</v>
      </c>
      <c r="N9" s="127">
        <f t="shared" si="4"/>
        <v>33.886248269497003</v>
      </c>
      <c r="O9" s="127">
        <f t="shared" si="5"/>
        <v>0.17706297706025342</v>
      </c>
      <c r="P9" s="129"/>
      <c r="Q9" s="130">
        <v>6</v>
      </c>
      <c r="R9" s="127">
        <f t="shared" si="6"/>
        <v>89.45969543147207</v>
      </c>
      <c r="S9" s="127">
        <f t="shared" si="7"/>
        <v>6.7069309492520254E-2</v>
      </c>
      <c r="T9" s="115"/>
      <c r="U9" s="130">
        <v>6</v>
      </c>
      <c r="V9" s="127">
        <f t="shared" si="8"/>
        <v>50.829372404245497</v>
      </c>
      <c r="W9" s="127">
        <f t="shared" si="9"/>
        <v>0.11804198470683563</v>
      </c>
      <c r="X9" s="115"/>
      <c r="Y9" s="125">
        <v>6</v>
      </c>
      <c r="Z9" s="126">
        <v>23.020934010152285</v>
      </c>
      <c r="AA9" s="127">
        <f t="shared" si="10"/>
        <v>0.26063234434163213</v>
      </c>
      <c r="AB9" s="120"/>
      <c r="AC9" s="132" t="s">
        <v>206</v>
      </c>
      <c r="AD9" s="133">
        <v>58</v>
      </c>
      <c r="AE9" s="133">
        <v>38</v>
      </c>
      <c r="AF9" s="133">
        <v>38</v>
      </c>
    </row>
    <row r="10" spans="1:32" ht="12.75" customHeight="1">
      <c r="A10" s="125">
        <v>7</v>
      </c>
      <c r="B10" s="126">
        <v>35.783878172588828</v>
      </c>
      <c r="C10" s="127">
        <f t="shared" si="0"/>
        <v>0.19561881935318406</v>
      </c>
      <c r="D10" s="128"/>
      <c r="E10" s="125">
        <v>7</v>
      </c>
      <c r="F10" s="126">
        <v>20.331748961698199</v>
      </c>
      <c r="G10" s="127">
        <f t="shared" si="1"/>
        <v>0.34428912206160389</v>
      </c>
      <c r="H10" s="129"/>
      <c r="I10" s="130">
        <v>7</v>
      </c>
      <c r="J10" s="127">
        <f t="shared" si="2"/>
        <v>59.639796954314718</v>
      </c>
      <c r="K10" s="127">
        <f t="shared" si="3"/>
        <v>0.11737129161191043</v>
      </c>
      <c r="L10" s="128"/>
      <c r="M10" s="130">
        <v>7</v>
      </c>
      <c r="N10" s="127">
        <f t="shared" si="4"/>
        <v>33.886248269497003</v>
      </c>
      <c r="O10" s="127">
        <f t="shared" si="5"/>
        <v>0.20657347323696232</v>
      </c>
      <c r="P10" s="129"/>
      <c r="Q10" s="130">
        <v>7</v>
      </c>
      <c r="R10" s="127">
        <f t="shared" si="6"/>
        <v>89.45969543147207</v>
      </c>
      <c r="S10" s="127">
        <f t="shared" si="7"/>
        <v>7.8247527741273623E-2</v>
      </c>
      <c r="T10" s="115"/>
      <c r="U10" s="130">
        <v>7</v>
      </c>
      <c r="V10" s="127">
        <f t="shared" si="8"/>
        <v>50.829372404245497</v>
      </c>
      <c r="W10" s="127">
        <f t="shared" si="9"/>
        <v>0.13771564882464157</v>
      </c>
      <c r="X10" s="115"/>
      <c r="Y10" s="125">
        <v>7</v>
      </c>
      <c r="Z10" s="126">
        <v>23.020934010152285</v>
      </c>
      <c r="AA10" s="127">
        <f t="shared" si="10"/>
        <v>0.30407106839857079</v>
      </c>
      <c r="AB10" s="120"/>
      <c r="AC10" s="135"/>
      <c r="AD10" s="136"/>
      <c r="AE10" s="136"/>
      <c r="AF10" s="136"/>
    </row>
    <row r="11" spans="1:32" ht="12.75" customHeight="1">
      <c r="A11" s="125">
        <v>8</v>
      </c>
      <c r="B11" s="126">
        <v>35.783878172588828</v>
      </c>
      <c r="C11" s="127">
        <f t="shared" si="0"/>
        <v>0.22356436497506749</v>
      </c>
      <c r="D11" s="128"/>
      <c r="E11" s="125">
        <v>8</v>
      </c>
      <c r="F11" s="126">
        <v>20.331748961698199</v>
      </c>
      <c r="G11" s="127">
        <f t="shared" si="1"/>
        <v>0.39347328235611878</v>
      </c>
      <c r="H11" s="129"/>
      <c r="I11" s="130">
        <v>8</v>
      </c>
      <c r="J11" s="127">
        <f t="shared" si="2"/>
        <v>59.639796954314718</v>
      </c>
      <c r="K11" s="127">
        <f t="shared" si="3"/>
        <v>0.13413861898504048</v>
      </c>
      <c r="L11" s="128"/>
      <c r="M11" s="130">
        <v>8</v>
      </c>
      <c r="N11" s="127">
        <f t="shared" si="4"/>
        <v>33.886248269497003</v>
      </c>
      <c r="O11" s="127">
        <f t="shared" si="5"/>
        <v>0.23608396941367124</v>
      </c>
      <c r="P11" s="129"/>
      <c r="Q11" s="130">
        <v>8</v>
      </c>
      <c r="R11" s="127">
        <f t="shared" si="6"/>
        <v>89.45969543147207</v>
      </c>
      <c r="S11" s="127">
        <f t="shared" si="7"/>
        <v>8.9425745990026992E-2</v>
      </c>
      <c r="T11" s="115"/>
      <c r="U11" s="130">
        <v>8</v>
      </c>
      <c r="V11" s="127">
        <f t="shared" si="8"/>
        <v>50.829372404245497</v>
      </c>
      <c r="W11" s="127">
        <f t="shared" si="9"/>
        <v>0.15738931294244751</v>
      </c>
      <c r="X11" s="115"/>
      <c r="Y11" s="125">
        <v>8</v>
      </c>
      <c r="Z11" s="126">
        <v>23.020934010152285</v>
      </c>
      <c r="AA11" s="127">
        <f t="shared" si="10"/>
        <v>0.3475097924555095</v>
      </c>
      <c r="AB11" s="120"/>
      <c r="AC11" s="115"/>
      <c r="AD11" s="115"/>
      <c r="AE11" s="115"/>
      <c r="AF11" s="115"/>
    </row>
    <row r="12" spans="1:32" ht="12.75" customHeight="1">
      <c r="A12" s="125">
        <v>9</v>
      </c>
      <c r="B12" s="126">
        <v>35.783878172588828</v>
      </c>
      <c r="C12" s="127">
        <f t="shared" si="0"/>
        <v>0.25150991059695094</v>
      </c>
      <c r="D12" s="128"/>
      <c r="E12" s="125">
        <v>9</v>
      </c>
      <c r="F12" s="126">
        <v>20.331748961698199</v>
      </c>
      <c r="G12" s="127">
        <f t="shared" si="1"/>
        <v>0.44265744265063361</v>
      </c>
      <c r="H12" s="129"/>
      <c r="I12" s="130">
        <v>9</v>
      </c>
      <c r="J12" s="127">
        <f t="shared" si="2"/>
        <v>59.639796954314718</v>
      </c>
      <c r="K12" s="127">
        <f t="shared" si="3"/>
        <v>0.15090594635817053</v>
      </c>
      <c r="L12" s="128"/>
      <c r="M12" s="130">
        <v>9</v>
      </c>
      <c r="N12" s="127">
        <f t="shared" si="4"/>
        <v>33.886248269497003</v>
      </c>
      <c r="O12" s="127">
        <f t="shared" si="5"/>
        <v>0.26559446559038014</v>
      </c>
      <c r="P12" s="129"/>
      <c r="Q12" s="130">
        <v>9</v>
      </c>
      <c r="R12" s="127">
        <f t="shared" si="6"/>
        <v>89.45969543147207</v>
      </c>
      <c r="S12" s="127">
        <f t="shared" si="7"/>
        <v>0.10060396423878037</v>
      </c>
      <c r="T12" s="115"/>
      <c r="U12" s="130">
        <v>9</v>
      </c>
      <c r="V12" s="127">
        <f t="shared" si="8"/>
        <v>50.829372404245497</v>
      </c>
      <c r="W12" s="127">
        <f t="shared" si="9"/>
        <v>0.17706297706025345</v>
      </c>
      <c r="X12" s="115"/>
      <c r="Y12" s="125">
        <v>9</v>
      </c>
      <c r="Z12" s="126">
        <v>23.020934010152285</v>
      </c>
      <c r="AA12" s="127">
        <f t="shared" si="10"/>
        <v>0.39094851651244816</v>
      </c>
      <c r="AB12" s="120"/>
      <c r="AC12" s="115"/>
      <c r="AD12" s="115"/>
      <c r="AE12" s="115"/>
      <c r="AF12" s="115"/>
    </row>
    <row r="13" spans="1:32" ht="12.75" customHeight="1">
      <c r="A13" s="125">
        <v>10</v>
      </c>
      <c r="B13" s="126">
        <v>35.783878172588828</v>
      </c>
      <c r="C13" s="127">
        <f t="shared" si="0"/>
        <v>0.27945545621883439</v>
      </c>
      <c r="D13" s="128"/>
      <c r="E13" s="125">
        <v>10</v>
      </c>
      <c r="F13" s="126">
        <v>20.331748961698199</v>
      </c>
      <c r="G13" s="127">
        <f t="shared" si="1"/>
        <v>0.49184160294514845</v>
      </c>
      <c r="H13" s="129"/>
      <c r="I13" s="130">
        <v>10</v>
      </c>
      <c r="J13" s="127">
        <f t="shared" si="2"/>
        <v>59.639796954314718</v>
      </c>
      <c r="K13" s="127">
        <f t="shared" si="3"/>
        <v>0.16767327373130061</v>
      </c>
      <c r="L13" s="128"/>
      <c r="M13" s="130">
        <v>10</v>
      </c>
      <c r="N13" s="127">
        <f t="shared" si="4"/>
        <v>33.886248269497003</v>
      </c>
      <c r="O13" s="127">
        <f t="shared" si="5"/>
        <v>0.29510496176708906</v>
      </c>
      <c r="P13" s="129"/>
      <c r="Q13" s="130">
        <v>10</v>
      </c>
      <c r="R13" s="127">
        <f t="shared" si="6"/>
        <v>89.45969543147207</v>
      </c>
      <c r="S13" s="127">
        <f t="shared" si="7"/>
        <v>0.11178218248753374</v>
      </c>
      <c r="T13" s="115"/>
      <c r="U13" s="130">
        <v>10</v>
      </c>
      <c r="V13" s="127">
        <f t="shared" si="8"/>
        <v>50.829372404245497</v>
      </c>
      <c r="W13" s="127">
        <f t="shared" si="9"/>
        <v>0.19673664117805939</v>
      </c>
      <c r="X13" s="115"/>
      <c r="Y13" s="125">
        <v>10</v>
      </c>
      <c r="Z13" s="126">
        <v>23.020934010152285</v>
      </c>
      <c r="AA13" s="127">
        <f t="shared" si="10"/>
        <v>0.43438724056938682</v>
      </c>
      <c r="AB13" s="120"/>
      <c r="AC13" s="115"/>
      <c r="AD13" s="115"/>
      <c r="AE13" s="115"/>
      <c r="AF13" s="115"/>
    </row>
    <row r="14" spans="1:32" ht="12.75" customHeight="1">
      <c r="A14" s="125">
        <v>11</v>
      </c>
      <c r="B14" s="126">
        <v>35.783878172588828</v>
      </c>
      <c r="C14" s="127">
        <f t="shared" si="0"/>
        <v>0.30740100184071778</v>
      </c>
      <c r="D14" s="128"/>
      <c r="E14" s="125">
        <v>11</v>
      </c>
      <c r="F14" s="126">
        <v>20.331748961698199</v>
      </c>
      <c r="G14" s="127">
        <f t="shared" si="1"/>
        <v>0.54102576323966334</v>
      </c>
      <c r="H14" s="129"/>
      <c r="I14" s="130">
        <v>11</v>
      </c>
      <c r="J14" s="127">
        <f t="shared" si="2"/>
        <v>59.639796954314718</v>
      </c>
      <c r="K14" s="127">
        <f t="shared" si="3"/>
        <v>0.18444060110443067</v>
      </c>
      <c r="L14" s="128"/>
      <c r="M14" s="130">
        <v>11</v>
      </c>
      <c r="N14" s="127">
        <f t="shared" si="4"/>
        <v>33.886248269497003</v>
      </c>
      <c r="O14" s="127">
        <f t="shared" si="5"/>
        <v>0.32461545794379792</v>
      </c>
      <c r="P14" s="129"/>
      <c r="Q14" s="130">
        <v>11</v>
      </c>
      <c r="R14" s="127">
        <f t="shared" si="6"/>
        <v>89.45969543147207</v>
      </c>
      <c r="S14" s="127">
        <f t="shared" si="7"/>
        <v>0.12296040073628713</v>
      </c>
      <c r="T14" s="115"/>
      <c r="U14" s="130">
        <v>11</v>
      </c>
      <c r="V14" s="127">
        <f t="shared" si="8"/>
        <v>50.829372404245497</v>
      </c>
      <c r="W14" s="127">
        <f t="shared" si="9"/>
        <v>0.21641030529586533</v>
      </c>
      <c r="X14" s="115"/>
      <c r="Y14" s="125">
        <v>11</v>
      </c>
      <c r="Z14" s="126">
        <v>23.020934010152285</v>
      </c>
      <c r="AA14" s="127">
        <f t="shared" si="10"/>
        <v>0.47782596462632554</v>
      </c>
      <c r="AB14" s="120"/>
      <c r="AC14" s="115"/>
      <c r="AD14" s="115"/>
      <c r="AE14" s="115"/>
      <c r="AF14" s="115"/>
    </row>
    <row r="15" spans="1:32" ht="12.75" customHeight="1">
      <c r="A15" s="125">
        <v>12</v>
      </c>
      <c r="B15" s="126">
        <v>35.783878172588828</v>
      </c>
      <c r="C15" s="127">
        <f t="shared" si="0"/>
        <v>0.33534654746260123</v>
      </c>
      <c r="D15" s="128"/>
      <c r="E15" s="125">
        <v>12</v>
      </c>
      <c r="F15" s="126">
        <v>20.331748961698199</v>
      </c>
      <c r="G15" s="127">
        <f t="shared" si="1"/>
        <v>0.59020992353417812</v>
      </c>
      <c r="H15" s="129"/>
      <c r="I15" s="130">
        <v>12</v>
      </c>
      <c r="J15" s="127">
        <f t="shared" si="2"/>
        <v>59.639796954314718</v>
      </c>
      <c r="K15" s="127">
        <f t="shared" si="3"/>
        <v>0.20120792847756072</v>
      </c>
      <c r="L15" s="128"/>
      <c r="M15" s="130">
        <v>12</v>
      </c>
      <c r="N15" s="127">
        <f t="shared" si="4"/>
        <v>33.886248269497003</v>
      </c>
      <c r="O15" s="127">
        <f t="shared" si="5"/>
        <v>0.35412595412050685</v>
      </c>
      <c r="P15" s="129"/>
      <c r="Q15" s="130">
        <v>12</v>
      </c>
      <c r="R15" s="127">
        <f t="shared" si="6"/>
        <v>89.45969543147207</v>
      </c>
      <c r="S15" s="127">
        <f t="shared" si="7"/>
        <v>0.13413861898504051</v>
      </c>
      <c r="T15" s="115"/>
      <c r="U15" s="130">
        <v>12</v>
      </c>
      <c r="V15" s="127">
        <f t="shared" si="8"/>
        <v>50.829372404245497</v>
      </c>
      <c r="W15" s="127">
        <f t="shared" si="9"/>
        <v>0.23608396941367127</v>
      </c>
      <c r="X15" s="115"/>
      <c r="Y15" s="125">
        <v>12</v>
      </c>
      <c r="Z15" s="126">
        <v>23.020934010152285</v>
      </c>
      <c r="AA15" s="127">
        <f t="shared" si="10"/>
        <v>0.52126468868326425</v>
      </c>
      <c r="AB15" s="120"/>
      <c r="AC15" s="115"/>
      <c r="AD15" s="115"/>
      <c r="AE15" s="115"/>
      <c r="AF15" s="115"/>
    </row>
    <row r="16" spans="1:32" ht="12.75" customHeight="1">
      <c r="A16" s="125">
        <v>13</v>
      </c>
      <c r="B16" s="126">
        <v>35.783878172588828</v>
      </c>
      <c r="C16" s="127">
        <f t="shared" si="0"/>
        <v>0.36329209308448468</v>
      </c>
      <c r="D16" s="128"/>
      <c r="E16" s="125">
        <v>13</v>
      </c>
      <c r="F16" s="126">
        <v>20.331748961698199</v>
      </c>
      <c r="G16" s="127">
        <f t="shared" si="1"/>
        <v>0.63939408382869301</v>
      </c>
      <c r="H16" s="129"/>
      <c r="I16" s="130">
        <v>13</v>
      </c>
      <c r="J16" s="127">
        <f t="shared" si="2"/>
        <v>59.639796954314718</v>
      </c>
      <c r="K16" s="127">
        <f t="shared" si="3"/>
        <v>0.2179752558506908</v>
      </c>
      <c r="L16" s="128"/>
      <c r="M16" s="130">
        <v>13</v>
      </c>
      <c r="N16" s="127">
        <f t="shared" si="4"/>
        <v>33.886248269497003</v>
      </c>
      <c r="O16" s="127">
        <f t="shared" si="5"/>
        <v>0.38363645029721577</v>
      </c>
      <c r="P16" s="129"/>
      <c r="Q16" s="130">
        <v>13</v>
      </c>
      <c r="R16" s="127">
        <f t="shared" si="6"/>
        <v>89.45969543147207</v>
      </c>
      <c r="S16" s="127">
        <f t="shared" si="7"/>
        <v>0.14531683723379388</v>
      </c>
      <c r="T16" s="115"/>
      <c r="U16" s="130">
        <v>13</v>
      </c>
      <c r="V16" s="127">
        <f t="shared" si="8"/>
        <v>50.829372404245497</v>
      </c>
      <c r="W16" s="127">
        <f t="shared" si="9"/>
        <v>0.25575763353147718</v>
      </c>
      <c r="X16" s="115"/>
      <c r="Y16" s="125">
        <v>13</v>
      </c>
      <c r="Z16" s="126">
        <v>23.020934010152285</v>
      </c>
      <c r="AA16" s="127">
        <f t="shared" si="10"/>
        <v>0.56470341274020286</v>
      </c>
      <c r="AB16" s="120"/>
      <c r="AC16" s="115"/>
      <c r="AD16" s="115"/>
      <c r="AE16" s="115"/>
      <c r="AF16" s="115"/>
    </row>
    <row r="17" spans="1:32" ht="12.75" customHeight="1">
      <c r="A17" s="125">
        <v>14</v>
      </c>
      <c r="B17" s="126">
        <v>35.783878172588828</v>
      </c>
      <c r="C17" s="127">
        <f t="shared" si="0"/>
        <v>0.39123763870636813</v>
      </c>
      <c r="D17" s="128"/>
      <c r="E17" s="125">
        <v>14</v>
      </c>
      <c r="F17" s="126">
        <v>20.331748961698199</v>
      </c>
      <c r="G17" s="127">
        <f t="shared" si="1"/>
        <v>0.68857824412320778</v>
      </c>
      <c r="H17" s="129"/>
      <c r="I17" s="130">
        <v>14</v>
      </c>
      <c r="J17" s="127">
        <f t="shared" si="2"/>
        <v>59.639796954314718</v>
      </c>
      <c r="K17" s="127">
        <f t="shared" si="3"/>
        <v>0.23474258322382086</v>
      </c>
      <c r="L17" s="128"/>
      <c r="M17" s="130">
        <v>14</v>
      </c>
      <c r="N17" s="127">
        <f t="shared" si="4"/>
        <v>33.886248269497003</v>
      </c>
      <c r="O17" s="127">
        <f t="shared" si="5"/>
        <v>0.41314694647392464</v>
      </c>
      <c r="P17" s="129"/>
      <c r="Q17" s="130">
        <v>14</v>
      </c>
      <c r="R17" s="127">
        <f t="shared" si="6"/>
        <v>89.45969543147207</v>
      </c>
      <c r="S17" s="127">
        <f t="shared" si="7"/>
        <v>0.15649505548254725</v>
      </c>
      <c r="T17" s="115"/>
      <c r="U17" s="130">
        <v>14</v>
      </c>
      <c r="V17" s="127">
        <f t="shared" si="8"/>
        <v>50.829372404245497</v>
      </c>
      <c r="W17" s="127">
        <f t="shared" si="9"/>
        <v>0.27543129764928315</v>
      </c>
      <c r="X17" s="115"/>
      <c r="Y17" s="125">
        <v>14</v>
      </c>
      <c r="Z17" s="126">
        <v>23.020934010152285</v>
      </c>
      <c r="AA17" s="127">
        <f t="shared" si="10"/>
        <v>0.60814213679714157</v>
      </c>
      <c r="AB17" s="120"/>
      <c r="AC17" s="115"/>
      <c r="AD17" s="115"/>
      <c r="AE17" s="115"/>
      <c r="AF17" s="115"/>
    </row>
    <row r="18" spans="1:32" ht="12.75" customHeight="1">
      <c r="A18" s="125">
        <v>15</v>
      </c>
      <c r="B18" s="126">
        <v>35.783878172588828</v>
      </c>
      <c r="C18" s="127">
        <f t="shared" si="0"/>
        <v>0.41918318432825152</v>
      </c>
      <c r="D18" s="128"/>
      <c r="E18" s="125">
        <v>15</v>
      </c>
      <c r="F18" s="126">
        <v>20.331748961698199</v>
      </c>
      <c r="G18" s="127">
        <f t="shared" si="1"/>
        <v>0.73776240441772267</v>
      </c>
      <c r="H18" s="129"/>
      <c r="I18" s="130">
        <v>15</v>
      </c>
      <c r="J18" s="127">
        <f t="shared" si="2"/>
        <v>59.639796954314718</v>
      </c>
      <c r="K18" s="127">
        <f t="shared" si="3"/>
        <v>0.25150991059695094</v>
      </c>
      <c r="L18" s="128"/>
      <c r="M18" s="130">
        <v>15</v>
      </c>
      <c r="N18" s="127">
        <f t="shared" si="4"/>
        <v>33.886248269497003</v>
      </c>
      <c r="O18" s="127">
        <f t="shared" si="5"/>
        <v>0.44265744265063356</v>
      </c>
      <c r="P18" s="129"/>
      <c r="Q18" s="130">
        <v>15</v>
      </c>
      <c r="R18" s="127">
        <f t="shared" si="6"/>
        <v>89.45969543147207</v>
      </c>
      <c r="S18" s="127">
        <f t="shared" si="7"/>
        <v>0.16767327373130061</v>
      </c>
      <c r="T18" s="115"/>
      <c r="U18" s="130">
        <v>15</v>
      </c>
      <c r="V18" s="127">
        <f t="shared" si="8"/>
        <v>50.829372404245497</v>
      </c>
      <c r="W18" s="127">
        <f t="shared" si="9"/>
        <v>0.29510496176708906</v>
      </c>
      <c r="X18" s="115"/>
      <c r="Y18" s="125">
        <v>15</v>
      </c>
      <c r="Z18" s="126">
        <v>23.349840000000004</v>
      </c>
      <c r="AA18" s="127">
        <f t="shared" si="10"/>
        <v>0.64240268884069429</v>
      </c>
      <c r="AB18" s="120"/>
      <c r="AC18" s="137"/>
      <c r="AD18" s="115"/>
      <c r="AE18" s="115"/>
      <c r="AF18" s="115"/>
    </row>
    <row r="19" spans="1:32" ht="12.75" customHeight="1">
      <c r="A19" s="125">
        <v>16</v>
      </c>
      <c r="B19" s="126">
        <v>35.783878172588828</v>
      </c>
      <c r="C19" s="127">
        <f t="shared" si="0"/>
        <v>0.44712872995013497</v>
      </c>
      <c r="D19" s="128"/>
      <c r="E19" s="125">
        <v>16</v>
      </c>
      <c r="F19" s="126">
        <v>20.331748961698199</v>
      </c>
      <c r="G19" s="127">
        <f t="shared" si="1"/>
        <v>0.78694656471223756</v>
      </c>
      <c r="H19" s="129"/>
      <c r="I19" s="130">
        <v>16</v>
      </c>
      <c r="J19" s="127">
        <f t="shared" si="2"/>
        <v>59.639796954314718</v>
      </c>
      <c r="K19" s="127">
        <f t="shared" si="3"/>
        <v>0.26827723797008096</v>
      </c>
      <c r="L19" s="128"/>
      <c r="M19" s="130">
        <v>16</v>
      </c>
      <c r="N19" s="127">
        <f t="shared" si="4"/>
        <v>33.886248269497003</v>
      </c>
      <c r="O19" s="127">
        <f t="shared" si="5"/>
        <v>0.47216793882734248</v>
      </c>
      <c r="P19" s="129"/>
      <c r="Q19" s="130">
        <v>16</v>
      </c>
      <c r="R19" s="127">
        <f t="shared" si="6"/>
        <v>89.45969543147207</v>
      </c>
      <c r="S19" s="127">
        <f t="shared" si="7"/>
        <v>0.17885149198005398</v>
      </c>
      <c r="T19" s="115"/>
      <c r="U19" s="130">
        <v>16</v>
      </c>
      <c r="V19" s="127">
        <f t="shared" si="8"/>
        <v>50.829372404245497</v>
      </c>
      <c r="W19" s="127">
        <f t="shared" si="9"/>
        <v>0.31477862588489502</v>
      </c>
      <c r="X19" s="115"/>
      <c r="Y19" s="125">
        <v>16</v>
      </c>
      <c r="Z19" s="126">
        <v>23.613408000000003</v>
      </c>
      <c r="AA19" s="127">
        <f t="shared" si="10"/>
        <v>0.67758114372986733</v>
      </c>
      <c r="AB19" s="120"/>
      <c r="AC19" s="115"/>
      <c r="AD19" s="115"/>
      <c r="AE19" s="115"/>
      <c r="AF19" s="115"/>
    </row>
    <row r="20" spans="1:32" ht="12.75" customHeight="1">
      <c r="A20" s="125">
        <v>17</v>
      </c>
      <c r="B20" s="126">
        <v>35.783878172588828</v>
      </c>
      <c r="C20" s="127">
        <f t="shared" si="0"/>
        <v>0.47507427557201842</v>
      </c>
      <c r="D20" s="128"/>
      <c r="E20" s="125">
        <v>17</v>
      </c>
      <c r="F20" s="126">
        <v>20.331748961698199</v>
      </c>
      <c r="G20" s="127">
        <f t="shared" si="1"/>
        <v>0.83613072500675234</v>
      </c>
      <c r="H20" s="129"/>
      <c r="I20" s="130">
        <v>17</v>
      </c>
      <c r="J20" s="127">
        <f t="shared" si="2"/>
        <v>59.639796954314718</v>
      </c>
      <c r="K20" s="127">
        <f t="shared" si="3"/>
        <v>0.28504456534321104</v>
      </c>
      <c r="L20" s="128"/>
      <c r="M20" s="130">
        <v>17</v>
      </c>
      <c r="N20" s="127">
        <f t="shared" si="4"/>
        <v>33.886248269497003</v>
      </c>
      <c r="O20" s="127">
        <f t="shared" si="5"/>
        <v>0.5016784350040514</v>
      </c>
      <c r="P20" s="129"/>
      <c r="Q20" s="130">
        <v>17</v>
      </c>
      <c r="R20" s="127">
        <f t="shared" si="6"/>
        <v>89.45969543147207</v>
      </c>
      <c r="S20" s="127">
        <f t="shared" si="7"/>
        <v>0.19002971022880738</v>
      </c>
      <c r="T20" s="115"/>
      <c r="U20" s="130">
        <v>17</v>
      </c>
      <c r="V20" s="127">
        <f t="shared" si="8"/>
        <v>50.829372404245497</v>
      </c>
      <c r="W20" s="127">
        <f t="shared" si="9"/>
        <v>0.33445229000270094</v>
      </c>
      <c r="X20" s="115"/>
      <c r="Y20" s="125">
        <v>17</v>
      </c>
      <c r="Z20" s="126">
        <v>23.875139999999998</v>
      </c>
      <c r="AA20" s="127">
        <f t="shared" si="10"/>
        <v>0.71203770951709611</v>
      </c>
      <c r="AB20" s="120"/>
      <c r="AC20" s="115"/>
      <c r="AD20" s="115"/>
      <c r="AE20" s="115"/>
      <c r="AF20" s="115"/>
    </row>
    <row r="21" spans="1:32" ht="12.75" customHeight="1">
      <c r="A21" s="125">
        <v>18</v>
      </c>
      <c r="B21" s="126">
        <v>35.783878172588828</v>
      </c>
      <c r="C21" s="127">
        <f t="shared" si="0"/>
        <v>0.50301982119390187</v>
      </c>
      <c r="D21" s="128"/>
      <c r="E21" s="125">
        <v>18</v>
      </c>
      <c r="F21" s="126">
        <v>20.331748961698199</v>
      </c>
      <c r="G21" s="127">
        <f t="shared" si="1"/>
        <v>0.88531488530126723</v>
      </c>
      <c r="H21" s="129"/>
      <c r="I21" s="130">
        <v>18</v>
      </c>
      <c r="J21" s="127">
        <f t="shared" si="2"/>
        <v>59.639796954314718</v>
      </c>
      <c r="K21" s="127">
        <f t="shared" si="3"/>
        <v>0.30181189271634107</v>
      </c>
      <c r="L21" s="128"/>
      <c r="M21" s="130">
        <v>18</v>
      </c>
      <c r="N21" s="127">
        <f t="shared" si="4"/>
        <v>33.886248269497003</v>
      </c>
      <c r="O21" s="127">
        <f t="shared" si="5"/>
        <v>0.53118893118076027</v>
      </c>
      <c r="P21" s="129"/>
      <c r="Q21" s="130">
        <v>18</v>
      </c>
      <c r="R21" s="127">
        <f t="shared" si="6"/>
        <v>89.45969543147207</v>
      </c>
      <c r="S21" s="127">
        <f t="shared" si="7"/>
        <v>0.20120792847756075</v>
      </c>
      <c r="T21" s="115"/>
      <c r="U21" s="130">
        <v>18</v>
      </c>
      <c r="V21" s="127">
        <f t="shared" si="8"/>
        <v>50.829372404245497</v>
      </c>
      <c r="W21" s="127">
        <f t="shared" si="9"/>
        <v>0.3541259541205069</v>
      </c>
      <c r="X21" s="115"/>
      <c r="Y21" s="125">
        <v>18</v>
      </c>
      <c r="Z21" s="126">
        <v>24.135035999999999</v>
      </c>
      <c r="AA21" s="127">
        <f t="shared" si="10"/>
        <v>0.7458037352834278</v>
      </c>
      <c r="AB21" s="120"/>
      <c r="AC21" s="115"/>
      <c r="AD21" s="115"/>
      <c r="AE21" s="115"/>
      <c r="AF21" s="115"/>
    </row>
    <row r="22" spans="1:32" ht="12.75" customHeight="1">
      <c r="A22" s="125">
        <v>19</v>
      </c>
      <c r="B22" s="126">
        <v>35.783878172588828</v>
      </c>
      <c r="C22" s="127">
        <f t="shared" si="0"/>
        <v>0.53096536681578532</v>
      </c>
      <c r="D22" s="128"/>
      <c r="E22" s="125">
        <v>19</v>
      </c>
      <c r="F22" s="126">
        <v>20.331748961698199</v>
      </c>
      <c r="G22" s="127">
        <f t="shared" si="1"/>
        <v>0.93449904559578201</v>
      </c>
      <c r="H22" s="129"/>
      <c r="I22" s="130">
        <v>19</v>
      </c>
      <c r="J22" s="127">
        <f t="shared" si="2"/>
        <v>59.639796954314718</v>
      </c>
      <c r="K22" s="127">
        <f t="shared" si="3"/>
        <v>0.31857922008947115</v>
      </c>
      <c r="L22" s="128"/>
      <c r="M22" s="130">
        <v>19</v>
      </c>
      <c r="N22" s="127">
        <f t="shared" si="4"/>
        <v>33.886248269497003</v>
      </c>
      <c r="O22" s="127">
        <f t="shared" si="5"/>
        <v>0.56069942735746914</v>
      </c>
      <c r="P22" s="129"/>
      <c r="Q22" s="130">
        <v>19</v>
      </c>
      <c r="R22" s="127">
        <f t="shared" si="6"/>
        <v>89.45969543147207</v>
      </c>
      <c r="S22" s="127">
        <f t="shared" si="7"/>
        <v>0.21238614672631412</v>
      </c>
      <c r="T22" s="115"/>
      <c r="U22" s="130">
        <v>19</v>
      </c>
      <c r="V22" s="127">
        <f t="shared" si="8"/>
        <v>50.829372404245497</v>
      </c>
      <c r="W22" s="127">
        <f t="shared" si="9"/>
        <v>0.37379961823831281</v>
      </c>
      <c r="X22" s="115"/>
      <c r="Y22" s="125">
        <v>19</v>
      </c>
      <c r="Z22" s="126">
        <v>24.393096</v>
      </c>
      <c r="AA22" s="127">
        <f t="shared" si="10"/>
        <v>0.77890891750682245</v>
      </c>
      <c r="AB22" s="120"/>
      <c r="AC22" s="115"/>
      <c r="AD22" s="115"/>
      <c r="AE22" s="115"/>
      <c r="AF22" s="115"/>
    </row>
    <row r="23" spans="1:32" ht="12.75" customHeight="1">
      <c r="A23" s="125">
        <v>20</v>
      </c>
      <c r="B23" s="126">
        <v>35.783878172588828</v>
      </c>
      <c r="C23" s="127">
        <f t="shared" si="0"/>
        <v>0.55891091243766877</v>
      </c>
      <c r="D23" s="128"/>
      <c r="E23" s="125">
        <v>20</v>
      </c>
      <c r="F23" s="126">
        <v>20.331748961698199</v>
      </c>
      <c r="G23" s="127">
        <f t="shared" si="1"/>
        <v>0.9836832058902969</v>
      </c>
      <c r="H23" s="129"/>
      <c r="I23" s="130">
        <v>20</v>
      </c>
      <c r="J23" s="127">
        <f t="shared" si="2"/>
        <v>59.639796954314718</v>
      </c>
      <c r="K23" s="127">
        <f t="shared" si="3"/>
        <v>0.33534654746260123</v>
      </c>
      <c r="L23" s="128"/>
      <c r="M23" s="130">
        <v>20</v>
      </c>
      <c r="N23" s="127">
        <f t="shared" si="4"/>
        <v>33.886248269497003</v>
      </c>
      <c r="O23" s="127">
        <f t="shared" si="5"/>
        <v>0.59020992353417812</v>
      </c>
      <c r="P23" s="129"/>
      <c r="Q23" s="130">
        <v>20</v>
      </c>
      <c r="R23" s="127">
        <f t="shared" si="6"/>
        <v>89.45969543147207</v>
      </c>
      <c r="S23" s="127">
        <f t="shared" si="7"/>
        <v>0.22356436497506749</v>
      </c>
      <c r="T23" s="115"/>
      <c r="U23" s="130">
        <v>20</v>
      </c>
      <c r="V23" s="127">
        <f t="shared" si="8"/>
        <v>50.829372404245497</v>
      </c>
      <c r="W23" s="127">
        <f t="shared" si="9"/>
        <v>0.39347328235611878</v>
      </c>
      <c r="X23" s="115"/>
      <c r="Y23" s="125">
        <v>20</v>
      </c>
      <c r="Z23" s="126">
        <v>24.649319999999999</v>
      </c>
      <c r="AA23" s="127">
        <f t="shared" si="10"/>
        <v>0.81138140930459746</v>
      </c>
      <c r="AB23" s="120"/>
      <c r="AC23" s="115"/>
      <c r="AD23" s="115"/>
      <c r="AE23" s="115"/>
      <c r="AF23" s="115"/>
    </row>
    <row r="24" spans="1:32" ht="12.75" customHeight="1">
      <c r="A24" s="125">
        <v>21</v>
      </c>
      <c r="B24" s="126">
        <v>35.783878172588828</v>
      </c>
      <c r="C24" s="127">
        <f t="shared" si="0"/>
        <v>0.58685645805955222</v>
      </c>
      <c r="D24" s="128"/>
      <c r="E24" s="125">
        <v>21</v>
      </c>
      <c r="F24" s="126">
        <v>20.331748961698199</v>
      </c>
      <c r="G24" s="127">
        <f t="shared" si="1"/>
        <v>1.0328673661848118</v>
      </c>
      <c r="H24" s="129"/>
      <c r="I24" s="130">
        <f t="shared" ref="I24:I278" si="11">I23+1</f>
        <v>21</v>
      </c>
      <c r="J24" s="127">
        <f t="shared" si="2"/>
        <v>59.639796954314718</v>
      </c>
      <c r="K24" s="127">
        <f t="shared" si="3"/>
        <v>0.35211387483573126</v>
      </c>
      <c r="L24" s="128"/>
      <c r="M24" s="130">
        <f t="shared" ref="M24:M278" si="12">M23+1</f>
        <v>21</v>
      </c>
      <c r="N24" s="127">
        <f t="shared" si="4"/>
        <v>33.886248269497003</v>
      </c>
      <c r="O24" s="127">
        <f t="shared" si="5"/>
        <v>0.61972041971088698</v>
      </c>
      <c r="P24" s="129"/>
      <c r="Q24" s="130">
        <f t="shared" ref="Q24:Q278" si="13">Q23+1</f>
        <v>21</v>
      </c>
      <c r="R24" s="127">
        <f t="shared" si="6"/>
        <v>89.45969543147207</v>
      </c>
      <c r="S24" s="127">
        <f t="shared" si="7"/>
        <v>0.23474258322382086</v>
      </c>
      <c r="T24" s="115"/>
      <c r="U24" s="130">
        <f t="shared" ref="U24:U278" si="14">U23+1</f>
        <v>21</v>
      </c>
      <c r="V24" s="127">
        <f t="shared" si="8"/>
        <v>50.829372404245497</v>
      </c>
      <c r="W24" s="127">
        <f t="shared" si="9"/>
        <v>0.41314694647392469</v>
      </c>
      <c r="X24" s="115"/>
      <c r="Y24" s="125">
        <v>21</v>
      </c>
      <c r="Z24" s="126">
        <v>24.903708000000002</v>
      </c>
      <c r="AA24" s="127">
        <f t="shared" si="10"/>
        <v>0.84324792115294633</v>
      </c>
      <c r="AB24" s="120"/>
      <c r="AC24" s="115"/>
      <c r="AD24" s="115"/>
      <c r="AE24" s="115"/>
      <c r="AF24" s="115"/>
    </row>
    <row r="25" spans="1:32" ht="12.75" customHeight="1">
      <c r="A25" s="125">
        <v>22</v>
      </c>
      <c r="B25" s="126">
        <v>35.783878172588828</v>
      </c>
      <c r="C25" s="127">
        <f t="shared" si="0"/>
        <v>0.61480200368143556</v>
      </c>
      <c r="D25" s="128"/>
      <c r="E25" s="125">
        <v>22</v>
      </c>
      <c r="F25" s="126">
        <v>20.331748961698199</v>
      </c>
      <c r="G25" s="127">
        <f t="shared" si="1"/>
        <v>1.0820515264793267</v>
      </c>
      <c r="H25" s="129"/>
      <c r="I25" s="130">
        <f t="shared" si="11"/>
        <v>22</v>
      </c>
      <c r="J25" s="127">
        <f t="shared" si="2"/>
        <v>59.639796954314718</v>
      </c>
      <c r="K25" s="127">
        <f t="shared" si="3"/>
        <v>0.36888120220886134</v>
      </c>
      <c r="L25" s="128"/>
      <c r="M25" s="130">
        <f t="shared" si="12"/>
        <v>22</v>
      </c>
      <c r="N25" s="127">
        <f t="shared" si="4"/>
        <v>33.886248269497003</v>
      </c>
      <c r="O25" s="127">
        <f t="shared" si="5"/>
        <v>0.64923091588759585</v>
      </c>
      <c r="P25" s="129"/>
      <c r="Q25" s="130">
        <f t="shared" si="13"/>
        <v>22</v>
      </c>
      <c r="R25" s="127">
        <f t="shared" si="6"/>
        <v>89.45969543147207</v>
      </c>
      <c r="S25" s="127">
        <f t="shared" si="7"/>
        <v>0.24592080147257425</v>
      </c>
      <c r="T25" s="115"/>
      <c r="U25" s="130">
        <f t="shared" si="14"/>
        <v>22</v>
      </c>
      <c r="V25" s="127">
        <f t="shared" si="8"/>
        <v>50.829372404245497</v>
      </c>
      <c r="W25" s="127">
        <f t="shared" si="9"/>
        <v>0.43282061059173066</v>
      </c>
      <c r="X25" s="115"/>
      <c r="Y25" s="125">
        <v>22</v>
      </c>
      <c r="Z25" s="126">
        <v>25.15626</v>
      </c>
      <c r="AA25" s="127">
        <f t="shared" si="10"/>
        <v>0.87453381384991247</v>
      </c>
      <c r="AB25" s="120"/>
      <c r="AC25" s="115"/>
      <c r="AD25" s="115"/>
      <c r="AE25" s="115"/>
      <c r="AF25" s="115"/>
    </row>
    <row r="26" spans="1:32" ht="12.75" customHeight="1">
      <c r="A26" s="125">
        <v>23</v>
      </c>
      <c r="B26" s="126">
        <v>35.783878172588828</v>
      </c>
      <c r="C26" s="127">
        <f t="shared" si="0"/>
        <v>0.64274754930331901</v>
      </c>
      <c r="D26" s="128"/>
      <c r="E26" s="125">
        <v>23</v>
      </c>
      <c r="F26" s="126">
        <v>20.331748961698199</v>
      </c>
      <c r="G26" s="127">
        <f t="shared" si="1"/>
        <v>1.1312356867738413</v>
      </c>
      <c r="H26" s="129"/>
      <c r="I26" s="130">
        <f t="shared" si="11"/>
        <v>23</v>
      </c>
      <c r="J26" s="127">
        <f t="shared" si="2"/>
        <v>59.639796954314718</v>
      </c>
      <c r="K26" s="127">
        <f t="shared" si="3"/>
        <v>0.38564852958199142</v>
      </c>
      <c r="L26" s="128"/>
      <c r="M26" s="130">
        <f t="shared" si="12"/>
        <v>23</v>
      </c>
      <c r="N26" s="127">
        <f t="shared" si="4"/>
        <v>33.886248269497003</v>
      </c>
      <c r="O26" s="127">
        <f t="shared" si="5"/>
        <v>0.67874141206430483</v>
      </c>
      <c r="P26" s="129"/>
      <c r="Q26" s="130">
        <f t="shared" si="13"/>
        <v>23</v>
      </c>
      <c r="R26" s="127">
        <f t="shared" si="6"/>
        <v>89.45969543147207</v>
      </c>
      <c r="S26" s="127">
        <f t="shared" si="7"/>
        <v>0.25709901972132759</v>
      </c>
      <c r="T26" s="115"/>
      <c r="U26" s="130">
        <f t="shared" si="14"/>
        <v>23</v>
      </c>
      <c r="V26" s="127">
        <f t="shared" si="8"/>
        <v>50.829372404245497</v>
      </c>
      <c r="W26" s="127">
        <f t="shared" si="9"/>
        <v>0.45249427470953657</v>
      </c>
      <c r="X26" s="115"/>
      <c r="Y26" s="125">
        <v>23</v>
      </c>
      <c r="Z26" s="126">
        <v>25.406976</v>
      </c>
      <c r="AA26" s="127">
        <f t="shared" si="10"/>
        <v>0.90526318441045484</v>
      </c>
      <c r="AB26" s="120"/>
      <c r="AC26" s="115"/>
      <c r="AD26" s="115"/>
      <c r="AE26" s="115"/>
      <c r="AF26" s="115"/>
    </row>
    <row r="27" spans="1:32" ht="12.75" customHeight="1">
      <c r="A27" s="125">
        <v>24</v>
      </c>
      <c r="B27" s="126">
        <v>35.783878172588828</v>
      </c>
      <c r="C27" s="127">
        <f t="shared" si="0"/>
        <v>0.67069309492520246</v>
      </c>
      <c r="D27" s="128"/>
      <c r="E27" s="125">
        <v>24</v>
      </c>
      <c r="F27" s="126">
        <v>20.331748961698199</v>
      </c>
      <c r="G27" s="127">
        <f t="shared" si="1"/>
        <v>1.1804198470683562</v>
      </c>
      <c r="H27" s="129"/>
      <c r="I27" s="130">
        <f t="shared" si="11"/>
        <v>24</v>
      </c>
      <c r="J27" s="127">
        <f t="shared" si="2"/>
        <v>59.639796954314718</v>
      </c>
      <c r="K27" s="127">
        <f t="shared" si="3"/>
        <v>0.40241585695512144</v>
      </c>
      <c r="L27" s="128"/>
      <c r="M27" s="130">
        <f t="shared" si="12"/>
        <v>24</v>
      </c>
      <c r="N27" s="127">
        <f t="shared" si="4"/>
        <v>33.886248269497003</v>
      </c>
      <c r="O27" s="127">
        <f t="shared" si="5"/>
        <v>0.70825190824101369</v>
      </c>
      <c r="P27" s="129"/>
      <c r="Q27" s="130">
        <f t="shared" si="13"/>
        <v>24</v>
      </c>
      <c r="R27" s="127">
        <f t="shared" si="6"/>
        <v>89.45969543147207</v>
      </c>
      <c r="S27" s="127">
        <f t="shared" si="7"/>
        <v>0.26827723797008102</v>
      </c>
      <c r="T27" s="115"/>
      <c r="U27" s="130">
        <f t="shared" si="14"/>
        <v>24</v>
      </c>
      <c r="V27" s="127">
        <f t="shared" si="8"/>
        <v>50.829372404245497</v>
      </c>
      <c r="W27" s="127">
        <f t="shared" si="9"/>
        <v>0.47216793882734254</v>
      </c>
      <c r="X27" s="115"/>
      <c r="Y27" s="125">
        <v>24</v>
      </c>
      <c r="Z27" s="126">
        <v>25.655856</v>
      </c>
      <c r="AA27" s="127">
        <f t="shared" si="10"/>
        <v>0.93545894551325826</v>
      </c>
      <c r="AB27" s="120"/>
      <c r="AC27" s="115"/>
      <c r="AD27" s="115"/>
      <c r="AE27" s="115"/>
      <c r="AF27" s="115"/>
    </row>
    <row r="28" spans="1:32" ht="12.75" customHeight="1">
      <c r="A28" s="125">
        <v>25</v>
      </c>
      <c r="B28" s="126">
        <v>35.783878172588828</v>
      </c>
      <c r="C28" s="127">
        <f t="shared" si="0"/>
        <v>0.69863864054708591</v>
      </c>
      <c r="D28" s="128"/>
      <c r="E28" s="125">
        <v>25</v>
      </c>
      <c r="F28" s="126">
        <v>20.331748961698199</v>
      </c>
      <c r="G28" s="127">
        <f t="shared" si="1"/>
        <v>1.2296040073628711</v>
      </c>
      <c r="H28" s="129"/>
      <c r="I28" s="130">
        <f t="shared" si="11"/>
        <v>25</v>
      </c>
      <c r="J28" s="127">
        <f t="shared" si="2"/>
        <v>59.639796954314718</v>
      </c>
      <c r="K28" s="127">
        <f t="shared" si="3"/>
        <v>0.41918318432825152</v>
      </c>
      <c r="L28" s="128"/>
      <c r="M28" s="130">
        <f t="shared" si="12"/>
        <v>25</v>
      </c>
      <c r="N28" s="127">
        <f t="shared" si="4"/>
        <v>33.886248269497003</v>
      </c>
      <c r="O28" s="127">
        <f t="shared" si="5"/>
        <v>0.73776240441772256</v>
      </c>
      <c r="P28" s="129"/>
      <c r="Q28" s="130">
        <f t="shared" si="13"/>
        <v>25</v>
      </c>
      <c r="R28" s="127">
        <f t="shared" si="6"/>
        <v>89.45969543147207</v>
      </c>
      <c r="S28" s="127">
        <f t="shared" si="7"/>
        <v>0.27945545621883439</v>
      </c>
      <c r="T28" s="115"/>
      <c r="U28" s="130">
        <f t="shared" si="14"/>
        <v>25</v>
      </c>
      <c r="V28" s="127">
        <f t="shared" si="8"/>
        <v>50.829372404245497</v>
      </c>
      <c r="W28" s="127">
        <f t="shared" si="9"/>
        <v>0.49184160294514845</v>
      </c>
      <c r="X28" s="115"/>
      <c r="Y28" s="125">
        <v>25</v>
      </c>
      <c r="Z28" s="126">
        <v>25.902899999999999</v>
      </c>
      <c r="AA28" s="127">
        <f t="shared" si="10"/>
        <v>0.96514289905763451</v>
      </c>
      <c r="AB28" s="120"/>
      <c r="AC28" s="115"/>
      <c r="AD28" s="115"/>
      <c r="AE28" s="115"/>
      <c r="AF28" s="115"/>
    </row>
    <row r="29" spans="1:32" ht="12.75" customHeight="1">
      <c r="A29" s="125">
        <v>26</v>
      </c>
      <c r="B29" s="126">
        <v>35.783878172588828</v>
      </c>
      <c r="C29" s="127">
        <f t="shared" si="0"/>
        <v>0.72658418616896936</v>
      </c>
      <c r="D29" s="128"/>
      <c r="E29" s="125">
        <v>26</v>
      </c>
      <c r="F29" s="126">
        <v>20.331748961698199</v>
      </c>
      <c r="G29" s="127">
        <f t="shared" si="1"/>
        <v>1.278788167657386</v>
      </c>
      <c r="H29" s="129"/>
      <c r="I29" s="130">
        <f t="shared" si="11"/>
        <v>26</v>
      </c>
      <c r="J29" s="127">
        <f t="shared" si="2"/>
        <v>59.639796954314718</v>
      </c>
      <c r="K29" s="127">
        <f t="shared" si="3"/>
        <v>0.4359505117013816</v>
      </c>
      <c r="L29" s="128"/>
      <c r="M29" s="130">
        <f t="shared" si="12"/>
        <v>26</v>
      </c>
      <c r="N29" s="127">
        <f t="shared" si="4"/>
        <v>33.886248269497003</v>
      </c>
      <c r="O29" s="127">
        <f t="shared" si="5"/>
        <v>0.76727290059443154</v>
      </c>
      <c r="P29" s="129"/>
      <c r="Q29" s="130">
        <f t="shared" si="13"/>
        <v>26</v>
      </c>
      <c r="R29" s="127">
        <f t="shared" si="6"/>
        <v>89.45969543147207</v>
      </c>
      <c r="S29" s="127">
        <f t="shared" si="7"/>
        <v>0.29063367446758775</v>
      </c>
      <c r="T29" s="115"/>
      <c r="U29" s="130">
        <f t="shared" si="14"/>
        <v>26</v>
      </c>
      <c r="V29" s="127">
        <f t="shared" si="8"/>
        <v>50.829372404245497</v>
      </c>
      <c r="W29" s="127">
        <f t="shared" si="9"/>
        <v>0.51151526706295436</v>
      </c>
      <c r="X29" s="115"/>
      <c r="Y29" s="125">
        <v>26</v>
      </c>
      <c r="Z29" s="126">
        <v>26.148108000000001</v>
      </c>
      <c r="AA29" s="127">
        <f t="shared" si="10"/>
        <v>0.99433580433429447</v>
      </c>
      <c r="AB29" s="120"/>
      <c r="AC29" s="115"/>
      <c r="AD29" s="115"/>
      <c r="AE29" s="115"/>
      <c r="AF29" s="115"/>
    </row>
    <row r="30" spans="1:32" ht="12.75" customHeight="1">
      <c r="A30" s="125">
        <v>27</v>
      </c>
      <c r="B30" s="126">
        <v>35.783878172588828</v>
      </c>
      <c r="C30" s="127">
        <f t="shared" si="0"/>
        <v>0.75452973179085281</v>
      </c>
      <c r="D30" s="128"/>
      <c r="E30" s="125">
        <v>27</v>
      </c>
      <c r="F30" s="126">
        <v>20.331748961698199</v>
      </c>
      <c r="G30" s="127">
        <f t="shared" si="1"/>
        <v>1.3279723279519009</v>
      </c>
      <c r="H30" s="129"/>
      <c r="I30" s="130">
        <f t="shared" si="11"/>
        <v>27</v>
      </c>
      <c r="J30" s="127">
        <f t="shared" si="2"/>
        <v>59.639796954314718</v>
      </c>
      <c r="K30" s="127">
        <f t="shared" si="3"/>
        <v>0.45271783907451163</v>
      </c>
      <c r="L30" s="128"/>
      <c r="M30" s="130">
        <f t="shared" si="12"/>
        <v>27</v>
      </c>
      <c r="N30" s="127">
        <f t="shared" si="4"/>
        <v>33.886248269497003</v>
      </c>
      <c r="O30" s="127">
        <f t="shared" si="5"/>
        <v>0.79678339677114041</v>
      </c>
      <c r="P30" s="129"/>
      <c r="Q30" s="130">
        <f t="shared" si="13"/>
        <v>27</v>
      </c>
      <c r="R30" s="127">
        <f t="shared" si="6"/>
        <v>89.45969543147207</v>
      </c>
      <c r="S30" s="127">
        <f t="shared" si="7"/>
        <v>0.30181189271634112</v>
      </c>
      <c r="T30" s="115"/>
      <c r="U30" s="130">
        <f t="shared" si="14"/>
        <v>27</v>
      </c>
      <c r="V30" s="127">
        <f t="shared" si="8"/>
        <v>50.829372404245497</v>
      </c>
      <c r="W30" s="127">
        <f t="shared" si="9"/>
        <v>0.53118893118076038</v>
      </c>
      <c r="X30" s="115"/>
      <c r="Y30" s="125">
        <v>27</v>
      </c>
      <c r="Z30" s="126">
        <v>26.391480000000001</v>
      </c>
      <c r="AA30" s="127">
        <f t="shared" si="10"/>
        <v>1.0230574412651354</v>
      </c>
      <c r="AB30" s="120"/>
      <c r="AC30" s="115"/>
      <c r="AD30" s="115"/>
      <c r="AE30" s="115"/>
      <c r="AF30" s="115"/>
    </row>
    <row r="31" spans="1:32" ht="12.75" customHeight="1">
      <c r="A31" s="125">
        <v>28</v>
      </c>
      <c r="B31" s="126">
        <v>35.783878172588828</v>
      </c>
      <c r="C31" s="127">
        <f t="shared" si="0"/>
        <v>0.78247527741273626</v>
      </c>
      <c r="D31" s="128"/>
      <c r="E31" s="125">
        <v>28</v>
      </c>
      <c r="F31" s="126">
        <v>20.331748961698199</v>
      </c>
      <c r="G31" s="127">
        <f t="shared" si="1"/>
        <v>1.3771564882464156</v>
      </c>
      <c r="H31" s="129"/>
      <c r="I31" s="130">
        <f t="shared" si="11"/>
        <v>28</v>
      </c>
      <c r="J31" s="127">
        <f t="shared" si="2"/>
        <v>59.639796954314718</v>
      </c>
      <c r="K31" s="127">
        <f t="shared" si="3"/>
        <v>0.46948516644764171</v>
      </c>
      <c r="L31" s="128"/>
      <c r="M31" s="130">
        <f t="shared" si="12"/>
        <v>28</v>
      </c>
      <c r="N31" s="127">
        <f t="shared" si="4"/>
        <v>33.886248269497003</v>
      </c>
      <c r="O31" s="127">
        <f t="shared" si="5"/>
        <v>0.82629389294784927</v>
      </c>
      <c r="P31" s="129"/>
      <c r="Q31" s="130">
        <f t="shared" si="13"/>
        <v>28</v>
      </c>
      <c r="R31" s="127">
        <f t="shared" si="6"/>
        <v>89.45969543147207</v>
      </c>
      <c r="S31" s="127">
        <f t="shared" si="7"/>
        <v>0.31299011096509449</v>
      </c>
      <c r="T31" s="115"/>
      <c r="U31" s="130">
        <f t="shared" si="14"/>
        <v>28</v>
      </c>
      <c r="V31" s="127">
        <f t="shared" si="8"/>
        <v>50.829372404245497</v>
      </c>
      <c r="W31" s="127">
        <f t="shared" si="9"/>
        <v>0.55086259529856629</v>
      </c>
      <c r="X31" s="115"/>
      <c r="Y31" s="125">
        <v>28</v>
      </c>
      <c r="Z31" s="126">
        <v>26.633015999999998</v>
      </c>
      <c r="AA31" s="127">
        <f t="shared" si="10"/>
        <v>1.0513266691237673</v>
      </c>
      <c r="AB31" s="120"/>
      <c r="AC31" s="115"/>
      <c r="AD31" s="115"/>
      <c r="AE31" s="115"/>
      <c r="AF31" s="115"/>
    </row>
    <row r="32" spans="1:32" ht="12.75" customHeight="1">
      <c r="A32" s="125">
        <v>29</v>
      </c>
      <c r="B32" s="126">
        <v>35.783878172588828</v>
      </c>
      <c r="C32" s="127">
        <f t="shared" si="0"/>
        <v>0.81042082303461971</v>
      </c>
      <c r="D32" s="128"/>
      <c r="E32" s="125">
        <v>29</v>
      </c>
      <c r="F32" s="126">
        <v>20.331748961698199</v>
      </c>
      <c r="G32" s="127">
        <f t="shared" si="1"/>
        <v>1.4263406485409305</v>
      </c>
      <c r="H32" s="129"/>
      <c r="I32" s="130">
        <f t="shared" si="11"/>
        <v>29</v>
      </c>
      <c r="J32" s="127">
        <f t="shared" si="2"/>
        <v>59.639796954314718</v>
      </c>
      <c r="K32" s="127">
        <f t="shared" si="3"/>
        <v>0.48625249382077174</v>
      </c>
      <c r="L32" s="128"/>
      <c r="M32" s="130">
        <f t="shared" si="12"/>
        <v>29</v>
      </c>
      <c r="N32" s="127">
        <f t="shared" si="4"/>
        <v>33.886248269497003</v>
      </c>
      <c r="O32" s="127">
        <f t="shared" si="5"/>
        <v>0.85580438912455825</v>
      </c>
      <c r="P32" s="129"/>
      <c r="Q32" s="130">
        <f t="shared" si="13"/>
        <v>29</v>
      </c>
      <c r="R32" s="127">
        <f t="shared" si="6"/>
        <v>89.45969543147207</v>
      </c>
      <c r="S32" s="127">
        <f t="shared" si="7"/>
        <v>0.32416832921384786</v>
      </c>
      <c r="T32" s="115"/>
      <c r="U32" s="130">
        <f t="shared" si="14"/>
        <v>29</v>
      </c>
      <c r="V32" s="127">
        <f t="shared" si="8"/>
        <v>50.829372404245497</v>
      </c>
      <c r="W32" s="127">
        <f t="shared" si="9"/>
        <v>0.5705362594163722</v>
      </c>
      <c r="X32" s="115"/>
      <c r="Y32" s="125">
        <v>29</v>
      </c>
      <c r="Z32" s="126">
        <v>26.872715999999997</v>
      </c>
      <c r="AA32" s="127">
        <f t="shared" si="10"/>
        <v>1.0791614811096877</v>
      </c>
      <c r="AB32" s="120"/>
      <c r="AC32" s="115"/>
      <c r="AD32" s="115"/>
      <c r="AE32" s="115"/>
      <c r="AF32" s="115"/>
    </row>
    <row r="33" spans="1:32" ht="12.75" customHeight="1">
      <c r="A33" s="125">
        <v>30</v>
      </c>
      <c r="B33" s="126">
        <v>35.783878172588828</v>
      </c>
      <c r="C33" s="127">
        <f t="shared" si="0"/>
        <v>0.83836636865650305</v>
      </c>
      <c r="D33" s="128"/>
      <c r="E33" s="125">
        <v>30</v>
      </c>
      <c r="F33" s="126">
        <v>20.331748961698199</v>
      </c>
      <c r="G33" s="127">
        <f t="shared" si="1"/>
        <v>1.4755248088354453</v>
      </c>
      <c r="H33" s="129"/>
      <c r="I33" s="130">
        <f t="shared" si="11"/>
        <v>30</v>
      </c>
      <c r="J33" s="127">
        <f t="shared" si="2"/>
        <v>59.639796954314718</v>
      </c>
      <c r="K33" s="127">
        <f t="shared" si="3"/>
        <v>0.50301982119390187</v>
      </c>
      <c r="L33" s="128"/>
      <c r="M33" s="130">
        <f t="shared" si="12"/>
        <v>30</v>
      </c>
      <c r="N33" s="127">
        <f t="shared" si="4"/>
        <v>33.886248269497003</v>
      </c>
      <c r="O33" s="127">
        <f t="shared" si="5"/>
        <v>0.88531488530126712</v>
      </c>
      <c r="P33" s="129"/>
      <c r="Q33" s="130">
        <f t="shared" si="13"/>
        <v>30</v>
      </c>
      <c r="R33" s="127">
        <f t="shared" si="6"/>
        <v>89.45969543147207</v>
      </c>
      <c r="S33" s="127">
        <f t="shared" si="7"/>
        <v>0.33534654746260123</v>
      </c>
      <c r="T33" s="115"/>
      <c r="U33" s="130">
        <f t="shared" si="14"/>
        <v>30</v>
      </c>
      <c r="V33" s="127">
        <f t="shared" si="8"/>
        <v>50.829372404245497</v>
      </c>
      <c r="W33" s="127">
        <f t="shared" si="9"/>
        <v>0.59020992353417812</v>
      </c>
      <c r="X33" s="115"/>
      <c r="Y33" s="125">
        <v>30</v>
      </c>
      <c r="Z33" s="126">
        <v>27.110579999999999</v>
      </c>
      <c r="AA33" s="127">
        <f t="shared" si="10"/>
        <v>1.1065790551142765</v>
      </c>
      <c r="AB33" s="120"/>
      <c r="AC33" s="115"/>
      <c r="AD33" s="115"/>
      <c r="AE33" s="115"/>
      <c r="AF33" s="115"/>
    </row>
    <row r="34" spans="1:32" ht="12.75" customHeight="1">
      <c r="A34" s="125">
        <v>31</v>
      </c>
      <c r="B34" s="126">
        <v>35.783667072517282</v>
      </c>
      <c r="C34" s="127">
        <f t="shared" si="0"/>
        <v>0.86631702494819895</v>
      </c>
      <c r="D34" s="128"/>
      <c r="E34" s="125">
        <v>31</v>
      </c>
      <c r="F34" s="126">
        <v>20.331629018475727</v>
      </c>
      <c r="G34" s="127">
        <f t="shared" si="1"/>
        <v>1.5247179639088302</v>
      </c>
      <c r="H34" s="129"/>
      <c r="I34" s="130">
        <f t="shared" si="11"/>
        <v>31</v>
      </c>
      <c r="J34" s="127">
        <f t="shared" si="2"/>
        <v>59.639445120862142</v>
      </c>
      <c r="K34" s="127">
        <f t="shared" si="3"/>
        <v>0.51979021496891931</v>
      </c>
      <c r="L34" s="128"/>
      <c r="M34" s="130">
        <f t="shared" si="12"/>
        <v>31</v>
      </c>
      <c r="N34" s="127">
        <f t="shared" si="4"/>
        <v>33.886048364126211</v>
      </c>
      <c r="O34" s="127">
        <f t="shared" si="5"/>
        <v>0.91483077834529825</v>
      </c>
      <c r="P34" s="129"/>
      <c r="Q34" s="130">
        <f t="shared" si="13"/>
        <v>31</v>
      </c>
      <c r="R34" s="127">
        <f t="shared" si="6"/>
        <v>89.459167681293195</v>
      </c>
      <c r="S34" s="127">
        <f t="shared" si="7"/>
        <v>0.34652680997927965</v>
      </c>
      <c r="T34" s="115"/>
      <c r="U34" s="130">
        <f t="shared" si="14"/>
        <v>31</v>
      </c>
      <c r="V34" s="127">
        <f t="shared" si="8"/>
        <v>50.829072546189316</v>
      </c>
      <c r="W34" s="127">
        <f t="shared" si="9"/>
        <v>0.60988718556353216</v>
      </c>
      <c r="X34" s="115"/>
      <c r="Y34" s="125">
        <v>31</v>
      </c>
      <c r="Z34" s="126">
        <v>27.346608</v>
      </c>
      <c r="AA34" s="127">
        <f t="shared" si="10"/>
        <v>1.1335958009856286</v>
      </c>
      <c r="AB34" s="120"/>
      <c r="AC34" s="115"/>
      <c r="AD34" s="115"/>
      <c r="AE34" s="115"/>
      <c r="AF34" s="115"/>
    </row>
    <row r="35" spans="1:32" ht="12.75" customHeight="1">
      <c r="A35" s="125">
        <v>32</v>
      </c>
      <c r="B35" s="126">
        <v>36.14171671670649</v>
      </c>
      <c r="C35" s="127">
        <f t="shared" si="0"/>
        <v>0.88540343146478195</v>
      </c>
      <c r="D35" s="128"/>
      <c r="E35" s="125">
        <v>32</v>
      </c>
      <c r="F35" s="126">
        <v>20.535066316310505</v>
      </c>
      <c r="G35" s="127">
        <f t="shared" si="1"/>
        <v>1.5583100393780163</v>
      </c>
      <c r="H35" s="129"/>
      <c r="I35" s="130">
        <f t="shared" si="11"/>
        <v>32</v>
      </c>
      <c r="J35" s="127">
        <f t="shared" si="2"/>
        <v>60.236194527844155</v>
      </c>
      <c r="K35" s="127">
        <f t="shared" si="3"/>
        <v>0.53124205887886911</v>
      </c>
      <c r="L35" s="128"/>
      <c r="M35" s="130">
        <f t="shared" si="12"/>
        <v>32</v>
      </c>
      <c r="N35" s="127">
        <f t="shared" si="4"/>
        <v>34.225110527184178</v>
      </c>
      <c r="O35" s="127">
        <f t="shared" si="5"/>
        <v>0.93498602362680971</v>
      </c>
      <c r="P35" s="129"/>
      <c r="Q35" s="130">
        <f t="shared" si="13"/>
        <v>32</v>
      </c>
      <c r="R35" s="127">
        <f t="shared" si="6"/>
        <v>90.354291791766215</v>
      </c>
      <c r="S35" s="127">
        <f t="shared" si="7"/>
        <v>0.35416137258591285</v>
      </c>
      <c r="T35" s="115"/>
      <c r="U35" s="130">
        <f t="shared" si="14"/>
        <v>32</v>
      </c>
      <c r="V35" s="127">
        <f t="shared" si="8"/>
        <v>51.337665790776263</v>
      </c>
      <c r="W35" s="127">
        <f t="shared" si="9"/>
        <v>0.62332401575120655</v>
      </c>
      <c r="X35" s="115"/>
      <c r="Y35" s="125">
        <v>32</v>
      </c>
      <c r="Z35" s="126">
        <v>27.5808</v>
      </c>
      <c r="AA35" s="127">
        <f t="shared" si="10"/>
        <v>1.1602274045712959</v>
      </c>
      <c r="AB35" s="120"/>
      <c r="AC35" s="115"/>
      <c r="AD35" s="115"/>
      <c r="AE35" s="115"/>
      <c r="AF35" s="115"/>
    </row>
    <row r="36" spans="1:32" ht="12.75" customHeight="1">
      <c r="A36" s="125">
        <v>33</v>
      </c>
      <c r="B36" s="126">
        <v>36.488904630671627</v>
      </c>
      <c r="C36" s="127">
        <f t="shared" si="0"/>
        <v>0.90438450630444678</v>
      </c>
      <c r="D36" s="128"/>
      <c r="E36" s="125">
        <v>33</v>
      </c>
      <c r="F36" s="126">
        <v>20.732332176517971</v>
      </c>
      <c r="G36" s="127">
        <f t="shared" si="1"/>
        <v>1.5917167310958262</v>
      </c>
      <c r="H36" s="129"/>
      <c r="I36" s="130">
        <f t="shared" si="11"/>
        <v>33</v>
      </c>
      <c r="J36" s="127">
        <f t="shared" si="2"/>
        <v>60.81484105111938</v>
      </c>
      <c r="K36" s="127">
        <f t="shared" si="3"/>
        <v>0.54263070378266798</v>
      </c>
      <c r="L36" s="128"/>
      <c r="M36" s="130">
        <f t="shared" si="12"/>
        <v>33</v>
      </c>
      <c r="N36" s="127">
        <f t="shared" si="4"/>
        <v>34.553886960863288</v>
      </c>
      <c r="O36" s="127">
        <f t="shared" si="5"/>
        <v>0.95503003865749558</v>
      </c>
      <c r="P36" s="129"/>
      <c r="Q36" s="130">
        <f t="shared" si="13"/>
        <v>33</v>
      </c>
      <c r="R36" s="127">
        <f t="shared" si="6"/>
        <v>91.22226157667906</v>
      </c>
      <c r="S36" s="127">
        <f t="shared" si="7"/>
        <v>0.36175380252177874</v>
      </c>
      <c r="T36" s="115"/>
      <c r="U36" s="130">
        <f t="shared" si="14"/>
        <v>33</v>
      </c>
      <c r="V36" s="127">
        <f t="shared" si="8"/>
        <v>51.830830441294928</v>
      </c>
      <c r="W36" s="127">
        <f t="shared" si="9"/>
        <v>0.63668669243833043</v>
      </c>
      <c r="X36" s="115"/>
      <c r="Y36" s="125">
        <v>33</v>
      </c>
      <c r="Z36" s="126">
        <v>27.813155999999999</v>
      </c>
      <c r="AA36" s="127">
        <f t="shared" si="10"/>
        <v>1.1864888687928836</v>
      </c>
      <c r="AB36" s="120"/>
      <c r="AC36" s="115"/>
      <c r="AD36" s="115"/>
      <c r="AE36" s="115"/>
      <c r="AF36" s="115"/>
    </row>
    <row r="37" spans="1:32" ht="12.75" customHeight="1">
      <c r="A37" s="125">
        <v>34</v>
      </c>
      <c r="B37" s="126">
        <v>36.825879424947374</v>
      </c>
      <c r="C37" s="127">
        <f t="shared" si="0"/>
        <v>0.92326376262903298</v>
      </c>
      <c r="D37" s="128"/>
      <c r="E37" s="125">
        <v>34</v>
      </c>
      <c r="F37" s="126">
        <v>20.923795127811005</v>
      </c>
      <c r="G37" s="127">
        <f t="shared" si="1"/>
        <v>1.6249442222270982</v>
      </c>
      <c r="H37" s="129"/>
      <c r="I37" s="130">
        <f t="shared" si="11"/>
        <v>34</v>
      </c>
      <c r="J37" s="127">
        <f t="shared" si="2"/>
        <v>61.376465708245625</v>
      </c>
      <c r="K37" s="127">
        <f t="shared" si="3"/>
        <v>0.55395825757741979</v>
      </c>
      <c r="L37" s="128"/>
      <c r="M37" s="130">
        <f t="shared" si="12"/>
        <v>34</v>
      </c>
      <c r="N37" s="127">
        <f t="shared" si="4"/>
        <v>34.87299187968501</v>
      </c>
      <c r="O37" s="127">
        <f t="shared" si="5"/>
        <v>0.97496653333625882</v>
      </c>
      <c r="P37" s="129"/>
      <c r="Q37" s="130">
        <f t="shared" si="13"/>
        <v>34</v>
      </c>
      <c r="R37" s="127">
        <f t="shared" si="6"/>
        <v>92.064698562368434</v>
      </c>
      <c r="S37" s="127">
        <f t="shared" si="7"/>
        <v>0.36930550505161319</v>
      </c>
      <c r="T37" s="115"/>
      <c r="U37" s="130">
        <f t="shared" si="14"/>
        <v>34</v>
      </c>
      <c r="V37" s="127">
        <f t="shared" si="8"/>
        <v>52.309487819527511</v>
      </c>
      <c r="W37" s="127">
        <f t="shared" si="9"/>
        <v>0.64997768889083929</v>
      </c>
      <c r="X37" s="115"/>
      <c r="Y37" s="125">
        <v>34</v>
      </c>
      <c r="Z37" s="126">
        <v>28.043675999999998</v>
      </c>
      <c r="AA37" s="127">
        <f t="shared" si="10"/>
        <v>1.2123945519838413</v>
      </c>
      <c r="AB37" s="120"/>
      <c r="AC37" s="115"/>
      <c r="AD37" s="115"/>
      <c r="AE37" s="115"/>
      <c r="AF37" s="115"/>
    </row>
    <row r="38" spans="1:32" ht="12.75" customHeight="1">
      <c r="A38" s="125">
        <v>35</v>
      </c>
      <c r="B38" s="126">
        <v>37.153233292616576</v>
      </c>
      <c r="C38" s="127">
        <f t="shared" si="0"/>
        <v>0.94204452474814659</v>
      </c>
      <c r="D38" s="128"/>
      <c r="E38" s="125">
        <v>35</v>
      </c>
      <c r="F38" s="126">
        <v>21.109791643532148</v>
      </c>
      <c r="G38" s="127">
        <f t="shared" si="1"/>
        <v>1.6579983635567379</v>
      </c>
      <c r="H38" s="129"/>
      <c r="I38" s="130">
        <f t="shared" si="11"/>
        <v>35</v>
      </c>
      <c r="J38" s="127">
        <f t="shared" si="2"/>
        <v>61.922055487694294</v>
      </c>
      <c r="K38" s="127">
        <f t="shared" si="3"/>
        <v>0.56522671484888798</v>
      </c>
      <c r="L38" s="128"/>
      <c r="M38" s="130">
        <f t="shared" si="12"/>
        <v>35</v>
      </c>
      <c r="N38" s="127">
        <f t="shared" si="4"/>
        <v>35.182986072553582</v>
      </c>
      <c r="O38" s="127">
        <f t="shared" si="5"/>
        <v>0.99479901813404259</v>
      </c>
      <c r="P38" s="129"/>
      <c r="Q38" s="130">
        <f t="shared" si="13"/>
        <v>35</v>
      </c>
      <c r="R38" s="127">
        <f t="shared" si="6"/>
        <v>92.883083231541434</v>
      </c>
      <c r="S38" s="127">
        <f t="shared" si="7"/>
        <v>0.37681780989925867</v>
      </c>
      <c r="T38" s="115"/>
      <c r="U38" s="130">
        <f t="shared" si="14"/>
        <v>35</v>
      </c>
      <c r="V38" s="127">
        <f t="shared" si="8"/>
        <v>52.77447910883037</v>
      </c>
      <c r="W38" s="127">
        <f t="shared" si="9"/>
        <v>0.6631993454226951</v>
      </c>
      <c r="X38" s="115"/>
      <c r="Y38" s="125">
        <v>35</v>
      </c>
      <c r="Z38" s="126">
        <v>28.272359999999999</v>
      </c>
      <c r="AA38" s="127">
        <f t="shared" si="10"/>
        <v>1.2379582037014243</v>
      </c>
      <c r="AB38" s="120"/>
      <c r="AC38" s="115"/>
      <c r="AD38" s="115"/>
      <c r="AE38" s="115"/>
      <c r="AF38" s="115"/>
    </row>
    <row r="39" spans="1:32" ht="12.75" customHeight="1">
      <c r="A39" s="125">
        <v>36</v>
      </c>
      <c r="B39" s="126">
        <v>37.471508368437796</v>
      </c>
      <c r="C39" s="127">
        <f t="shared" si="0"/>
        <v>0.96072994035977355</v>
      </c>
      <c r="D39" s="128"/>
      <c r="E39" s="125">
        <v>36</v>
      </c>
      <c r="F39" s="126">
        <v>21.290629754794203</v>
      </c>
      <c r="G39" s="127">
        <f t="shared" si="1"/>
        <v>1.6908846950332015</v>
      </c>
      <c r="H39" s="129"/>
      <c r="I39" s="130">
        <f t="shared" si="11"/>
        <v>36</v>
      </c>
      <c r="J39" s="127">
        <f t="shared" si="2"/>
        <v>62.452513947396326</v>
      </c>
      <c r="K39" s="127">
        <f t="shared" si="3"/>
        <v>0.57643796421586413</v>
      </c>
      <c r="L39" s="128"/>
      <c r="M39" s="130">
        <f t="shared" si="12"/>
        <v>36</v>
      </c>
      <c r="N39" s="127">
        <f t="shared" si="4"/>
        <v>35.484382924657005</v>
      </c>
      <c r="O39" s="127">
        <f t="shared" si="5"/>
        <v>1.0145308170199208</v>
      </c>
      <c r="P39" s="129"/>
      <c r="Q39" s="130">
        <f t="shared" si="13"/>
        <v>36</v>
      </c>
      <c r="R39" s="127">
        <f t="shared" si="6"/>
        <v>93.678770921094483</v>
      </c>
      <c r="S39" s="127">
        <f t="shared" si="7"/>
        <v>0.38429197614390948</v>
      </c>
      <c r="T39" s="115"/>
      <c r="U39" s="130">
        <f t="shared" si="14"/>
        <v>36</v>
      </c>
      <c r="V39" s="127">
        <f t="shared" si="8"/>
        <v>53.226574386985504</v>
      </c>
      <c r="W39" s="127">
        <f t="shared" si="9"/>
        <v>0.67635387801328062</v>
      </c>
      <c r="X39" s="115"/>
      <c r="Y39" s="125">
        <v>36</v>
      </c>
      <c r="Z39" s="126">
        <v>28.499207999999999</v>
      </c>
      <c r="AA39" s="127">
        <f t="shared" si="10"/>
        <v>1.2631929982054237</v>
      </c>
      <c r="AB39" s="120"/>
      <c r="AC39" s="115"/>
      <c r="AD39" s="115"/>
      <c r="AE39" s="115"/>
      <c r="AF39" s="115"/>
    </row>
    <row r="40" spans="1:32" ht="12.75" customHeight="1">
      <c r="A40" s="125">
        <v>37</v>
      </c>
      <c r="B40" s="126">
        <v>37.781202216507587</v>
      </c>
      <c r="C40" s="127">
        <f t="shared" si="0"/>
        <v>0.97932299210515172</v>
      </c>
      <c r="D40" s="128"/>
      <c r="E40" s="125">
        <v>37</v>
      </c>
      <c r="F40" s="126">
        <v>21.466592168470221</v>
      </c>
      <c r="G40" s="127">
        <f t="shared" si="1"/>
        <v>1.723608466105067</v>
      </c>
      <c r="H40" s="129"/>
      <c r="I40" s="130">
        <f t="shared" si="11"/>
        <v>37</v>
      </c>
      <c r="J40" s="127">
        <f t="shared" si="2"/>
        <v>62.968670360845984</v>
      </c>
      <c r="K40" s="127">
        <f t="shared" si="3"/>
        <v>0.58759379526309097</v>
      </c>
      <c r="L40" s="128"/>
      <c r="M40" s="130">
        <f t="shared" si="12"/>
        <v>37</v>
      </c>
      <c r="N40" s="127">
        <f t="shared" si="4"/>
        <v>35.777653614117035</v>
      </c>
      <c r="O40" s="127">
        <f t="shared" si="5"/>
        <v>1.0341650796630402</v>
      </c>
      <c r="P40" s="129"/>
      <c r="Q40" s="130">
        <f t="shared" si="13"/>
        <v>37</v>
      </c>
      <c r="R40" s="127">
        <f t="shared" si="6"/>
        <v>94.453005541268965</v>
      </c>
      <c r="S40" s="127">
        <f t="shared" si="7"/>
        <v>0.3917291968420607</v>
      </c>
      <c r="T40" s="115"/>
      <c r="U40" s="130">
        <f t="shared" si="14"/>
        <v>37</v>
      </c>
      <c r="V40" s="127">
        <f t="shared" si="8"/>
        <v>53.66648042117555</v>
      </c>
      <c r="W40" s="127">
        <f t="shared" si="9"/>
        <v>0.68944338644202685</v>
      </c>
      <c r="X40" s="115"/>
      <c r="Y40" s="125">
        <v>37</v>
      </c>
      <c r="Z40" s="126">
        <v>28.724220000000003</v>
      </c>
      <c r="AA40" s="127">
        <f t="shared" si="10"/>
        <v>1.28811156577968</v>
      </c>
      <c r="AB40" s="120"/>
      <c r="AC40" s="115"/>
      <c r="AD40" s="115"/>
      <c r="AE40" s="115"/>
      <c r="AF40" s="115"/>
    </row>
    <row r="41" spans="1:32" ht="12.75" customHeight="1">
      <c r="A41" s="125">
        <v>38</v>
      </c>
      <c r="B41" s="126">
        <v>38.082772585955034</v>
      </c>
      <c r="C41" s="127">
        <f t="shared" si="0"/>
        <v>0.99782650840959097</v>
      </c>
      <c r="D41" s="128"/>
      <c r="E41" s="125">
        <v>38</v>
      </c>
      <c r="F41" s="126">
        <v>21.63793896929263</v>
      </c>
      <c r="G41" s="127">
        <f t="shared" si="1"/>
        <v>1.7561746548008803</v>
      </c>
      <c r="H41" s="129"/>
      <c r="I41" s="130">
        <f t="shared" si="11"/>
        <v>38</v>
      </c>
      <c r="J41" s="127">
        <f t="shared" si="2"/>
        <v>63.471287643258393</v>
      </c>
      <c r="K41" s="127">
        <f t="shared" si="3"/>
        <v>0.59869590504575454</v>
      </c>
      <c r="L41" s="128"/>
      <c r="M41" s="130">
        <f t="shared" si="12"/>
        <v>38</v>
      </c>
      <c r="N41" s="127">
        <f t="shared" si="4"/>
        <v>36.063231615487716</v>
      </c>
      <c r="O41" s="127">
        <f t="shared" si="5"/>
        <v>1.0537047928805281</v>
      </c>
      <c r="P41" s="129"/>
      <c r="Q41" s="130">
        <f t="shared" si="13"/>
        <v>38</v>
      </c>
      <c r="R41" s="127">
        <f t="shared" si="6"/>
        <v>95.206931464887575</v>
      </c>
      <c r="S41" s="127">
        <f t="shared" si="7"/>
        <v>0.39913060336383643</v>
      </c>
      <c r="T41" s="115"/>
      <c r="U41" s="130">
        <f t="shared" si="14"/>
        <v>38</v>
      </c>
      <c r="V41" s="127">
        <f t="shared" si="8"/>
        <v>54.09484742323157</v>
      </c>
      <c r="W41" s="127">
        <f t="shared" si="9"/>
        <v>0.70246986192035221</v>
      </c>
      <c r="X41" s="115"/>
      <c r="Y41" s="125">
        <v>38</v>
      </c>
      <c r="Z41" s="126">
        <v>28.947396000000001</v>
      </c>
      <c r="AA41" s="127">
        <f t="shared" si="10"/>
        <v>1.3127260220573898</v>
      </c>
      <c r="AB41" s="120"/>
      <c r="AC41" s="115"/>
      <c r="AD41" s="115"/>
      <c r="AE41" s="115"/>
      <c r="AF41" s="115"/>
    </row>
    <row r="42" spans="1:32" ht="12.75" customHeight="1">
      <c r="A42" s="125">
        <v>39</v>
      </c>
      <c r="B42" s="126">
        <v>38.376641548790353</v>
      </c>
      <c r="C42" s="127">
        <f t="shared" si="0"/>
        <v>1.0162431736090596</v>
      </c>
      <c r="D42" s="128"/>
      <c r="E42" s="125">
        <v>39</v>
      </c>
      <c r="F42" s="126">
        <v>21.804909970903608</v>
      </c>
      <c r="G42" s="127">
        <f t="shared" si="1"/>
        <v>1.7885879855519449</v>
      </c>
      <c r="H42" s="129"/>
      <c r="I42" s="130">
        <f t="shared" si="11"/>
        <v>39</v>
      </c>
      <c r="J42" s="127">
        <f t="shared" si="2"/>
        <v>63.961069247983922</v>
      </c>
      <c r="K42" s="127">
        <f t="shared" si="3"/>
        <v>0.60974590416543573</v>
      </c>
      <c r="L42" s="128"/>
      <c r="M42" s="130">
        <f t="shared" si="12"/>
        <v>39</v>
      </c>
      <c r="N42" s="127">
        <f t="shared" si="4"/>
        <v>36.341516618172683</v>
      </c>
      <c r="O42" s="127">
        <f t="shared" si="5"/>
        <v>1.0731527913311667</v>
      </c>
      <c r="P42" s="129"/>
      <c r="Q42" s="130">
        <f t="shared" si="13"/>
        <v>39</v>
      </c>
      <c r="R42" s="127">
        <f t="shared" si="6"/>
        <v>95.941603871975872</v>
      </c>
      <c r="S42" s="127">
        <f t="shared" si="7"/>
        <v>0.40649726944362385</v>
      </c>
      <c r="T42" s="115"/>
      <c r="U42" s="130">
        <f t="shared" si="14"/>
        <v>39</v>
      </c>
      <c r="V42" s="127">
        <f t="shared" si="8"/>
        <v>54.512274927259021</v>
      </c>
      <c r="W42" s="127">
        <f t="shared" si="9"/>
        <v>0.71543519422077795</v>
      </c>
      <c r="X42" s="115"/>
      <c r="Y42" s="125">
        <v>39</v>
      </c>
      <c r="Z42" s="126">
        <v>29.168735999999999</v>
      </c>
      <c r="AA42" s="127">
        <f t="shared" si="10"/>
        <v>1.3370479954976451</v>
      </c>
      <c r="AB42" s="120"/>
      <c r="AC42" s="115"/>
      <c r="AD42" s="115"/>
      <c r="AE42" s="115"/>
      <c r="AF42" s="115"/>
    </row>
    <row r="43" spans="1:32" ht="12.75" customHeight="1">
      <c r="A43" s="125">
        <v>40</v>
      </c>
      <c r="B43" s="126">
        <v>38.663199113795542</v>
      </c>
      <c r="C43" s="127">
        <f t="shared" si="0"/>
        <v>1.0345755373803889</v>
      </c>
      <c r="D43" s="128"/>
      <c r="E43" s="125">
        <v>40</v>
      </c>
      <c r="F43" s="126">
        <v>21.967726769202017</v>
      </c>
      <c r="G43" s="127">
        <f t="shared" si="1"/>
        <v>1.8208529457894842</v>
      </c>
      <c r="H43" s="129"/>
      <c r="I43" s="130">
        <f t="shared" si="11"/>
        <v>40</v>
      </c>
      <c r="J43" s="127">
        <f t="shared" si="2"/>
        <v>64.438665189659247</v>
      </c>
      <c r="K43" s="127">
        <f t="shared" si="3"/>
        <v>0.62074532242823321</v>
      </c>
      <c r="L43" s="128"/>
      <c r="M43" s="130">
        <f t="shared" si="12"/>
        <v>40</v>
      </c>
      <c r="N43" s="127">
        <f t="shared" si="4"/>
        <v>36.612877948670032</v>
      </c>
      <c r="O43" s="127">
        <f t="shared" si="5"/>
        <v>1.0925117674736904</v>
      </c>
      <c r="P43" s="129"/>
      <c r="Q43" s="130">
        <f t="shared" si="13"/>
        <v>40</v>
      </c>
      <c r="R43" s="127">
        <f t="shared" si="6"/>
        <v>96.657997784488856</v>
      </c>
      <c r="S43" s="127">
        <f t="shared" si="7"/>
        <v>0.41383021495215555</v>
      </c>
      <c r="T43" s="115"/>
      <c r="U43" s="130">
        <f t="shared" si="14"/>
        <v>40</v>
      </c>
      <c r="V43" s="127">
        <f t="shared" si="8"/>
        <v>54.919316923005042</v>
      </c>
      <c r="W43" s="127">
        <f t="shared" si="9"/>
        <v>0.7283411783157937</v>
      </c>
      <c r="X43" s="115"/>
      <c r="Y43" s="125">
        <v>40</v>
      </c>
      <c r="Z43" s="126">
        <v>29.38824</v>
      </c>
      <c r="AA43" s="127">
        <f t="shared" si="10"/>
        <v>1.3610886531483342</v>
      </c>
      <c r="AB43" s="120"/>
      <c r="AC43" s="115"/>
      <c r="AD43" s="115"/>
      <c r="AE43" s="115"/>
      <c r="AF43" s="115"/>
    </row>
    <row r="44" spans="1:32" ht="12.75" customHeight="1">
      <c r="A44" s="125">
        <v>41</v>
      </c>
      <c r="B44" s="126">
        <v>38.942806394110455</v>
      </c>
      <c r="C44" s="127">
        <f t="shared" si="0"/>
        <v>1.0528260235040654</v>
      </c>
      <c r="D44" s="128"/>
      <c r="E44" s="125">
        <v>41</v>
      </c>
      <c r="F44" s="126">
        <v>22.126594542108212</v>
      </c>
      <c r="G44" s="127">
        <f t="shared" si="1"/>
        <v>1.8529738013671551</v>
      </c>
      <c r="H44" s="129"/>
      <c r="I44" s="130">
        <f t="shared" si="11"/>
        <v>41</v>
      </c>
      <c r="J44" s="127">
        <f t="shared" si="2"/>
        <v>64.904677323517433</v>
      </c>
      <c r="K44" s="127">
        <f t="shared" si="3"/>
        <v>0.63169561410243913</v>
      </c>
      <c r="L44" s="128"/>
      <c r="M44" s="130">
        <f t="shared" si="12"/>
        <v>41</v>
      </c>
      <c r="N44" s="127">
        <f t="shared" si="4"/>
        <v>36.877657570180354</v>
      </c>
      <c r="O44" s="127">
        <f t="shared" si="5"/>
        <v>1.1117842808202931</v>
      </c>
      <c r="P44" s="129"/>
      <c r="Q44" s="130">
        <f t="shared" si="13"/>
        <v>41</v>
      </c>
      <c r="R44" s="127">
        <f t="shared" si="6"/>
        <v>97.357015985276135</v>
      </c>
      <c r="S44" s="127">
        <f t="shared" si="7"/>
        <v>0.42113040940162616</v>
      </c>
      <c r="T44" s="115"/>
      <c r="U44" s="130">
        <f t="shared" si="14"/>
        <v>41</v>
      </c>
      <c r="V44" s="127">
        <f t="shared" si="8"/>
        <v>55.316486355270527</v>
      </c>
      <c r="W44" s="127">
        <f t="shared" si="9"/>
        <v>0.74118952054686205</v>
      </c>
      <c r="X44" s="115"/>
      <c r="Y44" s="125">
        <v>41</v>
      </c>
      <c r="Z44" s="126">
        <v>29.605907999999999</v>
      </c>
      <c r="AA44" s="127">
        <f t="shared" si="10"/>
        <v>1.384858724819384</v>
      </c>
      <c r="AB44" s="120"/>
      <c r="AC44" s="115"/>
      <c r="AD44" s="115"/>
      <c r="AE44" s="115"/>
      <c r="AF44" s="115"/>
    </row>
    <row r="45" spans="1:32" ht="12.75" customHeight="1">
      <c r="A45" s="125">
        <v>42</v>
      </c>
      <c r="B45" s="126">
        <v>39.215798393063835</v>
      </c>
      <c r="C45" s="127">
        <f t="shared" si="0"/>
        <v>1.0709969379949844</v>
      </c>
      <c r="D45" s="128"/>
      <c r="E45" s="125">
        <v>42</v>
      </c>
      <c r="F45" s="126">
        <v>22.281703632422634</v>
      </c>
      <c r="G45" s="127">
        <f t="shared" si="1"/>
        <v>1.8849546108711728</v>
      </c>
      <c r="H45" s="129"/>
      <c r="I45" s="130">
        <f t="shared" si="11"/>
        <v>42</v>
      </c>
      <c r="J45" s="127">
        <f t="shared" si="2"/>
        <v>65.359663988439735</v>
      </c>
      <c r="K45" s="127">
        <f t="shared" si="3"/>
        <v>0.64259816279699056</v>
      </c>
      <c r="L45" s="128"/>
      <c r="M45" s="130">
        <f t="shared" si="12"/>
        <v>42</v>
      </c>
      <c r="N45" s="127">
        <f t="shared" si="4"/>
        <v>37.136172720704394</v>
      </c>
      <c r="O45" s="127">
        <f t="shared" si="5"/>
        <v>1.1309727665227034</v>
      </c>
      <c r="P45" s="129"/>
      <c r="Q45" s="130">
        <f t="shared" si="13"/>
        <v>42</v>
      </c>
      <c r="R45" s="127">
        <f t="shared" si="6"/>
        <v>98.039495982659588</v>
      </c>
      <c r="S45" s="127">
        <f t="shared" si="7"/>
        <v>0.4283987751979938</v>
      </c>
      <c r="T45" s="115"/>
      <c r="U45" s="130">
        <f t="shared" si="14"/>
        <v>42</v>
      </c>
      <c r="V45" s="127">
        <f t="shared" si="8"/>
        <v>55.704259081056584</v>
      </c>
      <c r="W45" s="127">
        <f t="shared" si="9"/>
        <v>0.75398184434846904</v>
      </c>
      <c r="X45" s="115"/>
      <c r="Y45" s="125">
        <v>42</v>
      </c>
      <c r="Z45" s="126">
        <v>29.821740000000002</v>
      </c>
      <c r="AA45" s="127">
        <f t="shared" si="10"/>
        <v>1.4083685257801857</v>
      </c>
      <c r="AB45" s="120"/>
      <c r="AC45" s="115"/>
      <c r="AD45" s="115"/>
      <c r="AE45" s="115"/>
      <c r="AF45" s="115"/>
    </row>
    <row r="46" spans="1:32" ht="12.75" customHeight="1">
      <c r="A46" s="125">
        <v>43</v>
      </c>
      <c r="B46" s="126">
        <v>39.482486462163024</v>
      </c>
      <c r="C46" s="127">
        <f t="shared" si="0"/>
        <v>1.08909047663976</v>
      </c>
      <c r="D46" s="128"/>
      <c r="E46" s="125">
        <v>43</v>
      </c>
      <c r="F46" s="126">
        <v>22.433230944410806</v>
      </c>
      <c r="G46" s="127">
        <f t="shared" si="1"/>
        <v>1.916799238885978</v>
      </c>
      <c r="H46" s="129"/>
      <c r="I46" s="130">
        <f t="shared" si="11"/>
        <v>43</v>
      </c>
      <c r="J46" s="127">
        <f t="shared" si="2"/>
        <v>65.80414410360504</v>
      </c>
      <c r="K46" s="127">
        <f t="shared" si="3"/>
        <v>0.65345428598385602</v>
      </c>
      <c r="L46" s="128"/>
      <c r="M46" s="130">
        <f t="shared" si="12"/>
        <v>43</v>
      </c>
      <c r="N46" s="127">
        <f t="shared" si="4"/>
        <v>37.388718240684675</v>
      </c>
      <c r="O46" s="127">
        <f t="shared" si="5"/>
        <v>1.1500795433315867</v>
      </c>
      <c r="P46" s="129"/>
      <c r="Q46" s="130">
        <f t="shared" si="13"/>
        <v>43</v>
      </c>
      <c r="R46" s="127">
        <f t="shared" si="6"/>
        <v>98.70621615540756</v>
      </c>
      <c r="S46" s="127">
        <f t="shared" si="7"/>
        <v>0.43563619065590403</v>
      </c>
      <c r="T46" s="115"/>
      <c r="U46" s="130">
        <f t="shared" si="14"/>
        <v>43</v>
      </c>
      <c r="V46" s="127">
        <f t="shared" si="8"/>
        <v>56.083077361027009</v>
      </c>
      <c r="W46" s="127">
        <f t="shared" si="9"/>
        <v>0.76671969555439123</v>
      </c>
      <c r="X46" s="115"/>
      <c r="Y46" s="125">
        <v>43</v>
      </c>
      <c r="Z46" s="126">
        <v>30.035736000000004</v>
      </c>
      <c r="AA46" s="127">
        <f t="shared" si="10"/>
        <v>1.4316279780858374</v>
      </c>
      <c r="AB46" s="120"/>
      <c r="AC46" s="115"/>
      <c r="AD46" s="115"/>
      <c r="AE46" s="115"/>
      <c r="AF46" s="115"/>
    </row>
    <row r="47" spans="1:32" ht="12.75" customHeight="1">
      <c r="A47" s="125">
        <v>44</v>
      </c>
      <c r="B47" s="126">
        <v>39.743160476476625</v>
      </c>
      <c r="C47" s="127">
        <f t="shared" si="0"/>
        <v>1.1071087319802595</v>
      </c>
      <c r="D47" s="128"/>
      <c r="E47" s="125">
        <v>44</v>
      </c>
      <c r="F47" s="126">
        <v>22.581341179816267</v>
      </c>
      <c r="G47" s="127">
        <f t="shared" si="1"/>
        <v>1.9485113682852564</v>
      </c>
      <c r="H47" s="129"/>
      <c r="I47" s="130">
        <f t="shared" si="11"/>
        <v>44</v>
      </c>
      <c r="J47" s="127">
        <f t="shared" si="2"/>
        <v>66.238600794127706</v>
      </c>
      <c r="K47" s="127">
        <f t="shared" si="3"/>
        <v>0.66426523918815572</v>
      </c>
      <c r="L47" s="128"/>
      <c r="M47" s="130">
        <f t="shared" si="12"/>
        <v>44</v>
      </c>
      <c r="N47" s="127">
        <f t="shared" si="4"/>
        <v>37.635568633027113</v>
      </c>
      <c r="O47" s="127">
        <f t="shared" si="5"/>
        <v>1.1691068209711537</v>
      </c>
      <c r="P47" s="129"/>
      <c r="Q47" s="130">
        <f t="shared" si="13"/>
        <v>44</v>
      </c>
      <c r="R47" s="127">
        <f t="shared" si="6"/>
        <v>99.357901191191559</v>
      </c>
      <c r="S47" s="127">
        <f t="shared" si="7"/>
        <v>0.44284349279210378</v>
      </c>
      <c r="T47" s="115"/>
      <c r="U47" s="130">
        <f t="shared" si="14"/>
        <v>44</v>
      </c>
      <c r="V47" s="127">
        <f t="shared" si="8"/>
        <v>56.453352949540665</v>
      </c>
      <c r="W47" s="127">
        <f t="shared" si="9"/>
        <v>0.77940454731410258</v>
      </c>
      <c r="X47" s="115"/>
      <c r="Y47" s="125">
        <v>44</v>
      </c>
      <c r="Z47" s="126">
        <v>30.247896000000001</v>
      </c>
      <c r="AA47" s="127">
        <f t="shared" si="10"/>
        <v>1.4546466306284576</v>
      </c>
      <c r="AB47" s="120"/>
      <c r="AC47" s="115"/>
      <c r="AD47" s="115"/>
      <c r="AE47" s="115"/>
      <c r="AF47" s="115"/>
    </row>
    <row r="48" spans="1:32" ht="12.75" customHeight="1">
      <c r="A48" s="125">
        <v>45</v>
      </c>
      <c r="B48" s="126">
        <v>39.99809076552684</v>
      </c>
      <c r="C48" s="127">
        <f t="shared" si="0"/>
        <v>1.1250536997826945</v>
      </c>
      <c r="D48" s="128"/>
      <c r="E48" s="125">
        <v>45</v>
      </c>
      <c r="F48" s="126">
        <v>22.726187934958435</v>
      </c>
      <c r="G48" s="127">
        <f t="shared" si="1"/>
        <v>1.9800945116175421</v>
      </c>
      <c r="H48" s="129"/>
      <c r="I48" s="130">
        <f t="shared" si="11"/>
        <v>45</v>
      </c>
      <c r="J48" s="127">
        <f t="shared" si="2"/>
        <v>66.663484609211409</v>
      </c>
      <c r="K48" s="127">
        <f t="shared" si="3"/>
        <v>0.67503221986961659</v>
      </c>
      <c r="L48" s="128"/>
      <c r="M48" s="130">
        <f t="shared" si="12"/>
        <v>45</v>
      </c>
      <c r="N48" s="127">
        <f t="shared" si="4"/>
        <v>37.876979891597394</v>
      </c>
      <c r="O48" s="127">
        <f t="shared" si="5"/>
        <v>1.1880567069705252</v>
      </c>
      <c r="P48" s="129"/>
      <c r="Q48" s="130">
        <f t="shared" si="13"/>
        <v>45</v>
      </c>
      <c r="R48" s="127">
        <f t="shared" si="6"/>
        <v>99.995226913817092</v>
      </c>
      <c r="S48" s="127">
        <f t="shared" si="7"/>
        <v>0.45002147991307784</v>
      </c>
      <c r="T48" s="115"/>
      <c r="U48" s="130">
        <f t="shared" si="14"/>
        <v>45</v>
      </c>
      <c r="V48" s="127">
        <f t="shared" si="8"/>
        <v>56.815469837396087</v>
      </c>
      <c r="W48" s="127">
        <f t="shared" si="9"/>
        <v>0.7920378046470169</v>
      </c>
      <c r="X48" s="115"/>
      <c r="Y48" s="125">
        <v>45</v>
      </c>
      <c r="Z48" s="126">
        <v>30.458220000000001</v>
      </c>
      <c r="AA48" s="127">
        <f t="shared" si="10"/>
        <v>1.4774336780021944</v>
      </c>
      <c r="AB48" s="120"/>
      <c r="AC48" s="115"/>
      <c r="AD48" s="115"/>
      <c r="AE48" s="115"/>
      <c r="AF48" s="115"/>
    </row>
    <row r="49" spans="1:32" ht="12.75" customHeight="1">
      <c r="A49" s="125">
        <v>46</v>
      </c>
      <c r="B49" s="126">
        <v>40.247529831941335</v>
      </c>
      <c r="C49" s="127">
        <f t="shared" si="0"/>
        <v>1.1429272850303815</v>
      </c>
      <c r="D49" s="128"/>
      <c r="E49" s="125">
        <v>46</v>
      </c>
      <c r="F49" s="126">
        <v>22.867914677239394</v>
      </c>
      <c r="G49" s="127">
        <f t="shared" si="1"/>
        <v>2.0115520216534715</v>
      </c>
      <c r="H49" s="129"/>
      <c r="I49" s="130">
        <f t="shared" si="11"/>
        <v>46</v>
      </c>
      <c r="J49" s="127">
        <f t="shared" si="2"/>
        <v>67.079216386568902</v>
      </c>
      <c r="K49" s="127">
        <f t="shared" si="3"/>
        <v>0.68575637101822884</v>
      </c>
      <c r="L49" s="128"/>
      <c r="M49" s="130">
        <f t="shared" si="12"/>
        <v>46</v>
      </c>
      <c r="N49" s="127">
        <f t="shared" si="4"/>
        <v>38.113191128732325</v>
      </c>
      <c r="O49" s="127">
        <f t="shared" si="5"/>
        <v>1.2069312129920831</v>
      </c>
      <c r="P49" s="129"/>
      <c r="Q49" s="130">
        <f t="shared" si="13"/>
        <v>46</v>
      </c>
      <c r="R49" s="127">
        <f t="shared" si="6"/>
        <v>100.61882457985334</v>
      </c>
      <c r="S49" s="127">
        <f t="shared" si="7"/>
        <v>0.45717091401215265</v>
      </c>
      <c r="T49" s="115"/>
      <c r="U49" s="130">
        <f t="shared" si="14"/>
        <v>46</v>
      </c>
      <c r="V49" s="127">
        <f t="shared" si="8"/>
        <v>57.16978669309848</v>
      </c>
      <c r="W49" s="127">
        <f t="shared" si="9"/>
        <v>0.80462080866138874</v>
      </c>
      <c r="X49" s="115"/>
      <c r="Y49" s="125">
        <v>46</v>
      </c>
      <c r="Z49" s="126">
        <v>30.666708</v>
      </c>
      <c r="AA49" s="127">
        <f t="shared" si="10"/>
        <v>1.4999979782635946</v>
      </c>
      <c r="AB49" s="120"/>
      <c r="AC49" s="115"/>
      <c r="AD49" s="115"/>
      <c r="AE49" s="115"/>
      <c r="AF49" s="115"/>
    </row>
    <row r="50" spans="1:32" ht="12.75" customHeight="1">
      <c r="A50" s="125">
        <v>47</v>
      </c>
      <c r="B50" s="126">
        <v>40.491713885258683</v>
      </c>
      <c r="C50" s="127">
        <f t="shared" si="0"/>
        <v>1.1607313074764838</v>
      </c>
      <c r="D50" s="128"/>
      <c r="E50" s="125">
        <v>47</v>
      </c>
      <c r="F50" s="126">
        <v>23.006655616624247</v>
      </c>
      <c r="G50" s="127">
        <f t="shared" si="1"/>
        <v>2.0428871011586116</v>
      </c>
      <c r="H50" s="129"/>
      <c r="I50" s="130">
        <f t="shared" si="11"/>
        <v>47</v>
      </c>
      <c r="J50" s="127">
        <f t="shared" si="2"/>
        <v>67.486189808764479</v>
      </c>
      <c r="K50" s="127">
        <f t="shared" si="3"/>
        <v>0.69643878448589014</v>
      </c>
      <c r="L50" s="128"/>
      <c r="M50" s="130">
        <f t="shared" si="12"/>
        <v>47</v>
      </c>
      <c r="N50" s="127">
        <f t="shared" si="4"/>
        <v>38.34442602770708</v>
      </c>
      <c r="O50" s="127">
        <f t="shared" si="5"/>
        <v>1.2257322606951671</v>
      </c>
      <c r="P50" s="129"/>
      <c r="Q50" s="130">
        <f t="shared" si="13"/>
        <v>47</v>
      </c>
      <c r="R50" s="127">
        <f t="shared" si="6"/>
        <v>101.2292847131467</v>
      </c>
      <c r="S50" s="127">
        <f t="shared" si="7"/>
        <v>0.46429252299059354</v>
      </c>
      <c r="T50" s="115"/>
      <c r="U50" s="130">
        <f t="shared" si="14"/>
        <v>47</v>
      </c>
      <c r="V50" s="127">
        <f t="shared" si="8"/>
        <v>57.516639041560616</v>
      </c>
      <c r="W50" s="127">
        <f t="shared" si="9"/>
        <v>0.81715484046344466</v>
      </c>
      <c r="X50" s="115"/>
      <c r="Y50" s="125">
        <v>47</v>
      </c>
      <c r="Z50" s="126">
        <v>30.873360000000002</v>
      </c>
      <c r="AA50" s="127">
        <f t="shared" si="10"/>
        <v>1.5223480696626477</v>
      </c>
      <c r="AB50" s="120"/>
      <c r="AC50" s="115"/>
      <c r="AD50" s="115"/>
      <c r="AE50" s="115"/>
      <c r="AF50" s="115"/>
    </row>
    <row r="51" spans="1:32" ht="12.75" customHeight="1">
      <c r="A51" s="125">
        <v>48</v>
      </c>
      <c r="B51" s="126">
        <v>40.730864214242807</v>
      </c>
      <c r="C51" s="127">
        <f t="shared" si="0"/>
        <v>1.1784675067909636</v>
      </c>
      <c r="D51" s="128"/>
      <c r="E51" s="125">
        <v>48</v>
      </c>
      <c r="F51" s="126">
        <v>23.14253648536523</v>
      </c>
      <c r="G51" s="127">
        <f t="shared" si="1"/>
        <v>2.0741028119520961</v>
      </c>
      <c r="H51" s="129"/>
      <c r="I51" s="130">
        <f t="shared" si="11"/>
        <v>48</v>
      </c>
      <c r="J51" s="127">
        <f t="shared" si="2"/>
        <v>67.884773690404685</v>
      </c>
      <c r="K51" s="127">
        <f t="shared" si="3"/>
        <v>0.70708050407457812</v>
      </c>
      <c r="L51" s="128"/>
      <c r="M51" s="130">
        <f t="shared" si="12"/>
        <v>48</v>
      </c>
      <c r="N51" s="127">
        <f t="shared" si="4"/>
        <v>38.570894142275385</v>
      </c>
      <c r="O51" s="127">
        <f t="shared" si="5"/>
        <v>1.2444616871712575</v>
      </c>
      <c r="P51" s="129"/>
      <c r="Q51" s="130">
        <f t="shared" si="13"/>
        <v>48</v>
      </c>
      <c r="R51" s="127">
        <f t="shared" si="6"/>
        <v>101.82716053560701</v>
      </c>
      <c r="S51" s="127">
        <f t="shared" si="7"/>
        <v>0.47138700271638545</v>
      </c>
      <c r="T51" s="115"/>
      <c r="U51" s="130">
        <f t="shared" si="14"/>
        <v>48</v>
      </c>
      <c r="V51" s="127">
        <f t="shared" si="8"/>
        <v>57.856341213413074</v>
      </c>
      <c r="W51" s="127">
        <f t="shared" si="9"/>
        <v>0.8296411247808384</v>
      </c>
      <c r="X51" s="115"/>
      <c r="Y51" s="125">
        <v>48</v>
      </c>
      <c r="Z51" s="126">
        <v>31.078175999999999</v>
      </c>
      <c r="AA51" s="127">
        <f t="shared" si="10"/>
        <v>1.5444921864140291</v>
      </c>
      <c r="AB51" s="120"/>
      <c r="AC51" s="115"/>
      <c r="AD51" s="115"/>
      <c r="AE51" s="115"/>
      <c r="AF51" s="115"/>
    </row>
    <row r="52" spans="1:32" ht="12.75" customHeight="1">
      <c r="A52" s="125">
        <v>49</v>
      </c>
      <c r="B52" s="126">
        <v>40.965188417689866</v>
      </c>
      <c r="C52" s="127">
        <f t="shared" si="0"/>
        <v>1.1961375473337379</v>
      </c>
      <c r="D52" s="128"/>
      <c r="E52" s="125">
        <v>49</v>
      </c>
      <c r="F52" s="126">
        <v>23.275675237323789</v>
      </c>
      <c r="G52" s="127">
        <f t="shared" si="1"/>
        <v>2.1052020833073786</v>
      </c>
      <c r="H52" s="129"/>
      <c r="I52" s="130">
        <f t="shared" si="11"/>
        <v>49</v>
      </c>
      <c r="J52" s="127">
        <f t="shared" si="2"/>
        <v>68.275314029483113</v>
      </c>
      <c r="K52" s="127">
        <f t="shared" si="3"/>
        <v>0.7176825284002426</v>
      </c>
      <c r="L52" s="128"/>
      <c r="M52" s="130">
        <f t="shared" si="12"/>
        <v>49</v>
      </c>
      <c r="N52" s="127">
        <f t="shared" si="4"/>
        <v>38.792792062206317</v>
      </c>
      <c r="O52" s="127">
        <f t="shared" si="5"/>
        <v>1.2631212499844269</v>
      </c>
      <c r="P52" s="129"/>
      <c r="Q52" s="130">
        <f t="shared" si="13"/>
        <v>49</v>
      </c>
      <c r="R52" s="127">
        <f t="shared" si="6"/>
        <v>102.41297104422466</v>
      </c>
      <c r="S52" s="127">
        <f t="shared" si="7"/>
        <v>0.47845501893349512</v>
      </c>
      <c r="T52" s="115"/>
      <c r="U52" s="130">
        <f t="shared" si="14"/>
        <v>49</v>
      </c>
      <c r="V52" s="127">
        <f t="shared" si="8"/>
        <v>58.189188093309468</v>
      </c>
      <c r="W52" s="127">
        <f t="shared" si="9"/>
        <v>0.84208083332295147</v>
      </c>
      <c r="X52" s="115"/>
      <c r="Y52" s="125">
        <v>49</v>
      </c>
      <c r="Z52" s="126">
        <v>31.281155999999999</v>
      </c>
      <c r="AA52" s="127">
        <f t="shared" si="10"/>
        <v>1.5664382735727542</v>
      </c>
      <c r="AB52" s="120"/>
      <c r="AC52" s="115"/>
      <c r="AD52" s="115"/>
      <c r="AE52" s="115"/>
      <c r="AF52" s="115"/>
    </row>
    <row r="53" spans="1:32" ht="12.75" customHeight="1">
      <c r="A53" s="125">
        <v>50</v>
      </c>
      <c r="B53" s="126">
        <v>41.194881510884585</v>
      </c>
      <c r="C53" s="127">
        <f t="shared" si="0"/>
        <v>1.213743022583738</v>
      </c>
      <c r="D53" s="128"/>
      <c r="E53" s="125">
        <v>50</v>
      </c>
      <c r="F53" s="126">
        <v>23.406182676638974</v>
      </c>
      <c r="G53" s="127">
        <f t="shared" si="1"/>
        <v>2.1361877197473786</v>
      </c>
      <c r="H53" s="129"/>
      <c r="I53" s="130">
        <f t="shared" si="11"/>
        <v>50</v>
      </c>
      <c r="J53" s="127">
        <f t="shared" si="2"/>
        <v>68.658135851474313</v>
      </c>
      <c r="K53" s="127">
        <f t="shared" si="3"/>
        <v>0.72824581355024276</v>
      </c>
      <c r="L53" s="128"/>
      <c r="M53" s="130">
        <f t="shared" si="12"/>
        <v>50</v>
      </c>
      <c r="N53" s="127">
        <f t="shared" si="4"/>
        <v>39.010304461064955</v>
      </c>
      <c r="O53" s="127">
        <f t="shared" si="5"/>
        <v>1.2817126318484271</v>
      </c>
      <c r="P53" s="129"/>
      <c r="Q53" s="130">
        <f t="shared" si="13"/>
        <v>50</v>
      </c>
      <c r="R53" s="127">
        <f t="shared" si="6"/>
        <v>102.98720377721146</v>
      </c>
      <c r="S53" s="127">
        <f t="shared" si="7"/>
        <v>0.48549720903349519</v>
      </c>
      <c r="T53" s="115"/>
      <c r="U53" s="130">
        <f t="shared" si="14"/>
        <v>50</v>
      </c>
      <c r="V53" s="127">
        <f t="shared" si="8"/>
        <v>58.515456691597429</v>
      </c>
      <c r="W53" s="127">
        <f t="shared" si="9"/>
        <v>0.85447508789895144</v>
      </c>
      <c r="X53" s="115"/>
      <c r="Y53" s="125">
        <v>50</v>
      </c>
      <c r="Z53" s="126">
        <v>31.482299999999995</v>
      </c>
      <c r="AA53" s="127">
        <f t="shared" si="10"/>
        <v>1.5881940010736193</v>
      </c>
      <c r="AB53" s="120"/>
      <c r="AC53" s="115"/>
      <c r="AD53" s="115"/>
      <c r="AE53" s="115"/>
      <c r="AF53" s="115"/>
    </row>
    <row r="54" spans="1:32" ht="12.75" customHeight="1">
      <c r="A54" s="125">
        <v>51</v>
      </c>
      <c r="B54" s="126">
        <v>41.420126922483675</v>
      </c>
      <c r="C54" s="127">
        <f t="shared" si="0"/>
        <v>1.2312854592513616</v>
      </c>
      <c r="D54" s="128"/>
      <c r="E54" s="125">
        <v>51</v>
      </c>
      <c r="F54" s="126">
        <v>23.534163024138454</v>
      </c>
      <c r="G54" s="127">
        <f t="shared" si="1"/>
        <v>2.1670624082823964</v>
      </c>
      <c r="H54" s="129"/>
      <c r="I54" s="130">
        <f t="shared" si="11"/>
        <v>51</v>
      </c>
      <c r="J54" s="127">
        <f t="shared" si="2"/>
        <v>69.033544870806125</v>
      </c>
      <c r="K54" s="127">
        <f t="shared" si="3"/>
        <v>0.73877127555081701</v>
      </c>
      <c r="L54" s="128"/>
      <c r="M54" s="130">
        <f t="shared" si="12"/>
        <v>51</v>
      </c>
      <c r="N54" s="127">
        <f t="shared" si="4"/>
        <v>39.223605040230758</v>
      </c>
      <c r="O54" s="127">
        <f t="shared" si="5"/>
        <v>1.3002374449694376</v>
      </c>
      <c r="P54" s="129"/>
      <c r="Q54" s="130">
        <f t="shared" si="13"/>
        <v>51</v>
      </c>
      <c r="R54" s="127">
        <f t="shared" si="6"/>
        <v>103.55031730620918</v>
      </c>
      <c r="S54" s="127">
        <f t="shared" si="7"/>
        <v>0.49251418370054467</v>
      </c>
      <c r="T54" s="115"/>
      <c r="U54" s="130">
        <f t="shared" si="14"/>
        <v>51</v>
      </c>
      <c r="V54" s="127">
        <f t="shared" si="8"/>
        <v>58.835407560346134</v>
      </c>
      <c r="W54" s="127">
        <f t="shared" si="9"/>
        <v>0.86682496331295855</v>
      </c>
      <c r="X54" s="115"/>
      <c r="Y54" s="125">
        <v>51</v>
      </c>
      <c r="Z54" s="126">
        <v>31.681608000000001</v>
      </c>
      <c r="AA54" s="127">
        <f t="shared" si="10"/>
        <v>1.6097667769893498</v>
      </c>
      <c r="AB54" s="120"/>
      <c r="AC54" s="115"/>
      <c r="AD54" s="115"/>
      <c r="AE54" s="115"/>
      <c r="AF54" s="115"/>
    </row>
    <row r="55" spans="1:32" ht="12.75" customHeight="1">
      <c r="A55" s="125">
        <v>52</v>
      </c>
      <c r="B55" s="126">
        <v>41.641097394595349</v>
      </c>
      <c r="C55" s="127">
        <f t="shared" si="0"/>
        <v>1.2487663210996247</v>
      </c>
      <c r="D55" s="128"/>
      <c r="E55" s="125">
        <v>52</v>
      </c>
      <c r="F55" s="126">
        <v>23.65971442874736</v>
      </c>
      <c r="G55" s="127">
        <f t="shared" si="1"/>
        <v>2.1978287251353392</v>
      </c>
      <c r="H55" s="129"/>
      <c r="I55" s="130">
        <f t="shared" si="11"/>
        <v>52</v>
      </c>
      <c r="J55" s="127">
        <f t="shared" si="2"/>
        <v>69.401828990992257</v>
      </c>
      <c r="K55" s="127">
        <f t="shared" si="3"/>
        <v>0.74925979265977471</v>
      </c>
      <c r="L55" s="128"/>
      <c r="M55" s="130">
        <f t="shared" si="12"/>
        <v>52</v>
      </c>
      <c r="N55" s="127">
        <f t="shared" si="4"/>
        <v>39.432857381245604</v>
      </c>
      <c r="O55" s="127">
        <f t="shared" si="5"/>
        <v>1.3186972350812034</v>
      </c>
      <c r="P55" s="129"/>
      <c r="Q55" s="130">
        <f t="shared" si="13"/>
        <v>52</v>
      </c>
      <c r="R55" s="127">
        <f t="shared" si="6"/>
        <v>104.10274348648836</v>
      </c>
      <c r="S55" s="127">
        <f t="shared" si="7"/>
        <v>0.49950652843984988</v>
      </c>
      <c r="T55" s="115"/>
      <c r="U55" s="130">
        <f t="shared" si="14"/>
        <v>52</v>
      </c>
      <c r="V55" s="127">
        <f t="shared" si="8"/>
        <v>59.149286071868396</v>
      </c>
      <c r="W55" s="127">
        <f t="shared" si="9"/>
        <v>0.87913149005413571</v>
      </c>
      <c r="X55" s="115"/>
      <c r="Y55" s="125">
        <v>52</v>
      </c>
      <c r="Z55" s="126">
        <v>31.879079999999998</v>
      </c>
      <c r="AA55" s="127">
        <f t="shared" si="10"/>
        <v>1.6311637600583204</v>
      </c>
      <c r="AB55" s="120"/>
      <c r="AC55" s="115"/>
      <c r="AD55" s="115"/>
      <c r="AE55" s="115"/>
      <c r="AF55" s="115"/>
    </row>
    <row r="56" spans="1:32" ht="12.75" customHeight="1">
      <c r="A56" s="125">
        <v>53</v>
      </c>
      <c r="B56" s="126">
        <v>41.857955797120667</v>
      </c>
      <c r="C56" s="127">
        <f t="shared" si="0"/>
        <v>1.2661870124972938</v>
      </c>
      <c r="D56" s="128"/>
      <c r="E56" s="125">
        <v>53</v>
      </c>
      <c r="F56" s="126">
        <v>23.782929430182197</v>
      </c>
      <c r="G56" s="127">
        <f t="shared" si="1"/>
        <v>2.2284891419952371</v>
      </c>
      <c r="H56" s="129"/>
      <c r="I56" s="130">
        <f t="shared" si="11"/>
        <v>53</v>
      </c>
      <c r="J56" s="127">
        <f t="shared" si="2"/>
        <v>69.763259661867778</v>
      </c>
      <c r="K56" s="127">
        <f t="shared" si="3"/>
        <v>0.75971220749837631</v>
      </c>
      <c r="L56" s="128"/>
      <c r="M56" s="130">
        <f t="shared" si="12"/>
        <v>53</v>
      </c>
      <c r="N56" s="127">
        <f t="shared" si="4"/>
        <v>39.638215716970329</v>
      </c>
      <c r="O56" s="127">
        <f t="shared" si="5"/>
        <v>1.3370934851971423</v>
      </c>
      <c r="P56" s="129"/>
      <c r="Q56" s="130">
        <f t="shared" si="13"/>
        <v>53</v>
      </c>
      <c r="R56" s="127">
        <f t="shared" si="6"/>
        <v>104.64488949280167</v>
      </c>
      <c r="S56" s="127">
        <f t="shared" si="7"/>
        <v>0.5064748049989175</v>
      </c>
      <c r="T56" s="115"/>
      <c r="U56" s="130">
        <f t="shared" si="14"/>
        <v>53</v>
      </c>
      <c r="V56" s="127">
        <f t="shared" si="8"/>
        <v>59.45732357545549</v>
      </c>
      <c r="W56" s="127">
        <f t="shared" si="9"/>
        <v>0.89139565679809496</v>
      </c>
      <c r="X56" s="115"/>
      <c r="Y56" s="125">
        <v>53</v>
      </c>
      <c r="Z56" s="126">
        <v>32.074715999999995</v>
      </c>
      <c r="AA56" s="127">
        <f t="shared" si="10"/>
        <v>1.6523918715289641</v>
      </c>
      <c r="AB56" s="120"/>
      <c r="AC56" s="115"/>
      <c r="AD56" s="115"/>
      <c r="AE56" s="115"/>
      <c r="AF56" s="115"/>
    </row>
    <row r="57" spans="1:32" ht="12.75" customHeight="1">
      <c r="A57" s="125">
        <v>54</v>
      </c>
      <c r="B57" s="126">
        <v>42.07085586597411</v>
      </c>
      <c r="C57" s="127">
        <f t="shared" si="0"/>
        <v>1.2835488817253631</v>
      </c>
      <c r="D57" s="128"/>
      <c r="E57" s="125">
        <v>54</v>
      </c>
      <c r="F57" s="126">
        <v>23.903895378394385</v>
      </c>
      <c r="G57" s="127">
        <f t="shared" si="1"/>
        <v>2.2590460318366388</v>
      </c>
      <c r="H57" s="129"/>
      <c r="I57" s="130">
        <f t="shared" si="11"/>
        <v>54</v>
      </c>
      <c r="J57" s="127">
        <f t="shared" si="2"/>
        <v>70.11809310995686</v>
      </c>
      <c r="K57" s="127">
        <f t="shared" si="3"/>
        <v>0.77012932903521769</v>
      </c>
      <c r="L57" s="128"/>
      <c r="M57" s="130">
        <f t="shared" si="12"/>
        <v>54</v>
      </c>
      <c r="N57" s="127">
        <f t="shared" si="4"/>
        <v>39.839825630657309</v>
      </c>
      <c r="O57" s="127">
        <f t="shared" si="5"/>
        <v>1.3554276191019832</v>
      </c>
      <c r="P57" s="129"/>
      <c r="Q57" s="130">
        <f t="shared" si="13"/>
        <v>54</v>
      </c>
      <c r="R57" s="127">
        <f t="shared" si="6"/>
        <v>105.17713966493527</v>
      </c>
      <c r="S57" s="127">
        <f t="shared" si="7"/>
        <v>0.51341955269014528</v>
      </c>
      <c r="T57" s="115"/>
      <c r="U57" s="130">
        <f t="shared" si="14"/>
        <v>54</v>
      </c>
      <c r="V57" s="127">
        <f t="shared" si="8"/>
        <v>59.75973844598596</v>
      </c>
      <c r="W57" s="127">
        <f t="shared" si="9"/>
        <v>0.90361841273465549</v>
      </c>
      <c r="X57" s="115"/>
      <c r="Y57" s="125">
        <v>54</v>
      </c>
      <c r="Z57" s="126">
        <v>32.268516000000005</v>
      </c>
      <c r="AA57" s="127">
        <f t="shared" si="10"/>
        <v>1.6734578063645689</v>
      </c>
      <c r="AB57" s="120"/>
      <c r="AC57" s="115"/>
      <c r="AD57" s="115"/>
      <c r="AE57" s="115"/>
      <c r="AF57" s="115"/>
    </row>
    <row r="58" spans="1:32" ht="12.75" customHeight="1">
      <c r="A58" s="125">
        <v>55</v>
      </c>
      <c r="B58" s="126">
        <v>42.279942873565673</v>
      </c>
      <c r="C58" s="127">
        <f t="shared" si="0"/>
        <v>1.3008532240564397</v>
      </c>
      <c r="D58" s="128"/>
      <c r="E58" s="125">
        <v>55</v>
      </c>
      <c r="F58" s="126">
        <v>24.022694814525948</v>
      </c>
      <c r="G58" s="127">
        <f t="shared" si="1"/>
        <v>2.2895016743393342</v>
      </c>
      <c r="H58" s="129"/>
      <c r="I58" s="130">
        <f t="shared" si="11"/>
        <v>55</v>
      </c>
      <c r="J58" s="127">
        <f t="shared" si="2"/>
        <v>70.466571455942798</v>
      </c>
      <c r="K58" s="127">
        <f t="shared" si="3"/>
        <v>0.7805119344338638</v>
      </c>
      <c r="L58" s="128"/>
      <c r="M58" s="130">
        <f t="shared" si="12"/>
        <v>55</v>
      </c>
      <c r="N58" s="127">
        <f t="shared" si="4"/>
        <v>40.037824690876583</v>
      </c>
      <c r="O58" s="127">
        <f t="shared" si="5"/>
        <v>1.3737010046036005</v>
      </c>
      <c r="P58" s="129"/>
      <c r="Q58" s="130">
        <f t="shared" si="13"/>
        <v>55</v>
      </c>
      <c r="R58" s="127">
        <f t="shared" si="6"/>
        <v>105.69985718391418</v>
      </c>
      <c r="S58" s="127">
        <f t="shared" si="7"/>
        <v>0.52034128962257598</v>
      </c>
      <c r="T58" s="115"/>
      <c r="U58" s="130">
        <f t="shared" si="14"/>
        <v>55</v>
      </c>
      <c r="V58" s="127">
        <f t="shared" si="8"/>
        <v>60.056737036314871</v>
      </c>
      <c r="W58" s="127">
        <f t="shared" si="9"/>
        <v>0.91580066973573371</v>
      </c>
      <c r="X58" s="115"/>
      <c r="Y58" s="125">
        <v>55</v>
      </c>
      <c r="Z58" s="126">
        <v>32.460479999999997</v>
      </c>
      <c r="AA58" s="127">
        <f t="shared" si="10"/>
        <v>1.694368043849013</v>
      </c>
      <c r="AB58" s="120"/>
      <c r="AC58" s="115"/>
      <c r="AD58" s="115"/>
      <c r="AE58" s="115"/>
      <c r="AF58" s="115"/>
    </row>
    <row r="59" spans="1:32" ht="12.75" customHeight="1">
      <c r="A59" s="125">
        <v>56</v>
      </c>
      <c r="B59" s="126">
        <v>42.485354238868837</v>
      </c>
      <c r="C59" s="127">
        <f t="shared" si="0"/>
        <v>1.3181012846249718</v>
      </c>
      <c r="D59" s="128"/>
      <c r="E59" s="125">
        <v>56</v>
      </c>
      <c r="F59" s="126">
        <v>24.13940581753911</v>
      </c>
      <c r="G59" s="127">
        <f t="shared" si="1"/>
        <v>2.3198582609399505</v>
      </c>
      <c r="H59" s="129"/>
      <c r="I59" s="130">
        <f t="shared" si="11"/>
        <v>56</v>
      </c>
      <c r="J59" s="127">
        <f t="shared" si="2"/>
        <v>70.808923731448061</v>
      </c>
      <c r="K59" s="127">
        <f t="shared" si="3"/>
        <v>0.79086077077498296</v>
      </c>
      <c r="L59" s="128"/>
      <c r="M59" s="130">
        <f t="shared" si="12"/>
        <v>56</v>
      </c>
      <c r="N59" s="127">
        <f t="shared" si="4"/>
        <v>40.232343029231849</v>
      </c>
      <c r="O59" s="127">
        <f t="shared" si="5"/>
        <v>1.3919149565639701</v>
      </c>
      <c r="P59" s="129"/>
      <c r="Q59" s="130">
        <f t="shared" si="13"/>
        <v>56</v>
      </c>
      <c r="R59" s="127">
        <f t="shared" si="6"/>
        <v>106.21338559717209</v>
      </c>
      <c r="S59" s="127">
        <f t="shared" si="7"/>
        <v>0.52724051384998871</v>
      </c>
      <c r="T59" s="115"/>
      <c r="U59" s="130">
        <f t="shared" si="14"/>
        <v>56</v>
      </c>
      <c r="V59" s="127">
        <f t="shared" si="8"/>
        <v>60.34851454384777</v>
      </c>
      <c r="W59" s="127">
        <f t="shared" si="9"/>
        <v>0.92794330437598016</v>
      </c>
      <c r="X59" s="115"/>
      <c r="Y59" s="125">
        <v>56</v>
      </c>
      <c r="Z59" s="126">
        <v>32.650607999999998</v>
      </c>
      <c r="AA59" s="127">
        <f t="shared" si="10"/>
        <v>1.7151288576310739</v>
      </c>
      <c r="AB59" s="120"/>
      <c r="AC59" s="115"/>
      <c r="AD59" s="115"/>
      <c r="AE59" s="115"/>
      <c r="AF59" s="115"/>
    </row>
    <row r="60" spans="1:32" ht="12.75" customHeight="1">
      <c r="A60" s="125">
        <v>57</v>
      </c>
      <c r="B60" s="126">
        <v>42.687220083491326</v>
      </c>
      <c r="C60" s="127">
        <f t="shared" si="0"/>
        <v>1.3352942611047174</v>
      </c>
      <c r="D60" s="128"/>
      <c r="E60" s="125">
        <v>57</v>
      </c>
      <c r="F60" s="126">
        <v>24.254102320165529</v>
      </c>
      <c r="G60" s="127">
        <f t="shared" si="1"/>
        <v>2.3501178995443022</v>
      </c>
      <c r="H60" s="129"/>
      <c r="I60" s="130">
        <f t="shared" si="11"/>
        <v>57</v>
      </c>
      <c r="J60" s="127">
        <f t="shared" si="2"/>
        <v>71.145366805818881</v>
      </c>
      <c r="K60" s="127">
        <f t="shared" si="3"/>
        <v>0.80117655666283039</v>
      </c>
      <c r="L60" s="128"/>
      <c r="M60" s="130">
        <f t="shared" si="12"/>
        <v>57</v>
      </c>
      <c r="N60" s="127">
        <f t="shared" si="4"/>
        <v>40.423503866942553</v>
      </c>
      <c r="O60" s="127">
        <f t="shared" si="5"/>
        <v>1.4100707397265813</v>
      </c>
      <c r="P60" s="129"/>
      <c r="Q60" s="130">
        <f t="shared" si="13"/>
        <v>57</v>
      </c>
      <c r="R60" s="127">
        <f t="shared" si="6"/>
        <v>106.71805020872831</v>
      </c>
      <c r="S60" s="127">
        <f t="shared" si="7"/>
        <v>0.53411770444188689</v>
      </c>
      <c r="T60" s="115"/>
      <c r="U60" s="130">
        <f t="shared" si="14"/>
        <v>57</v>
      </c>
      <c r="V60" s="127">
        <f t="shared" si="8"/>
        <v>60.635255800413823</v>
      </c>
      <c r="W60" s="127">
        <f t="shared" si="9"/>
        <v>0.94004715981772091</v>
      </c>
      <c r="X60" s="115"/>
      <c r="Y60" s="125">
        <v>57</v>
      </c>
      <c r="Z60" s="126">
        <v>32.838899999999995</v>
      </c>
      <c r="AA60" s="127">
        <f t="shared" si="10"/>
        <v>1.7357463252423195</v>
      </c>
      <c r="AB60" s="120"/>
      <c r="AC60" s="115"/>
      <c r="AD60" s="115"/>
      <c r="AE60" s="115"/>
      <c r="AF60" s="115"/>
    </row>
    <row r="61" spans="1:32" ht="12.75" customHeight="1">
      <c r="A61" s="125">
        <v>58</v>
      </c>
      <c r="B61" s="126">
        <v>42.885663739384327</v>
      </c>
      <c r="C61" s="127">
        <f t="shared" si="0"/>
        <v>1.3524333062084644</v>
      </c>
      <c r="D61" s="128"/>
      <c r="E61" s="125">
        <v>58</v>
      </c>
      <c r="F61" s="126">
        <v>24.366854397377459</v>
      </c>
      <c r="G61" s="127">
        <f t="shared" si="1"/>
        <v>2.3802826189268971</v>
      </c>
      <c r="H61" s="129"/>
      <c r="I61" s="130">
        <f t="shared" si="11"/>
        <v>58</v>
      </c>
      <c r="J61" s="127">
        <f t="shared" si="2"/>
        <v>71.476106232307217</v>
      </c>
      <c r="K61" s="127">
        <f t="shared" si="3"/>
        <v>0.81145998372507855</v>
      </c>
      <c r="L61" s="128"/>
      <c r="M61" s="130">
        <f t="shared" si="12"/>
        <v>58</v>
      </c>
      <c r="N61" s="127">
        <f t="shared" si="4"/>
        <v>40.611423995629103</v>
      </c>
      <c r="O61" s="127">
        <f t="shared" si="5"/>
        <v>1.4281695713561382</v>
      </c>
      <c r="P61" s="129"/>
      <c r="Q61" s="130">
        <f t="shared" si="13"/>
        <v>58</v>
      </c>
      <c r="R61" s="127">
        <f t="shared" si="6"/>
        <v>107.21415934846081</v>
      </c>
      <c r="S61" s="127">
        <f t="shared" si="7"/>
        <v>0.54097332248338581</v>
      </c>
      <c r="T61" s="115"/>
      <c r="U61" s="130">
        <f t="shared" si="14"/>
        <v>58</v>
      </c>
      <c r="V61" s="127">
        <f t="shared" si="8"/>
        <v>60.917135993443644</v>
      </c>
      <c r="W61" s="127">
        <f t="shared" si="9"/>
        <v>0.95211304757075899</v>
      </c>
      <c r="X61" s="115"/>
      <c r="Y61" s="125">
        <v>58</v>
      </c>
      <c r="Z61" s="126">
        <v>33.025356000000002</v>
      </c>
      <c r="AA61" s="127">
        <f t="shared" si="10"/>
        <v>1.7562263371210896</v>
      </c>
      <c r="AB61" s="120"/>
      <c r="AC61" s="115"/>
      <c r="AD61" s="115"/>
      <c r="AE61" s="115"/>
      <c r="AF61" s="115"/>
    </row>
    <row r="62" spans="1:32" ht="12.75" customHeight="1">
      <c r="A62" s="125">
        <v>59</v>
      </c>
      <c r="B62" s="126">
        <v>43.080802213151003</v>
      </c>
      <c r="C62" s="127">
        <f t="shared" si="0"/>
        <v>1.3695195300237339</v>
      </c>
      <c r="D62" s="128"/>
      <c r="E62" s="125">
        <v>59</v>
      </c>
      <c r="F62" s="126">
        <v>24.477728530199432</v>
      </c>
      <c r="G62" s="127">
        <f t="shared" si="1"/>
        <v>2.410354372841772</v>
      </c>
      <c r="H62" s="129"/>
      <c r="I62" s="130">
        <f t="shared" si="11"/>
        <v>59</v>
      </c>
      <c r="J62" s="127">
        <f t="shared" si="2"/>
        <v>71.801337021918343</v>
      </c>
      <c r="K62" s="127">
        <f t="shared" si="3"/>
        <v>0.82171171801424037</v>
      </c>
      <c r="L62" s="128"/>
      <c r="M62" s="130">
        <f t="shared" si="12"/>
        <v>59</v>
      </c>
      <c r="N62" s="127">
        <f t="shared" si="4"/>
        <v>40.796214216999054</v>
      </c>
      <c r="O62" s="127">
        <f t="shared" si="5"/>
        <v>1.4462126237050632</v>
      </c>
      <c r="P62" s="129"/>
      <c r="Q62" s="130">
        <f t="shared" si="13"/>
        <v>59</v>
      </c>
      <c r="R62" s="127">
        <f t="shared" si="6"/>
        <v>107.70200553287751</v>
      </c>
      <c r="S62" s="127">
        <f t="shared" si="7"/>
        <v>0.54780781200949358</v>
      </c>
      <c r="T62" s="115"/>
      <c r="U62" s="130">
        <f t="shared" si="14"/>
        <v>59</v>
      </c>
      <c r="V62" s="127">
        <f t="shared" si="8"/>
        <v>61.194321325498578</v>
      </c>
      <c r="W62" s="127">
        <f t="shared" si="9"/>
        <v>0.9641417491367088</v>
      </c>
      <c r="X62" s="115"/>
      <c r="Y62" s="125">
        <v>59</v>
      </c>
      <c r="Z62" s="126">
        <v>33.209976000000005</v>
      </c>
      <c r="AA62" s="127">
        <f t="shared" si="10"/>
        <v>1.776574605172855</v>
      </c>
      <c r="AB62" s="120"/>
      <c r="AC62" s="115"/>
      <c r="AD62" s="115"/>
      <c r="AE62" s="115"/>
      <c r="AF62" s="115"/>
    </row>
    <row r="63" spans="1:32" ht="12.75" customHeight="1">
      <c r="A63" s="125">
        <v>60</v>
      </c>
      <c r="B63" s="126">
        <v>43.272746611331833</v>
      </c>
      <c r="C63" s="127">
        <f t="shared" si="0"/>
        <v>1.3865540021970273</v>
      </c>
      <c r="D63" s="128"/>
      <c r="E63" s="125">
        <v>60</v>
      </c>
      <c r="F63" s="126">
        <v>24.586787847347637</v>
      </c>
      <c r="G63" s="127">
        <f t="shared" si="1"/>
        <v>2.4403350438667673</v>
      </c>
      <c r="H63" s="129"/>
      <c r="I63" s="130">
        <f t="shared" si="11"/>
        <v>60</v>
      </c>
      <c r="J63" s="127">
        <f t="shared" si="2"/>
        <v>72.121244352219719</v>
      </c>
      <c r="K63" s="127">
        <f t="shared" si="3"/>
        <v>0.83193240131821633</v>
      </c>
      <c r="L63" s="128"/>
      <c r="M63" s="130">
        <f t="shared" si="12"/>
        <v>60</v>
      </c>
      <c r="N63" s="127">
        <f t="shared" si="4"/>
        <v>40.977979745579397</v>
      </c>
      <c r="O63" s="127">
        <f t="shared" si="5"/>
        <v>1.4642010263200604</v>
      </c>
      <c r="P63" s="129"/>
      <c r="Q63" s="130">
        <f t="shared" si="13"/>
        <v>60</v>
      </c>
      <c r="R63" s="127">
        <f t="shared" si="6"/>
        <v>108.18186652832958</v>
      </c>
      <c r="S63" s="127">
        <f t="shared" si="7"/>
        <v>0.55462160087881085</v>
      </c>
      <c r="T63" s="115"/>
      <c r="U63" s="130">
        <f t="shared" si="14"/>
        <v>60</v>
      </c>
      <c r="V63" s="127">
        <f t="shared" si="8"/>
        <v>61.466969618369092</v>
      </c>
      <c r="W63" s="127">
        <f t="shared" si="9"/>
        <v>0.97613401754670703</v>
      </c>
      <c r="X63" s="115"/>
      <c r="Y63" s="125">
        <v>60</v>
      </c>
      <c r="Z63" s="126">
        <v>33.392760000000003</v>
      </c>
      <c r="AA63" s="127">
        <f t="shared" si="10"/>
        <v>1.796796670895128</v>
      </c>
      <c r="AB63" s="120"/>
      <c r="AC63" s="115"/>
      <c r="AD63" s="115"/>
      <c r="AE63" s="115"/>
      <c r="AF63" s="115"/>
    </row>
    <row r="64" spans="1:32" ht="12.75" customHeight="1">
      <c r="A64" s="125">
        <v>61</v>
      </c>
      <c r="B64" s="126">
        <v>43.461602530537419</v>
      </c>
      <c r="C64" s="127">
        <f t="shared" si="0"/>
        <v>1.403537753978114</v>
      </c>
      <c r="D64" s="128"/>
      <c r="E64" s="125">
        <v>61</v>
      </c>
      <c r="F64" s="126">
        <v>24.694092346896259</v>
      </c>
      <c r="G64" s="127">
        <f t="shared" si="1"/>
        <v>2.4702264470014805</v>
      </c>
      <c r="H64" s="129"/>
      <c r="I64" s="130">
        <f t="shared" si="11"/>
        <v>61</v>
      </c>
      <c r="J64" s="127">
        <f t="shared" si="2"/>
        <v>72.43600421756237</v>
      </c>
      <c r="K64" s="127">
        <f t="shared" si="3"/>
        <v>0.84212265238686823</v>
      </c>
      <c r="L64" s="128"/>
      <c r="M64" s="130">
        <f t="shared" si="12"/>
        <v>61</v>
      </c>
      <c r="N64" s="127">
        <f t="shared" si="4"/>
        <v>41.156820578160435</v>
      </c>
      <c r="O64" s="127">
        <f t="shared" si="5"/>
        <v>1.4821358682008883</v>
      </c>
      <c r="P64" s="129"/>
      <c r="Q64" s="130">
        <f t="shared" si="13"/>
        <v>61</v>
      </c>
      <c r="R64" s="127">
        <f t="shared" si="6"/>
        <v>108.65400632634355</v>
      </c>
      <c r="S64" s="127">
        <f t="shared" si="7"/>
        <v>0.56141510159124552</v>
      </c>
      <c r="T64" s="115"/>
      <c r="U64" s="130">
        <f t="shared" si="14"/>
        <v>61</v>
      </c>
      <c r="V64" s="127">
        <f t="shared" si="8"/>
        <v>61.735230867240645</v>
      </c>
      <c r="W64" s="127">
        <f t="shared" si="9"/>
        <v>0.98809057880059226</v>
      </c>
      <c r="X64" s="115"/>
      <c r="Y64" s="125">
        <v>61</v>
      </c>
      <c r="Z64" s="126">
        <v>33.573708000000003</v>
      </c>
      <c r="AA64" s="127">
        <f t="shared" si="10"/>
        <v>1.8168979130931857</v>
      </c>
      <c r="AB64" s="120"/>
      <c r="AC64" s="115"/>
      <c r="AD64" s="115"/>
      <c r="AE64" s="115"/>
      <c r="AF64" s="115"/>
    </row>
    <row r="65" spans="1:32" ht="12.75" customHeight="1">
      <c r="A65" s="125">
        <v>62</v>
      </c>
      <c r="B65" s="126">
        <v>43.647470415858578</v>
      </c>
      <c r="C65" s="127">
        <f t="shared" si="0"/>
        <v>1.4204717801348996</v>
      </c>
      <c r="D65" s="128"/>
      <c r="E65" s="125">
        <v>62</v>
      </c>
      <c r="F65" s="126">
        <v>24.799699099919653</v>
      </c>
      <c r="G65" s="127">
        <f t="shared" si="1"/>
        <v>2.5000303330374227</v>
      </c>
      <c r="H65" s="129"/>
      <c r="I65" s="130">
        <f t="shared" si="11"/>
        <v>62</v>
      </c>
      <c r="J65" s="127">
        <f t="shared" si="2"/>
        <v>72.745784026430968</v>
      </c>
      <c r="K65" s="127">
        <f t="shared" si="3"/>
        <v>0.85228306808093968</v>
      </c>
      <c r="L65" s="128"/>
      <c r="M65" s="130">
        <f t="shared" si="12"/>
        <v>62</v>
      </c>
      <c r="N65" s="127">
        <f t="shared" si="4"/>
        <v>41.332831833199421</v>
      </c>
      <c r="O65" s="127">
        <f t="shared" si="5"/>
        <v>1.5000181998224535</v>
      </c>
      <c r="P65" s="129"/>
      <c r="Q65" s="130">
        <f t="shared" si="13"/>
        <v>62</v>
      </c>
      <c r="R65" s="127">
        <f t="shared" si="6"/>
        <v>109.11867603964645</v>
      </c>
      <c r="S65" s="127">
        <f t="shared" si="7"/>
        <v>0.56818871205395982</v>
      </c>
      <c r="T65" s="115"/>
      <c r="U65" s="130">
        <f t="shared" si="14"/>
        <v>62</v>
      </c>
      <c r="V65" s="127">
        <f t="shared" si="8"/>
        <v>61.999247749799132</v>
      </c>
      <c r="W65" s="127">
        <f t="shared" si="9"/>
        <v>1.000012133214969</v>
      </c>
      <c r="X65" s="115"/>
      <c r="Y65" s="125">
        <v>62</v>
      </c>
      <c r="Z65" s="126">
        <v>33.75282</v>
      </c>
      <c r="AA65" s="127">
        <f t="shared" si="10"/>
        <v>1.8368835552110905</v>
      </c>
      <c r="AB65" s="120"/>
      <c r="AC65" s="115"/>
      <c r="AD65" s="115"/>
      <c r="AE65" s="115"/>
      <c r="AF65" s="115"/>
    </row>
    <row r="66" spans="1:32" ht="12.75" customHeight="1">
      <c r="A66" s="125">
        <v>63</v>
      </c>
      <c r="B66" s="126">
        <v>43.830445890600132</v>
      </c>
      <c r="C66" s="127">
        <f t="shared" si="0"/>
        <v>1.4373570407484941</v>
      </c>
      <c r="D66" s="128"/>
      <c r="E66" s="125">
        <v>63</v>
      </c>
      <c r="F66" s="126">
        <v>24.903662437840985</v>
      </c>
      <c r="G66" s="127">
        <f t="shared" si="1"/>
        <v>2.5297483917173493</v>
      </c>
      <c r="H66" s="129"/>
      <c r="I66" s="130">
        <f t="shared" si="11"/>
        <v>63</v>
      </c>
      <c r="J66" s="127">
        <f t="shared" si="2"/>
        <v>73.050743151000219</v>
      </c>
      <c r="K66" s="127">
        <f t="shared" si="3"/>
        <v>0.86241422444909643</v>
      </c>
      <c r="L66" s="128"/>
      <c r="M66" s="130">
        <f t="shared" si="12"/>
        <v>63</v>
      </c>
      <c r="N66" s="127">
        <f t="shared" si="4"/>
        <v>41.506104063068314</v>
      </c>
      <c r="O66" s="127">
        <f t="shared" si="5"/>
        <v>1.5178490350304095</v>
      </c>
      <c r="P66" s="129"/>
      <c r="Q66" s="130">
        <f t="shared" si="13"/>
        <v>63</v>
      </c>
      <c r="R66" s="127">
        <f t="shared" si="6"/>
        <v>109.57611472650032</v>
      </c>
      <c r="S66" s="127">
        <f t="shared" si="7"/>
        <v>0.5749428162993977</v>
      </c>
      <c r="T66" s="115"/>
      <c r="U66" s="130">
        <f t="shared" si="14"/>
        <v>63</v>
      </c>
      <c r="V66" s="127">
        <f t="shared" si="8"/>
        <v>62.25915609460246</v>
      </c>
      <c r="W66" s="127">
        <f t="shared" si="9"/>
        <v>1.0118993566869399</v>
      </c>
      <c r="X66" s="115"/>
      <c r="Y66" s="125">
        <v>63</v>
      </c>
      <c r="Z66" s="126">
        <v>33.930095999999999</v>
      </c>
      <c r="AA66" s="127">
        <f t="shared" si="10"/>
        <v>1.8567586723008389</v>
      </c>
      <c r="AB66" s="120"/>
      <c r="AC66" s="115"/>
      <c r="AD66" s="115"/>
      <c r="AE66" s="115"/>
      <c r="AF66" s="115"/>
    </row>
    <row r="67" spans="1:32" ht="12.75" customHeight="1">
      <c r="A67" s="125">
        <v>64</v>
      </c>
      <c r="B67" s="126">
        <v>44.010620060047799</v>
      </c>
      <c r="C67" s="127">
        <f t="shared" si="0"/>
        <v>1.4541944628973376</v>
      </c>
      <c r="D67" s="128"/>
      <c r="E67" s="125">
        <v>64</v>
      </c>
      <c r="F67" s="126">
        <v>25.006034125027156</v>
      </c>
      <c r="G67" s="127">
        <f t="shared" si="1"/>
        <v>2.5593822546993144</v>
      </c>
      <c r="H67" s="129"/>
      <c r="I67" s="130">
        <f t="shared" si="11"/>
        <v>64</v>
      </c>
      <c r="J67" s="127">
        <f t="shared" si="2"/>
        <v>73.351033433413008</v>
      </c>
      <c r="K67" s="127">
        <f t="shared" si="3"/>
        <v>0.87251667773840247</v>
      </c>
      <c r="L67" s="128"/>
      <c r="M67" s="130">
        <f t="shared" si="12"/>
        <v>64</v>
      </c>
      <c r="N67" s="127">
        <f t="shared" si="4"/>
        <v>41.676723541711929</v>
      </c>
      <c r="O67" s="127">
        <f t="shared" si="5"/>
        <v>1.5356293528195886</v>
      </c>
      <c r="P67" s="129"/>
      <c r="Q67" s="130">
        <f t="shared" si="13"/>
        <v>64</v>
      </c>
      <c r="R67" s="127">
        <f t="shared" si="6"/>
        <v>110.02655015011949</v>
      </c>
      <c r="S67" s="127">
        <f t="shared" si="7"/>
        <v>0.58167778515893509</v>
      </c>
      <c r="T67" s="115"/>
      <c r="U67" s="130">
        <f t="shared" si="14"/>
        <v>64</v>
      </c>
      <c r="V67" s="127">
        <f t="shared" si="8"/>
        <v>62.515085312567891</v>
      </c>
      <c r="W67" s="127">
        <f t="shared" si="9"/>
        <v>1.0237529018797258</v>
      </c>
      <c r="X67" s="115"/>
      <c r="Y67" s="125">
        <v>64</v>
      </c>
      <c r="Z67" s="126">
        <v>34.105536000000008</v>
      </c>
      <c r="AA67" s="127">
        <f t="shared" si="10"/>
        <v>1.8765281976509616</v>
      </c>
      <c r="AB67" s="120"/>
      <c r="AC67" s="115"/>
      <c r="AD67" s="115"/>
      <c r="AE67" s="115"/>
      <c r="AF67" s="115"/>
    </row>
    <row r="68" spans="1:32" ht="12.75" customHeight="1">
      <c r="A68" s="125">
        <v>65</v>
      </c>
      <c r="B68" s="126">
        <v>44.188079791684395</v>
      </c>
      <c r="C68" s="127">
        <f t="shared" si="0"/>
        <v>1.4709849422384751</v>
      </c>
      <c r="D68" s="128"/>
      <c r="E68" s="125">
        <v>65</v>
      </c>
      <c r="F68" s="126">
        <v>25.106863518002495</v>
      </c>
      <c r="G68" s="127">
        <f t="shared" si="1"/>
        <v>2.5889334983397165</v>
      </c>
      <c r="H68" s="129"/>
      <c r="I68" s="130">
        <f t="shared" si="11"/>
        <v>65</v>
      </c>
      <c r="J68" s="127">
        <f t="shared" si="2"/>
        <v>73.646799652807331</v>
      </c>
      <c r="K68" s="127">
        <f t="shared" si="3"/>
        <v>0.88259096534308501</v>
      </c>
      <c r="L68" s="128"/>
      <c r="M68" s="130">
        <f t="shared" si="12"/>
        <v>65</v>
      </c>
      <c r="N68" s="127">
        <f t="shared" si="4"/>
        <v>41.844772530004157</v>
      </c>
      <c r="O68" s="127">
        <f t="shared" si="5"/>
        <v>1.5533600990038299</v>
      </c>
      <c r="P68" s="129"/>
      <c r="Q68" s="130">
        <f t="shared" si="13"/>
        <v>65</v>
      </c>
      <c r="R68" s="127">
        <f t="shared" si="6"/>
        <v>110.47019947921098</v>
      </c>
      <c r="S68" s="127">
        <f t="shared" si="7"/>
        <v>0.58839397689539008</v>
      </c>
      <c r="T68" s="115"/>
      <c r="U68" s="130">
        <f t="shared" si="14"/>
        <v>65</v>
      </c>
      <c r="V68" s="127">
        <f t="shared" si="8"/>
        <v>62.767158795006232</v>
      </c>
      <c r="W68" s="127">
        <f t="shared" si="9"/>
        <v>1.0355733993358867</v>
      </c>
      <c r="X68" s="115"/>
      <c r="Y68" s="125">
        <v>65</v>
      </c>
      <c r="Z68" s="126">
        <v>34.279139999999998</v>
      </c>
      <c r="AA68" s="127">
        <f t="shared" si="10"/>
        <v>1.8961969290944873</v>
      </c>
      <c r="AB68" s="120"/>
      <c r="AC68" s="115"/>
      <c r="AD68" s="115"/>
      <c r="AE68" s="115"/>
      <c r="AF68" s="115"/>
    </row>
    <row r="69" spans="1:32" ht="12.75" customHeight="1">
      <c r="A69" s="125">
        <v>66</v>
      </c>
      <c r="B69" s="126">
        <v>44.36290797401292</v>
      </c>
      <c r="C69" s="127">
        <f t="shared" si="0"/>
        <v>1.4877293444934165</v>
      </c>
      <c r="D69" s="128"/>
      <c r="E69" s="125">
        <v>66</v>
      </c>
      <c r="F69" s="126">
        <v>25.20619771250734</v>
      </c>
      <c r="G69" s="127">
        <f t="shared" si="1"/>
        <v>2.6184036463084133</v>
      </c>
      <c r="H69" s="129"/>
      <c r="I69" s="130">
        <f t="shared" si="11"/>
        <v>66</v>
      </c>
      <c r="J69" s="127">
        <f t="shared" si="2"/>
        <v>73.938179956688202</v>
      </c>
      <c r="K69" s="127">
        <f t="shared" si="3"/>
        <v>0.89263760669604986</v>
      </c>
      <c r="L69" s="128"/>
      <c r="M69" s="130">
        <f t="shared" si="12"/>
        <v>66</v>
      </c>
      <c r="N69" s="127">
        <f t="shared" si="4"/>
        <v>42.010329520845566</v>
      </c>
      <c r="O69" s="127">
        <f t="shared" si="5"/>
        <v>1.5710421877850478</v>
      </c>
      <c r="P69" s="129"/>
      <c r="Q69" s="130">
        <f t="shared" si="13"/>
        <v>66</v>
      </c>
      <c r="R69" s="127">
        <f t="shared" si="6"/>
        <v>110.90726993503229</v>
      </c>
      <c r="S69" s="127">
        <f t="shared" si="7"/>
        <v>0.59509173779736668</v>
      </c>
      <c r="T69" s="115"/>
      <c r="U69" s="130">
        <f t="shared" si="14"/>
        <v>66</v>
      </c>
      <c r="V69" s="127">
        <f t="shared" si="8"/>
        <v>63.015494281268346</v>
      </c>
      <c r="W69" s="127">
        <f t="shared" si="9"/>
        <v>1.0473614585233653</v>
      </c>
      <c r="X69" s="115"/>
      <c r="Y69" s="125">
        <v>66</v>
      </c>
      <c r="Z69" s="126">
        <v>34.450907999999998</v>
      </c>
      <c r="AA69" s="127">
        <f t="shared" si="10"/>
        <v>1.9157695350148682</v>
      </c>
      <c r="AB69" s="120"/>
      <c r="AC69" s="115"/>
      <c r="AD69" s="115"/>
      <c r="AE69" s="115"/>
      <c r="AF69" s="115"/>
    </row>
    <row r="70" spans="1:32" ht="12.75" customHeight="1">
      <c r="A70" s="125">
        <v>67</v>
      </c>
      <c r="B70" s="126">
        <v>44.535183755916975</v>
      </c>
      <c r="C70" s="127">
        <f t="shared" si="0"/>
        <v>1.5044285068454071</v>
      </c>
      <c r="D70" s="128"/>
      <c r="E70" s="125">
        <v>67</v>
      </c>
      <c r="F70" s="126">
        <v>25.304081679498282</v>
      </c>
      <c r="G70" s="127">
        <f t="shared" si="1"/>
        <v>2.6477941720479161</v>
      </c>
      <c r="H70" s="129"/>
      <c r="I70" s="130">
        <f t="shared" si="11"/>
        <v>67</v>
      </c>
      <c r="J70" s="127">
        <f t="shared" si="2"/>
        <v>74.225306259861625</v>
      </c>
      <c r="K70" s="127">
        <f t="shared" si="3"/>
        <v>0.9026571041072442</v>
      </c>
      <c r="L70" s="128"/>
      <c r="M70" s="130">
        <f t="shared" si="12"/>
        <v>67</v>
      </c>
      <c r="N70" s="127">
        <f t="shared" si="4"/>
        <v>42.173469465830472</v>
      </c>
      <c r="O70" s="127">
        <f t="shared" si="5"/>
        <v>1.5886765032287498</v>
      </c>
      <c r="P70" s="129"/>
      <c r="Q70" s="130">
        <f t="shared" si="13"/>
        <v>67</v>
      </c>
      <c r="R70" s="127">
        <f t="shared" si="6"/>
        <v>111.33795938979243</v>
      </c>
      <c r="S70" s="127">
        <f t="shared" si="7"/>
        <v>0.60177140273816287</v>
      </c>
      <c r="T70" s="115"/>
      <c r="U70" s="130">
        <f t="shared" si="14"/>
        <v>67</v>
      </c>
      <c r="V70" s="127">
        <f t="shared" si="8"/>
        <v>63.260204198745704</v>
      </c>
      <c r="W70" s="127">
        <f t="shared" si="9"/>
        <v>1.0591176688191666</v>
      </c>
      <c r="X70" s="115"/>
      <c r="Y70" s="125">
        <v>67</v>
      </c>
      <c r="Z70" s="126">
        <v>34.620839999999994</v>
      </c>
      <c r="AA70" s="127">
        <f t="shared" si="10"/>
        <v>1.9352505600672893</v>
      </c>
      <c r="AB70" s="120"/>
      <c r="AC70" s="115"/>
      <c r="AD70" s="115"/>
      <c r="AE70" s="115"/>
      <c r="AF70" s="115"/>
    </row>
    <row r="71" spans="1:32" ht="12.75" customHeight="1">
      <c r="A71" s="125">
        <v>68</v>
      </c>
      <c r="B71" s="126">
        <v>44.70498276828868</v>
      </c>
      <c r="C71" s="127">
        <f t="shared" si="0"/>
        <v>1.5210832392543847</v>
      </c>
      <c r="D71" s="128"/>
      <c r="E71" s="125">
        <v>68</v>
      </c>
      <c r="F71" s="126">
        <v>25.400558391073115</v>
      </c>
      <c r="G71" s="127">
        <f t="shared" si="1"/>
        <v>2.6771065010877169</v>
      </c>
      <c r="H71" s="129"/>
      <c r="I71" s="130">
        <f t="shared" si="11"/>
        <v>68</v>
      </c>
      <c r="J71" s="127">
        <f t="shared" si="2"/>
        <v>74.508304613814474</v>
      </c>
      <c r="K71" s="127">
        <f t="shared" si="3"/>
        <v>0.91264994355263074</v>
      </c>
      <c r="L71" s="128"/>
      <c r="M71" s="130">
        <f t="shared" si="12"/>
        <v>68</v>
      </c>
      <c r="N71" s="127">
        <f t="shared" si="4"/>
        <v>42.334263985121858</v>
      </c>
      <c r="O71" s="127">
        <f t="shared" si="5"/>
        <v>1.6062639006526302</v>
      </c>
      <c r="P71" s="129"/>
      <c r="Q71" s="130">
        <f t="shared" si="13"/>
        <v>68</v>
      </c>
      <c r="R71" s="127">
        <f t="shared" si="6"/>
        <v>111.76245692072169</v>
      </c>
      <c r="S71" s="127">
        <f t="shared" si="7"/>
        <v>0.60843329570175397</v>
      </c>
      <c r="T71" s="115"/>
      <c r="U71" s="130">
        <f t="shared" si="14"/>
        <v>68</v>
      </c>
      <c r="V71" s="127">
        <f t="shared" si="8"/>
        <v>63.501395977682783</v>
      </c>
      <c r="W71" s="127">
        <f t="shared" si="9"/>
        <v>1.0708426004350868</v>
      </c>
      <c r="X71" s="115"/>
      <c r="Y71" s="125">
        <v>68</v>
      </c>
      <c r="Z71" s="126">
        <v>34.788936</v>
      </c>
      <c r="AA71" s="127">
        <f t="shared" si="10"/>
        <v>1.9546444306316237</v>
      </c>
      <c r="AB71" s="120"/>
      <c r="AC71" s="115"/>
      <c r="AD71" s="115"/>
      <c r="AE71" s="115"/>
      <c r="AF71" s="115"/>
    </row>
    <row r="72" spans="1:32" ht="12.75" customHeight="1">
      <c r="A72" s="125">
        <v>69</v>
      </c>
      <c r="B72" s="126">
        <v>44.872377329477636</v>
      </c>
      <c r="C72" s="127">
        <f t="shared" si="0"/>
        <v>1.5376943256953852</v>
      </c>
      <c r="D72" s="128"/>
      <c r="E72" s="125">
        <v>69</v>
      </c>
      <c r="F72" s="126">
        <v>25.495668937203202</v>
      </c>
      <c r="G72" s="127">
        <f t="shared" si="1"/>
        <v>2.7063420132238778</v>
      </c>
      <c r="H72" s="129"/>
      <c r="I72" s="130">
        <f t="shared" si="11"/>
        <v>69</v>
      </c>
      <c r="J72" s="127">
        <f t="shared" si="2"/>
        <v>74.787295549129396</v>
      </c>
      <c r="K72" s="127">
        <f t="shared" si="3"/>
        <v>0.92261659541723107</v>
      </c>
      <c r="L72" s="128"/>
      <c r="M72" s="130">
        <f t="shared" si="12"/>
        <v>69</v>
      </c>
      <c r="N72" s="127">
        <f t="shared" si="4"/>
        <v>42.492781562005341</v>
      </c>
      <c r="O72" s="127">
        <f t="shared" si="5"/>
        <v>1.6238052079343266</v>
      </c>
      <c r="P72" s="129"/>
      <c r="Q72" s="130">
        <f t="shared" si="13"/>
        <v>69</v>
      </c>
      <c r="R72" s="127">
        <f t="shared" si="6"/>
        <v>112.18094332369408</v>
      </c>
      <c r="S72" s="127">
        <f t="shared" si="7"/>
        <v>0.61507773027815416</v>
      </c>
      <c r="T72" s="115"/>
      <c r="U72" s="130">
        <f t="shared" si="14"/>
        <v>69</v>
      </c>
      <c r="V72" s="127">
        <f t="shared" si="8"/>
        <v>63.739172343008001</v>
      </c>
      <c r="W72" s="127">
        <f t="shared" si="9"/>
        <v>1.0825368052895512</v>
      </c>
      <c r="X72" s="115"/>
      <c r="Y72" s="125">
        <v>69</v>
      </c>
      <c r="Z72" s="126">
        <v>34.955196000000008</v>
      </c>
      <c r="AA72" s="127">
        <f t="shared" si="10"/>
        <v>1.9739554600122964</v>
      </c>
      <c r="AB72" s="120"/>
      <c r="AC72" s="115"/>
      <c r="AD72" s="115"/>
      <c r="AE72" s="115"/>
      <c r="AF72" s="115"/>
    </row>
    <row r="73" spans="1:32" ht="12.75" customHeight="1">
      <c r="A73" s="125">
        <v>70</v>
      </c>
      <c r="B73" s="126">
        <v>45.037436635957881</v>
      </c>
      <c r="C73" s="127">
        <f t="shared" si="0"/>
        <v>1.5542625253256979</v>
      </c>
      <c r="D73" s="128"/>
      <c r="E73" s="125">
        <v>70</v>
      </c>
      <c r="F73" s="126">
        <v>25.589452634066976</v>
      </c>
      <c r="G73" s="127">
        <f t="shared" si="1"/>
        <v>2.7355020445732285</v>
      </c>
      <c r="H73" s="129"/>
      <c r="I73" s="130">
        <f t="shared" si="11"/>
        <v>70</v>
      </c>
      <c r="J73" s="127">
        <f t="shared" si="2"/>
        <v>75.062394393263133</v>
      </c>
      <c r="K73" s="127">
        <f t="shared" si="3"/>
        <v>0.93255751519541874</v>
      </c>
      <c r="L73" s="128"/>
      <c r="M73" s="130">
        <f t="shared" si="12"/>
        <v>70</v>
      </c>
      <c r="N73" s="127">
        <f t="shared" si="4"/>
        <v>42.649087723444964</v>
      </c>
      <c r="O73" s="127">
        <f t="shared" si="5"/>
        <v>1.6413012267439369</v>
      </c>
      <c r="P73" s="129"/>
      <c r="Q73" s="130">
        <f t="shared" si="13"/>
        <v>70</v>
      </c>
      <c r="R73" s="127">
        <f t="shared" si="6"/>
        <v>112.5935915898947</v>
      </c>
      <c r="S73" s="127">
        <f t="shared" si="7"/>
        <v>0.62170501013027912</v>
      </c>
      <c r="T73" s="115"/>
      <c r="U73" s="130">
        <f t="shared" si="14"/>
        <v>70</v>
      </c>
      <c r="V73" s="127">
        <f t="shared" si="8"/>
        <v>63.973631585167439</v>
      </c>
      <c r="W73" s="127">
        <f t="shared" si="9"/>
        <v>1.0942008178292915</v>
      </c>
      <c r="X73" s="115"/>
      <c r="Y73" s="125">
        <v>70</v>
      </c>
      <c r="Z73" s="126">
        <v>35.119619999999998</v>
      </c>
      <c r="AA73" s="127">
        <f t="shared" si="10"/>
        <v>1.993187853399325</v>
      </c>
      <c r="AB73" s="120"/>
      <c r="AC73" s="115"/>
      <c r="AD73" s="115"/>
      <c r="AE73" s="115"/>
      <c r="AF73" s="115"/>
    </row>
    <row r="74" spans="1:32" ht="12.75" customHeight="1">
      <c r="A74" s="125">
        <v>71</v>
      </c>
      <c r="B74" s="126">
        <v>45.200226939470745</v>
      </c>
      <c r="C74" s="127">
        <f t="shared" si="0"/>
        <v>1.5707885735856739</v>
      </c>
      <c r="D74" s="128"/>
      <c r="E74" s="125">
        <v>71</v>
      </c>
      <c r="F74" s="126">
        <v>25.681947124699292</v>
      </c>
      <c r="G74" s="127">
        <f t="shared" si="1"/>
        <v>2.7645878895107856</v>
      </c>
      <c r="H74" s="129"/>
      <c r="I74" s="130">
        <f t="shared" si="11"/>
        <v>71</v>
      </c>
      <c r="J74" s="127">
        <f t="shared" si="2"/>
        <v>75.333711565784583</v>
      </c>
      <c r="K74" s="127">
        <f t="shared" si="3"/>
        <v>0.94247314415140426</v>
      </c>
      <c r="L74" s="128"/>
      <c r="M74" s="130">
        <f t="shared" si="12"/>
        <v>71</v>
      </c>
      <c r="N74" s="127">
        <f t="shared" si="4"/>
        <v>42.803245207832155</v>
      </c>
      <c r="O74" s="127">
        <f t="shared" si="5"/>
        <v>1.6587527337064711</v>
      </c>
      <c r="P74" s="129"/>
      <c r="Q74" s="130">
        <f t="shared" si="13"/>
        <v>71</v>
      </c>
      <c r="R74" s="127">
        <f t="shared" si="6"/>
        <v>113.00056734867685</v>
      </c>
      <c r="S74" s="127">
        <f t="shared" si="7"/>
        <v>0.62831542943426955</v>
      </c>
      <c r="T74" s="115"/>
      <c r="U74" s="130">
        <f t="shared" si="14"/>
        <v>71</v>
      </c>
      <c r="V74" s="127">
        <f t="shared" si="8"/>
        <v>64.20486781174823</v>
      </c>
      <c r="W74" s="127">
        <f t="shared" si="9"/>
        <v>1.1058351558043142</v>
      </c>
      <c r="X74" s="115"/>
      <c r="Y74" s="125">
        <v>71</v>
      </c>
      <c r="Z74" s="126">
        <v>35.282208000000004</v>
      </c>
      <c r="AA74" s="127">
        <f t="shared" si="10"/>
        <v>2.0123457126039277</v>
      </c>
      <c r="AB74" s="120"/>
      <c r="AC74" s="115"/>
      <c r="AD74" s="115"/>
      <c r="AE74" s="115"/>
      <c r="AF74" s="115"/>
    </row>
    <row r="75" spans="1:32" ht="12.75" customHeight="1">
      <c r="A75" s="125">
        <v>72</v>
      </c>
      <c r="B75" s="126">
        <v>45.3608117117791</v>
      </c>
      <c r="C75" s="127">
        <f t="shared" si="0"/>
        <v>1.5872731832376656</v>
      </c>
      <c r="D75" s="128"/>
      <c r="E75" s="125">
        <v>72</v>
      </c>
      <c r="F75" s="126">
        <v>25.773188472601763</v>
      </c>
      <c r="G75" s="127">
        <f t="shared" si="1"/>
        <v>2.7936008024982915</v>
      </c>
      <c r="H75" s="129"/>
      <c r="I75" s="130">
        <f t="shared" si="11"/>
        <v>72</v>
      </c>
      <c r="J75" s="127">
        <f t="shared" si="2"/>
        <v>75.601352852965164</v>
      </c>
      <c r="K75" s="127">
        <f t="shared" si="3"/>
        <v>0.95236390994259945</v>
      </c>
      <c r="L75" s="128"/>
      <c r="M75" s="130">
        <f t="shared" si="12"/>
        <v>72</v>
      </c>
      <c r="N75" s="127">
        <f t="shared" si="4"/>
        <v>42.955314121002942</v>
      </c>
      <c r="O75" s="127">
        <f t="shared" si="5"/>
        <v>1.6761604814989748</v>
      </c>
      <c r="P75" s="129"/>
      <c r="Q75" s="130">
        <f t="shared" si="13"/>
        <v>72</v>
      </c>
      <c r="R75" s="127">
        <f t="shared" si="6"/>
        <v>113.40202927944775</v>
      </c>
      <c r="S75" s="127">
        <f t="shared" si="7"/>
        <v>0.6349092732950663</v>
      </c>
      <c r="T75" s="115"/>
      <c r="U75" s="130">
        <f t="shared" si="14"/>
        <v>72</v>
      </c>
      <c r="V75" s="127">
        <f t="shared" si="8"/>
        <v>64.432971181504399</v>
      </c>
      <c r="W75" s="127">
        <f t="shared" si="9"/>
        <v>1.1174403209993167</v>
      </c>
      <c r="X75" s="115"/>
      <c r="Y75" s="125">
        <v>72</v>
      </c>
      <c r="Z75" s="126">
        <v>35.442959999999999</v>
      </c>
      <c r="AA75" s="127">
        <f t="shared" si="10"/>
        <v>2.0314330405812608</v>
      </c>
      <c r="AB75" s="120"/>
      <c r="AC75" s="115"/>
      <c r="AD75" s="115"/>
      <c r="AE75" s="115"/>
      <c r="AF75" s="115"/>
    </row>
    <row r="76" spans="1:32" ht="12.75" customHeight="1">
      <c r="A76" s="125">
        <v>73</v>
      </c>
      <c r="B76" s="126">
        <v>45.519251798057837</v>
      </c>
      <c r="C76" s="127">
        <f t="shared" si="0"/>
        <v>1.6037170453472762</v>
      </c>
      <c r="D76" s="128"/>
      <c r="E76" s="125">
        <v>73</v>
      </c>
      <c r="F76" s="126">
        <v>25.863211248896498</v>
      </c>
      <c r="G76" s="127">
        <f t="shared" si="1"/>
        <v>2.822541999811206</v>
      </c>
      <c r="H76" s="129"/>
      <c r="I76" s="130">
        <f t="shared" si="11"/>
        <v>73</v>
      </c>
      <c r="J76" s="127">
        <f t="shared" si="2"/>
        <v>75.865419663429734</v>
      </c>
      <c r="K76" s="127">
        <f t="shared" si="3"/>
        <v>0.9622302272083656</v>
      </c>
      <c r="L76" s="128"/>
      <c r="M76" s="130">
        <f t="shared" si="12"/>
        <v>73</v>
      </c>
      <c r="N76" s="127">
        <f t="shared" si="4"/>
        <v>43.105352081494168</v>
      </c>
      <c r="O76" s="127">
        <f t="shared" si="5"/>
        <v>1.6935251998867233</v>
      </c>
      <c r="P76" s="129"/>
      <c r="Q76" s="130">
        <f t="shared" si="13"/>
        <v>73</v>
      </c>
      <c r="R76" s="127">
        <f t="shared" si="6"/>
        <v>113.79812949514459</v>
      </c>
      <c r="S76" s="127">
        <f t="shared" si="7"/>
        <v>0.6414868181389104</v>
      </c>
      <c r="T76" s="115"/>
      <c r="U76" s="130">
        <f t="shared" si="14"/>
        <v>73</v>
      </c>
      <c r="V76" s="127">
        <f t="shared" si="8"/>
        <v>64.658028122241234</v>
      </c>
      <c r="W76" s="127">
        <f t="shared" si="9"/>
        <v>1.1290167999244827</v>
      </c>
      <c r="X76" s="115"/>
      <c r="Y76" s="125">
        <v>73</v>
      </c>
      <c r="Z76" s="126">
        <v>35.601876000000004</v>
      </c>
      <c r="AA76" s="127">
        <f t="shared" si="10"/>
        <v>2.0504537457520495</v>
      </c>
      <c r="AB76" s="120"/>
      <c r="AC76" s="115"/>
      <c r="AD76" s="115"/>
      <c r="AE76" s="115"/>
      <c r="AF76" s="115"/>
    </row>
    <row r="77" spans="1:32" ht="12.75" customHeight="1">
      <c r="A77" s="125">
        <v>74</v>
      </c>
      <c r="B77" s="126">
        <v>45.675605559848883</v>
      </c>
      <c r="C77" s="127">
        <f t="shared" si="0"/>
        <v>1.6201208302107255</v>
      </c>
      <c r="D77" s="128"/>
      <c r="E77" s="125">
        <v>74</v>
      </c>
      <c r="F77" s="126">
        <v>25.952048613550502</v>
      </c>
      <c r="G77" s="127">
        <f t="shared" si="1"/>
        <v>2.8514126611708766</v>
      </c>
      <c r="H77" s="129"/>
      <c r="I77" s="130">
        <f t="shared" si="11"/>
        <v>74</v>
      </c>
      <c r="J77" s="127">
        <f t="shared" si="2"/>
        <v>76.126009266414812</v>
      </c>
      <c r="K77" s="127">
        <f t="shared" si="3"/>
        <v>0.97207249812643515</v>
      </c>
      <c r="L77" s="128"/>
      <c r="M77" s="130">
        <f t="shared" si="12"/>
        <v>74</v>
      </c>
      <c r="N77" s="127">
        <f t="shared" si="4"/>
        <v>43.253414355917506</v>
      </c>
      <c r="O77" s="127">
        <f t="shared" si="5"/>
        <v>1.7108475967025258</v>
      </c>
      <c r="P77" s="129"/>
      <c r="Q77" s="130">
        <f t="shared" si="13"/>
        <v>74</v>
      </c>
      <c r="R77" s="127">
        <f t="shared" si="6"/>
        <v>114.1890138996222</v>
      </c>
      <c r="S77" s="127">
        <f t="shared" si="7"/>
        <v>0.64804833208429025</v>
      </c>
      <c r="T77" s="115"/>
      <c r="U77" s="130">
        <f t="shared" si="14"/>
        <v>74</v>
      </c>
      <c r="V77" s="127">
        <f t="shared" si="8"/>
        <v>64.880121533876249</v>
      </c>
      <c r="W77" s="127">
        <f t="shared" si="9"/>
        <v>1.1405650644683507</v>
      </c>
      <c r="X77" s="115"/>
      <c r="Y77" s="125">
        <v>74</v>
      </c>
      <c r="Z77" s="126">
        <v>35.758955999999998</v>
      </c>
      <c r="AA77" s="127">
        <f t="shared" si="10"/>
        <v>2.069411646134188</v>
      </c>
      <c r="AB77" s="120"/>
      <c r="AC77" s="115"/>
      <c r="AD77" s="115"/>
      <c r="AE77" s="115"/>
      <c r="AF77" s="115"/>
    </row>
    <row r="78" spans="1:32" ht="12.75" customHeight="1">
      <c r="A78" s="125">
        <v>75</v>
      </c>
      <c r="B78" s="126">
        <v>45.829929008420891</v>
      </c>
      <c r="C78" s="127">
        <f t="shared" si="0"/>
        <v>1.636485188231894</v>
      </c>
      <c r="D78" s="128"/>
      <c r="E78" s="125">
        <v>75</v>
      </c>
      <c r="F78" s="126">
        <v>26.039732391148235</v>
      </c>
      <c r="G78" s="127">
        <f t="shared" si="1"/>
        <v>2.8802139312881332</v>
      </c>
      <c r="H78" s="129"/>
      <c r="I78" s="130">
        <f t="shared" si="11"/>
        <v>75</v>
      </c>
      <c r="J78" s="127">
        <f t="shared" si="2"/>
        <v>76.383215014034818</v>
      </c>
      <c r="K78" s="127">
        <f t="shared" si="3"/>
        <v>0.98189111293913645</v>
      </c>
      <c r="L78" s="128"/>
      <c r="M78" s="130">
        <f t="shared" si="12"/>
        <v>75</v>
      </c>
      <c r="N78" s="127">
        <f t="shared" si="4"/>
        <v>43.39955398524706</v>
      </c>
      <c r="O78" s="127">
        <f t="shared" si="5"/>
        <v>1.72812835877288</v>
      </c>
      <c r="P78" s="129"/>
      <c r="Q78" s="130">
        <f t="shared" si="13"/>
        <v>75</v>
      </c>
      <c r="R78" s="127">
        <f t="shared" si="6"/>
        <v>114.57482252105223</v>
      </c>
      <c r="S78" s="127">
        <f t="shared" si="7"/>
        <v>0.65459407529275759</v>
      </c>
      <c r="T78" s="115"/>
      <c r="U78" s="130">
        <f t="shared" si="14"/>
        <v>75</v>
      </c>
      <c r="V78" s="127">
        <f t="shared" si="8"/>
        <v>65.099330977870579</v>
      </c>
      <c r="W78" s="127">
        <f t="shared" si="9"/>
        <v>1.1520855725152535</v>
      </c>
      <c r="X78" s="115"/>
      <c r="Y78" s="125">
        <v>75</v>
      </c>
      <c r="Z78" s="126">
        <v>35.914200000000001</v>
      </c>
      <c r="AA78" s="127">
        <f t="shared" si="10"/>
        <v>2.0883104732946856</v>
      </c>
      <c r="AB78" s="120"/>
      <c r="AC78" s="115"/>
      <c r="AD78" s="115"/>
      <c r="AE78" s="115"/>
      <c r="AF78" s="115"/>
    </row>
    <row r="79" spans="1:32" ht="12.75" customHeight="1">
      <c r="A79" s="125">
        <v>76</v>
      </c>
      <c r="B79" s="126">
        <v>45.982275929296335</v>
      </c>
      <c r="C79" s="127">
        <f t="shared" si="0"/>
        <v>1.6528107507523067</v>
      </c>
      <c r="D79" s="128"/>
      <c r="E79" s="125">
        <v>76</v>
      </c>
      <c r="F79" s="126">
        <v>26.126293141645647</v>
      </c>
      <c r="G79" s="127">
        <f t="shared" si="1"/>
        <v>2.9089469213240595</v>
      </c>
      <c r="H79" s="129"/>
      <c r="I79" s="130">
        <f t="shared" si="11"/>
        <v>76</v>
      </c>
      <c r="J79" s="127">
        <f t="shared" si="2"/>
        <v>76.637126548827226</v>
      </c>
      <c r="K79" s="127">
        <f t="shared" si="3"/>
        <v>0.99168645045138404</v>
      </c>
      <c r="L79" s="128"/>
      <c r="M79" s="130">
        <f t="shared" si="12"/>
        <v>76</v>
      </c>
      <c r="N79" s="127">
        <f t="shared" si="4"/>
        <v>43.543821902742749</v>
      </c>
      <c r="O79" s="127">
        <f t="shared" si="5"/>
        <v>1.7453681527944356</v>
      </c>
      <c r="P79" s="129"/>
      <c r="Q79" s="130">
        <f t="shared" si="13"/>
        <v>76</v>
      </c>
      <c r="R79" s="127">
        <f t="shared" si="6"/>
        <v>114.95568982324083</v>
      </c>
      <c r="S79" s="127">
        <f t="shared" si="7"/>
        <v>0.66112430030092273</v>
      </c>
      <c r="T79" s="115"/>
      <c r="U79" s="130">
        <f t="shared" si="14"/>
        <v>76</v>
      </c>
      <c r="V79" s="127">
        <f t="shared" si="8"/>
        <v>65.315732854114117</v>
      </c>
      <c r="W79" s="127">
        <f t="shared" si="9"/>
        <v>1.1635787685296239</v>
      </c>
      <c r="X79" s="115"/>
      <c r="Y79" s="125">
        <v>76</v>
      </c>
      <c r="Z79" s="126">
        <v>36.067607999999993</v>
      </c>
      <c r="AA79" s="127">
        <f t="shared" si="10"/>
        <v>2.1071538761317363</v>
      </c>
      <c r="AB79" s="120"/>
      <c r="AC79" s="115"/>
      <c r="AD79" s="115"/>
      <c r="AE79" s="115"/>
      <c r="AF79" s="115"/>
    </row>
    <row r="80" spans="1:32" ht="12.75" customHeight="1">
      <c r="A80" s="125">
        <v>77</v>
      </c>
      <c r="B80" s="126">
        <v>46.132697998638967</v>
      </c>
      <c r="C80" s="127">
        <f t="shared" si="0"/>
        <v>1.6690981308370842</v>
      </c>
      <c r="D80" s="128"/>
      <c r="E80" s="125">
        <v>77</v>
      </c>
      <c r="F80" s="126">
        <v>26.211760226499415</v>
      </c>
      <c r="G80" s="127">
        <f t="shared" si="1"/>
        <v>2.9376127102732683</v>
      </c>
      <c r="H80" s="129"/>
      <c r="I80" s="130">
        <f t="shared" si="11"/>
        <v>77</v>
      </c>
      <c r="J80" s="127">
        <f t="shared" si="2"/>
        <v>76.887829997731615</v>
      </c>
      <c r="K80" s="127">
        <f t="shared" si="3"/>
        <v>1.0014588785022505</v>
      </c>
      <c r="L80" s="128"/>
      <c r="M80" s="130">
        <f t="shared" si="12"/>
        <v>77</v>
      </c>
      <c r="N80" s="127">
        <f t="shared" si="4"/>
        <v>43.686267044165696</v>
      </c>
      <c r="O80" s="127">
        <f t="shared" si="5"/>
        <v>1.7625676261639607</v>
      </c>
      <c r="P80" s="129"/>
      <c r="Q80" s="130">
        <f t="shared" si="13"/>
        <v>77</v>
      </c>
      <c r="R80" s="127">
        <f t="shared" si="6"/>
        <v>115.33174499659741</v>
      </c>
      <c r="S80" s="127">
        <f t="shared" si="7"/>
        <v>0.66763925233483379</v>
      </c>
      <c r="T80" s="115"/>
      <c r="U80" s="130">
        <f t="shared" si="14"/>
        <v>77</v>
      </c>
      <c r="V80" s="127">
        <f t="shared" si="8"/>
        <v>65.529400566248526</v>
      </c>
      <c r="W80" s="127">
        <f t="shared" si="9"/>
        <v>1.1750450841093074</v>
      </c>
      <c r="X80" s="115"/>
      <c r="Y80" s="125">
        <v>77</v>
      </c>
      <c r="Z80" s="126">
        <v>36.219179999999994</v>
      </c>
      <c r="AA80" s="127">
        <f t="shared" si="10"/>
        <v>2.125945424496082</v>
      </c>
      <c r="AB80" s="120"/>
      <c r="AC80" s="115"/>
      <c r="AD80" s="115"/>
      <c r="AE80" s="115"/>
      <c r="AF80" s="115"/>
    </row>
    <row r="81" spans="1:32" ht="12.75" customHeight="1">
      <c r="A81" s="125">
        <v>78</v>
      </c>
      <c r="B81" s="126">
        <v>46.281244892131653</v>
      </c>
      <c r="C81" s="127">
        <f t="shared" si="0"/>
        <v>1.6853479240196692</v>
      </c>
      <c r="D81" s="128"/>
      <c r="E81" s="125">
        <v>78</v>
      </c>
      <c r="F81" s="126">
        <v>26.296161870529346</v>
      </c>
      <c r="G81" s="127">
        <f t="shared" si="1"/>
        <v>2.9662123462746179</v>
      </c>
      <c r="H81" s="129"/>
      <c r="I81" s="130">
        <f t="shared" si="11"/>
        <v>78</v>
      </c>
      <c r="J81" s="127">
        <f t="shared" si="2"/>
        <v>77.13540815355276</v>
      </c>
      <c r="K81" s="127">
        <f t="shared" si="3"/>
        <v>1.0112087544118014</v>
      </c>
      <c r="L81" s="128"/>
      <c r="M81" s="130">
        <f t="shared" si="12"/>
        <v>78</v>
      </c>
      <c r="N81" s="127">
        <f t="shared" si="4"/>
        <v>43.826936450882243</v>
      </c>
      <c r="O81" s="127">
        <f t="shared" si="5"/>
        <v>1.7797274077647709</v>
      </c>
      <c r="P81" s="129"/>
      <c r="Q81" s="130">
        <f t="shared" si="13"/>
        <v>78</v>
      </c>
      <c r="R81" s="127">
        <f t="shared" si="6"/>
        <v>115.70311223032913</v>
      </c>
      <c r="S81" s="127">
        <f t="shared" si="7"/>
        <v>0.67413916960786768</v>
      </c>
      <c r="T81" s="115"/>
      <c r="U81" s="130">
        <f t="shared" si="14"/>
        <v>78</v>
      </c>
      <c r="V81" s="127">
        <f t="shared" si="8"/>
        <v>65.740404676323365</v>
      </c>
      <c r="W81" s="127">
        <f t="shared" si="9"/>
        <v>1.1864849385098473</v>
      </c>
      <c r="X81" s="115"/>
      <c r="Y81" s="125">
        <v>78</v>
      </c>
      <c r="Z81" s="126">
        <v>36.368915999999999</v>
      </c>
      <c r="AA81" s="127">
        <f t="shared" si="10"/>
        <v>2.1446886126603277</v>
      </c>
      <c r="AB81" s="120"/>
      <c r="AC81" s="115"/>
      <c r="AD81" s="115"/>
      <c r="AE81" s="115"/>
      <c r="AF81" s="115"/>
    </row>
    <row r="82" spans="1:32" ht="12.75" customHeight="1">
      <c r="A82" s="125">
        <v>79</v>
      </c>
      <c r="B82" s="126">
        <v>46.427964386918831</v>
      </c>
      <c r="C82" s="127">
        <f t="shared" si="0"/>
        <v>1.7015607090079186</v>
      </c>
      <c r="D82" s="128"/>
      <c r="E82" s="125">
        <v>79</v>
      </c>
      <c r="F82" s="126">
        <v>26.379525219840243</v>
      </c>
      <c r="G82" s="127">
        <f t="shared" si="1"/>
        <v>2.994746847853937</v>
      </c>
      <c r="H82" s="129"/>
      <c r="I82" s="130">
        <f t="shared" si="11"/>
        <v>79</v>
      </c>
      <c r="J82" s="127">
        <f t="shared" si="2"/>
        <v>77.379940644864718</v>
      </c>
      <c r="K82" s="127">
        <f t="shared" si="3"/>
        <v>1.0209364254047513</v>
      </c>
      <c r="L82" s="128"/>
      <c r="M82" s="130">
        <f t="shared" si="12"/>
        <v>79</v>
      </c>
      <c r="N82" s="127">
        <f t="shared" si="4"/>
        <v>43.965875366400404</v>
      </c>
      <c r="O82" s="127">
        <f t="shared" si="5"/>
        <v>1.7968481087123622</v>
      </c>
      <c r="P82" s="129"/>
      <c r="Q82" s="130">
        <f t="shared" si="13"/>
        <v>79</v>
      </c>
      <c r="R82" s="127">
        <f t="shared" si="6"/>
        <v>116.06991096729708</v>
      </c>
      <c r="S82" s="127">
        <f t="shared" si="7"/>
        <v>0.6806242836031674</v>
      </c>
      <c r="T82" s="115"/>
      <c r="U82" s="130">
        <f t="shared" si="14"/>
        <v>79</v>
      </c>
      <c r="V82" s="127">
        <f t="shared" si="8"/>
        <v>65.948813049600602</v>
      </c>
      <c r="W82" s="127">
        <f t="shared" si="9"/>
        <v>1.197898739141575</v>
      </c>
      <c r="X82" s="115"/>
      <c r="Y82" s="125">
        <v>79</v>
      </c>
      <c r="Z82" s="126">
        <v>36.516815999999999</v>
      </c>
      <c r="AA82" s="127">
        <f t="shared" si="10"/>
        <v>2.1633868626443227</v>
      </c>
      <c r="AB82" s="120"/>
      <c r="AC82" s="115"/>
      <c r="AD82" s="115"/>
      <c r="AE82" s="115"/>
      <c r="AF82" s="115"/>
    </row>
    <row r="83" spans="1:32" ht="12.75" customHeight="1">
      <c r="A83" s="125">
        <v>80</v>
      </c>
      <c r="B83" s="126">
        <v>46.572902457136834</v>
      </c>
      <c r="C83" s="127">
        <f t="shared" si="0"/>
        <v>1.7177370483539789</v>
      </c>
      <c r="D83" s="128"/>
      <c r="E83" s="125">
        <v>80</v>
      </c>
      <c r="F83" s="126">
        <v>26.461876396100479</v>
      </c>
      <c r="G83" s="127">
        <f t="shared" si="1"/>
        <v>3.0232172051030024</v>
      </c>
      <c r="H83" s="129"/>
      <c r="I83" s="130">
        <f t="shared" si="11"/>
        <v>80</v>
      </c>
      <c r="J83" s="127">
        <f t="shared" si="2"/>
        <v>77.621504095228062</v>
      </c>
      <c r="K83" s="127">
        <f t="shared" si="3"/>
        <v>1.0306422290123873</v>
      </c>
      <c r="L83" s="128"/>
      <c r="M83" s="130">
        <f t="shared" si="12"/>
        <v>80</v>
      </c>
      <c r="N83" s="127">
        <f t="shared" si="4"/>
        <v>44.103127326834134</v>
      </c>
      <c r="O83" s="127">
        <f t="shared" si="5"/>
        <v>1.8139303230618014</v>
      </c>
      <c r="P83" s="129"/>
      <c r="Q83" s="130">
        <f t="shared" si="13"/>
        <v>80</v>
      </c>
      <c r="R83" s="127">
        <f t="shared" si="6"/>
        <v>116.43225614284208</v>
      </c>
      <c r="S83" s="127">
        <f t="shared" si="7"/>
        <v>0.68709481934159167</v>
      </c>
      <c r="T83" s="115"/>
      <c r="U83" s="130">
        <f t="shared" si="14"/>
        <v>80</v>
      </c>
      <c r="V83" s="127">
        <f t="shared" si="8"/>
        <v>66.154690990251197</v>
      </c>
      <c r="W83" s="127">
        <f t="shared" si="9"/>
        <v>1.209286882041201</v>
      </c>
      <c r="X83" s="115"/>
      <c r="Y83" s="125">
        <v>80</v>
      </c>
      <c r="Z83" s="126">
        <v>36.662880000000001</v>
      </c>
      <c r="AA83" s="127">
        <f t="shared" si="10"/>
        <v>2.1820435274042844</v>
      </c>
      <c r="AB83" s="120"/>
      <c r="AC83" s="115"/>
      <c r="AD83" s="115"/>
      <c r="AE83" s="115"/>
      <c r="AF83" s="115"/>
    </row>
    <row r="84" spans="1:32" ht="12.75" customHeight="1">
      <c r="A84" s="125">
        <v>81</v>
      </c>
      <c r="B84" s="126">
        <v>46.716103363510406</v>
      </c>
      <c r="C84" s="127">
        <f t="shared" si="0"/>
        <v>1.7338774890901643</v>
      </c>
      <c r="D84" s="128"/>
      <c r="E84" s="125">
        <v>81</v>
      </c>
      <c r="F84" s="126">
        <v>26.543240547449091</v>
      </c>
      <c r="G84" s="127">
        <f t="shared" si="1"/>
        <v>3.0516243807986894</v>
      </c>
      <c r="H84" s="129"/>
      <c r="I84" s="130">
        <f t="shared" si="11"/>
        <v>81</v>
      </c>
      <c r="J84" s="127">
        <f t="shared" si="2"/>
        <v>77.860172272517346</v>
      </c>
      <c r="K84" s="127">
        <f t="shared" si="3"/>
        <v>1.0403264934540986</v>
      </c>
      <c r="L84" s="128"/>
      <c r="M84" s="130">
        <f t="shared" si="12"/>
        <v>81</v>
      </c>
      <c r="N84" s="127">
        <f t="shared" si="4"/>
        <v>44.238734245748489</v>
      </c>
      <c r="O84" s="127">
        <f t="shared" si="5"/>
        <v>1.8309746284792134</v>
      </c>
      <c r="P84" s="129"/>
      <c r="Q84" s="130">
        <f t="shared" si="13"/>
        <v>81</v>
      </c>
      <c r="R84" s="127">
        <f t="shared" si="6"/>
        <v>116.79025840877601</v>
      </c>
      <c r="S84" s="127">
        <f t="shared" si="7"/>
        <v>0.6935509956360657</v>
      </c>
      <c r="T84" s="115"/>
      <c r="U84" s="130">
        <f t="shared" si="14"/>
        <v>81</v>
      </c>
      <c r="V84" s="127">
        <f t="shared" si="8"/>
        <v>66.358101368622727</v>
      </c>
      <c r="W84" s="127">
        <f t="shared" si="9"/>
        <v>1.2206497523194757</v>
      </c>
      <c r="X84" s="115"/>
      <c r="Y84" s="125">
        <v>81</v>
      </c>
      <c r="Z84" s="126">
        <v>36.807108000000007</v>
      </c>
      <c r="AA84" s="127">
        <f t="shared" si="10"/>
        <v>2.2006618938928857</v>
      </c>
      <c r="AB84" s="120"/>
      <c r="AC84" s="115"/>
      <c r="AD84" s="115"/>
      <c r="AE84" s="115"/>
      <c r="AF84" s="115"/>
    </row>
    <row r="85" spans="1:32" ht="12.75" customHeight="1">
      <c r="A85" s="125">
        <v>82</v>
      </c>
      <c r="B85" s="126">
        <v>46.857609737451746</v>
      </c>
      <c r="C85" s="127">
        <f t="shared" si="0"/>
        <v>1.7499825633329329</v>
      </c>
      <c r="D85" s="128"/>
      <c r="E85" s="125">
        <v>82</v>
      </c>
      <c r="F85" s="126">
        <v>26.623641896279405</v>
      </c>
      <c r="G85" s="127">
        <f t="shared" si="1"/>
        <v>3.0799693114659612</v>
      </c>
      <c r="H85" s="129"/>
      <c r="I85" s="130">
        <f t="shared" si="11"/>
        <v>82</v>
      </c>
      <c r="J85" s="127">
        <f t="shared" si="2"/>
        <v>78.096016229086246</v>
      </c>
      <c r="K85" s="127">
        <f t="shared" si="3"/>
        <v>1.0499895379997597</v>
      </c>
      <c r="L85" s="128"/>
      <c r="M85" s="130">
        <f t="shared" si="12"/>
        <v>82</v>
      </c>
      <c r="N85" s="127">
        <f t="shared" si="4"/>
        <v>44.37273649379901</v>
      </c>
      <c r="O85" s="127">
        <f t="shared" si="5"/>
        <v>1.8479815868795768</v>
      </c>
      <c r="P85" s="129"/>
      <c r="Q85" s="130">
        <f t="shared" si="13"/>
        <v>82</v>
      </c>
      <c r="R85" s="127">
        <f t="shared" si="6"/>
        <v>117.14402434362935</v>
      </c>
      <c r="S85" s="127">
        <f t="shared" si="7"/>
        <v>0.6999930253331732</v>
      </c>
      <c r="T85" s="115"/>
      <c r="U85" s="130">
        <f t="shared" si="14"/>
        <v>82</v>
      </c>
      <c r="V85" s="127">
        <f t="shared" si="8"/>
        <v>66.559104740698515</v>
      </c>
      <c r="W85" s="127">
        <f t="shared" si="9"/>
        <v>1.2319877245863844</v>
      </c>
      <c r="X85" s="115"/>
      <c r="Y85" s="125">
        <v>82</v>
      </c>
      <c r="Z85" s="126">
        <v>36.9495</v>
      </c>
      <c r="AA85" s="127">
        <f t="shared" si="10"/>
        <v>2.2192451859971043</v>
      </c>
      <c r="AB85" s="120"/>
      <c r="AC85" s="115"/>
      <c r="AD85" s="115"/>
      <c r="AE85" s="115"/>
      <c r="AF85" s="115"/>
    </row>
    <row r="86" spans="1:32" ht="12.75" customHeight="1">
      <c r="A86" s="125">
        <v>83</v>
      </c>
      <c r="B86" s="126">
        <v>46.997462660062617</v>
      </c>
      <c r="C86" s="127">
        <f t="shared" si="0"/>
        <v>1.7660527888568658</v>
      </c>
      <c r="D86" s="128"/>
      <c r="E86" s="125">
        <v>83</v>
      </c>
      <c r="F86" s="126">
        <v>26.703103784126483</v>
      </c>
      <c r="G86" s="127">
        <f t="shared" si="1"/>
        <v>3.1082529083880841</v>
      </c>
      <c r="H86" s="129"/>
      <c r="I86" s="130">
        <f t="shared" si="11"/>
        <v>83</v>
      </c>
      <c r="J86" s="127">
        <f t="shared" si="2"/>
        <v>78.329104433437692</v>
      </c>
      <c r="K86" s="127">
        <f t="shared" si="3"/>
        <v>1.0596316733141196</v>
      </c>
      <c r="L86" s="128"/>
      <c r="M86" s="130">
        <f t="shared" si="12"/>
        <v>83</v>
      </c>
      <c r="N86" s="127">
        <f t="shared" si="4"/>
        <v>44.505172973544141</v>
      </c>
      <c r="O86" s="127">
        <f t="shared" si="5"/>
        <v>1.8649517450328505</v>
      </c>
      <c r="P86" s="129"/>
      <c r="Q86" s="130">
        <f t="shared" si="13"/>
        <v>83</v>
      </c>
      <c r="R86" s="127">
        <f t="shared" si="6"/>
        <v>117.49365665015654</v>
      </c>
      <c r="S86" s="127">
        <f t="shared" si="7"/>
        <v>0.70642111554274634</v>
      </c>
      <c r="T86" s="115"/>
      <c r="U86" s="130">
        <f t="shared" si="14"/>
        <v>83</v>
      </c>
      <c r="V86" s="127">
        <f t="shared" si="8"/>
        <v>66.757759460316208</v>
      </c>
      <c r="W86" s="127">
        <f t="shared" si="9"/>
        <v>1.2433011633552338</v>
      </c>
      <c r="X86" s="115"/>
      <c r="Y86" s="125">
        <v>83</v>
      </c>
      <c r="Z86" s="126">
        <v>37.090056000000004</v>
      </c>
      <c r="AA86" s="127">
        <f t="shared" si="10"/>
        <v>2.2377965673602649</v>
      </c>
      <c r="AB86" s="120"/>
      <c r="AC86" s="115"/>
      <c r="AD86" s="115"/>
      <c r="AE86" s="115"/>
      <c r="AF86" s="115"/>
    </row>
    <row r="87" spans="1:32" ht="12.75" customHeight="1">
      <c r="A87" s="125">
        <v>84</v>
      </c>
      <c r="B87" s="126">
        <v>47.135701736405132</v>
      </c>
      <c r="C87" s="127">
        <f t="shared" si="0"/>
        <v>1.7820886696404654</v>
      </c>
      <c r="D87" s="128"/>
      <c r="E87" s="125">
        <v>84</v>
      </c>
      <c r="F87" s="126">
        <v>26.781648713866552</v>
      </c>
      <c r="G87" s="127">
        <f t="shared" si="1"/>
        <v>3.1364760585672191</v>
      </c>
      <c r="H87" s="129"/>
      <c r="I87" s="130">
        <f t="shared" si="11"/>
        <v>84</v>
      </c>
      <c r="J87" s="127">
        <f t="shared" si="2"/>
        <v>78.55950289400856</v>
      </c>
      <c r="K87" s="127">
        <f t="shared" si="3"/>
        <v>1.0692532017842793</v>
      </c>
      <c r="L87" s="128"/>
      <c r="M87" s="130">
        <f t="shared" si="12"/>
        <v>84</v>
      </c>
      <c r="N87" s="127">
        <f t="shared" si="4"/>
        <v>44.636081189777592</v>
      </c>
      <c r="O87" s="127">
        <f t="shared" si="5"/>
        <v>1.8818856351403312</v>
      </c>
      <c r="P87" s="129"/>
      <c r="Q87" s="130">
        <f t="shared" si="13"/>
        <v>84</v>
      </c>
      <c r="R87" s="127">
        <f t="shared" si="6"/>
        <v>117.83925434101282</v>
      </c>
      <c r="S87" s="127">
        <f t="shared" si="7"/>
        <v>0.71283546785618623</v>
      </c>
      <c r="T87" s="115"/>
      <c r="U87" s="130">
        <f t="shared" si="14"/>
        <v>84</v>
      </c>
      <c r="V87" s="127">
        <f t="shared" si="8"/>
        <v>66.95412178466637</v>
      </c>
      <c r="W87" s="127">
        <f t="shared" si="9"/>
        <v>1.2545904234268879</v>
      </c>
      <c r="X87" s="115"/>
      <c r="Y87" s="125">
        <v>84</v>
      </c>
      <c r="Z87" s="126">
        <v>37.228776000000003</v>
      </c>
      <c r="AA87" s="127">
        <f t="shared" si="10"/>
        <v>2.2563191440943422</v>
      </c>
      <c r="AB87" s="120"/>
      <c r="AC87" s="115"/>
      <c r="AD87" s="115"/>
      <c r="AE87" s="115"/>
      <c r="AF87" s="115"/>
    </row>
    <row r="88" spans="1:32" ht="12.75" customHeight="1">
      <c r="A88" s="125">
        <v>85</v>
      </c>
      <c r="B88" s="126">
        <v>47.272365165377714</v>
      </c>
      <c r="C88" s="127">
        <f t="shared" si="0"/>
        <v>1.7980906963854224</v>
      </c>
      <c r="D88" s="128"/>
      <c r="E88" s="125">
        <v>85</v>
      </c>
      <c r="F88" s="126">
        <v>26.859298389419155</v>
      </c>
      <c r="G88" s="127">
        <f t="shared" si="1"/>
        <v>3.1646396256383436</v>
      </c>
      <c r="H88" s="129"/>
      <c r="I88" s="130">
        <f t="shared" si="11"/>
        <v>85</v>
      </c>
      <c r="J88" s="127">
        <f t="shared" si="2"/>
        <v>78.787275275629526</v>
      </c>
      <c r="K88" s="127">
        <f t="shared" si="3"/>
        <v>1.0788544178312534</v>
      </c>
      <c r="L88" s="128"/>
      <c r="M88" s="130">
        <f t="shared" si="12"/>
        <v>85</v>
      </c>
      <c r="N88" s="127">
        <f t="shared" si="4"/>
        <v>44.765497315698596</v>
      </c>
      <c r="O88" s="127">
        <f t="shared" si="5"/>
        <v>1.8987837753830059</v>
      </c>
      <c r="P88" s="129"/>
      <c r="Q88" s="130">
        <f t="shared" si="13"/>
        <v>85</v>
      </c>
      <c r="R88" s="127">
        <f t="shared" si="6"/>
        <v>118.18091291344427</v>
      </c>
      <c r="S88" s="127">
        <f t="shared" si="7"/>
        <v>0.71923627855416905</v>
      </c>
      <c r="T88" s="115"/>
      <c r="U88" s="130">
        <f t="shared" si="14"/>
        <v>85</v>
      </c>
      <c r="V88" s="127">
        <f t="shared" si="8"/>
        <v>67.148245973547887</v>
      </c>
      <c r="W88" s="127">
        <f t="shared" si="9"/>
        <v>1.2658558502553374</v>
      </c>
      <c r="X88" s="115"/>
      <c r="Y88" s="125">
        <v>85</v>
      </c>
      <c r="Z88" s="126">
        <v>37.365659999999991</v>
      </c>
      <c r="AA88" s="127">
        <f t="shared" si="10"/>
        <v>2.2748159673882387</v>
      </c>
      <c r="AB88" s="120"/>
      <c r="AC88" s="115"/>
      <c r="AD88" s="115"/>
      <c r="AE88" s="115"/>
      <c r="AF88" s="115"/>
    </row>
    <row r="89" spans="1:32" ht="12.75" customHeight="1">
      <c r="A89" s="125">
        <v>86</v>
      </c>
      <c r="B89" s="126">
        <v>47.407489805504312</v>
      </c>
      <c r="C89" s="127">
        <f t="shared" si="0"/>
        <v>1.8140593470109201</v>
      </c>
      <c r="D89" s="128"/>
      <c r="E89" s="125">
        <v>86</v>
      </c>
      <c r="F89" s="126">
        <v>26.936073753127449</v>
      </c>
      <c r="G89" s="127">
        <f t="shared" si="1"/>
        <v>3.1927444507392195</v>
      </c>
      <c r="H89" s="129"/>
      <c r="I89" s="130">
        <f t="shared" si="11"/>
        <v>86</v>
      </c>
      <c r="J89" s="127">
        <f t="shared" si="2"/>
        <v>79.012483009173863</v>
      </c>
      <c r="K89" s="127">
        <f t="shared" si="3"/>
        <v>1.0884356082065518</v>
      </c>
      <c r="L89" s="128"/>
      <c r="M89" s="130">
        <f t="shared" si="12"/>
        <v>86</v>
      </c>
      <c r="N89" s="127">
        <f t="shared" si="4"/>
        <v>44.893456255212413</v>
      </c>
      <c r="O89" s="127">
        <f t="shared" si="5"/>
        <v>1.9156466704435318</v>
      </c>
      <c r="P89" s="129"/>
      <c r="Q89" s="130">
        <f t="shared" si="13"/>
        <v>86</v>
      </c>
      <c r="R89" s="127">
        <f t="shared" si="6"/>
        <v>118.51872451376077</v>
      </c>
      <c r="S89" s="127">
        <f t="shared" si="7"/>
        <v>0.72562373880436803</v>
      </c>
      <c r="T89" s="115"/>
      <c r="U89" s="130">
        <f t="shared" si="14"/>
        <v>86</v>
      </c>
      <c r="V89" s="127">
        <f t="shared" si="8"/>
        <v>67.34018438281862</v>
      </c>
      <c r="W89" s="127">
        <f t="shared" si="9"/>
        <v>1.2770977802956878</v>
      </c>
      <c r="X89" s="115"/>
      <c r="Y89" s="125">
        <v>86</v>
      </c>
      <c r="Z89" s="126">
        <v>37.500708000000003</v>
      </c>
      <c r="AA89" s="127">
        <f t="shared" si="10"/>
        <v>2.2932900360174533</v>
      </c>
      <c r="AB89" s="120"/>
      <c r="AC89" s="115"/>
      <c r="AD89" s="115"/>
      <c r="AE89" s="115"/>
      <c r="AF89" s="115"/>
    </row>
    <row r="90" spans="1:32" ht="12.75" customHeight="1">
      <c r="A90" s="125">
        <v>87</v>
      </c>
      <c r="B90" s="126">
        <v>47.541111236920628</v>
      </c>
      <c r="C90" s="127">
        <f t="shared" si="0"/>
        <v>1.8299950871244135</v>
      </c>
      <c r="D90" s="128"/>
      <c r="E90" s="125">
        <v>87</v>
      </c>
      <c r="F90" s="126">
        <v>27.011995020977633</v>
      </c>
      <c r="G90" s="127">
        <f t="shared" si="1"/>
        <v>3.2207913533389676</v>
      </c>
      <c r="H90" s="129"/>
      <c r="I90" s="130">
        <f t="shared" si="11"/>
        <v>87</v>
      </c>
      <c r="J90" s="127">
        <f t="shared" si="2"/>
        <v>79.235185394867713</v>
      </c>
      <c r="K90" s="127">
        <f t="shared" si="3"/>
        <v>1.0979970522746481</v>
      </c>
      <c r="L90" s="128"/>
      <c r="M90" s="130">
        <f t="shared" si="12"/>
        <v>87</v>
      </c>
      <c r="N90" s="127">
        <f t="shared" si="4"/>
        <v>45.019991701629387</v>
      </c>
      <c r="O90" s="127">
        <f t="shared" si="5"/>
        <v>1.9324748120033806</v>
      </c>
      <c r="P90" s="129"/>
      <c r="Q90" s="130">
        <f t="shared" si="13"/>
        <v>87</v>
      </c>
      <c r="R90" s="127">
        <f t="shared" si="6"/>
        <v>118.85277809230156</v>
      </c>
      <c r="S90" s="127">
        <f t="shared" si="7"/>
        <v>0.73199803484976544</v>
      </c>
      <c r="T90" s="115"/>
      <c r="U90" s="130">
        <f t="shared" si="14"/>
        <v>87</v>
      </c>
      <c r="V90" s="127">
        <f t="shared" si="8"/>
        <v>67.529987552444084</v>
      </c>
      <c r="W90" s="127">
        <f t="shared" si="9"/>
        <v>1.288316541335587</v>
      </c>
      <c r="X90" s="115"/>
      <c r="Y90" s="125">
        <v>87</v>
      </c>
      <c r="Z90" s="126">
        <v>37.633920000000003</v>
      </c>
      <c r="AA90" s="127">
        <f t="shared" si="10"/>
        <v>2.3117442987602672</v>
      </c>
      <c r="AB90" s="120"/>
      <c r="AC90" s="115"/>
      <c r="AD90" s="115"/>
      <c r="AE90" s="115"/>
      <c r="AF90" s="115"/>
    </row>
    <row r="91" spans="1:32" ht="12.75" customHeight="1">
      <c r="A91" s="125">
        <v>88</v>
      </c>
      <c r="B91" s="126">
        <v>47.673263819817926</v>
      </c>
      <c r="C91" s="127">
        <f t="shared" si="0"/>
        <v>1.845898370470245</v>
      </c>
      <c r="D91" s="128"/>
      <c r="E91" s="125">
        <v>88</v>
      </c>
      <c r="F91" s="126">
        <v>27.087081715805638</v>
      </c>
      <c r="G91" s="127">
        <f t="shared" si="1"/>
        <v>3.2487811320276316</v>
      </c>
      <c r="H91" s="129"/>
      <c r="I91" s="130">
        <f t="shared" si="11"/>
        <v>88</v>
      </c>
      <c r="J91" s="127">
        <f t="shared" si="2"/>
        <v>79.455439699696541</v>
      </c>
      <c r="K91" s="127">
        <f t="shared" si="3"/>
        <v>1.1075390222821471</v>
      </c>
      <c r="L91" s="128"/>
      <c r="M91" s="130">
        <f t="shared" si="12"/>
        <v>88</v>
      </c>
      <c r="N91" s="127">
        <f t="shared" si="4"/>
        <v>45.1451361930094</v>
      </c>
      <c r="O91" s="127">
        <f t="shared" si="5"/>
        <v>1.9492686792165788</v>
      </c>
      <c r="P91" s="129"/>
      <c r="Q91" s="130">
        <f t="shared" si="13"/>
        <v>88</v>
      </c>
      <c r="R91" s="127">
        <f t="shared" si="6"/>
        <v>119.18315954954481</v>
      </c>
      <c r="S91" s="127">
        <f t="shared" si="7"/>
        <v>0.73835934818809801</v>
      </c>
      <c r="T91" s="115"/>
      <c r="U91" s="130">
        <f t="shared" si="14"/>
        <v>88</v>
      </c>
      <c r="V91" s="127">
        <f t="shared" si="8"/>
        <v>67.717704289514089</v>
      </c>
      <c r="W91" s="127">
        <f t="shared" si="9"/>
        <v>1.2995124528110527</v>
      </c>
      <c r="X91" s="115"/>
      <c r="Y91" s="125">
        <v>88</v>
      </c>
      <c r="Z91" s="126">
        <v>37.765295999999999</v>
      </c>
      <c r="AA91" s="127">
        <f t="shared" si="10"/>
        <v>2.3301816567252644</v>
      </c>
      <c r="AB91" s="120"/>
      <c r="AC91" s="115"/>
      <c r="AD91" s="115"/>
      <c r="AE91" s="115"/>
      <c r="AF91" s="115"/>
    </row>
    <row r="92" spans="1:32" ht="12.75" customHeight="1">
      <c r="A92" s="125">
        <v>89</v>
      </c>
      <c r="B92" s="126">
        <v>47.803980749584795</v>
      </c>
      <c r="C92" s="127">
        <f t="shared" si="0"/>
        <v>1.8617696393573462</v>
      </c>
      <c r="D92" s="128"/>
      <c r="E92" s="125">
        <v>89</v>
      </c>
      <c r="F92" s="126">
        <v>27.161352698627727</v>
      </c>
      <c r="G92" s="127">
        <f t="shared" si="1"/>
        <v>3.2767145652689287</v>
      </c>
      <c r="H92" s="129"/>
      <c r="I92" s="130">
        <f t="shared" si="11"/>
        <v>89</v>
      </c>
      <c r="J92" s="127">
        <f t="shared" si="2"/>
        <v>79.673301249307997</v>
      </c>
      <c r="K92" s="127">
        <f t="shared" si="3"/>
        <v>1.1170617836144077</v>
      </c>
      <c r="L92" s="128"/>
      <c r="M92" s="130">
        <f t="shared" si="12"/>
        <v>89</v>
      </c>
      <c r="N92" s="127">
        <f t="shared" si="4"/>
        <v>45.268921164379549</v>
      </c>
      <c r="O92" s="127">
        <f t="shared" si="5"/>
        <v>1.9660287391613571</v>
      </c>
      <c r="P92" s="129"/>
      <c r="Q92" s="130">
        <f t="shared" si="13"/>
        <v>89</v>
      </c>
      <c r="R92" s="127">
        <f t="shared" si="6"/>
        <v>119.50995187396198</v>
      </c>
      <c r="S92" s="127">
        <f t="shared" si="7"/>
        <v>0.74470785574293852</v>
      </c>
      <c r="T92" s="115"/>
      <c r="U92" s="130">
        <f t="shared" si="14"/>
        <v>89</v>
      </c>
      <c r="V92" s="127">
        <f t="shared" si="8"/>
        <v>67.903381746569309</v>
      </c>
      <c r="W92" s="127">
        <f t="shared" si="9"/>
        <v>1.3106858261075718</v>
      </c>
      <c r="X92" s="115"/>
      <c r="Y92" s="125">
        <v>89</v>
      </c>
      <c r="Z92" s="126">
        <v>37.894835999999998</v>
      </c>
      <c r="AA92" s="127">
        <f t="shared" si="10"/>
        <v>2.3486049655947845</v>
      </c>
      <c r="AB92" s="120"/>
      <c r="AC92" s="115"/>
      <c r="AD92" s="115"/>
      <c r="AE92" s="115"/>
      <c r="AF92" s="115"/>
    </row>
    <row r="93" spans="1:32" ht="12.75" customHeight="1">
      <c r="A93" s="125">
        <v>90</v>
      </c>
      <c r="B93" s="126">
        <v>47.933294108868147</v>
      </c>
      <c r="C93" s="127">
        <f t="shared" si="0"/>
        <v>1.8776093250672101</v>
      </c>
      <c r="D93" s="128"/>
      <c r="E93" s="125">
        <v>90</v>
      </c>
      <c r="F93" s="126">
        <v>27.234826198220535</v>
      </c>
      <c r="G93" s="127">
        <f t="shared" si="1"/>
        <v>3.3045924121182901</v>
      </c>
      <c r="H93" s="129"/>
      <c r="I93" s="130">
        <f t="shared" si="11"/>
        <v>90</v>
      </c>
      <c r="J93" s="127">
        <f t="shared" si="2"/>
        <v>79.888823514780242</v>
      </c>
      <c r="K93" s="127">
        <f t="shared" si="3"/>
        <v>1.1265655950403262</v>
      </c>
      <c r="L93" s="128"/>
      <c r="M93" s="130">
        <f t="shared" si="12"/>
        <v>90</v>
      </c>
      <c r="N93" s="127">
        <f t="shared" si="4"/>
        <v>45.391376997034229</v>
      </c>
      <c r="O93" s="127">
        <f t="shared" si="5"/>
        <v>1.9827554472709739</v>
      </c>
      <c r="P93" s="129"/>
      <c r="Q93" s="130">
        <f t="shared" si="13"/>
        <v>90</v>
      </c>
      <c r="R93" s="127">
        <f t="shared" si="6"/>
        <v>119.83323527217036</v>
      </c>
      <c r="S93" s="127">
        <f t="shared" si="7"/>
        <v>0.75104373002688407</v>
      </c>
      <c r="T93" s="115"/>
      <c r="U93" s="130">
        <f t="shared" si="14"/>
        <v>90</v>
      </c>
      <c r="V93" s="127">
        <f t="shared" si="8"/>
        <v>68.087065495551329</v>
      </c>
      <c r="W93" s="127">
        <f t="shared" si="9"/>
        <v>1.3218369648473163</v>
      </c>
      <c r="X93" s="115"/>
      <c r="Y93" s="125">
        <v>90</v>
      </c>
      <c r="Z93" s="126">
        <v>38.022539999999992</v>
      </c>
      <c r="AA93" s="127">
        <f t="shared" si="10"/>
        <v>2.3670170377886386</v>
      </c>
      <c r="AB93" s="120"/>
      <c r="AC93" s="115"/>
      <c r="AD93" s="115"/>
      <c r="AE93" s="115"/>
      <c r="AF93" s="115"/>
    </row>
    <row r="94" spans="1:32" ht="12.75" customHeight="1">
      <c r="A94" s="125">
        <v>91</v>
      </c>
      <c r="B94" s="126">
        <v>48.061234916757684</v>
      </c>
      <c r="C94" s="127">
        <f t="shared" si="0"/>
        <v>1.8934178482432358</v>
      </c>
      <c r="D94" s="128"/>
      <c r="E94" s="125">
        <v>91</v>
      </c>
      <c r="F94" s="126">
        <v>27.30751983906686</v>
      </c>
      <c r="G94" s="127">
        <f t="shared" si="1"/>
        <v>3.3324154129080954</v>
      </c>
      <c r="H94" s="129"/>
      <c r="I94" s="130">
        <f t="shared" si="11"/>
        <v>91</v>
      </c>
      <c r="J94" s="127">
        <f t="shared" si="2"/>
        <v>80.10205819459614</v>
      </c>
      <c r="K94" s="127">
        <f t="shared" si="3"/>
        <v>1.1360507089459415</v>
      </c>
      <c r="L94" s="128"/>
      <c r="M94" s="130">
        <f t="shared" si="12"/>
        <v>91</v>
      </c>
      <c r="N94" s="127">
        <f t="shared" si="4"/>
        <v>45.512533065111434</v>
      </c>
      <c r="O94" s="127">
        <f t="shared" si="5"/>
        <v>1.9994492477448573</v>
      </c>
      <c r="P94" s="129"/>
      <c r="Q94" s="130">
        <f t="shared" si="13"/>
        <v>91</v>
      </c>
      <c r="R94" s="127">
        <f t="shared" si="6"/>
        <v>120.15308729189421</v>
      </c>
      <c r="S94" s="127">
        <f t="shared" si="7"/>
        <v>0.75736713929729427</v>
      </c>
      <c r="T94" s="115"/>
      <c r="U94" s="130">
        <f t="shared" si="14"/>
        <v>91</v>
      </c>
      <c r="V94" s="127">
        <f t="shared" si="8"/>
        <v>68.26879959766714</v>
      </c>
      <c r="W94" s="127">
        <f t="shared" si="9"/>
        <v>1.3329661651632383</v>
      </c>
      <c r="X94" s="115"/>
      <c r="Y94" s="125">
        <v>91</v>
      </c>
      <c r="Z94" s="126">
        <v>38.148408000000003</v>
      </c>
      <c r="AA94" s="127">
        <f t="shared" si="10"/>
        <v>2.3854206445521919</v>
      </c>
      <c r="AB94" s="120"/>
      <c r="AC94" s="115"/>
      <c r="AD94" s="115"/>
      <c r="AE94" s="115"/>
      <c r="AF94" s="115"/>
    </row>
    <row r="95" spans="1:32" ht="12.75" customHeight="1">
      <c r="A95" s="125">
        <v>92</v>
      </c>
      <c r="B95" s="126">
        <v>48.187833175282634</v>
      </c>
      <c r="C95" s="127">
        <f t="shared" si="0"/>
        <v>1.9091956192624633</v>
      </c>
      <c r="D95" s="128"/>
      <c r="E95" s="125">
        <v>92</v>
      </c>
      <c r="F95" s="126">
        <v>27.379450667774226</v>
      </c>
      <c r="G95" s="127">
        <f t="shared" si="1"/>
        <v>3.3601842899019352</v>
      </c>
      <c r="H95" s="129"/>
      <c r="I95" s="130">
        <f t="shared" si="11"/>
        <v>92</v>
      </c>
      <c r="J95" s="127">
        <f t="shared" si="2"/>
        <v>80.313055292137733</v>
      </c>
      <c r="K95" s="127">
        <f t="shared" si="3"/>
        <v>1.1455173715574778</v>
      </c>
      <c r="L95" s="128"/>
      <c r="M95" s="130">
        <f t="shared" si="12"/>
        <v>92</v>
      </c>
      <c r="N95" s="127">
        <f t="shared" si="4"/>
        <v>45.632417779623708</v>
      </c>
      <c r="O95" s="127">
        <f t="shared" si="5"/>
        <v>2.0161105739411611</v>
      </c>
      <c r="P95" s="129"/>
      <c r="Q95" s="130">
        <f t="shared" si="13"/>
        <v>92</v>
      </c>
      <c r="R95" s="127">
        <f t="shared" si="6"/>
        <v>120.46958293820659</v>
      </c>
      <c r="S95" s="127">
        <f t="shared" si="7"/>
        <v>0.76367824770498527</v>
      </c>
      <c r="T95" s="115"/>
      <c r="U95" s="130">
        <f t="shared" si="14"/>
        <v>92</v>
      </c>
      <c r="V95" s="127">
        <f t="shared" si="8"/>
        <v>68.448626669435555</v>
      </c>
      <c r="W95" s="127">
        <f t="shared" si="9"/>
        <v>1.3440737159607743</v>
      </c>
      <c r="X95" s="115"/>
      <c r="Y95" s="125">
        <v>92</v>
      </c>
      <c r="Z95" s="126">
        <v>38.272440000000003</v>
      </c>
      <c r="AA95" s="127">
        <f t="shared" si="10"/>
        <v>2.4038185179727236</v>
      </c>
      <c r="AB95" s="120"/>
      <c r="AC95" s="115"/>
      <c r="AD95" s="115"/>
      <c r="AE95" s="115"/>
      <c r="AF95" s="115"/>
    </row>
    <row r="96" spans="1:32" ht="12.75" customHeight="1">
      <c r="A96" s="125">
        <v>93</v>
      </c>
      <c r="B96" s="126">
        <v>48.313117913394883</v>
      </c>
      <c r="C96" s="127">
        <f t="shared" si="0"/>
        <v>1.9249430385906767</v>
      </c>
      <c r="D96" s="128"/>
      <c r="E96" s="125">
        <v>93</v>
      </c>
      <c r="F96" s="126">
        <v>27.450635178065276</v>
      </c>
      <c r="G96" s="127">
        <f t="shared" si="1"/>
        <v>3.3878997479195907</v>
      </c>
      <c r="H96" s="129"/>
      <c r="I96" s="130">
        <f t="shared" si="11"/>
        <v>93</v>
      </c>
      <c r="J96" s="127">
        <f t="shared" si="2"/>
        <v>80.521863188991475</v>
      </c>
      <c r="K96" s="127">
        <f t="shared" si="3"/>
        <v>1.154965823154406</v>
      </c>
      <c r="L96" s="128"/>
      <c r="M96" s="130">
        <f t="shared" si="12"/>
        <v>93</v>
      </c>
      <c r="N96" s="127">
        <f t="shared" si="4"/>
        <v>45.751058630108794</v>
      </c>
      <c r="O96" s="127">
        <f t="shared" si="5"/>
        <v>2.0327398487517545</v>
      </c>
      <c r="P96" s="129"/>
      <c r="Q96" s="130">
        <f t="shared" si="13"/>
        <v>93</v>
      </c>
      <c r="R96" s="127">
        <f t="shared" si="6"/>
        <v>120.7827947834872</v>
      </c>
      <c r="S96" s="127">
        <f t="shared" si="7"/>
        <v>0.76997721543627073</v>
      </c>
      <c r="T96" s="115"/>
      <c r="U96" s="130">
        <f t="shared" si="14"/>
        <v>93</v>
      </c>
      <c r="V96" s="127">
        <f t="shared" si="8"/>
        <v>68.62658794516318</v>
      </c>
      <c r="W96" s="127">
        <f t="shared" si="9"/>
        <v>1.3551598991678364</v>
      </c>
      <c r="X96" s="115"/>
      <c r="Y96" s="125">
        <v>93</v>
      </c>
      <c r="Z96" s="126">
        <v>38.394636000000006</v>
      </c>
      <c r="AA96" s="127">
        <f t="shared" si="10"/>
        <v>2.4222133529277365</v>
      </c>
      <c r="AB96" s="120"/>
      <c r="AC96" s="115"/>
      <c r="AD96" s="115"/>
      <c r="AE96" s="115"/>
      <c r="AF96" s="115"/>
    </row>
    <row r="97" spans="1:32" ht="12.75" customHeight="1">
      <c r="A97" s="125">
        <v>94</v>
      </c>
      <c r="B97" s="126">
        <v>48.437117228599988</v>
      </c>
      <c r="C97" s="127">
        <f t="shared" si="0"/>
        <v>1.9406604971217638</v>
      </c>
      <c r="D97" s="128"/>
      <c r="E97" s="125">
        <v>94</v>
      </c>
      <c r="F97" s="126">
        <v>27.521089334431807</v>
      </c>
      <c r="G97" s="127">
        <f t="shared" si="1"/>
        <v>3.4155624749343048</v>
      </c>
      <c r="H97" s="129"/>
      <c r="I97" s="130">
        <f t="shared" si="11"/>
        <v>94</v>
      </c>
      <c r="J97" s="127">
        <f t="shared" si="2"/>
        <v>80.728528714333322</v>
      </c>
      <c r="K97" s="127">
        <f t="shared" si="3"/>
        <v>1.164396298273058</v>
      </c>
      <c r="L97" s="128"/>
      <c r="M97" s="130">
        <f t="shared" si="12"/>
        <v>94</v>
      </c>
      <c r="N97" s="127">
        <f t="shared" si="4"/>
        <v>45.868482224053011</v>
      </c>
      <c r="O97" s="127">
        <f t="shared" si="5"/>
        <v>2.0493374849605828</v>
      </c>
      <c r="P97" s="129"/>
      <c r="Q97" s="130">
        <f t="shared" si="13"/>
        <v>94</v>
      </c>
      <c r="R97" s="127">
        <f t="shared" si="6"/>
        <v>121.09279307149997</v>
      </c>
      <c r="S97" s="127">
        <f t="shared" si="7"/>
        <v>0.77626419884870546</v>
      </c>
      <c r="T97" s="115"/>
      <c r="U97" s="130">
        <f t="shared" si="14"/>
        <v>94</v>
      </c>
      <c r="V97" s="127">
        <f t="shared" si="8"/>
        <v>68.802723336079509</v>
      </c>
      <c r="W97" s="127">
        <f t="shared" si="9"/>
        <v>1.366224989973722</v>
      </c>
      <c r="X97" s="115"/>
      <c r="Y97" s="125">
        <v>94</v>
      </c>
      <c r="Z97" s="126">
        <v>38.514995999999996</v>
      </c>
      <c r="AA97" s="127">
        <f t="shared" si="10"/>
        <v>2.4406078089687457</v>
      </c>
      <c r="AB97" s="120"/>
      <c r="AC97" s="115"/>
      <c r="AD97" s="115"/>
      <c r="AE97" s="115"/>
      <c r="AF97" s="115"/>
    </row>
    <row r="98" spans="1:32" ht="12.75" customHeight="1">
      <c r="A98" s="125">
        <v>95</v>
      </c>
      <c r="B98" s="126">
        <v>48.559858326385381</v>
      </c>
      <c r="C98" s="127">
        <f t="shared" si="0"/>
        <v>1.9563483765021819</v>
      </c>
      <c r="D98" s="128"/>
      <c r="E98" s="125">
        <v>95</v>
      </c>
      <c r="F98" s="126">
        <v>27.590828594537143</v>
      </c>
      <c r="G98" s="127">
        <f t="shared" si="1"/>
        <v>3.443173142643841</v>
      </c>
      <c r="H98" s="129"/>
      <c r="I98" s="130">
        <f t="shared" si="11"/>
        <v>95</v>
      </c>
      <c r="J98" s="127">
        <f t="shared" si="2"/>
        <v>80.933097210642302</v>
      </c>
      <c r="K98" s="127">
        <f t="shared" si="3"/>
        <v>1.1738090259013092</v>
      </c>
      <c r="L98" s="128"/>
      <c r="M98" s="130">
        <f t="shared" si="12"/>
        <v>95</v>
      </c>
      <c r="N98" s="127">
        <f t="shared" si="4"/>
        <v>45.984714324228577</v>
      </c>
      <c r="O98" s="127">
        <f t="shared" si="5"/>
        <v>2.0659038855863043</v>
      </c>
      <c r="P98" s="129"/>
      <c r="Q98" s="130">
        <f t="shared" si="13"/>
        <v>95</v>
      </c>
      <c r="R98" s="127">
        <f t="shared" si="6"/>
        <v>121.39964581596345</v>
      </c>
      <c r="S98" s="127">
        <f t="shared" si="7"/>
        <v>0.78253935060087276</v>
      </c>
      <c r="T98" s="115"/>
      <c r="U98" s="130">
        <f t="shared" si="14"/>
        <v>95</v>
      </c>
      <c r="V98" s="127">
        <f t="shared" si="8"/>
        <v>68.977071486342851</v>
      </c>
      <c r="W98" s="127">
        <f t="shared" si="9"/>
        <v>1.3772692570575364</v>
      </c>
      <c r="X98" s="115"/>
      <c r="Y98" s="125">
        <v>95</v>
      </c>
      <c r="Z98" s="126">
        <v>38.633520000000004</v>
      </c>
      <c r="AA98" s="127">
        <f t="shared" si="10"/>
        <v>2.4590045121438582</v>
      </c>
      <c r="AB98" s="120"/>
      <c r="AC98" s="115"/>
      <c r="AD98" s="115"/>
      <c r="AE98" s="115"/>
      <c r="AF98" s="115"/>
    </row>
    <row r="99" spans="1:32" ht="12.75" customHeight="1">
      <c r="A99" s="125">
        <v>96</v>
      </c>
      <c r="B99" s="126">
        <v>48.681367557584089</v>
      </c>
      <c r="C99" s="127">
        <f t="shared" si="0"/>
        <v>1.9720070494413242</v>
      </c>
      <c r="D99" s="128"/>
      <c r="E99" s="125">
        <v>96</v>
      </c>
      <c r="F99" s="126">
        <v>27.659867930445508</v>
      </c>
      <c r="G99" s="127">
        <f t="shared" si="1"/>
        <v>3.47073240701673</v>
      </c>
      <c r="H99" s="129"/>
      <c r="I99" s="130">
        <f t="shared" si="11"/>
        <v>96</v>
      </c>
      <c r="J99" s="127">
        <f t="shared" si="2"/>
        <v>81.135612595973484</v>
      </c>
      <c r="K99" s="127">
        <f t="shared" si="3"/>
        <v>1.1832042296647944</v>
      </c>
      <c r="L99" s="128"/>
      <c r="M99" s="130">
        <f t="shared" si="12"/>
        <v>96</v>
      </c>
      <c r="N99" s="127">
        <f t="shared" si="4"/>
        <v>46.099779884075851</v>
      </c>
      <c r="O99" s="127">
        <f t="shared" si="5"/>
        <v>2.082439444210038</v>
      </c>
      <c r="P99" s="129"/>
      <c r="Q99" s="130">
        <f t="shared" si="13"/>
        <v>96</v>
      </c>
      <c r="R99" s="127">
        <f t="shared" si="6"/>
        <v>121.70341889396022</v>
      </c>
      <c r="S99" s="127">
        <f t="shared" si="7"/>
        <v>0.78880281977652966</v>
      </c>
      <c r="T99" s="115"/>
      <c r="U99" s="130">
        <f t="shared" si="14"/>
        <v>96</v>
      </c>
      <c r="V99" s="127">
        <f t="shared" si="8"/>
        <v>69.149669826113765</v>
      </c>
      <c r="W99" s="127">
        <f t="shared" si="9"/>
        <v>1.3882929628066922</v>
      </c>
      <c r="X99" s="115"/>
      <c r="Y99" s="125">
        <v>96</v>
      </c>
      <c r="Z99" s="126">
        <v>38.750208000000001</v>
      </c>
      <c r="AA99" s="127">
        <f t="shared" si="10"/>
        <v>2.4774060567623275</v>
      </c>
      <c r="AB99" s="120"/>
      <c r="AC99" s="115"/>
      <c r="AD99" s="115"/>
      <c r="AE99" s="115"/>
      <c r="AF99" s="115"/>
    </row>
    <row r="100" spans="1:32" ht="12.75" customHeight="1">
      <c r="A100" s="125">
        <v>97</v>
      </c>
      <c r="B100" s="126">
        <v>48.801670453802529</v>
      </c>
      <c r="C100" s="127">
        <f t="shared" si="0"/>
        <v>1.9876368800085193</v>
      </c>
      <c r="D100" s="128"/>
      <c r="E100" s="125">
        <v>97</v>
      </c>
      <c r="F100" s="126">
        <v>27.728221848751438</v>
      </c>
      <c r="G100" s="127">
        <f t="shared" si="1"/>
        <v>3.4982409088149939</v>
      </c>
      <c r="H100" s="129"/>
      <c r="I100" s="130">
        <f t="shared" si="11"/>
        <v>97</v>
      </c>
      <c r="J100" s="127">
        <f t="shared" si="2"/>
        <v>81.336117423004225</v>
      </c>
      <c r="K100" s="127">
        <f t="shared" si="3"/>
        <v>1.1925821280051114</v>
      </c>
      <c r="L100" s="128"/>
      <c r="M100" s="130">
        <f t="shared" si="12"/>
        <v>97</v>
      </c>
      <c r="N100" s="127">
        <f t="shared" si="4"/>
        <v>46.213703081252397</v>
      </c>
      <c r="O100" s="127">
        <f t="shared" si="5"/>
        <v>2.0989445452889961</v>
      </c>
      <c r="P100" s="129"/>
      <c r="Q100" s="130">
        <f t="shared" si="13"/>
        <v>97</v>
      </c>
      <c r="R100" s="127">
        <f t="shared" si="6"/>
        <v>122.00417613450632</v>
      </c>
      <c r="S100" s="127">
        <f t="shared" si="7"/>
        <v>0.79505475200340769</v>
      </c>
      <c r="T100" s="115"/>
      <c r="U100" s="130">
        <f t="shared" si="14"/>
        <v>97</v>
      </c>
      <c r="V100" s="127">
        <f t="shared" si="8"/>
        <v>69.320554621878586</v>
      </c>
      <c r="W100" s="127">
        <f t="shared" si="9"/>
        <v>1.3992963635259978</v>
      </c>
      <c r="X100" s="115"/>
      <c r="Y100" s="125">
        <v>97</v>
      </c>
      <c r="Z100" s="126">
        <v>38.86506</v>
      </c>
      <c r="AA100" s="127">
        <f t="shared" si="10"/>
        <v>2.4958150071040675</v>
      </c>
      <c r="AB100" s="120"/>
      <c r="AC100" s="115"/>
      <c r="AD100" s="115"/>
      <c r="AE100" s="115"/>
      <c r="AF100" s="115"/>
    </row>
    <row r="101" spans="1:32" ht="12.75" customHeight="1">
      <c r="A101" s="125">
        <v>98</v>
      </c>
      <c r="B101" s="126">
        <v>48.920791761031182</v>
      </c>
      <c r="C101" s="127">
        <f t="shared" si="0"/>
        <v>2.003238223917378</v>
      </c>
      <c r="D101" s="128"/>
      <c r="E101" s="125">
        <v>98</v>
      </c>
      <c r="F101" s="126">
        <v>27.795904409676812</v>
      </c>
      <c r="G101" s="127">
        <f t="shared" si="1"/>
        <v>3.5256992740945847</v>
      </c>
      <c r="H101" s="129"/>
      <c r="I101" s="130">
        <f t="shared" si="11"/>
        <v>98</v>
      </c>
      <c r="J101" s="127">
        <f t="shared" si="2"/>
        <v>81.53465293505198</v>
      </c>
      <c r="K101" s="127">
        <f t="shared" si="3"/>
        <v>1.2019429343504267</v>
      </c>
      <c r="L101" s="128"/>
      <c r="M101" s="130">
        <f t="shared" si="12"/>
        <v>98</v>
      </c>
      <c r="N101" s="127">
        <f t="shared" si="4"/>
        <v>46.326507349461352</v>
      </c>
      <c r="O101" s="127">
        <f t="shared" si="5"/>
        <v>2.1154195644567508</v>
      </c>
      <c r="P101" s="129"/>
      <c r="Q101" s="130">
        <f t="shared" si="13"/>
        <v>98</v>
      </c>
      <c r="R101" s="127">
        <f t="shared" si="6"/>
        <v>122.30197940257796</v>
      </c>
      <c r="S101" s="127">
        <f t="shared" si="7"/>
        <v>0.80129528956695117</v>
      </c>
      <c r="T101" s="115"/>
      <c r="U101" s="130">
        <f t="shared" si="14"/>
        <v>98</v>
      </c>
      <c r="V101" s="127">
        <f t="shared" si="8"/>
        <v>69.48976102419202</v>
      </c>
      <c r="W101" s="127">
        <f t="shared" si="9"/>
        <v>1.4102797096378341</v>
      </c>
      <c r="X101" s="115"/>
      <c r="Y101" s="125">
        <v>98</v>
      </c>
      <c r="Z101" s="126">
        <v>38.978076000000001</v>
      </c>
      <c r="AA101" s="127">
        <f t="shared" si="10"/>
        <v>2.5142338990770092</v>
      </c>
      <c r="AB101" s="120"/>
      <c r="AC101" s="115"/>
      <c r="AD101" s="115"/>
      <c r="AE101" s="115"/>
      <c r="AF101" s="115"/>
    </row>
    <row r="102" spans="1:32" ht="12.75" customHeight="1">
      <c r="A102" s="125">
        <v>99</v>
      </c>
      <c r="B102" s="126">
        <v>49.038755471549223</v>
      </c>
      <c r="C102" s="127">
        <f t="shared" si="0"/>
        <v>2.0188114287981218</v>
      </c>
      <c r="D102" s="128"/>
      <c r="E102" s="125">
        <v>99</v>
      </c>
      <c r="F102" s="126">
        <v>27.862929245198423</v>
      </c>
      <c r="G102" s="127">
        <f t="shared" si="1"/>
        <v>3.5531081146846941</v>
      </c>
      <c r="H102" s="129"/>
      <c r="I102" s="130">
        <f t="shared" si="11"/>
        <v>99</v>
      </c>
      <c r="J102" s="127">
        <f t="shared" si="2"/>
        <v>81.731259119248705</v>
      </c>
      <c r="K102" s="127">
        <f t="shared" si="3"/>
        <v>1.2112868572788731</v>
      </c>
      <c r="L102" s="128"/>
      <c r="M102" s="130">
        <f t="shared" si="12"/>
        <v>99</v>
      </c>
      <c r="N102" s="127">
        <f t="shared" si="4"/>
        <v>46.438215408664043</v>
      </c>
      <c r="O102" s="127">
        <f t="shared" si="5"/>
        <v>2.1318648688108164</v>
      </c>
      <c r="P102" s="129"/>
      <c r="Q102" s="130">
        <f t="shared" si="13"/>
        <v>99</v>
      </c>
      <c r="R102" s="127">
        <f t="shared" si="6"/>
        <v>122.59688867887306</v>
      </c>
      <c r="S102" s="127">
        <f t="shared" si="7"/>
        <v>0.80752457151924872</v>
      </c>
      <c r="T102" s="115"/>
      <c r="U102" s="130">
        <f t="shared" si="14"/>
        <v>99</v>
      </c>
      <c r="V102" s="127">
        <f t="shared" si="8"/>
        <v>69.657323112996053</v>
      </c>
      <c r="W102" s="127">
        <f t="shared" si="9"/>
        <v>1.4212432458738777</v>
      </c>
      <c r="X102" s="115"/>
      <c r="Y102" s="125">
        <v>99</v>
      </c>
      <c r="Z102" s="126">
        <v>39.089255999999999</v>
      </c>
      <c r="AA102" s="127">
        <f t="shared" si="10"/>
        <v>2.5326652418250171</v>
      </c>
      <c r="AB102" s="120"/>
      <c r="AC102" s="115"/>
      <c r="AD102" s="115"/>
      <c r="AE102" s="115"/>
      <c r="AF102" s="115"/>
    </row>
    <row r="103" spans="1:32" ht="12.75" customHeight="1">
      <c r="A103" s="125">
        <v>100</v>
      </c>
      <c r="B103" s="126">
        <v>49.155584854225893</v>
      </c>
      <c r="C103" s="127">
        <f t="shared" si="0"/>
        <v>2.0343568344585168</v>
      </c>
      <c r="D103" s="128"/>
      <c r="E103" s="125">
        <v>100</v>
      </c>
      <c r="F103" s="126">
        <v>27.929309576264714</v>
      </c>
      <c r="G103" s="127">
        <f t="shared" si="1"/>
        <v>3.5804680286469894</v>
      </c>
      <c r="H103" s="129"/>
      <c r="I103" s="130">
        <f t="shared" si="11"/>
        <v>100</v>
      </c>
      <c r="J103" s="127">
        <f t="shared" si="2"/>
        <v>81.925974757043164</v>
      </c>
      <c r="K103" s="127">
        <f t="shared" si="3"/>
        <v>1.2206141006751099</v>
      </c>
      <c r="L103" s="128"/>
      <c r="M103" s="130">
        <f t="shared" si="12"/>
        <v>100</v>
      </c>
      <c r="N103" s="127">
        <f t="shared" si="4"/>
        <v>46.548849293774524</v>
      </c>
      <c r="O103" s="127">
        <f t="shared" si="5"/>
        <v>2.1482808171881937</v>
      </c>
      <c r="P103" s="129"/>
      <c r="Q103" s="130">
        <f t="shared" si="13"/>
        <v>100</v>
      </c>
      <c r="R103" s="127">
        <f t="shared" si="6"/>
        <v>122.88896213556473</v>
      </c>
      <c r="S103" s="127">
        <f t="shared" si="7"/>
        <v>0.81374273378340678</v>
      </c>
      <c r="T103" s="115"/>
      <c r="U103" s="130">
        <f t="shared" si="14"/>
        <v>100</v>
      </c>
      <c r="V103" s="127">
        <f t="shared" si="8"/>
        <v>69.823273940661778</v>
      </c>
      <c r="W103" s="127">
        <f t="shared" si="9"/>
        <v>1.4321872114587959</v>
      </c>
      <c r="X103" s="115"/>
      <c r="Y103" s="125">
        <v>100</v>
      </c>
      <c r="Z103" s="126">
        <v>39.198599999999999</v>
      </c>
      <c r="AA103" s="127">
        <f t="shared" si="10"/>
        <v>2.5511115192889542</v>
      </c>
      <c r="AB103" s="120"/>
      <c r="AC103" s="115"/>
      <c r="AD103" s="115"/>
      <c r="AE103" s="115"/>
      <c r="AF103" s="115"/>
    </row>
    <row r="104" spans="1:32" ht="12.75" customHeight="1">
      <c r="A104" s="125">
        <v>101</v>
      </c>
      <c r="B104" s="126">
        <v>49.271302483313939</v>
      </c>
      <c r="C104" s="127">
        <f t="shared" si="0"/>
        <v>2.049874773134003</v>
      </c>
      <c r="D104" s="128"/>
      <c r="E104" s="125">
        <v>101</v>
      </c>
      <c r="F104" s="126">
        <v>27.995058229155649</v>
      </c>
      <c r="G104" s="127">
        <f t="shared" si="1"/>
        <v>3.6077796007158449</v>
      </c>
      <c r="H104" s="129"/>
      <c r="I104" s="130">
        <f t="shared" si="11"/>
        <v>101</v>
      </c>
      <c r="J104" s="127">
        <f t="shared" si="2"/>
        <v>82.118837472189895</v>
      </c>
      <c r="K104" s="127">
        <f t="shared" si="3"/>
        <v>1.2299248638804019</v>
      </c>
      <c r="L104" s="128"/>
      <c r="M104" s="130">
        <f t="shared" si="12"/>
        <v>101</v>
      </c>
      <c r="N104" s="127">
        <f t="shared" si="4"/>
        <v>46.658430381926081</v>
      </c>
      <c r="O104" s="127">
        <f t="shared" si="5"/>
        <v>2.164667760429507</v>
      </c>
      <c r="P104" s="129"/>
      <c r="Q104" s="130">
        <f t="shared" si="13"/>
        <v>101</v>
      </c>
      <c r="R104" s="127">
        <f t="shared" si="6"/>
        <v>123.17825620828484</v>
      </c>
      <c r="S104" s="127">
        <f t="shared" si="7"/>
        <v>0.81994990925360123</v>
      </c>
      <c r="T104" s="115"/>
      <c r="U104" s="130">
        <f t="shared" si="14"/>
        <v>101</v>
      </c>
      <c r="V104" s="127">
        <f t="shared" si="8"/>
        <v>69.987645572889122</v>
      </c>
      <c r="W104" s="127">
        <f t="shared" si="9"/>
        <v>1.4431118402863381</v>
      </c>
      <c r="X104" s="115"/>
      <c r="Y104" s="125">
        <v>101</v>
      </c>
      <c r="Z104" s="126">
        <v>39.306107999999995</v>
      </c>
      <c r="AA104" s="127">
        <f t="shared" si="10"/>
        <v>2.5695751917233833</v>
      </c>
      <c r="AB104" s="120"/>
      <c r="AC104" s="115"/>
      <c r="AD104" s="115"/>
      <c r="AE104" s="115"/>
      <c r="AF104" s="115"/>
    </row>
    <row r="105" spans="1:32" ht="12.75" customHeight="1">
      <c r="A105" s="125">
        <v>102</v>
      </c>
      <c r="B105" s="126">
        <v>49.385930265824967</v>
      </c>
      <c r="C105" s="127">
        <f t="shared" si="0"/>
        <v>2.065365569727537</v>
      </c>
      <c r="D105" s="128"/>
      <c r="E105" s="125">
        <v>102</v>
      </c>
      <c r="F105" s="126">
        <v>28.060187651036909</v>
      </c>
      <c r="G105" s="127">
        <f t="shared" si="1"/>
        <v>3.6350434027204659</v>
      </c>
      <c r="H105" s="129"/>
      <c r="I105" s="130">
        <f t="shared" si="11"/>
        <v>102</v>
      </c>
      <c r="J105" s="127">
        <f t="shared" si="2"/>
        <v>82.309883776374946</v>
      </c>
      <c r="K105" s="127">
        <f t="shared" si="3"/>
        <v>1.2392193418365223</v>
      </c>
      <c r="L105" s="128"/>
      <c r="M105" s="130">
        <f t="shared" si="12"/>
        <v>102</v>
      </c>
      <c r="N105" s="127">
        <f t="shared" si="4"/>
        <v>46.766979418394847</v>
      </c>
      <c r="O105" s="127">
        <f t="shared" si="5"/>
        <v>2.1810260416322795</v>
      </c>
      <c r="P105" s="129"/>
      <c r="Q105" s="130">
        <f t="shared" si="13"/>
        <v>102</v>
      </c>
      <c r="R105" s="127">
        <f t="shared" si="6"/>
        <v>123.46482566456241</v>
      </c>
      <c r="S105" s="127">
        <f t="shared" si="7"/>
        <v>0.82614622789101488</v>
      </c>
      <c r="T105" s="115"/>
      <c r="U105" s="130">
        <f t="shared" si="14"/>
        <v>102</v>
      </c>
      <c r="V105" s="127">
        <f t="shared" si="8"/>
        <v>70.150469127592274</v>
      </c>
      <c r="W105" s="127">
        <f t="shared" si="9"/>
        <v>1.4540173610881864</v>
      </c>
      <c r="X105" s="115"/>
      <c r="Y105" s="125">
        <v>102</v>
      </c>
      <c r="Z105" s="126">
        <v>39.411779999999993</v>
      </c>
      <c r="AA105" s="127">
        <f t="shared" si="10"/>
        <v>2.5880586971712525</v>
      </c>
      <c r="AB105" s="120"/>
      <c r="AC105" s="115"/>
      <c r="AD105" s="115"/>
      <c r="AE105" s="115"/>
      <c r="AF105" s="115"/>
    </row>
    <row r="106" spans="1:32" ht="12.75" customHeight="1">
      <c r="A106" s="125">
        <v>103</v>
      </c>
      <c r="B106" s="126">
        <v>49.499489467569092</v>
      </c>
      <c r="C106" s="127">
        <f t="shared" si="0"/>
        <v>2.0808295420396847</v>
      </c>
      <c r="D106" s="128"/>
      <c r="E106" s="125">
        <v>103</v>
      </c>
      <c r="F106" s="126">
        <v>28.124709924755166</v>
      </c>
      <c r="G106" s="127">
        <f t="shared" si="1"/>
        <v>3.6622599939898453</v>
      </c>
      <c r="H106" s="129"/>
      <c r="I106" s="130">
        <f t="shared" si="11"/>
        <v>103</v>
      </c>
      <c r="J106" s="127">
        <f t="shared" si="2"/>
        <v>82.499149112615157</v>
      </c>
      <c r="K106" s="127">
        <f t="shared" si="3"/>
        <v>1.248497725223811</v>
      </c>
      <c r="L106" s="128"/>
      <c r="M106" s="130">
        <f t="shared" si="12"/>
        <v>103</v>
      </c>
      <c r="N106" s="127">
        <f t="shared" si="4"/>
        <v>46.874516541258615</v>
      </c>
      <c r="O106" s="127">
        <f t="shared" si="5"/>
        <v>2.1973559963939069</v>
      </c>
      <c r="P106" s="129"/>
      <c r="Q106" s="130">
        <f t="shared" si="13"/>
        <v>103</v>
      </c>
      <c r="R106" s="127">
        <f t="shared" si="6"/>
        <v>123.74872366892272</v>
      </c>
      <c r="S106" s="127">
        <f t="shared" si="7"/>
        <v>0.83233181681587398</v>
      </c>
      <c r="T106" s="115"/>
      <c r="U106" s="130">
        <f t="shared" si="14"/>
        <v>103</v>
      </c>
      <c r="V106" s="127">
        <f t="shared" si="8"/>
        <v>70.311774811887915</v>
      </c>
      <c r="W106" s="127">
        <f t="shared" si="9"/>
        <v>1.4649039975959381</v>
      </c>
      <c r="X106" s="115"/>
      <c r="Y106" s="125">
        <v>103</v>
      </c>
      <c r="Z106" s="126">
        <v>39.515616000000009</v>
      </c>
      <c r="AA106" s="127">
        <f t="shared" si="10"/>
        <v>2.606564452898823</v>
      </c>
      <c r="AB106" s="120"/>
      <c r="AC106" s="115"/>
      <c r="AD106" s="115"/>
      <c r="AE106" s="115"/>
      <c r="AF106" s="115"/>
    </row>
    <row r="107" spans="1:32" ht="12.75" customHeight="1">
      <c r="A107" s="125">
        <v>104</v>
      </c>
      <c r="B107" s="126">
        <v>49.612000737936654</v>
      </c>
      <c r="C107" s="127">
        <f t="shared" si="0"/>
        <v>2.0962670009894331</v>
      </c>
      <c r="D107" s="128"/>
      <c r="E107" s="125">
        <v>104</v>
      </c>
      <c r="F107" s="126">
        <v>28.188636782918554</v>
      </c>
      <c r="G107" s="127">
        <f t="shared" si="1"/>
        <v>3.6894299217414019</v>
      </c>
      <c r="H107" s="129"/>
      <c r="I107" s="130">
        <f t="shared" si="11"/>
        <v>104</v>
      </c>
      <c r="J107" s="127">
        <f t="shared" si="2"/>
        <v>82.68666789656109</v>
      </c>
      <c r="K107" s="127">
        <f t="shared" si="3"/>
        <v>1.2577602005936597</v>
      </c>
      <c r="L107" s="128"/>
      <c r="M107" s="130">
        <f t="shared" si="12"/>
        <v>104</v>
      </c>
      <c r="N107" s="127">
        <f t="shared" si="4"/>
        <v>46.981061304864255</v>
      </c>
      <c r="O107" s="127">
        <f t="shared" si="5"/>
        <v>2.2136579530448413</v>
      </c>
      <c r="P107" s="129"/>
      <c r="Q107" s="130">
        <f t="shared" si="13"/>
        <v>104</v>
      </c>
      <c r="R107" s="127">
        <f t="shared" si="6"/>
        <v>124.03000184484164</v>
      </c>
      <c r="S107" s="127">
        <f t="shared" si="7"/>
        <v>0.83850680039577319</v>
      </c>
      <c r="T107" s="115"/>
      <c r="U107" s="130">
        <f t="shared" si="14"/>
        <v>104</v>
      </c>
      <c r="V107" s="127">
        <f t="shared" si="8"/>
        <v>70.471591957296383</v>
      </c>
      <c r="W107" s="127">
        <f t="shared" si="9"/>
        <v>1.4757719686965607</v>
      </c>
      <c r="X107" s="115"/>
      <c r="Y107" s="125">
        <v>104</v>
      </c>
      <c r="Z107" s="126">
        <v>39.617616000000005</v>
      </c>
      <c r="AA107" s="127">
        <f t="shared" si="10"/>
        <v>2.6250948567929981</v>
      </c>
      <c r="AB107" s="120"/>
      <c r="AC107" s="115"/>
      <c r="AD107" s="115"/>
      <c r="AE107" s="115"/>
      <c r="AF107" s="115"/>
    </row>
    <row r="108" spans="1:32" ht="12.75" customHeight="1">
      <c r="A108" s="125">
        <v>105</v>
      </c>
      <c r="B108" s="126">
        <v>49.723484133494175</v>
      </c>
      <c r="C108" s="127">
        <f t="shared" si="0"/>
        <v>2.111678250826174</v>
      </c>
      <c r="D108" s="128"/>
      <c r="E108" s="125">
        <v>105</v>
      </c>
      <c r="F108" s="126">
        <v>28.251979621303505</v>
      </c>
      <c r="G108" s="127">
        <f t="shared" si="1"/>
        <v>3.7165537214540669</v>
      </c>
      <c r="H108" s="129"/>
      <c r="I108" s="130">
        <f t="shared" si="11"/>
        <v>105</v>
      </c>
      <c r="J108" s="127">
        <f t="shared" si="2"/>
        <v>82.872473555823632</v>
      </c>
      <c r="K108" s="127">
        <f t="shared" si="3"/>
        <v>1.2670069504957044</v>
      </c>
      <c r="L108" s="128"/>
      <c r="M108" s="130">
        <f t="shared" si="12"/>
        <v>105</v>
      </c>
      <c r="N108" s="127">
        <f t="shared" si="4"/>
        <v>47.086632702172508</v>
      </c>
      <c r="O108" s="127">
        <f t="shared" si="5"/>
        <v>2.2299322328724402</v>
      </c>
      <c r="P108" s="129"/>
      <c r="Q108" s="130">
        <f t="shared" si="13"/>
        <v>105</v>
      </c>
      <c r="R108" s="127">
        <f t="shared" si="6"/>
        <v>124.30871033373543</v>
      </c>
      <c r="S108" s="127">
        <f t="shared" si="7"/>
        <v>0.84467130033046967</v>
      </c>
      <c r="T108" s="115"/>
      <c r="U108" s="130">
        <f t="shared" si="14"/>
        <v>105</v>
      </c>
      <c r="V108" s="127">
        <f t="shared" si="8"/>
        <v>70.629949053258755</v>
      </c>
      <c r="W108" s="127">
        <f t="shared" si="9"/>
        <v>1.4866214885816269</v>
      </c>
      <c r="X108" s="115"/>
      <c r="Y108" s="125">
        <v>105</v>
      </c>
      <c r="Z108" s="126">
        <v>39.717779999999998</v>
      </c>
      <c r="AA108" s="127">
        <f t="shared" si="10"/>
        <v>2.6436522887230858</v>
      </c>
      <c r="AB108" s="120"/>
      <c r="AC108" s="115"/>
      <c r="AD108" s="115"/>
      <c r="AE108" s="115"/>
      <c r="AF108" s="115"/>
    </row>
    <row r="109" spans="1:32" ht="12.75" customHeight="1">
      <c r="A109" s="125">
        <v>106</v>
      </c>
      <c r="B109" s="126">
        <v>49.833959140461964</v>
      </c>
      <c r="C109" s="127">
        <f t="shared" si="0"/>
        <v>2.1270635893332992</v>
      </c>
      <c r="D109" s="128"/>
      <c r="E109" s="125">
        <v>106</v>
      </c>
      <c r="F109" s="126">
        <v>28.314749511626111</v>
      </c>
      <c r="G109" s="127">
        <f t="shared" si="1"/>
        <v>3.7436319172266073</v>
      </c>
      <c r="H109" s="129"/>
      <c r="I109" s="130">
        <f t="shared" si="11"/>
        <v>106</v>
      </c>
      <c r="J109" s="127">
        <f t="shared" si="2"/>
        <v>83.056598567436609</v>
      </c>
      <c r="K109" s="127">
        <f t="shared" si="3"/>
        <v>1.2762381535999796</v>
      </c>
      <c r="L109" s="128"/>
      <c r="M109" s="130">
        <f t="shared" si="12"/>
        <v>106</v>
      </c>
      <c r="N109" s="127">
        <f t="shared" si="4"/>
        <v>47.191249186043521</v>
      </c>
      <c r="O109" s="127">
        <f t="shared" si="5"/>
        <v>2.2461791503359643</v>
      </c>
      <c r="P109" s="129"/>
      <c r="Q109" s="130">
        <f t="shared" si="13"/>
        <v>106</v>
      </c>
      <c r="R109" s="127">
        <f t="shared" si="6"/>
        <v>124.58489785115491</v>
      </c>
      <c r="S109" s="127">
        <f t="shared" si="7"/>
        <v>0.8508254357333197</v>
      </c>
      <c r="T109" s="115"/>
      <c r="U109" s="130">
        <f t="shared" si="14"/>
        <v>106</v>
      </c>
      <c r="V109" s="127">
        <f t="shared" si="8"/>
        <v>70.786873779065274</v>
      </c>
      <c r="W109" s="127">
        <f t="shared" si="9"/>
        <v>1.497452766890643</v>
      </c>
      <c r="X109" s="115"/>
      <c r="Y109" s="125">
        <v>106</v>
      </c>
      <c r="Z109" s="126">
        <v>39.816107999999993</v>
      </c>
      <c r="AA109" s="127">
        <f t="shared" si="10"/>
        <v>2.6622391118689959</v>
      </c>
      <c r="AB109" s="120"/>
      <c r="AC109" s="115"/>
      <c r="AD109" s="115"/>
      <c r="AE109" s="115"/>
      <c r="AF109" s="115"/>
    </row>
    <row r="110" spans="1:32" ht="12.75" customHeight="1">
      <c r="A110" s="125">
        <v>107</v>
      </c>
      <c r="B110" s="126">
        <v>49.943444696136311</v>
      </c>
      <c r="C110" s="127">
        <f t="shared" si="0"/>
        <v>2.1424233080237989</v>
      </c>
      <c r="D110" s="128"/>
      <c r="E110" s="125">
        <v>107</v>
      </c>
      <c r="F110" s="126">
        <v>28.376957213713812</v>
      </c>
      <c r="G110" s="127">
        <f t="shared" si="1"/>
        <v>3.7706650221218858</v>
      </c>
      <c r="H110" s="129"/>
      <c r="I110" s="130">
        <f t="shared" si="11"/>
        <v>107</v>
      </c>
      <c r="J110" s="127">
        <f t="shared" si="2"/>
        <v>83.239074493560523</v>
      </c>
      <c r="K110" s="127">
        <f t="shared" si="3"/>
        <v>1.2854539848142792</v>
      </c>
      <c r="L110" s="128"/>
      <c r="M110" s="130">
        <f t="shared" si="12"/>
        <v>107</v>
      </c>
      <c r="N110" s="127">
        <f t="shared" si="4"/>
        <v>47.294928689523019</v>
      </c>
      <c r="O110" s="127">
        <f t="shared" si="5"/>
        <v>2.2623990132731318</v>
      </c>
      <c r="P110" s="129"/>
      <c r="Q110" s="130">
        <f t="shared" si="13"/>
        <v>107</v>
      </c>
      <c r="R110" s="127">
        <f t="shared" si="6"/>
        <v>124.85861174034078</v>
      </c>
      <c r="S110" s="127">
        <f t="shared" si="7"/>
        <v>0.85696932320951946</v>
      </c>
      <c r="T110" s="115"/>
      <c r="U110" s="130">
        <f t="shared" si="14"/>
        <v>107</v>
      </c>
      <c r="V110" s="127">
        <f t="shared" si="8"/>
        <v>70.942393034284521</v>
      </c>
      <c r="W110" s="127">
        <f t="shared" si="9"/>
        <v>1.5082660088487545</v>
      </c>
      <c r="X110" s="115"/>
      <c r="Y110" s="125">
        <v>107</v>
      </c>
      <c r="Z110" s="126">
        <v>39.912600000000005</v>
      </c>
      <c r="AA110" s="127">
        <f t="shared" si="10"/>
        <v>2.6808576740177283</v>
      </c>
      <c r="AB110" s="120"/>
      <c r="AC110" s="115"/>
      <c r="AD110" s="115"/>
      <c r="AE110" s="115"/>
      <c r="AF110" s="115"/>
    </row>
    <row r="111" spans="1:32" ht="12.75" customHeight="1">
      <c r="A111" s="125">
        <v>108</v>
      </c>
      <c r="B111" s="126">
        <v>50.051959209315399</v>
      </c>
      <c r="C111" s="127">
        <f t="shared" si="0"/>
        <v>2.1577576923282482</v>
      </c>
      <c r="D111" s="128"/>
      <c r="E111" s="125">
        <v>108</v>
      </c>
      <c r="F111" s="126">
        <v>28.438613187111024</v>
      </c>
      <c r="G111" s="127">
        <f t="shared" si="1"/>
        <v>3.7976535384977166</v>
      </c>
      <c r="H111" s="129"/>
      <c r="I111" s="130">
        <f t="shared" si="11"/>
        <v>108</v>
      </c>
      <c r="J111" s="127">
        <f t="shared" si="2"/>
        <v>83.419932015525674</v>
      </c>
      <c r="K111" s="127">
        <f t="shared" si="3"/>
        <v>1.2946546153969487</v>
      </c>
      <c r="L111" s="128"/>
      <c r="M111" s="130">
        <f t="shared" si="12"/>
        <v>108</v>
      </c>
      <c r="N111" s="127">
        <f t="shared" si="4"/>
        <v>47.397688645185042</v>
      </c>
      <c r="O111" s="127">
        <f t="shared" si="5"/>
        <v>2.2785921230986297</v>
      </c>
      <c r="P111" s="129"/>
      <c r="Q111" s="130">
        <f t="shared" si="13"/>
        <v>108</v>
      </c>
      <c r="R111" s="127">
        <f t="shared" si="6"/>
        <v>125.12989802328849</v>
      </c>
      <c r="S111" s="127">
        <f t="shared" si="7"/>
        <v>0.86310307693129928</v>
      </c>
      <c r="T111" s="115"/>
      <c r="U111" s="130">
        <f t="shared" si="14"/>
        <v>108</v>
      </c>
      <c r="V111" s="127">
        <f t="shared" si="8"/>
        <v>71.096532967777549</v>
      </c>
      <c r="W111" s="127">
        <f t="shared" si="9"/>
        <v>1.5190614153990869</v>
      </c>
      <c r="X111" s="115"/>
      <c r="Y111" s="125">
        <v>108</v>
      </c>
      <c r="Z111" s="126">
        <v>40.007256000000005</v>
      </c>
      <c r="AA111" s="127">
        <f t="shared" si="10"/>
        <v>2.6995103088299777</v>
      </c>
      <c r="AB111" s="120"/>
      <c r="AC111" s="115"/>
      <c r="AD111" s="115"/>
      <c r="AE111" s="115"/>
      <c r="AF111" s="115"/>
    </row>
    <row r="112" spans="1:32" ht="12.75" customHeight="1">
      <c r="A112" s="125">
        <v>109</v>
      </c>
      <c r="B112" s="126">
        <v>50.159520579783738</v>
      </c>
      <c r="C112" s="127">
        <f t="shared" si="0"/>
        <v>2.173067021775549</v>
      </c>
      <c r="D112" s="128"/>
      <c r="E112" s="125">
        <v>109</v>
      </c>
      <c r="F112" s="126">
        <v>28.499727602149846</v>
      </c>
      <c r="G112" s="127">
        <f t="shared" si="1"/>
        <v>3.8245979583249667</v>
      </c>
      <c r="H112" s="129"/>
      <c r="I112" s="130">
        <f t="shared" si="11"/>
        <v>109</v>
      </c>
      <c r="J112" s="127">
        <f t="shared" si="2"/>
        <v>83.599200966306228</v>
      </c>
      <c r="K112" s="127">
        <f t="shared" si="3"/>
        <v>1.3038402130653293</v>
      </c>
      <c r="L112" s="128"/>
      <c r="M112" s="130">
        <f t="shared" si="12"/>
        <v>109</v>
      </c>
      <c r="N112" s="127">
        <f t="shared" si="4"/>
        <v>47.499546003583077</v>
      </c>
      <c r="O112" s="127">
        <f t="shared" si="5"/>
        <v>2.29475877499498</v>
      </c>
      <c r="P112" s="129"/>
      <c r="Q112" s="130">
        <f t="shared" si="13"/>
        <v>109</v>
      </c>
      <c r="R112" s="127">
        <f t="shared" si="6"/>
        <v>125.39880144945934</v>
      </c>
      <c r="S112" s="127">
        <f t="shared" si="7"/>
        <v>0.86922680871021962</v>
      </c>
      <c r="T112" s="115"/>
      <c r="U112" s="130">
        <f t="shared" si="14"/>
        <v>109</v>
      </c>
      <c r="V112" s="127">
        <f t="shared" si="8"/>
        <v>71.249319005374616</v>
      </c>
      <c r="W112" s="127">
        <f t="shared" si="9"/>
        <v>1.5298391833299867</v>
      </c>
      <c r="X112" s="115"/>
      <c r="Y112" s="125">
        <v>109</v>
      </c>
      <c r="Z112" s="126">
        <v>40.100076000000001</v>
      </c>
      <c r="AA112" s="127">
        <f t="shared" si="10"/>
        <v>2.7181993370785631</v>
      </c>
      <c r="AB112" s="120"/>
      <c r="AC112" s="115"/>
      <c r="AD112" s="115"/>
      <c r="AE112" s="115"/>
      <c r="AF112" s="115"/>
    </row>
    <row r="113" spans="1:32" ht="12.75" customHeight="1">
      <c r="A113" s="125">
        <v>110</v>
      </c>
      <c r="B113" s="126">
        <v>50.266146216906975</v>
      </c>
      <c r="C113" s="127">
        <f t="shared" si="0"/>
        <v>2.1883515701667537</v>
      </c>
      <c r="D113" s="128"/>
      <c r="E113" s="125">
        <v>110</v>
      </c>
      <c r="F113" s="126">
        <v>28.560310350515326</v>
      </c>
      <c r="G113" s="127">
        <f t="shared" si="1"/>
        <v>3.8514987634934865</v>
      </c>
      <c r="H113" s="129"/>
      <c r="I113" s="130">
        <f t="shared" si="11"/>
        <v>110</v>
      </c>
      <c r="J113" s="127">
        <f t="shared" si="2"/>
        <v>83.776910361511625</v>
      </c>
      <c r="K113" s="127">
        <f t="shared" si="3"/>
        <v>1.3130109421000522</v>
      </c>
      <c r="L113" s="128"/>
      <c r="M113" s="130">
        <f t="shared" si="12"/>
        <v>110</v>
      </c>
      <c r="N113" s="127">
        <f t="shared" si="4"/>
        <v>47.600517250858879</v>
      </c>
      <c r="O113" s="127">
        <f t="shared" si="5"/>
        <v>2.3108992580960916</v>
      </c>
      <c r="P113" s="129"/>
      <c r="Q113" s="130">
        <f t="shared" si="13"/>
        <v>110</v>
      </c>
      <c r="R113" s="127">
        <f t="shared" si="6"/>
        <v>125.66536554226744</v>
      </c>
      <c r="S113" s="127">
        <f t="shared" si="7"/>
        <v>0.87534062806670143</v>
      </c>
      <c r="T113" s="115"/>
      <c r="U113" s="130">
        <f t="shared" si="14"/>
        <v>110</v>
      </c>
      <c r="V113" s="127">
        <f t="shared" si="8"/>
        <v>71.400775876288307</v>
      </c>
      <c r="W113" s="127">
        <f t="shared" si="9"/>
        <v>1.5405995053973947</v>
      </c>
      <c r="X113" s="115"/>
      <c r="Y113" s="125">
        <v>110</v>
      </c>
      <c r="Z113" s="126">
        <v>40.19106</v>
      </c>
      <c r="AA113" s="127">
        <f t="shared" si="10"/>
        <v>2.736927067860365</v>
      </c>
      <c r="AB113" s="120"/>
      <c r="AC113" s="115"/>
      <c r="AD113" s="115"/>
      <c r="AE113" s="115"/>
      <c r="AF113" s="115"/>
    </row>
    <row r="114" spans="1:32" ht="12.75" customHeight="1">
      <c r="A114" s="125">
        <v>111</v>
      </c>
      <c r="B114" s="126">
        <v>50.371853057385188</v>
      </c>
      <c r="C114" s="127">
        <f t="shared" si="0"/>
        <v>2.2036116057423047</v>
      </c>
      <c r="D114" s="128"/>
      <c r="E114" s="125">
        <v>111</v>
      </c>
      <c r="F114" s="126">
        <v>28.620371055332495</v>
      </c>
      <c r="G114" s="127">
        <f t="shared" si="1"/>
        <v>3.8783564261064565</v>
      </c>
      <c r="H114" s="129"/>
      <c r="I114" s="130">
        <f t="shared" si="11"/>
        <v>111</v>
      </c>
      <c r="J114" s="127">
        <f t="shared" si="2"/>
        <v>83.95308842897532</v>
      </c>
      <c r="K114" s="127">
        <f t="shared" si="3"/>
        <v>1.3221669634453828</v>
      </c>
      <c r="L114" s="128"/>
      <c r="M114" s="130">
        <f t="shared" si="12"/>
        <v>111</v>
      </c>
      <c r="N114" s="127">
        <f t="shared" si="4"/>
        <v>47.700618425554161</v>
      </c>
      <c r="O114" s="127">
        <f t="shared" si="5"/>
        <v>2.3270138556638735</v>
      </c>
      <c r="P114" s="129"/>
      <c r="Q114" s="130">
        <f t="shared" si="13"/>
        <v>111</v>
      </c>
      <c r="R114" s="127">
        <f t="shared" si="6"/>
        <v>125.92963264346297</v>
      </c>
      <c r="S114" s="127">
        <f t="shared" si="7"/>
        <v>0.88144464229692199</v>
      </c>
      <c r="T114" s="115"/>
      <c r="U114" s="130">
        <f t="shared" si="14"/>
        <v>111</v>
      </c>
      <c r="V114" s="127">
        <f t="shared" si="8"/>
        <v>71.550927638331231</v>
      </c>
      <c r="W114" s="127">
        <f t="shared" si="9"/>
        <v>1.5513425704425827</v>
      </c>
      <c r="X114" s="115"/>
      <c r="Y114" s="125">
        <v>111</v>
      </c>
      <c r="Z114" s="126">
        <v>40.280208000000002</v>
      </c>
      <c r="AA114" s="127">
        <f t="shared" si="10"/>
        <v>2.7556957997833575</v>
      </c>
      <c r="AB114" s="120"/>
      <c r="AC114" s="115"/>
      <c r="AD114" s="115"/>
      <c r="AE114" s="115"/>
      <c r="AF114" s="115"/>
    </row>
    <row r="115" spans="1:32" ht="12.75" customHeight="1">
      <c r="A115" s="125">
        <v>112</v>
      </c>
      <c r="B115" s="126">
        <v>50.47665758221013</v>
      </c>
      <c r="C115" s="127">
        <f t="shared" si="0"/>
        <v>2.218847391342984</v>
      </c>
      <c r="D115" s="128"/>
      <c r="E115" s="125">
        <v>112</v>
      </c>
      <c r="F115" s="126">
        <v>28.679919080801209</v>
      </c>
      <c r="G115" s="127">
        <f t="shared" si="1"/>
        <v>3.905171408763652</v>
      </c>
      <c r="H115" s="129"/>
      <c r="I115" s="130">
        <f t="shared" si="11"/>
        <v>112</v>
      </c>
      <c r="J115" s="127">
        <f t="shared" si="2"/>
        <v>84.127762637016886</v>
      </c>
      <c r="K115" s="127">
        <f t="shared" si="3"/>
        <v>1.3313084348057904</v>
      </c>
      <c r="L115" s="128"/>
      <c r="M115" s="130">
        <f t="shared" si="12"/>
        <v>112</v>
      </c>
      <c r="N115" s="127">
        <f t="shared" si="4"/>
        <v>47.799865134668686</v>
      </c>
      <c r="O115" s="127">
        <f t="shared" si="5"/>
        <v>2.343102845258191</v>
      </c>
      <c r="P115" s="129"/>
      <c r="Q115" s="130">
        <f t="shared" si="13"/>
        <v>112</v>
      </c>
      <c r="R115" s="127">
        <f t="shared" si="6"/>
        <v>126.19164395552532</v>
      </c>
      <c r="S115" s="127">
        <f t="shared" si="7"/>
        <v>0.88753895653719361</v>
      </c>
      <c r="T115" s="115"/>
      <c r="U115" s="130">
        <f t="shared" si="14"/>
        <v>112</v>
      </c>
      <c r="V115" s="127">
        <f t="shared" si="8"/>
        <v>71.699797702003025</v>
      </c>
      <c r="W115" s="127">
        <f t="shared" si="9"/>
        <v>1.5620685635054607</v>
      </c>
      <c r="X115" s="115"/>
      <c r="Y115" s="125">
        <v>112</v>
      </c>
      <c r="Z115" s="126">
        <v>40.367520000000006</v>
      </c>
      <c r="AA115" s="127">
        <f t="shared" si="10"/>
        <v>2.7745078221302668</v>
      </c>
      <c r="AB115" s="120"/>
      <c r="AC115" s="115"/>
      <c r="AD115" s="115"/>
      <c r="AE115" s="115"/>
      <c r="AF115" s="115"/>
    </row>
    <row r="116" spans="1:32" ht="12.75" customHeight="1">
      <c r="A116" s="125">
        <v>113</v>
      </c>
      <c r="B116" s="126">
        <v>50.580575832868711</v>
      </c>
      <c r="C116" s="127">
        <f t="shared" si="0"/>
        <v>2.2340591845648654</v>
      </c>
      <c r="D116" s="128"/>
      <c r="E116" s="125">
        <v>113</v>
      </c>
      <c r="F116" s="126">
        <v>28.738963541402679</v>
      </c>
      <c r="G116" s="127">
        <f t="shared" si="1"/>
        <v>3.9319441648341624</v>
      </c>
      <c r="H116" s="129"/>
      <c r="I116" s="130">
        <f t="shared" si="11"/>
        <v>113</v>
      </c>
      <c r="J116" s="127">
        <f t="shared" si="2"/>
        <v>84.300959721447853</v>
      </c>
      <c r="K116" s="127">
        <f t="shared" si="3"/>
        <v>1.3404355107389192</v>
      </c>
      <c r="L116" s="128"/>
      <c r="M116" s="130">
        <f t="shared" si="12"/>
        <v>113</v>
      </c>
      <c r="N116" s="127">
        <f t="shared" si="4"/>
        <v>47.898272569004469</v>
      </c>
      <c r="O116" s="127">
        <f t="shared" si="5"/>
        <v>2.3591664989004975</v>
      </c>
      <c r="P116" s="129"/>
      <c r="Q116" s="130">
        <f t="shared" si="13"/>
        <v>113</v>
      </c>
      <c r="R116" s="127">
        <f t="shared" si="6"/>
        <v>126.45143958217177</v>
      </c>
      <c r="S116" s="127">
        <f t="shared" si="7"/>
        <v>0.8936236738259461</v>
      </c>
      <c r="T116" s="115"/>
      <c r="U116" s="130">
        <f t="shared" si="14"/>
        <v>113</v>
      </c>
      <c r="V116" s="127">
        <f t="shared" si="8"/>
        <v>71.847408853506693</v>
      </c>
      <c r="W116" s="127">
        <f t="shared" si="9"/>
        <v>1.5727776659336652</v>
      </c>
      <c r="X116" s="115"/>
      <c r="Y116" s="125">
        <v>113</v>
      </c>
      <c r="Z116" s="126">
        <v>40.452995999999999</v>
      </c>
      <c r="AA116" s="127">
        <f t="shared" si="10"/>
        <v>2.7933654160003378</v>
      </c>
      <c r="AB116" s="120"/>
      <c r="AC116" s="115"/>
      <c r="AD116" s="115"/>
      <c r="AE116" s="115"/>
      <c r="AF116" s="115"/>
    </row>
    <row r="117" spans="1:32" ht="12.75" customHeight="1">
      <c r="A117" s="125">
        <v>114</v>
      </c>
      <c r="B117" s="126">
        <v>50.683623426832632</v>
      </c>
      <c r="C117" s="127">
        <f t="shared" si="0"/>
        <v>2.2492472379085426</v>
      </c>
      <c r="D117" s="128"/>
      <c r="E117" s="125">
        <v>114</v>
      </c>
      <c r="F117" s="126">
        <v>28.797513310700356</v>
      </c>
      <c r="G117" s="127">
        <f t="shared" si="1"/>
        <v>3.9586751387190353</v>
      </c>
      <c r="H117" s="129"/>
      <c r="I117" s="130">
        <f t="shared" si="11"/>
        <v>114</v>
      </c>
      <c r="J117" s="127">
        <f t="shared" si="2"/>
        <v>84.472705711387718</v>
      </c>
      <c r="K117" s="127">
        <f t="shared" si="3"/>
        <v>1.3495483427451256</v>
      </c>
      <c r="L117" s="128"/>
      <c r="M117" s="130">
        <f t="shared" si="12"/>
        <v>114</v>
      </c>
      <c r="N117" s="127">
        <f t="shared" si="4"/>
        <v>47.995855517833931</v>
      </c>
      <c r="O117" s="127">
        <f t="shared" si="5"/>
        <v>2.3752050832314211</v>
      </c>
      <c r="P117" s="129"/>
      <c r="Q117" s="130">
        <f t="shared" si="13"/>
        <v>114</v>
      </c>
      <c r="R117" s="127">
        <f t="shared" si="6"/>
        <v>126.70905856708157</v>
      </c>
      <c r="S117" s="127">
        <f t="shared" si="7"/>
        <v>0.89969889516341706</v>
      </c>
      <c r="T117" s="115"/>
      <c r="U117" s="130">
        <f t="shared" si="14"/>
        <v>114</v>
      </c>
      <c r="V117" s="127">
        <f t="shared" si="8"/>
        <v>71.993783276750889</v>
      </c>
      <c r="W117" s="127">
        <f t="shared" si="9"/>
        <v>1.5834700554876142</v>
      </c>
      <c r="X117" s="115"/>
      <c r="Y117" s="125">
        <v>114</v>
      </c>
      <c r="Z117" s="126">
        <v>40.536636000000001</v>
      </c>
      <c r="AA117" s="127">
        <f t="shared" si="10"/>
        <v>2.8122708554306279</v>
      </c>
      <c r="AB117" s="120"/>
      <c r="AC117" s="115"/>
      <c r="AD117" s="115"/>
      <c r="AE117" s="115"/>
      <c r="AF117" s="115"/>
    </row>
    <row r="118" spans="1:32" ht="12.75" customHeight="1">
      <c r="A118" s="125">
        <v>115</v>
      </c>
      <c r="B118" s="126">
        <v>50.785815572371682</v>
      </c>
      <c r="C118" s="127">
        <f t="shared" si="0"/>
        <v>2.2644117989228847</v>
      </c>
      <c r="D118" s="128"/>
      <c r="E118" s="125">
        <v>115</v>
      </c>
      <c r="F118" s="126">
        <v>28.855577029756638</v>
      </c>
      <c r="G118" s="127">
        <f t="shared" si="1"/>
        <v>3.9853647661042766</v>
      </c>
      <c r="H118" s="129"/>
      <c r="I118" s="130">
        <f t="shared" si="11"/>
        <v>115</v>
      </c>
      <c r="J118" s="127">
        <f t="shared" si="2"/>
        <v>84.643025953952801</v>
      </c>
      <c r="K118" s="127">
        <f t="shared" si="3"/>
        <v>1.3586470793537306</v>
      </c>
      <c r="L118" s="128"/>
      <c r="M118" s="130">
        <f t="shared" si="12"/>
        <v>115</v>
      </c>
      <c r="N118" s="127">
        <f t="shared" si="4"/>
        <v>48.092628382927735</v>
      </c>
      <c r="O118" s="127">
        <f t="shared" si="5"/>
        <v>2.3912188596625659</v>
      </c>
      <c r="P118" s="129"/>
      <c r="Q118" s="130">
        <f t="shared" si="13"/>
        <v>115</v>
      </c>
      <c r="R118" s="127">
        <f t="shared" si="6"/>
        <v>126.96453893092919</v>
      </c>
      <c r="S118" s="127">
        <f t="shared" si="7"/>
        <v>0.90576471956915383</v>
      </c>
      <c r="T118" s="115"/>
      <c r="U118" s="130">
        <f t="shared" si="14"/>
        <v>115</v>
      </c>
      <c r="V118" s="127">
        <f t="shared" si="8"/>
        <v>72.138942574391592</v>
      </c>
      <c r="W118" s="127">
        <f t="shared" si="9"/>
        <v>1.5941459064417107</v>
      </c>
      <c r="X118" s="115"/>
      <c r="Y118" s="125">
        <v>115</v>
      </c>
      <c r="Z118" s="126">
        <v>40.61844</v>
      </c>
      <c r="AA118" s="127">
        <f t="shared" si="10"/>
        <v>2.8312264084982091</v>
      </c>
      <c r="AB118" s="120"/>
      <c r="AC118" s="115"/>
      <c r="AD118" s="115"/>
      <c r="AE118" s="115"/>
      <c r="AF118" s="115"/>
    </row>
    <row r="119" spans="1:32" ht="12.75" customHeight="1">
      <c r="A119" s="125">
        <v>116</v>
      </c>
      <c r="B119" s="126">
        <v>50.887167082725618</v>
      </c>
      <c r="C119" s="127">
        <f t="shared" si="0"/>
        <v>2.2795531103435676</v>
      </c>
      <c r="D119" s="128"/>
      <c r="E119" s="125">
        <v>116</v>
      </c>
      <c r="F119" s="126">
        <v>28.913163115185018</v>
      </c>
      <c r="G119" s="127">
        <f t="shared" si="1"/>
        <v>4.0120134742046778</v>
      </c>
      <c r="H119" s="129"/>
      <c r="I119" s="130">
        <f t="shared" si="11"/>
        <v>116</v>
      </c>
      <c r="J119" s="127">
        <f t="shared" si="2"/>
        <v>84.811945137876037</v>
      </c>
      <c r="K119" s="127">
        <f t="shared" si="3"/>
        <v>1.3677318662061406</v>
      </c>
      <c r="L119" s="128"/>
      <c r="M119" s="130">
        <f t="shared" si="12"/>
        <v>116</v>
      </c>
      <c r="N119" s="127">
        <f t="shared" si="4"/>
        <v>48.188605191975029</v>
      </c>
      <c r="O119" s="127">
        <f t="shared" si="5"/>
        <v>2.4072080845228068</v>
      </c>
      <c r="P119" s="129"/>
      <c r="Q119" s="130">
        <f t="shared" si="13"/>
        <v>116</v>
      </c>
      <c r="R119" s="127">
        <f t="shared" si="6"/>
        <v>127.21791770681403</v>
      </c>
      <c r="S119" s="127">
        <f t="shared" si="7"/>
        <v>0.91182124413742716</v>
      </c>
      <c r="T119" s="115"/>
      <c r="U119" s="130">
        <f t="shared" si="14"/>
        <v>116</v>
      </c>
      <c r="V119" s="127">
        <f t="shared" si="8"/>
        <v>72.282907787962543</v>
      </c>
      <c r="W119" s="127">
        <f t="shared" si="9"/>
        <v>1.6048053896818713</v>
      </c>
      <c r="X119" s="115"/>
      <c r="Y119" s="125">
        <v>116</v>
      </c>
      <c r="Z119" s="126">
        <v>40.698408000000001</v>
      </c>
      <c r="AA119" s="127">
        <f t="shared" si="10"/>
        <v>2.8502343384045883</v>
      </c>
      <c r="AB119" s="120"/>
      <c r="AC119" s="115"/>
      <c r="AD119" s="115"/>
      <c r="AE119" s="115"/>
      <c r="AF119" s="115"/>
    </row>
    <row r="120" spans="1:32" ht="12.75" customHeight="1">
      <c r="A120" s="125">
        <v>117</v>
      </c>
      <c r="B120" s="126">
        <v>50.987692389667956</v>
      </c>
      <c r="C120" s="127">
        <f t="shared" si="0"/>
        <v>2.294671410226611</v>
      </c>
      <c r="D120" s="128"/>
      <c r="E120" s="125">
        <v>117</v>
      </c>
      <c r="F120" s="126">
        <v>28.970279766856795</v>
      </c>
      <c r="G120" s="127">
        <f t="shared" si="1"/>
        <v>4.0386216819988352</v>
      </c>
      <c r="H120" s="129"/>
      <c r="I120" s="130">
        <f t="shared" si="11"/>
        <v>117</v>
      </c>
      <c r="J120" s="127">
        <f t="shared" si="2"/>
        <v>84.979487316113264</v>
      </c>
      <c r="K120" s="127">
        <f t="shared" si="3"/>
        <v>1.3768028461359665</v>
      </c>
      <c r="L120" s="128"/>
      <c r="M120" s="130">
        <f t="shared" si="12"/>
        <v>117</v>
      </c>
      <c r="N120" s="127">
        <f t="shared" si="4"/>
        <v>48.283799611427995</v>
      </c>
      <c r="O120" s="127">
        <f t="shared" si="5"/>
        <v>2.4231730091993007</v>
      </c>
      <c r="P120" s="129"/>
      <c r="Q120" s="130">
        <f t="shared" si="13"/>
        <v>117</v>
      </c>
      <c r="R120" s="127">
        <f t="shared" si="6"/>
        <v>127.46923097416989</v>
      </c>
      <c r="S120" s="127">
        <f t="shared" si="7"/>
        <v>0.91786856409064432</v>
      </c>
      <c r="T120" s="115"/>
      <c r="U120" s="130">
        <f t="shared" si="14"/>
        <v>117</v>
      </c>
      <c r="V120" s="127">
        <f t="shared" si="8"/>
        <v>72.425699417141985</v>
      </c>
      <c r="W120" s="127">
        <f t="shared" si="9"/>
        <v>1.6154486727995339</v>
      </c>
      <c r="X120" s="115"/>
      <c r="Y120" s="125">
        <v>117</v>
      </c>
      <c r="Z120" s="126">
        <v>40.776540000000004</v>
      </c>
      <c r="AA120" s="127">
        <f t="shared" si="10"/>
        <v>2.8692969045436416</v>
      </c>
      <c r="AB120" s="120"/>
      <c r="AC120" s="115"/>
      <c r="AD120" s="115"/>
      <c r="AE120" s="115"/>
      <c r="AF120" s="115"/>
    </row>
    <row r="121" spans="1:32" ht="12.75" customHeight="1">
      <c r="A121" s="125">
        <v>118</v>
      </c>
      <c r="B121" s="126">
        <v>51.087405556492307</v>
      </c>
      <c r="C121" s="127">
        <f t="shared" si="0"/>
        <v>2.3097669320771423</v>
      </c>
      <c r="D121" s="128"/>
      <c r="E121" s="125">
        <v>118</v>
      </c>
      <c r="F121" s="126">
        <v>29.026934975279719</v>
      </c>
      <c r="G121" s="127">
        <f t="shared" si="1"/>
        <v>4.0651898004557712</v>
      </c>
      <c r="H121" s="129"/>
      <c r="I121" s="130">
        <f t="shared" si="11"/>
        <v>118</v>
      </c>
      <c r="J121" s="127">
        <f t="shared" si="2"/>
        <v>85.145675927487176</v>
      </c>
      <c r="K121" s="127">
        <f t="shared" si="3"/>
        <v>1.3858601592462856</v>
      </c>
      <c r="L121" s="128"/>
      <c r="M121" s="130">
        <f t="shared" si="12"/>
        <v>118</v>
      </c>
      <c r="N121" s="127">
        <f t="shared" si="4"/>
        <v>48.378224958799535</v>
      </c>
      <c r="O121" s="127">
        <f t="shared" si="5"/>
        <v>2.4391138802734624</v>
      </c>
      <c r="P121" s="129"/>
      <c r="Q121" s="130">
        <f t="shared" si="13"/>
        <v>118</v>
      </c>
      <c r="R121" s="127">
        <f t="shared" si="6"/>
        <v>127.71851389123076</v>
      </c>
      <c r="S121" s="127">
        <f t="shared" si="7"/>
        <v>0.92390677283085709</v>
      </c>
      <c r="T121" s="115"/>
      <c r="U121" s="130">
        <f t="shared" si="14"/>
        <v>118</v>
      </c>
      <c r="V121" s="127">
        <f t="shared" si="8"/>
        <v>72.567337438199289</v>
      </c>
      <c r="W121" s="127">
        <f t="shared" si="9"/>
        <v>1.6260759201823085</v>
      </c>
      <c r="X121" s="115"/>
      <c r="Y121" s="125">
        <v>118</v>
      </c>
      <c r="Z121" s="126">
        <v>40.852835999999996</v>
      </c>
      <c r="AA121" s="127">
        <f t="shared" si="10"/>
        <v>2.8884163635542954</v>
      </c>
      <c r="AB121" s="120"/>
      <c r="AC121" s="115"/>
      <c r="AD121" s="115"/>
      <c r="AE121" s="115"/>
      <c r="AF121" s="115"/>
    </row>
    <row r="122" spans="1:32" ht="12.75" customHeight="1">
      <c r="A122" s="125">
        <v>119</v>
      </c>
      <c r="B122" s="126">
        <v>51.186320290451</v>
      </c>
      <c r="C122" s="127">
        <f t="shared" si="0"/>
        <v>2.3248399049735928</v>
      </c>
      <c r="D122" s="128"/>
      <c r="E122" s="125">
        <v>119</v>
      </c>
      <c r="F122" s="126">
        <v>29.083136528665346</v>
      </c>
      <c r="G122" s="127">
        <f t="shared" si="1"/>
        <v>4.0917182327535233</v>
      </c>
      <c r="H122" s="129"/>
      <c r="I122" s="130">
        <f t="shared" si="11"/>
        <v>119</v>
      </c>
      <c r="J122" s="127">
        <f t="shared" si="2"/>
        <v>85.310533817418332</v>
      </c>
      <c r="K122" s="127">
        <f t="shared" si="3"/>
        <v>1.3949039429841559</v>
      </c>
      <c r="L122" s="128"/>
      <c r="M122" s="130">
        <f t="shared" si="12"/>
        <v>119</v>
      </c>
      <c r="N122" s="127">
        <f t="shared" si="4"/>
        <v>48.471894214442244</v>
      </c>
      <c r="O122" s="127">
        <f t="shared" si="5"/>
        <v>2.4550309396521137</v>
      </c>
      <c r="P122" s="129"/>
      <c r="Q122" s="130">
        <f t="shared" si="13"/>
        <v>119</v>
      </c>
      <c r="R122" s="127">
        <f t="shared" si="6"/>
        <v>127.9658007261275</v>
      </c>
      <c r="S122" s="127">
        <f t="shared" si="7"/>
        <v>0.92993596198943729</v>
      </c>
      <c r="T122" s="115"/>
      <c r="U122" s="130">
        <f t="shared" si="14"/>
        <v>119</v>
      </c>
      <c r="V122" s="127">
        <f t="shared" si="8"/>
        <v>72.707841321663366</v>
      </c>
      <c r="W122" s="127">
        <f t="shared" si="9"/>
        <v>1.6366872931014091</v>
      </c>
      <c r="X122" s="115"/>
      <c r="Y122" s="125">
        <v>119</v>
      </c>
      <c r="Z122" s="126">
        <v>40.927295999999991</v>
      </c>
      <c r="AA122" s="127">
        <f t="shared" si="10"/>
        <v>2.9075949703591468</v>
      </c>
      <c r="AB122" s="120"/>
      <c r="AC122" s="115"/>
      <c r="AD122" s="115"/>
      <c r="AE122" s="115"/>
      <c r="AF122" s="115"/>
    </row>
    <row r="123" spans="1:32" ht="12.75" customHeight="1">
      <c r="A123" s="125">
        <v>120</v>
      </c>
      <c r="B123" s="126">
        <v>51.284449954673143</v>
      </c>
      <c r="C123" s="127">
        <f t="shared" si="0"/>
        <v>2.339890553687519</v>
      </c>
      <c r="D123" s="128"/>
      <c r="E123" s="125">
        <v>120</v>
      </c>
      <c r="F123" s="126">
        <v>29.138892019700648</v>
      </c>
      <c r="G123" s="127">
        <f t="shared" si="1"/>
        <v>4.1182073744900336</v>
      </c>
      <c r="H123" s="129"/>
      <c r="I123" s="130">
        <f t="shared" si="11"/>
        <v>120</v>
      </c>
      <c r="J123" s="127">
        <f t="shared" si="2"/>
        <v>85.474083257788578</v>
      </c>
      <c r="K123" s="127">
        <f t="shared" si="3"/>
        <v>1.4039343322125113</v>
      </c>
      <c r="L123" s="128"/>
      <c r="M123" s="130">
        <f t="shared" si="12"/>
        <v>120</v>
      </c>
      <c r="N123" s="127">
        <f t="shared" si="4"/>
        <v>48.564820032834419</v>
      </c>
      <c r="O123" s="127">
        <f t="shared" si="5"/>
        <v>2.4709244246940201</v>
      </c>
      <c r="P123" s="129"/>
      <c r="Q123" s="130">
        <f t="shared" si="13"/>
        <v>120</v>
      </c>
      <c r="R123" s="127">
        <f t="shared" si="6"/>
        <v>128.21112488668285</v>
      </c>
      <c r="S123" s="127">
        <f t="shared" si="7"/>
        <v>0.93595622147500768</v>
      </c>
      <c r="T123" s="115"/>
      <c r="U123" s="130">
        <f t="shared" si="14"/>
        <v>120</v>
      </c>
      <c r="V123" s="127">
        <f t="shared" si="8"/>
        <v>72.847230049251621</v>
      </c>
      <c r="W123" s="127">
        <f t="shared" si="9"/>
        <v>1.6472829497960135</v>
      </c>
      <c r="X123" s="115"/>
      <c r="Y123" s="125">
        <v>120</v>
      </c>
      <c r="Z123" s="126">
        <v>40.999919999999996</v>
      </c>
      <c r="AA123" s="127">
        <f t="shared" si="10"/>
        <v>2.9268349791902035</v>
      </c>
      <c r="AB123" s="120"/>
      <c r="AC123" s="115"/>
      <c r="AD123" s="115"/>
      <c r="AE123" s="115"/>
      <c r="AF123" s="115"/>
    </row>
    <row r="124" spans="1:32" ht="12.75" customHeight="1">
      <c r="A124" s="125">
        <v>121</v>
      </c>
      <c r="B124" s="126">
        <v>51.381807579588049</v>
      </c>
      <c r="C124" s="127">
        <f t="shared" si="0"/>
        <v>2.3549190987992508</v>
      </c>
      <c r="D124" s="128"/>
      <c r="E124" s="125">
        <v>121</v>
      </c>
      <c r="F124" s="126">
        <v>29.19420885203867</v>
      </c>
      <c r="G124" s="127">
        <f t="shared" si="1"/>
        <v>4.1446576138866806</v>
      </c>
      <c r="H124" s="129"/>
      <c r="I124" s="130">
        <f t="shared" si="11"/>
        <v>121</v>
      </c>
      <c r="J124" s="127">
        <f t="shared" si="2"/>
        <v>85.636345965980084</v>
      </c>
      <c r="K124" s="127">
        <f t="shared" si="3"/>
        <v>1.4129514592795505</v>
      </c>
      <c r="L124" s="128"/>
      <c r="M124" s="130">
        <f t="shared" si="12"/>
        <v>121</v>
      </c>
      <c r="N124" s="127">
        <f t="shared" si="4"/>
        <v>48.657014753397789</v>
      </c>
      <c r="O124" s="127">
        <f t="shared" si="5"/>
        <v>2.4867945683320078</v>
      </c>
      <c r="P124" s="129"/>
      <c r="Q124" s="130">
        <f t="shared" si="13"/>
        <v>121</v>
      </c>
      <c r="R124" s="127">
        <f t="shared" si="6"/>
        <v>128.4545189489701</v>
      </c>
      <c r="S124" s="127">
        <f t="shared" si="7"/>
        <v>0.94196763951970042</v>
      </c>
      <c r="T124" s="115"/>
      <c r="U124" s="130">
        <f t="shared" si="14"/>
        <v>121</v>
      </c>
      <c r="V124" s="127">
        <f t="shared" si="8"/>
        <v>72.985522130096669</v>
      </c>
      <c r="W124" s="127">
        <f t="shared" si="9"/>
        <v>1.6578630455546723</v>
      </c>
      <c r="X124" s="115"/>
      <c r="Y124" s="125">
        <v>121</v>
      </c>
      <c r="Z124" s="126">
        <v>41.070707999999996</v>
      </c>
      <c r="AA124" s="127">
        <f t="shared" si="10"/>
        <v>2.9461386446028643</v>
      </c>
      <c r="AB124" s="120"/>
      <c r="AC124" s="115"/>
      <c r="AD124" s="115"/>
      <c r="AE124" s="115"/>
      <c r="AF124" s="115"/>
    </row>
    <row r="125" spans="1:32" ht="12.75" customHeight="1">
      <c r="A125" s="125">
        <v>122</v>
      </c>
      <c r="B125" s="126">
        <v>51.478405873878714</v>
      </c>
      <c r="C125" s="127">
        <f t="shared" si="0"/>
        <v>2.3699257568095269</v>
      </c>
      <c r="D125" s="128"/>
      <c r="E125" s="125">
        <v>122</v>
      </c>
      <c r="F125" s="126">
        <v>29.249094246521999</v>
      </c>
      <c r="G125" s="127">
        <f t="shared" si="1"/>
        <v>4.1710693319847669</v>
      </c>
      <c r="H125" s="129"/>
      <c r="I125" s="130">
        <f t="shared" si="11"/>
        <v>122</v>
      </c>
      <c r="J125" s="127">
        <f t="shared" si="2"/>
        <v>85.797343123131199</v>
      </c>
      <c r="K125" s="127">
        <f t="shared" si="3"/>
        <v>1.421955454085716</v>
      </c>
      <c r="L125" s="128"/>
      <c r="M125" s="130">
        <f t="shared" si="12"/>
        <v>122</v>
      </c>
      <c r="N125" s="127">
        <f t="shared" si="4"/>
        <v>48.748490410869998</v>
      </c>
      <c r="O125" s="127">
        <f t="shared" si="5"/>
        <v>2.5026415991908602</v>
      </c>
      <c r="P125" s="129"/>
      <c r="Q125" s="130">
        <f t="shared" si="13"/>
        <v>122</v>
      </c>
      <c r="R125" s="127">
        <f t="shared" si="6"/>
        <v>128.69601468469676</v>
      </c>
      <c r="S125" s="127">
        <f t="shared" si="7"/>
        <v>0.94797030272381089</v>
      </c>
      <c r="T125" s="115"/>
      <c r="U125" s="130">
        <f t="shared" si="14"/>
        <v>122</v>
      </c>
      <c r="V125" s="127">
        <f t="shared" si="8"/>
        <v>73.122735616304993</v>
      </c>
      <c r="W125" s="127">
        <f t="shared" si="9"/>
        <v>1.6684277327939068</v>
      </c>
      <c r="X125" s="115"/>
      <c r="Y125" s="125">
        <v>122</v>
      </c>
      <c r="Z125" s="126">
        <v>41.139659999999999</v>
      </c>
      <c r="AA125" s="127">
        <f t="shared" si="10"/>
        <v>2.9655082224792331</v>
      </c>
      <c r="AB125" s="120"/>
      <c r="AC125" s="115"/>
      <c r="AD125" s="115"/>
      <c r="AE125" s="115"/>
      <c r="AF125" s="115"/>
    </row>
    <row r="126" spans="1:32" ht="12.75" customHeight="1">
      <c r="A126" s="125">
        <v>123</v>
      </c>
      <c r="B126" s="126">
        <v>51.574257234988046</v>
      </c>
      <c r="C126" s="127">
        <f t="shared" si="0"/>
        <v>2.3849107402473</v>
      </c>
      <c r="D126" s="128"/>
      <c r="E126" s="125">
        <v>123</v>
      </c>
      <c r="F126" s="126">
        <v>29.303555247152303</v>
      </c>
      <c r="G126" s="127">
        <f t="shared" si="1"/>
        <v>4.1974429028352471</v>
      </c>
      <c r="H126" s="129"/>
      <c r="I126" s="130">
        <f t="shared" si="11"/>
        <v>123</v>
      </c>
      <c r="J126" s="127">
        <f t="shared" si="2"/>
        <v>85.957095391646746</v>
      </c>
      <c r="K126" s="127">
        <f t="shared" si="3"/>
        <v>1.4309464441483799</v>
      </c>
      <c r="L126" s="128"/>
      <c r="M126" s="130">
        <f t="shared" si="12"/>
        <v>123</v>
      </c>
      <c r="N126" s="127">
        <f t="shared" si="4"/>
        <v>48.839258745253844</v>
      </c>
      <c r="O126" s="127">
        <f t="shared" si="5"/>
        <v>2.518465741701148</v>
      </c>
      <c r="P126" s="129"/>
      <c r="Q126" s="130">
        <f t="shared" si="13"/>
        <v>123</v>
      </c>
      <c r="R126" s="127">
        <f t="shared" si="6"/>
        <v>128.93564308747011</v>
      </c>
      <c r="S126" s="127">
        <f t="shared" si="7"/>
        <v>0.95396429609891997</v>
      </c>
      <c r="T126" s="115"/>
      <c r="U126" s="130">
        <f t="shared" si="14"/>
        <v>123</v>
      </c>
      <c r="V126" s="127">
        <f t="shared" si="8"/>
        <v>73.258888117880758</v>
      </c>
      <c r="W126" s="127">
        <f t="shared" si="9"/>
        <v>1.6789771611340989</v>
      </c>
      <c r="X126" s="115"/>
      <c r="Y126" s="125">
        <v>123</v>
      </c>
      <c r="Z126" s="126">
        <v>41.206776000000005</v>
      </c>
      <c r="AA126" s="127">
        <f t="shared" si="10"/>
        <v>2.9849459710218529</v>
      </c>
      <c r="AB126" s="120"/>
      <c r="AC126" s="115"/>
      <c r="AD126" s="115"/>
      <c r="AE126" s="115"/>
      <c r="AF126" s="115"/>
    </row>
    <row r="127" spans="1:32" ht="12.75" customHeight="1">
      <c r="A127" s="125">
        <v>124</v>
      </c>
      <c r="B127" s="126">
        <v>51.669373759199878</v>
      </c>
      <c r="C127" s="127">
        <f t="shared" si="0"/>
        <v>2.3998742577738605</v>
      </c>
      <c r="D127" s="128"/>
      <c r="E127" s="125">
        <v>124</v>
      </c>
      <c r="F127" s="126">
        <v>29.357598726818118</v>
      </c>
      <c r="G127" s="127">
        <f t="shared" si="1"/>
        <v>4.2237786936819939</v>
      </c>
      <c r="H127" s="129"/>
      <c r="I127" s="130">
        <f t="shared" si="11"/>
        <v>124</v>
      </c>
      <c r="J127" s="127">
        <f t="shared" si="2"/>
        <v>86.115622931999795</v>
      </c>
      <c r="K127" s="127">
        <f t="shared" si="3"/>
        <v>1.4399245546643165</v>
      </c>
      <c r="L127" s="128"/>
      <c r="M127" s="130">
        <f t="shared" si="12"/>
        <v>124</v>
      </c>
      <c r="N127" s="127">
        <f t="shared" si="4"/>
        <v>48.929331211363532</v>
      </c>
      <c r="O127" s="127">
        <f t="shared" si="5"/>
        <v>2.5342672162091961</v>
      </c>
      <c r="P127" s="129"/>
      <c r="Q127" s="130">
        <f t="shared" si="13"/>
        <v>124</v>
      </c>
      <c r="R127" s="127">
        <f t="shared" si="6"/>
        <v>129.1734343979997</v>
      </c>
      <c r="S127" s="127">
        <f t="shared" si="7"/>
        <v>0.95994970310954419</v>
      </c>
      <c r="T127" s="115"/>
      <c r="U127" s="130">
        <f t="shared" si="14"/>
        <v>124</v>
      </c>
      <c r="V127" s="127">
        <f t="shared" si="8"/>
        <v>73.393996817045291</v>
      </c>
      <c r="W127" s="127">
        <f t="shared" si="9"/>
        <v>1.6895114774727977</v>
      </c>
      <c r="X127" s="115"/>
      <c r="Y127" s="125">
        <v>124</v>
      </c>
      <c r="Z127" s="126">
        <v>41.272055999999999</v>
      </c>
      <c r="AA127" s="127">
        <f t="shared" si="10"/>
        <v>3.0044541517388907</v>
      </c>
      <c r="AB127" s="120"/>
      <c r="AC127" s="115"/>
      <c r="AD127" s="115"/>
      <c r="AE127" s="115"/>
      <c r="AF127" s="115"/>
    </row>
    <row r="128" spans="1:32" ht="12.75" customHeight="1">
      <c r="A128" s="125">
        <v>125</v>
      </c>
      <c r="B128" s="126">
        <v>51.763767251314931</v>
      </c>
      <c r="C128" s="127">
        <f t="shared" si="0"/>
        <v>2.4148165142834475</v>
      </c>
      <c r="D128" s="128"/>
      <c r="E128" s="125">
        <v>125</v>
      </c>
      <c r="F128" s="126">
        <v>29.411231392792576</v>
      </c>
      <c r="G128" s="127">
        <f t="shared" si="1"/>
        <v>4.2500770651388677</v>
      </c>
      <c r="H128" s="129"/>
      <c r="I128" s="130">
        <f t="shared" si="11"/>
        <v>125</v>
      </c>
      <c r="J128" s="127">
        <f t="shared" si="2"/>
        <v>86.272945418858228</v>
      </c>
      <c r="K128" s="127">
        <f t="shared" si="3"/>
        <v>1.4488899085700684</v>
      </c>
      <c r="L128" s="128"/>
      <c r="M128" s="130">
        <f t="shared" si="12"/>
        <v>125</v>
      </c>
      <c r="N128" s="127">
        <f t="shared" si="4"/>
        <v>49.018718987987626</v>
      </c>
      <c r="O128" s="127">
        <f t="shared" si="5"/>
        <v>2.5500462390833207</v>
      </c>
      <c r="P128" s="129"/>
      <c r="Q128" s="130">
        <f t="shared" si="13"/>
        <v>125</v>
      </c>
      <c r="R128" s="127">
        <f t="shared" si="6"/>
        <v>129.40941812828731</v>
      </c>
      <c r="S128" s="127">
        <f t="shared" si="7"/>
        <v>0.96592660571337918</v>
      </c>
      <c r="T128" s="115"/>
      <c r="U128" s="130">
        <f t="shared" si="14"/>
        <v>125</v>
      </c>
      <c r="V128" s="127">
        <f t="shared" si="8"/>
        <v>73.528078481981439</v>
      </c>
      <c r="W128" s="127">
        <f t="shared" si="9"/>
        <v>1.700030826055547</v>
      </c>
      <c r="X128" s="115"/>
      <c r="Y128" s="125">
        <v>125</v>
      </c>
      <c r="Z128" s="126">
        <v>41.335499999999996</v>
      </c>
      <c r="AA128" s="127">
        <f t="shared" si="10"/>
        <v>3.0240350304217927</v>
      </c>
      <c r="AB128" s="120"/>
      <c r="AC128" s="115"/>
      <c r="AD128" s="115"/>
      <c r="AE128" s="115"/>
      <c r="AF128" s="115"/>
    </row>
    <row r="129" spans="1:32" ht="12.75" customHeight="1">
      <c r="A129" s="125">
        <v>126</v>
      </c>
      <c r="B129" s="126">
        <v>51.857449233941438</v>
      </c>
      <c r="C129" s="127">
        <f t="shared" si="0"/>
        <v>2.4297377110004712</v>
      </c>
      <c r="D129" s="128"/>
      <c r="E129" s="125">
        <v>126</v>
      </c>
      <c r="F129" s="126">
        <v>29.464459792012178</v>
      </c>
      <c r="G129" s="127">
        <f t="shared" si="1"/>
        <v>4.2763383713608292</v>
      </c>
      <c r="H129" s="129"/>
      <c r="I129" s="130">
        <f t="shared" si="11"/>
        <v>126</v>
      </c>
      <c r="J129" s="127">
        <f t="shared" si="2"/>
        <v>86.429082056569072</v>
      </c>
      <c r="K129" s="127">
        <f t="shared" si="3"/>
        <v>1.4578426266002824</v>
      </c>
      <c r="L129" s="128"/>
      <c r="M129" s="130">
        <f t="shared" si="12"/>
        <v>126</v>
      </c>
      <c r="N129" s="127">
        <f t="shared" si="4"/>
        <v>49.107432986686966</v>
      </c>
      <c r="O129" s="127">
        <f t="shared" si="5"/>
        <v>2.5658030228164974</v>
      </c>
      <c r="P129" s="129"/>
      <c r="Q129" s="130">
        <f t="shared" si="13"/>
        <v>126</v>
      </c>
      <c r="R129" s="127">
        <f t="shared" si="6"/>
        <v>129.64362308485357</v>
      </c>
      <c r="S129" s="127">
        <f t="shared" si="7"/>
        <v>0.97189508440018857</v>
      </c>
      <c r="T129" s="115"/>
      <c r="U129" s="130">
        <f t="shared" si="14"/>
        <v>126</v>
      </c>
      <c r="V129" s="127">
        <f t="shared" si="8"/>
        <v>73.661149480030446</v>
      </c>
      <c r="W129" s="127">
        <f t="shared" si="9"/>
        <v>1.7105353485443318</v>
      </c>
      <c r="X129" s="115"/>
      <c r="Y129" s="125">
        <v>126</v>
      </c>
      <c r="Z129" s="126">
        <v>41.397108000000003</v>
      </c>
      <c r="AA129" s="127">
        <f t="shared" si="10"/>
        <v>3.0436908781164131</v>
      </c>
      <c r="AB129" s="120"/>
      <c r="AC129" s="115"/>
      <c r="AD129" s="115"/>
      <c r="AE129" s="115"/>
      <c r="AF129" s="115"/>
    </row>
    <row r="130" spans="1:32" ht="12.75" customHeight="1">
      <c r="A130" s="125">
        <v>127</v>
      </c>
      <c r="B130" s="126">
        <v>51.950430956418423</v>
      </c>
      <c r="C130" s="127">
        <f t="shared" si="0"/>
        <v>2.4446380455735039</v>
      </c>
      <c r="D130" s="128"/>
      <c r="E130" s="125">
        <v>127</v>
      </c>
      <c r="F130" s="126">
        <v>29.517290316146834</v>
      </c>
      <c r="G130" s="127">
        <f t="shared" si="1"/>
        <v>4.3025629602093671</v>
      </c>
      <c r="H130" s="129"/>
      <c r="I130" s="130">
        <f t="shared" si="11"/>
        <v>127</v>
      </c>
      <c r="J130" s="127">
        <f t="shared" si="2"/>
        <v>86.584051594030711</v>
      </c>
      <c r="K130" s="127">
        <f t="shared" si="3"/>
        <v>1.4667828273441024</v>
      </c>
      <c r="L130" s="128"/>
      <c r="M130" s="130">
        <f t="shared" si="12"/>
        <v>127</v>
      </c>
      <c r="N130" s="127">
        <f t="shared" si="4"/>
        <v>49.195483860244728</v>
      </c>
      <c r="O130" s="127">
        <f t="shared" si="5"/>
        <v>2.5815377761256197</v>
      </c>
      <c r="P130" s="129"/>
      <c r="Q130" s="130">
        <f t="shared" si="13"/>
        <v>127</v>
      </c>
      <c r="R130" s="127">
        <f t="shared" si="6"/>
        <v>129.87607739104604</v>
      </c>
      <c r="S130" s="127">
        <f t="shared" si="7"/>
        <v>0.9778552182294018</v>
      </c>
      <c r="T130" s="115"/>
      <c r="U130" s="130">
        <f t="shared" si="14"/>
        <v>127</v>
      </c>
      <c r="V130" s="127">
        <f t="shared" si="8"/>
        <v>73.793225790367075</v>
      </c>
      <c r="W130" s="127">
        <f t="shared" si="9"/>
        <v>1.7210251840837469</v>
      </c>
      <c r="X130" s="115"/>
      <c r="Y130" s="125">
        <v>127</v>
      </c>
      <c r="Z130" s="126">
        <v>41.456880000000005</v>
      </c>
      <c r="AA130" s="127">
        <f t="shared" si="10"/>
        <v>3.063423972088589</v>
      </c>
      <c r="AB130" s="120"/>
      <c r="AC130" s="115"/>
      <c r="AD130" s="115"/>
      <c r="AE130" s="115"/>
      <c r="AF130" s="115"/>
    </row>
    <row r="131" spans="1:32" ht="12.75" customHeight="1">
      <c r="A131" s="125">
        <v>128</v>
      </c>
      <c r="B131" s="126">
        <v>52.042723403389097</v>
      </c>
      <c r="C131" s="127">
        <f t="shared" si="0"/>
        <v>2.4595177121661633</v>
      </c>
      <c r="D131" s="128"/>
      <c r="E131" s="125">
        <v>128</v>
      </c>
      <c r="F131" s="126">
        <v>29.569729206471077</v>
      </c>
      <c r="G131" s="127">
        <f t="shared" si="1"/>
        <v>4.3287511734124475</v>
      </c>
      <c r="H131" s="129"/>
      <c r="I131" s="130">
        <f t="shared" si="11"/>
        <v>128</v>
      </c>
      <c r="J131" s="127">
        <f t="shared" si="2"/>
        <v>86.73787233898183</v>
      </c>
      <c r="K131" s="127">
        <f t="shared" si="3"/>
        <v>1.475710627299698</v>
      </c>
      <c r="L131" s="128"/>
      <c r="M131" s="130">
        <f t="shared" si="12"/>
        <v>128</v>
      </c>
      <c r="N131" s="127">
        <f t="shared" si="4"/>
        <v>49.28288201078513</v>
      </c>
      <c r="O131" s="127">
        <f t="shared" si="5"/>
        <v>2.5972507040474686</v>
      </c>
      <c r="P131" s="129"/>
      <c r="Q131" s="130">
        <f t="shared" si="13"/>
        <v>128</v>
      </c>
      <c r="R131" s="127">
        <f t="shared" si="6"/>
        <v>130.10680850847274</v>
      </c>
      <c r="S131" s="127">
        <f t="shared" si="7"/>
        <v>0.9838070848664654</v>
      </c>
      <c r="T131" s="115"/>
      <c r="U131" s="130">
        <f t="shared" si="14"/>
        <v>128</v>
      </c>
      <c r="V131" s="127">
        <f t="shared" si="8"/>
        <v>73.924323016177695</v>
      </c>
      <c r="W131" s="127">
        <f t="shared" si="9"/>
        <v>1.7315004693649789</v>
      </c>
      <c r="X131" s="115"/>
      <c r="Y131" s="125">
        <v>128</v>
      </c>
      <c r="Z131" s="126">
        <v>41.514815999999996</v>
      </c>
      <c r="AA131" s="127">
        <f t="shared" si="10"/>
        <v>3.0832365967851096</v>
      </c>
      <c r="AB131" s="120"/>
      <c r="AC131" s="115"/>
      <c r="AD131" s="115"/>
      <c r="AE131" s="115"/>
      <c r="AF131" s="115"/>
    </row>
    <row r="132" spans="1:32" ht="12.75" customHeight="1">
      <c r="A132" s="125">
        <v>129</v>
      </c>
      <c r="B132" s="126">
        <v>52.134337303040617</v>
      </c>
      <c r="C132" s="127">
        <f t="shared" si="0"/>
        <v>2.4743769015450088</v>
      </c>
      <c r="D132" s="128"/>
      <c r="E132" s="125">
        <v>129</v>
      </c>
      <c r="F132" s="126">
        <v>29.621782558545807</v>
      </c>
      <c r="G132" s="127">
        <f t="shared" si="1"/>
        <v>4.3549033467192144</v>
      </c>
      <c r="H132" s="129"/>
      <c r="I132" s="130">
        <f t="shared" si="11"/>
        <v>129</v>
      </c>
      <c r="J132" s="127">
        <f t="shared" si="2"/>
        <v>86.890562171734359</v>
      </c>
      <c r="K132" s="127">
        <f t="shared" si="3"/>
        <v>1.4846261409270052</v>
      </c>
      <c r="L132" s="128"/>
      <c r="M132" s="130">
        <f t="shared" si="12"/>
        <v>129</v>
      </c>
      <c r="N132" s="127">
        <f t="shared" si="4"/>
        <v>49.369637597576343</v>
      </c>
      <c r="O132" s="127">
        <f t="shared" si="5"/>
        <v>2.6129420080315291</v>
      </c>
      <c r="P132" s="129"/>
      <c r="Q132" s="130">
        <f t="shared" si="13"/>
        <v>129</v>
      </c>
      <c r="R132" s="127">
        <f t="shared" si="6"/>
        <v>130.33584325760154</v>
      </c>
      <c r="S132" s="127">
        <f t="shared" si="7"/>
        <v>0.98975076061800349</v>
      </c>
      <c r="T132" s="115"/>
      <c r="U132" s="130">
        <f t="shared" si="14"/>
        <v>129</v>
      </c>
      <c r="V132" s="127">
        <f t="shared" si="8"/>
        <v>74.054456396364515</v>
      </c>
      <c r="W132" s="127">
        <f t="shared" si="9"/>
        <v>1.741961338687686</v>
      </c>
      <c r="X132" s="115"/>
      <c r="Y132" s="125">
        <v>129</v>
      </c>
      <c r="Z132" s="126">
        <v>41.570915999999997</v>
      </c>
      <c r="AA132" s="127">
        <f t="shared" si="10"/>
        <v>3.1031310447910267</v>
      </c>
      <c r="AB132" s="120"/>
      <c r="AC132" s="115"/>
      <c r="AD132" s="115"/>
      <c r="AE132" s="115"/>
      <c r="AF132" s="115"/>
    </row>
    <row r="133" spans="1:32" ht="12.75" customHeight="1">
      <c r="A133" s="125">
        <v>130</v>
      </c>
      <c r="B133" s="126">
        <v>52.225283135025684</v>
      </c>
      <c r="C133" s="127">
        <f t="shared" si="0"/>
        <v>2.4892158011645802</v>
      </c>
      <c r="D133" s="128"/>
      <c r="E133" s="125">
        <v>130</v>
      </c>
      <c r="F133" s="126">
        <v>29.67345632671914</v>
      </c>
      <c r="G133" s="127">
        <f t="shared" si="1"/>
        <v>4.3810198100496613</v>
      </c>
      <c r="H133" s="129"/>
      <c r="I133" s="130">
        <f t="shared" si="11"/>
        <v>130</v>
      </c>
      <c r="J133" s="127">
        <f t="shared" si="2"/>
        <v>87.042138558376138</v>
      </c>
      <c r="K133" s="127">
        <f t="shared" si="3"/>
        <v>1.4935294806987482</v>
      </c>
      <c r="L133" s="128"/>
      <c r="M133" s="130">
        <f t="shared" si="12"/>
        <v>130</v>
      </c>
      <c r="N133" s="127">
        <f t="shared" si="4"/>
        <v>49.455760544531906</v>
      </c>
      <c r="O133" s="127">
        <f t="shared" si="5"/>
        <v>2.6286118860297965</v>
      </c>
      <c r="P133" s="129"/>
      <c r="Q133" s="130">
        <f t="shared" si="13"/>
        <v>130</v>
      </c>
      <c r="R133" s="127">
        <f t="shared" si="6"/>
        <v>130.56320783756419</v>
      </c>
      <c r="S133" s="127">
        <f t="shared" si="7"/>
        <v>0.99568632046583228</v>
      </c>
      <c r="T133" s="115"/>
      <c r="U133" s="130">
        <f t="shared" si="14"/>
        <v>130</v>
      </c>
      <c r="V133" s="127">
        <f t="shared" si="8"/>
        <v>74.183640816797848</v>
      </c>
      <c r="W133" s="127">
        <f t="shared" si="9"/>
        <v>1.7524079240198644</v>
      </c>
      <c r="X133" s="115"/>
      <c r="Y133" s="125">
        <v>130</v>
      </c>
      <c r="Z133" s="126">
        <v>41.625179999999993</v>
      </c>
      <c r="AA133" s="127">
        <f t="shared" si="10"/>
        <v>3.1231096177842361</v>
      </c>
      <c r="AB133" s="120"/>
      <c r="AC133" s="115"/>
      <c r="AD133" s="115"/>
      <c r="AE133" s="115"/>
      <c r="AF133" s="115"/>
    </row>
    <row r="134" spans="1:32" ht="12.75" customHeight="1">
      <c r="A134" s="125">
        <v>131</v>
      </c>
      <c r="B134" s="126">
        <v>52.31557113808072</v>
      </c>
      <c r="C134" s="127">
        <f t="shared" si="0"/>
        <v>2.5040345952496841</v>
      </c>
      <c r="D134" s="128"/>
      <c r="E134" s="125">
        <v>131</v>
      </c>
      <c r="F134" s="126">
        <v>29.724756328454959</v>
      </c>
      <c r="G134" s="127">
        <f t="shared" si="1"/>
        <v>4.4071008876394426</v>
      </c>
      <c r="H134" s="129"/>
      <c r="I134" s="130">
        <f t="shared" si="11"/>
        <v>131</v>
      </c>
      <c r="J134" s="127">
        <f t="shared" si="2"/>
        <v>87.192618563467875</v>
      </c>
      <c r="K134" s="127">
        <f t="shared" si="3"/>
        <v>1.5024207571498103</v>
      </c>
      <c r="L134" s="128"/>
      <c r="M134" s="130">
        <f t="shared" si="12"/>
        <v>131</v>
      </c>
      <c r="N134" s="127">
        <f t="shared" si="4"/>
        <v>49.541260547424933</v>
      </c>
      <c r="O134" s="127">
        <f t="shared" si="5"/>
        <v>2.6442605325836657</v>
      </c>
      <c r="P134" s="129"/>
      <c r="Q134" s="130">
        <f t="shared" si="13"/>
        <v>131</v>
      </c>
      <c r="R134" s="127">
        <f t="shared" si="6"/>
        <v>130.78892784520178</v>
      </c>
      <c r="S134" s="127">
        <f t="shared" si="7"/>
        <v>1.0016138380998736</v>
      </c>
      <c r="T134" s="115"/>
      <c r="U134" s="130">
        <f t="shared" si="14"/>
        <v>131</v>
      </c>
      <c r="V134" s="127">
        <f t="shared" si="8"/>
        <v>74.311890821137396</v>
      </c>
      <c r="W134" s="127">
        <f t="shared" si="9"/>
        <v>1.7628403550557772</v>
      </c>
      <c r="X134" s="115"/>
      <c r="Y134" s="125">
        <v>131</v>
      </c>
      <c r="Z134" s="126">
        <v>41.677607999999992</v>
      </c>
      <c r="AA134" s="127">
        <f t="shared" si="10"/>
        <v>3.1431746274882193</v>
      </c>
      <c r="AB134" s="120"/>
      <c r="AC134" s="115"/>
      <c r="AD134" s="115"/>
      <c r="AE134" s="115"/>
      <c r="AF134" s="115"/>
    </row>
    <row r="135" spans="1:32" ht="12.75" customHeight="1">
      <c r="A135" s="125">
        <v>132</v>
      </c>
      <c r="B135" s="126">
        <v>52.405211317354215</v>
      </c>
      <c r="C135" s="127">
        <f t="shared" si="0"/>
        <v>2.5188334648750406</v>
      </c>
      <c r="D135" s="128"/>
      <c r="E135" s="125">
        <v>132</v>
      </c>
      <c r="F135" s="126">
        <v>29.775688248496714</v>
      </c>
      <c r="G135" s="127">
        <f t="shared" si="1"/>
        <v>4.4331468981800715</v>
      </c>
      <c r="H135" s="129"/>
      <c r="I135" s="130">
        <f t="shared" si="11"/>
        <v>132</v>
      </c>
      <c r="J135" s="127">
        <f t="shared" si="2"/>
        <v>87.342018862257035</v>
      </c>
      <c r="K135" s="127">
        <f t="shared" si="3"/>
        <v>1.5113000789250242</v>
      </c>
      <c r="L135" s="128"/>
      <c r="M135" s="130">
        <f t="shared" si="12"/>
        <v>132</v>
      </c>
      <c r="N135" s="127">
        <f t="shared" si="4"/>
        <v>49.626147080827856</v>
      </c>
      <c r="O135" s="127">
        <f t="shared" si="5"/>
        <v>2.6598881389080429</v>
      </c>
      <c r="P135" s="129"/>
      <c r="Q135" s="130">
        <f t="shared" si="13"/>
        <v>132</v>
      </c>
      <c r="R135" s="127">
        <f t="shared" si="6"/>
        <v>131.01302829338553</v>
      </c>
      <c r="S135" s="127">
        <f t="shared" si="7"/>
        <v>1.0075333859500162</v>
      </c>
      <c r="T135" s="115"/>
      <c r="U135" s="130">
        <f t="shared" si="14"/>
        <v>132</v>
      </c>
      <c r="V135" s="127">
        <f t="shared" si="8"/>
        <v>74.439220621241773</v>
      </c>
      <c r="W135" s="127">
        <f t="shared" si="9"/>
        <v>1.7732587592720286</v>
      </c>
      <c r="X135" s="115"/>
      <c r="Y135" s="125">
        <v>132</v>
      </c>
      <c r="Z135" s="126">
        <v>41.728199999999994</v>
      </c>
      <c r="AA135" s="127">
        <f t="shared" si="10"/>
        <v>3.1633283966238661</v>
      </c>
      <c r="AB135" s="120"/>
      <c r="AC135" s="115"/>
      <c r="AD135" s="115"/>
      <c r="AE135" s="115"/>
      <c r="AF135" s="115"/>
    </row>
    <row r="136" spans="1:32" ht="12.75" customHeight="1">
      <c r="A136" s="125">
        <v>133</v>
      </c>
      <c r="B136" s="126">
        <v>52.49421345145867</v>
      </c>
      <c r="C136" s="127">
        <f t="shared" si="0"/>
        <v>2.5336125880423932</v>
      </c>
      <c r="D136" s="128"/>
      <c r="E136" s="125">
        <v>133</v>
      </c>
      <c r="F136" s="126">
        <v>29.826257642874243</v>
      </c>
      <c r="G136" s="127">
        <f t="shared" si="1"/>
        <v>4.4591581549546122</v>
      </c>
      <c r="H136" s="129"/>
      <c r="I136" s="130">
        <f t="shared" si="11"/>
        <v>133</v>
      </c>
      <c r="J136" s="127">
        <f t="shared" si="2"/>
        <v>87.490355752431114</v>
      </c>
      <c r="K136" s="127">
        <f t="shared" si="3"/>
        <v>1.5201675528254359</v>
      </c>
      <c r="L136" s="128"/>
      <c r="M136" s="130">
        <f t="shared" si="12"/>
        <v>133</v>
      </c>
      <c r="N136" s="127">
        <f t="shared" si="4"/>
        <v>49.710429404790403</v>
      </c>
      <c r="O136" s="127">
        <f t="shared" si="5"/>
        <v>2.6754948929727673</v>
      </c>
      <c r="P136" s="129"/>
      <c r="Q136" s="130">
        <f t="shared" si="13"/>
        <v>133</v>
      </c>
      <c r="R136" s="127">
        <f t="shared" si="6"/>
        <v>131.23553362864666</v>
      </c>
      <c r="S136" s="127">
        <f t="shared" si="7"/>
        <v>1.0134450352169573</v>
      </c>
      <c r="T136" s="115"/>
      <c r="U136" s="130">
        <f t="shared" si="14"/>
        <v>133</v>
      </c>
      <c r="V136" s="127">
        <f t="shared" si="8"/>
        <v>74.565644107185605</v>
      </c>
      <c r="W136" s="127">
        <f t="shared" si="9"/>
        <v>1.7836632619818449</v>
      </c>
      <c r="X136" s="115"/>
      <c r="Y136" s="125">
        <v>133</v>
      </c>
      <c r="Z136" s="126">
        <v>41.776956000000006</v>
      </c>
      <c r="AA136" s="127">
        <f t="shared" si="10"/>
        <v>3.1835732598612494</v>
      </c>
      <c r="AB136" s="120"/>
      <c r="AC136" s="115"/>
      <c r="AD136" s="115"/>
      <c r="AE136" s="115"/>
      <c r="AF136" s="115"/>
    </row>
    <row r="137" spans="1:32" ht="12.75" customHeight="1">
      <c r="A137" s="125">
        <v>134</v>
      </c>
      <c r="B137" s="126">
        <v>52.582587099258269</v>
      </c>
      <c r="C137" s="127">
        <f t="shared" si="0"/>
        <v>2.5483721397551817</v>
      </c>
      <c r="D137" s="128"/>
      <c r="E137" s="125">
        <v>134</v>
      </c>
      <c r="F137" s="126">
        <v>29.876469942760387</v>
      </c>
      <c r="G137" s="127">
        <f t="shared" si="1"/>
        <v>4.4851349659691184</v>
      </c>
      <c r="H137" s="129"/>
      <c r="I137" s="130">
        <f t="shared" si="11"/>
        <v>134</v>
      </c>
      <c r="J137" s="127">
        <f t="shared" si="2"/>
        <v>87.637645165430456</v>
      </c>
      <c r="K137" s="127">
        <f t="shared" si="3"/>
        <v>1.5290232838531088</v>
      </c>
      <c r="L137" s="128"/>
      <c r="M137" s="130">
        <f t="shared" si="12"/>
        <v>134</v>
      </c>
      <c r="N137" s="127">
        <f t="shared" si="4"/>
        <v>49.794116571267317</v>
      </c>
      <c r="O137" s="127">
        <f t="shared" si="5"/>
        <v>2.691080979581471</v>
      </c>
      <c r="P137" s="129"/>
      <c r="Q137" s="130">
        <f t="shared" si="13"/>
        <v>134</v>
      </c>
      <c r="R137" s="127">
        <f t="shared" si="6"/>
        <v>131.45646774814566</v>
      </c>
      <c r="S137" s="127">
        <f t="shared" si="7"/>
        <v>1.0193488559020727</v>
      </c>
      <c r="T137" s="115"/>
      <c r="U137" s="130">
        <f t="shared" si="14"/>
        <v>134</v>
      </c>
      <c r="V137" s="127">
        <f t="shared" si="8"/>
        <v>74.691174856900957</v>
      </c>
      <c r="W137" s="127">
        <f t="shared" si="9"/>
        <v>1.7940539863876477</v>
      </c>
      <c r="X137" s="115"/>
      <c r="Y137" s="125">
        <v>134</v>
      </c>
      <c r="Z137" s="126">
        <v>41.823875999999998</v>
      </c>
      <c r="AA137" s="127">
        <f t="shared" si="10"/>
        <v>3.2039115647722367</v>
      </c>
      <c r="AB137" s="120"/>
      <c r="AC137" s="115"/>
      <c r="AD137" s="115"/>
      <c r="AE137" s="115"/>
      <c r="AF137" s="115"/>
    </row>
    <row r="138" spans="1:32" ht="12.75" customHeight="1">
      <c r="A138" s="125">
        <v>135</v>
      </c>
      <c r="B138" s="126">
        <v>52.670341606404449</v>
      </c>
      <c r="C138" s="127">
        <f t="shared" si="0"/>
        <v>2.563112292090862</v>
      </c>
      <c r="D138" s="128"/>
      <c r="E138" s="125">
        <v>135</v>
      </c>
      <c r="F138" s="126">
        <v>29.926330458184346</v>
      </c>
      <c r="G138" s="127">
        <f t="shared" si="1"/>
        <v>4.5110776340799168</v>
      </c>
      <c r="H138" s="129"/>
      <c r="I138" s="130">
        <f t="shared" si="11"/>
        <v>135</v>
      </c>
      <c r="J138" s="127">
        <f t="shared" si="2"/>
        <v>87.783902677340748</v>
      </c>
      <c r="K138" s="127">
        <f t="shared" si="3"/>
        <v>1.5378673752545171</v>
      </c>
      <c r="L138" s="128"/>
      <c r="M138" s="130">
        <f t="shared" si="12"/>
        <v>135</v>
      </c>
      <c r="N138" s="127">
        <f t="shared" si="4"/>
        <v>49.877217430307248</v>
      </c>
      <c r="O138" s="127">
        <f t="shared" si="5"/>
        <v>2.7066465804479498</v>
      </c>
      <c r="P138" s="129"/>
      <c r="Q138" s="130">
        <f t="shared" si="13"/>
        <v>135</v>
      </c>
      <c r="R138" s="127">
        <f t="shared" si="6"/>
        <v>131.6758540160111</v>
      </c>
      <c r="S138" s="127">
        <f t="shared" si="7"/>
        <v>1.0252449168363449</v>
      </c>
      <c r="T138" s="115"/>
      <c r="U138" s="130">
        <f t="shared" si="14"/>
        <v>135</v>
      </c>
      <c r="V138" s="127">
        <f t="shared" si="8"/>
        <v>74.815826145460861</v>
      </c>
      <c r="W138" s="127">
        <f t="shared" si="9"/>
        <v>1.804431053631967</v>
      </c>
      <c r="X138" s="115"/>
      <c r="Y138" s="125">
        <v>135</v>
      </c>
      <c r="Z138" s="126">
        <v>41.868960000000001</v>
      </c>
      <c r="AA138" s="127">
        <f t="shared" si="10"/>
        <v>3.2243456727848026</v>
      </c>
      <c r="AB138" s="120"/>
      <c r="AC138" s="115"/>
      <c r="AD138" s="115"/>
      <c r="AE138" s="115"/>
      <c r="AF138" s="115"/>
    </row>
    <row r="139" spans="1:32" ht="12.75" customHeight="1">
      <c r="A139" s="125">
        <v>136</v>
      </c>
      <c r="B139" s="126">
        <v>52.75748611162998</v>
      </c>
      <c r="C139" s="127">
        <f t="shared" si="0"/>
        <v>2.5778332142709859</v>
      </c>
      <c r="D139" s="128"/>
      <c r="E139" s="125">
        <v>136</v>
      </c>
      <c r="F139" s="126">
        <v>29.975844381607942</v>
      </c>
      <c r="G139" s="127">
        <f t="shared" si="1"/>
        <v>4.5369864571169352</v>
      </c>
      <c r="H139" s="129"/>
      <c r="I139" s="130">
        <f t="shared" si="11"/>
        <v>136</v>
      </c>
      <c r="J139" s="127">
        <f t="shared" si="2"/>
        <v>87.929143519383302</v>
      </c>
      <c r="K139" s="127">
        <f t="shared" si="3"/>
        <v>1.5466999285625913</v>
      </c>
      <c r="L139" s="128"/>
      <c r="M139" s="130">
        <f t="shared" si="12"/>
        <v>136</v>
      </c>
      <c r="N139" s="127">
        <f t="shared" si="4"/>
        <v>49.959740636013237</v>
      </c>
      <c r="O139" s="127">
        <f t="shared" si="5"/>
        <v>2.7221918742701612</v>
      </c>
      <c r="P139" s="129"/>
      <c r="Q139" s="130">
        <f t="shared" si="13"/>
        <v>136</v>
      </c>
      <c r="R139" s="127">
        <f t="shared" si="6"/>
        <v>131.89371527907494</v>
      </c>
      <c r="S139" s="127">
        <f t="shared" si="7"/>
        <v>1.0311332857083944</v>
      </c>
      <c r="T139" s="115"/>
      <c r="U139" s="130">
        <f t="shared" si="14"/>
        <v>136</v>
      </c>
      <c r="V139" s="127">
        <f t="shared" si="8"/>
        <v>74.939610954019855</v>
      </c>
      <c r="W139" s="127">
        <f t="shared" si="9"/>
        <v>1.814794582846774</v>
      </c>
      <c r="X139" s="115"/>
      <c r="Y139" s="125">
        <v>136</v>
      </c>
      <c r="Z139" s="126">
        <v>41.912208</v>
      </c>
      <c r="AA139" s="127">
        <f t="shared" si="10"/>
        <v>3.2448779601399194</v>
      </c>
      <c r="AB139" s="120"/>
      <c r="AC139" s="115"/>
      <c r="AD139" s="115"/>
      <c r="AE139" s="115"/>
      <c r="AF139" s="115"/>
    </row>
    <row r="140" spans="1:32" ht="12.75" customHeight="1">
      <c r="A140" s="125">
        <v>137</v>
      </c>
      <c r="B140" s="126">
        <v>52.844029552812749</v>
      </c>
      <c r="C140" s="127">
        <f t="shared" si="0"/>
        <v>2.5925350727290981</v>
      </c>
      <c r="D140" s="128"/>
      <c r="E140" s="125">
        <v>137</v>
      </c>
      <c r="F140" s="126">
        <v>30.025016791370877</v>
      </c>
      <c r="G140" s="127">
        <f t="shared" si="1"/>
        <v>4.5628617280032131</v>
      </c>
      <c r="H140" s="129"/>
      <c r="I140" s="130">
        <f t="shared" si="11"/>
        <v>137</v>
      </c>
      <c r="J140" s="127">
        <f t="shared" si="2"/>
        <v>88.073382588021246</v>
      </c>
      <c r="K140" s="127">
        <f t="shared" si="3"/>
        <v>1.5555210436374587</v>
      </c>
      <c r="L140" s="128"/>
      <c r="M140" s="130">
        <f t="shared" si="12"/>
        <v>137</v>
      </c>
      <c r="N140" s="127">
        <f t="shared" si="4"/>
        <v>50.041694652284797</v>
      </c>
      <c r="O140" s="127">
        <f t="shared" si="5"/>
        <v>2.7377170368019277</v>
      </c>
      <c r="P140" s="129"/>
      <c r="Q140" s="130">
        <f t="shared" si="13"/>
        <v>137</v>
      </c>
      <c r="R140" s="127">
        <f t="shared" si="6"/>
        <v>132.11007388203186</v>
      </c>
      <c r="S140" s="127">
        <f t="shared" si="7"/>
        <v>1.0370140290916392</v>
      </c>
      <c r="T140" s="115"/>
      <c r="U140" s="130">
        <f t="shared" si="14"/>
        <v>137</v>
      </c>
      <c r="V140" s="127">
        <f t="shared" si="8"/>
        <v>75.062541978427191</v>
      </c>
      <c r="W140" s="127">
        <f t="shared" si="9"/>
        <v>1.8251446912012852</v>
      </c>
      <c r="X140" s="115"/>
      <c r="Y140" s="125">
        <v>137</v>
      </c>
      <c r="Z140" s="126">
        <v>41.953620000000001</v>
      </c>
      <c r="AA140" s="127">
        <f t="shared" si="10"/>
        <v>3.2655108188518653</v>
      </c>
      <c r="AB140" s="120"/>
      <c r="AC140" s="115"/>
      <c r="AD140" s="115"/>
      <c r="AE140" s="115"/>
      <c r="AF140" s="115"/>
    </row>
    <row r="141" spans="1:32" ht="12.75" customHeight="1">
      <c r="A141" s="125">
        <v>138</v>
      </c>
      <c r="B141" s="126">
        <v>52.929980672818935</v>
      </c>
      <c r="C141" s="127">
        <f t="shared" si="0"/>
        <v>2.6072180311765534</v>
      </c>
      <c r="D141" s="128"/>
      <c r="E141" s="125">
        <v>138</v>
      </c>
      <c r="F141" s="126">
        <v>30.073852655010761</v>
      </c>
      <c r="G141" s="127">
        <f t="shared" si="1"/>
        <v>4.5887037348707338</v>
      </c>
      <c r="H141" s="129"/>
      <c r="I141" s="130">
        <f t="shared" si="11"/>
        <v>138</v>
      </c>
      <c r="J141" s="127">
        <f t="shared" si="2"/>
        <v>88.216634454698223</v>
      </c>
      <c r="K141" s="127">
        <f t="shared" si="3"/>
        <v>1.5643308187059319</v>
      </c>
      <c r="L141" s="128"/>
      <c r="M141" s="130">
        <f t="shared" si="12"/>
        <v>138</v>
      </c>
      <c r="N141" s="127">
        <f t="shared" si="4"/>
        <v>50.123087758351268</v>
      </c>
      <c r="O141" s="127">
        <f t="shared" si="5"/>
        <v>2.7532222409224398</v>
      </c>
      <c r="P141" s="129"/>
      <c r="Q141" s="130">
        <f t="shared" si="13"/>
        <v>138</v>
      </c>
      <c r="R141" s="127">
        <f t="shared" si="6"/>
        <v>132.32495168204733</v>
      </c>
      <c r="S141" s="127">
        <f t="shared" si="7"/>
        <v>1.0428872124706214</v>
      </c>
      <c r="T141" s="115"/>
      <c r="U141" s="130">
        <f t="shared" si="14"/>
        <v>138</v>
      </c>
      <c r="V141" s="127">
        <f t="shared" si="8"/>
        <v>75.184631637526891</v>
      </c>
      <c r="W141" s="127">
        <f t="shared" si="9"/>
        <v>1.8354814939482935</v>
      </c>
      <c r="X141" s="115"/>
      <c r="Y141" s="125">
        <v>138</v>
      </c>
      <c r="Z141" s="126">
        <v>41.993196000000005</v>
      </c>
      <c r="AA141" s="127">
        <f t="shared" si="10"/>
        <v>3.2862466576728284</v>
      </c>
      <c r="AB141" s="120"/>
      <c r="AC141" s="115"/>
      <c r="AD141" s="115"/>
      <c r="AE141" s="115"/>
      <c r="AF141" s="115"/>
    </row>
    <row r="142" spans="1:32" ht="12.75" customHeight="1">
      <c r="A142" s="125">
        <v>139</v>
      </c>
      <c r="B142" s="126">
        <v>53.015348025135225</v>
      </c>
      <c r="C142" s="127">
        <f t="shared" si="0"/>
        <v>2.621882250666324</v>
      </c>
      <c r="D142" s="128"/>
      <c r="E142" s="125">
        <v>139</v>
      </c>
      <c r="F142" s="126">
        <v>30.122356832463197</v>
      </c>
      <c r="G142" s="127">
        <f t="shared" si="1"/>
        <v>4.6145127611727306</v>
      </c>
      <c r="H142" s="129"/>
      <c r="I142" s="130">
        <f t="shared" si="11"/>
        <v>139</v>
      </c>
      <c r="J142" s="127">
        <f t="shared" si="2"/>
        <v>88.358913375225384</v>
      </c>
      <c r="K142" s="127">
        <f t="shared" si="3"/>
        <v>1.5731293503997943</v>
      </c>
      <c r="L142" s="128"/>
      <c r="M142" s="130">
        <f t="shared" si="12"/>
        <v>139</v>
      </c>
      <c r="N142" s="127">
        <f t="shared" si="4"/>
        <v>50.203928054105333</v>
      </c>
      <c r="O142" s="127">
        <f t="shared" si="5"/>
        <v>2.7687076567036377</v>
      </c>
      <c r="P142" s="129"/>
      <c r="Q142" s="130">
        <f t="shared" si="13"/>
        <v>139</v>
      </c>
      <c r="R142" s="127">
        <f t="shared" si="6"/>
        <v>132.53837006283806</v>
      </c>
      <c r="S142" s="127">
        <f t="shared" si="7"/>
        <v>1.0487529002665297</v>
      </c>
      <c r="T142" s="115"/>
      <c r="U142" s="130">
        <f t="shared" si="14"/>
        <v>139</v>
      </c>
      <c r="V142" s="127">
        <f t="shared" si="8"/>
        <v>75.305892081157992</v>
      </c>
      <c r="W142" s="127">
        <f t="shared" si="9"/>
        <v>1.845805104469092</v>
      </c>
      <c r="X142" s="115"/>
      <c r="Y142" s="125">
        <v>139</v>
      </c>
      <c r="Z142" s="126">
        <v>42.030935999999997</v>
      </c>
      <c r="AA142" s="127">
        <f t="shared" si="10"/>
        <v>3.3070879030626394</v>
      </c>
      <c r="AB142" s="120"/>
      <c r="AC142" s="115"/>
      <c r="AD142" s="115"/>
      <c r="AE142" s="115"/>
      <c r="AF142" s="115"/>
    </row>
    <row r="143" spans="1:32" ht="12.75" customHeight="1">
      <c r="A143" s="125">
        <v>140</v>
      </c>
      <c r="B143" s="126">
        <v>53.100139979299172</v>
      </c>
      <c r="C143" s="127">
        <f t="shared" si="0"/>
        <v>2.6365278896548729</v>
      </c>
      <c r="D143" s="128"/>
      <c r="E143" s="125">
        <v>140</v>
      </c>
      <c r="F143" s="126">
        <v>30.170534079147259</v>
      </c>
      <c r="G143" s="127">
        <f t="shared" si="1"/>
        <v>4.6402890857925758</v>
      </c>
      <c r="H143" s="129"/>
      <c r="I143" s="130">
        <f t="shared" si="11"/>
        <v>140</v>
      </c>
      <c r="J143" s="127">
        <f t="shared" si="2"/>
        <v>88.500233298831958</v>
      </c>
      <c r="K143" s="127">
        <f t="shared" si="3"/>
        <v>1.5819167337929236</v>
      </c>
      <c r="L143" s="128"/>
      <c r="M143" s="130">
        <f t="shared" si="12"/>
        <v>140</v>
      </c>
      <c r="N143" s="127">
        <f t="shared" si="4"/>
        <v>50.284223465245432</v>
      </c>
      <c r="O143" s="127">
        <f t="shared" si="5"/>
        <v>2.7841734514755458</v>
      </c>
      <c r="P143" s="129"/>
      <c r="Q143" s="130">
        <f t="shared" si="13"/>
        <v>140</v>
      </c>
      <c r="R143" s="127">
        <f t="shared" si="6"/>
        <v>132.75034994824793</v>
      </c>
      <c r="S143" s="127">
        <f t="shared" si="7"/>
        <v>1.0546111558619493</v>
      </c>
      <c r="T143" s="115"/>
      <c r="U143" s="130">
        <f t="shared" si="14"/>
        <v>140</v>
      </c>
      <c r="V143" s="127">
        <f t="shared" si="8"/>
        <v>75.426335197868141</v>
      </c>
      <c r="W143" s="127">
        <f t="shared" si="9"/>
        <v>1.8561156343170306</v>
      </c>
      <c r="X143" s="115"/>
      <c r="Y143" s="125">
        <v>140</v>
      </c>
      <c r="Z143" s="126">
        <v>42.066840000000006</v>
      </c>
      <c r="AA143" s="127">
        <f t="shared" si="10"/>
        <v>3.3280370001644997</v>
      </c>
      <c r="AB143" s="120"/>
      <c r="AC143" s="115"/>
      <c r="AD143" s="115"/>
      <c r="AE143" s="115"/>
      <c r="AF143" s="115"/>
    </row>
    <row r="144" spans="1:32" ht="12.75" customHeight="1">
      <c r="A144" s="125">
        <v>141</v>
      </c>
      <c r="B144" s="126">
        <v>53.18436472613628</v>
      </c>
      <c r="C144" s="127">
        <f t="shared" si="0"/>
        <v>2.6511551040621657</v>
      </c>
      <c r="D144" s="128"/>
      <c r="E144" s="125">
        <v>141</v>
      </c>
      <c r="F144" s="126">
        <v>30.21838904894107</v>
      </c>
      <c r="G144" s="127">
        <f t="shared" si="1"/>
        <v>4.6660329831494112</v>
      </c>
      <c r="H144" s="129"/>
      <c r="I144" s="130">
        <f t="shared" si="11"/>
        <v>141</v>
      </c>
      <c r="J144" s="127">
        <f t="shared" si="2"/>
        <v>88.64060787689381</v>
      </c>
      <c r="K144" s="127">
        <f t="shared" si="3"/>
        <v>1.5906930624372992</v>
      </c>
      <c r="L144" s="128"/>
      <c r="M144" s="130">
        <f t="shared" si="12"/>
        <v>141</v>
      </c>
      <c r="N144" s="127">
        <f t="shared" si="4"/>
        <v>50.363981748235119</v>
      </c>
      <c r="O144" s="127">
        <f t="shared" si="5"/>
        <v>2.7996197898896464</v>
      </c>
      <c r="P144" s="129"/>
      <c r="Q144" s="130">
        <f t="shared" si="13"/>
        <v>141</v>
      </c>
      <c r="R144" s="127">
        <f t="shared" si="6"/>
        <v>132.96091181534069</v>
      </c>
      <c r="S144" s="127">
        <f t="shared" si="7"/>
        <v>1.0604620416248662</v>
      </c>
      <c r="T144" s="115"/>
      <c r="U144" s="130">
        <f t="shared" si="14"/>
        <v>141</v>
      </c>
      <c r="V144" s="127">
        <f t="shared" si="8"/>
        <v>75.545972622352664</v>
      </c>
      <c r="W144" s="127">
        <f t="shared" si="9"/>
        <v>1.8664131932597647</v>
      </c>
      <c r="X144" s="115"/>
      <c r="Y144" s="125">
        <v>141</v>
      </c>
      <c r="Z144" s="126">
        <v>42.100907999999997</v>
      </c>
      <c r="AA144" s="127">
        <f t="shared" si="10"/>
        <v>3.3490964137875605</v>
      </c>
      <c r="AB144" s="120"/>
      <c r="AC144" s="115"/>
      <c r="AD144" s="115"/>
      <c r="AE144" s="115"/>
      <c r="AF144" s="115"/>
    </row>
    <row r="145" spans="1:32" ht="12.75" customHeight="1">
      <c r="A145" s="125">
        <v>142</v>
      </c>
      <c r="B145" s="126">
        <v>53.268030282812056</v>
      </c>
      <c r="C145" s="127">
        <f t="shared" si="0"/>
        <v>2.665764047329886</v>
      </c>
      <c r="D145" s="128"/>
      <c r="E145" s="125">
        <v>142</v>
      </c>
      <c r="F145" s="126">
        <v>30.265926297052307</v>
      </c>
      <c r="G145" s="127">
        <f t="shared" si="1"/>
        <v>4.6917447233005989</v>
      </c>
      <c r="H145" s="129"/>
      <c r="I145" s="130">
        <f t="shared" si="11"/>
        <v>142</v>
      </c>
      <c r="J145" s="127">
        <f t="shared" si="2"/>
        <v>88.780050471353434</v>
      </c>
      <c r="K145" s="127">
        <f t="shared" si="3"/>
        <v>1.5994584283979314</v>
      </c>
      <c r="L145" s="128"/>
      <c r="M145" s="130">
        <f t="shared" si="12"/>
        <v>142</v>
      </c>
      <c r="N145" s="127">
        <f t="shared" si="4"/>
        <v>50.443210495087179</v>
      </c>
      <c r="O145" s="127">
        <f t="shared" si="5"/>
        <v>2.8150468339803596</v>
      </c>
      <c r="P145" s="129"/>
      <c r="Q145" s="130">
        <f t="shared" si="13"/>
        <v>142</v>
      </c>
      <c r="R145" s="127">
        <f t="shared" si="6"/>
        <v>133.17007570703012</v>
      </c>
      <c r="S145" s="127">
        <f t="shared" si="7"/>
        <v>1.0663056189319546</v>
      </c>
      <c r="T145" s="115"/>
      <c r="U145" s="130">
        <f t="shared" si="14"/>
        <v>142</v>
      </c>
      <c r="V145" s="127">
        <f t="shared" si="8"/>
        <v>75.664815742630765</v>
      </c>
      <c r="W145" s="127">
        <f t="shared" si="9"/>
        <v>1.8766978893202397</v>
      </c>
      <c r="X145" s="115"/>
      <c r="Y145" s="125">
        <v>142</v>
      </c>
      <c r="Z145" s="126">
        <v>42.133140000000004</v>
      </c>
      <c r="AA145" s="127">
        <f t="shared" si="10"/>
        <v>3.3702686293971915</v>
      </c>
      <c r="AB145" s="120"/>
      <c r="AC145" s="115"/>
      <c r="AD145" s="115"/>
      <c r="AE145" s="115"/>
      <c r="AF145" s="115"/>
    </row>
    <row r="146" spans="1:32" ht="12.75" customHeight="1">
      <c r="A146" s="125">
        <v>143</v>
      </c>
      <c r="B146" s="126">
        <v>53.351144497706777</v>
      </c>
      <c r="C146" s="127">
        <f t="shared" si="0"/>
        <v>2.6803548704779265</v>
      </c>
      <c r="D146" s="128"/>
      <c r="E146" s="125">
        <v>143</v>
      </c>
      <c r="F146" s="126">
        <v>30.313150282787944</v>
      </c>
      <c r="G146" s="127">
        <f t="shared" si="1"/>
        <v>4.7174245720411507</v>
      </c>
      <c r="H146" s="129"/>
      <c r="I146" s="130">
        <f t="shared" si="11"/>
        <v>143</v>
      </c>
      <c r="J146" s="127">
        <f t="shared" si="2"/>
        <v>88.918574162844635</v>
      </c>
      <c r="K146" s="127">
        <f t="shared" si="3"/>
        <v>1.6082129222867558</v>
      </c>
      <c r="L146" s="128"/>
      <c r="M146" s="130">
        <f t="shared" si="12"/>
        <v>143</v>
      </c>
      <c r="N146" s="127">
        <f t="shared" si="4"/>
        <v>50.521917137979912</v>
      </c>
      <c r="O146" s="127">
        <f t="shared" si="5"/>
        <v>2.8304547432246903</v>
      </c>
      <c r="P146" s="129"/>
      <c r="Q146" s="130">
        <f t="shared" si="13"/>
        <v>143</v>
      </c>
      <c r="R146" s="127">
        <f t="shared" si="6"/>
        <v>133.37786124426694</v>
      </c>
      <c r="S146" s="127">
        <f t="shared" si="7"/>
        <v>1.0721419481911707</v>
      </c>
      <c r="T146" s="115"/>
      <c r="U146" s="130">
        <f t="shared" si="14"/>
        <v>143</v>
      </c>
      <c r="V146" s="127">
        <f t="shared" si="8"/>
        <v>75.782875706969861</v>
      </c>
      <c r="W146" s="127">
        <f t="shared" si="9"/>
        <v>1.8869698288164602</v>
      </c>
      <c r="X146" s="115"/>
      <c r="Y146" s="125">
        <v>143</v>
      </c>
      <c r="Z146" s="126">
        <v>42.163535999999993</v>
      </c>
      <c r="AA146" s="127">
        <f t="shared" si="10"/>
        <v>3.3915561541138302</v>
      </c>
      <c r="AB146" s="120"/>
      <c r="AC146" s="115"/>
      <c r="AD146" s="115"/>
      <c r="AE146" s="115"/>
      <c r="AF146" s="115"/>
    </row>
    <row r="147" spans="1:32" ht="12.75" customHeight="1">
      <c r="A147" s="125">
        <v>144</v>
      </c>
      <c r="B147" s="126">
        <v>53.433715055120402</v>
      </c>
      <c r="C147" s="127">
        <f t="shared" si="0"/>
        <v>2.6949277221592118</v>
      </c>
      <c r="D147" s="128"/>
      <c r="E147" s="125">
        <v>144</v>
      </c>
      <c r="F147" s="126">
        <v>30.360065372227496</v>
      </c>
      <c r="G147" s="127">
        <f t="shared" si="1"/>
        <v>4.7430727910002135</v>
      </c>
      <c r="H147" s="129"/>
      <c r="I147" s="130">
        <f t="shared" si="11"/>
        <v>144</v>
      </c>
      <c r="J147" s="127">
        <f t="shared" si="2"/>
        <v>89.056191758534013</v>
      </c>
      <c r="K147" s="127">
        <f t="shared" si="3"/>
        <v>1.6169566332955267</v>
      </c>
      <c r="L147" s="128"/>
      <c r="M147" s="130">
        <f t="shared" si="12"/>
        <v>144</v>
      </c>
      <c r="N147" s="127">
        <f t="shared" si="4"/>
        <v>50.600108953712493</v>
      </c>
      <c r="O147" s="127">
        <f t="shared" si="5"/>
        <v>2.8458436746001281</v>
      </c>
      <c r="P147" s="129"/>
      <c r="Q147" s="130">
        <f t="shared" si="13"/>
        <v>144</v>
      </c>
      <c r="R147" s="127">
        <f t="shared" si="6"/>
        <v>133.584287637801</v>
      </c>
      <c r="S147" s="127">
        <f t="shared" si="7"/>
        <v>1.0779710888636846</v>
      </c>
      <c r="T147" s="115"/>
      <c r="U147" s="130">
        <f t="shared" si="14"/>
        <v>144</v>
      </c>
      <c r="V147" s="127">
        <f t="shared" si="8"/>
        <v>75.900163430568739</v>
      </c>
      <c r="W147" s="127">
        <f t="shared" si="9"/>
        <v>1.8972291164000854</v>
      </c>
      <c r="X147" s="115"/>
      <c r="Y147" s="125">
        <v>144</v>
      </c>
      <c r="Z147" s="126">
        <v>42.192095999999999</v>
      </c>
      <c r="AA147" s="127">
        <f t="shared" si="10"/>
        <v>3.412961517721234</v>
      </c>
      <c r="AB147" s="120"/>
      <c r="AC147" s="115"/>
      <c r="AD147" s="115"/>
      <c r="AE147" s="115"/>
      <c r="AF147" s="115"/>
    </row>
    <row r="148" spans="1:32" ht="12.75" customHeight="1">
      <c r="A148" s="125">
        <v>145</v>
      </c>
      <c r="B148" s="126">
        <v>53.515749479814673</v>
      </c>
      <c r="C148" s="127">
        <f t="shared" si="0"/>
        <v>2.7094827487129147</v>
      </c>
      <c r="D148" s="128"/>
      <c r="E148" s="125">
        <v>145</v>
      </c>
      <c r="F148" s="126">
        <v>30.406675840803789</v>
      </c>
      <c r="G148" s="127">
        <f t="shared" si="1"/>
        <v>4.7686896377347301</v>
      </c>
      <c r="H148" s="129"/>
      <c r="I148" s="130">
        <f t="shared" si="11"/>
        <v>145</v>
      </c>
      <c r="J148" s="127">
        <f t="shared" si="2"/>
        <v>89.192915799691121</v>
      </c>
      <c r="K148" s="127">
        <f t="shared" si="3"/>
        <v>1.6256896492277488</v>
      </c>
      <c r="L148" s="128"/>
      <c r="M148" s="130">
        <f t="shared" si="12"/>
        <v>145</v>
      </c>
      <c r="N148" s="127">
        <f t="shared" si="4"/>
        <v>50.677793068006316</v>
      </c>
      <c r="O148" s="127">
        <f t="shared" si="5"/>
        <v>2.8612137826408381</v>
      </c>
      <c r="P148" s="129"/>
      <c r="Q148" s="130">
        <f t="shared" si="13"/>
        <v>145</v>
      </c>
      <c r="R148" s="127">
        <f t="shared" si="6"/>
        <v>133.78937369953667</v>
      </c>
      <c r="S148" s="127">
        <f t="shared" si="7"/>
        <v>1.0837930994851661</v>
      </c>
      <c r="T148" s="115"/>
      <c r="U148" s="130">
        <f t="shared" si="14"/>
        <v>145</v>
      </c>
      <c r="V148" s="127">
        <f t="shared" si="8"/>
        <v>76.016689602009464</v>
      </c>
      <c r="W148" s="127">
        <f t="shared" si="9"/>
        <v>1.9074758550938924</v>
      </c>
      <c r="X148" s="115"/>
      <c r="Y148" s="125">
        <v>145</v>
      </c>
      <c r="Z148" s="126">
        <v>42.218820000000001</v>
      </c>
      <c r="AA148" s="127">
        <f t="shared" si="10"/>
        <v>3.4344872736850531</v>
      </c>
      <c r="AB148" s="120"/>
      <c r="AC148" s="115"/>
      <c r="AD148" s="115"/>
      <c r="AE148" s="115"/>
      <c r="AF148" s="115"/>
    </row>
    <row r="149" spans="1:32" ht="12.75" customHeight="1">
      <c r="A149" s="125">
        <v>146</v>
      </c>
      <c r="B149" s="126">
        <v>53.597255141399131</v>
      </c>
      <c r="C149" s="127">
        <f t="shared" si="0"/>
        <v>2.7240200942161295</v>
      </c>
      <c r="D149" s="128"/>
      <c r="E149" s="125">
        <v>146</v>
      </c>
      <c r="F149" s="126">
        <v>30.452985875794958</v>
      </c>
      <c r="G149" s="127">
        <f t="shared" si="1"/>
        <v>4.7942753658203889</v>
      </c>
      <c r="H149" s="129"/>
      <c r="I149" s="130">
        <f t="shared" si="11"/>
        <v>146</v>
      </c>
      <c r="J149" s="127">
        <f t="shared" si="2"/>
        <v>89.328758568998552</v>
      </c>
      <c r="K149" s="127">
        <f t="shared" si="3"/>
        <v>1.6344120565296778</v>
      </c>
      <c r="L149" s="128"/>
      <c r="M149" s="130">
        <f t="shared" si="12"/>
        <v>146</v>
      </c>
      <c r="N149" s="127">
        <f t="shared" si="4"/>
        <v>50.754976459658266</v>
      </c>
      <c r="O149" s="127">
        <f t="shared" si="5"/>
        <v>2.8765652194922331</v>
      </c>
      <c r="P149" s="129"/>
      <c r="Q149" s="130">
        <f t="shared" si="13"/>
        <v>146</v>
      </c>
      <c r="R149" s="127">
        <f t="shared" si="6"/>
        <v>133.99313785349781</v>
      </c>
      <c r="S149" s="127">
        <f t="shared" si="7"/>
        <v>1.0896080376864519</v>
      </c>
      <c r="T149" s="115"/>
      <c r="U149" s="130">
        <f t="shared" si="14"/>
        <v>146</v>
      </c>
      <c r="V149" s="127">
        <f t="shared" si="8"/>
        <v>76.132464689487392</v>
      </c>
      <c r="W149" s="127">
        <f t="shared" si="9"/>
        <v>1.9177101463281556</v>
      </c>
      <c r="X149" s="115"/>
      <c r="Y149" s="125">
        <v>146</v>
      </c>
      <c r="Z149" s="126">
        <v>42.243707999999991</v>
      </c>
      <c r="AA149" s="127">
        <f t="shared" si="10"/>
        <v>3.4561360001825605</v>
      </c>
      <c r="AB149" s="120"/>
      <c r="AC149" s="115"/>
      <c r="AD149" s="115"/>
      <c r="AE149" s="115"/>
      <c r="AF149" s="115"/>
    </row>
    <row r="150" spans="1:32" ht="12.75" customHeight="1">
      <c r="A150" s="125">
        <v>147</v>
      </c>
      <c r="B150" s="126">
        <v>53.678239258567473</v>
      </c>
      <c r="C150" s="127">
        <f t="shared" si="0"/>
        <v>2.7385399005340445</v>
      </c>
      <c r="D150" s="128"/>
      <c r="E150" s="125">
        <v>147</v>
      </c>
      <c r="F150" s="126">
        <v>30.498999578731517</v>
      </c>
      <c r="G150" s="127">
        <f t="shared" si="1"/>
        <v>4.8198302249399179</v>
      </c>
      <c r="H150" s="129"/>
      <c r="I150" s="130">
        <f t="shared" si="11"/>
        <v>147</v>
      </c>
      <c r="J150" s="127">
        <f t="shared" si="2"/>
        <v>89.463732097612464</v>
      </c>
      <c r="K150" s="127">
        <f t="shared" si="3"/>
        <v>1.6431239403204265</v>
      </c>
      <c r="L150" s="128"/>
      <c r="M150" s="130">
        <f t="shared" si="12"/>
        <v>147</v>
      </c>
      <c r="N150" s="127">
        <f t="shared" si="4"/>
        <v>50.831665964552528</v>
      </c>
      <c r="O150" s="127">
        <f t="shared" si="5"/>
        <v>2.891898134963951</v>
      </c>
      <c r="P150" s="129"/>
      <c r="Q150" s="130">
        <f t="shared" si="13"/>
        <v>147</v>
      </c>
      <c r="R150" s="127">
        <f t="shared" si="6"/>
        <v>134.19559814641866</v>
      </c>
      <c r="S150" s="127">
        <f t="shared" si="7"/>
        <v>1.095415960213618</v>
      </c>
      <c r="T150" s="115"/>
      <c r="U150" s="130">
        <f t="shared" si="14"/>
        <v>147</v>
      </c>
      <c r="V150" s="127">
        <f t="shared" si="8"/>
        <v>76.247498946828784</v>
      </c>
      <c r="W150" s="127">
        <f t="shared" si="9"/>
        <v>1.9279320899759675</v>
      </c>
      <c r="X150" s="115"/>
      <c r="Y150" s="125">
        <v>147</v>
      </c>
      <c r="Z150" s="126">
        <v>42.266759999999998</v>
      </c>
      <c r="AA150" s="127">
        <f t="shared" si="10"/>
        <v>3.4779103011444454</v>
      </c>
      <c r="AB150" s="120"/>
      <c r="AC150" s="115"/>
      <c r="AD150" s="115"/>
      <c r="AE150" s="115"/>
      <c r="AF150" s="115"/>
    </row>
    <row r="151" spans="1:32" ht="12.75" customHeight="1">
      <c r="A151" s="125">
        <v>148</v>
      </c>
      <c r="B151" s="126">
        <v>53.758708903190183</v>
      </c>
      <c r="C151" s="127">
        <f t="shared" si="0"/>
        <v>2.7530423073686818</v>
      </c>
      <c r="D151" s="128"/>
      <c r="E151" s="125">
        <v>148</v>
      </c>
      <c r="F151" s="126">
        <v>30.544720967721695</v>
      </c>
      <c r="G151" s="127">
        <f t="shared" si="1"/>
        <v>4.8453544609688803</v>
      </c>
      <c r="H151" s="129"/>
      <c r="I151" s="130">
        <f t="shared" si="11"/>
        <v>148</v>
      </c>
      <c r="J151" s="127">
        <f t="shared" si="2"/>
        <v>89.597848171983642</v>
      </c>
      <c r="K151" s="127">
        <f t="shared" si="3"/>
        <v>1.651825384421209</v>
      </c>
      <c r="L151" s="128"/>
      <c r="M151" s="130">
        <f t="shared" si="12"/>
        <v>148</v>
      </c>
      <c r="N151" s="127">
        <f t="shared" si="4"/>
        <v>50.90786827953616</v>
      </c>
      <c r="O151" s="127">
        <f t="shared" si="5"/>
        <v>2.9072126765813278</v>
      </c>
      <c r="P151" s="129"/>
      <c r="Q151" s="130">
        <f t="shared" si="13"/>
        <v>148</v>
      </c>
      <c r="R151" s="127">
        <f t="shared" si="6"/>
        <v>134.39677225797544</v>
      </c>
      <c r="S151" s="127">
        <f t="shared" si="7"/>
        <v>1.1012169229474729</v>
      </c>
      <c r="T151" s="115"/>
      <c r="U151" s="130">
        <f t="shared" si="14"/>
        <v>148</v>
      </c>
      <c r="V151" s="127">
        <f t="shared" si="8"/>
        <v>76.361802419304226</v>
      </c>
      <c r="W151" s="127">
        <f t="shared" si="9"/>
        <v>1.9381417843875524</v>
      </c>
      <c r="X151" s="115"/>
      <c r="Y151" s="125">
        <v>148</v>
      </c>
      <c r="Z151" s="126">
        <v>42.287975999999993</v>
      </c>
      <c r="AA151" s="127">
        <f t="shared" si="10"/>
        <v>3.4998128073095773</v>
      </c>
      <c r="AB151" s="120"/>
      <c r="AC151" s="115"/>
      <c r="AD151" s="115"/>
      <c r="AE151" s="115"/>
      <c r="AF151" s="115"/>
    </row>
    <row r="152" spans="1:32" ht="12.75" customHeight="1">
      <c r="A152" s="125">
        <v>149</v>
      </c>
      <c r="B152" s="126">
        <v>53.838671004269536</v>
      </c>
      <c r="C152" s="127">
        <f t="shared" si="0"/>
        <v>2.7675274523062416</v>
      </c>
      <c r="D152" s="128"/>
      <c r="E152" s="125">
        <v>149</v>
      </c>
      <c r="F152" s="126">
        <v>30.590153979698602</v>
      </c>
      <c r="G152" s="127">
        <f t="shared" si="1"/>
        <v>4.8708483160589848</v>
      </c>
      <c r="H152" s="129"/>
      <c r="I152" s="130">
        <f t="shared" si="11"/>
        <v>149</v>
      </c>
      <c r="J152" s="127">
        <f t="shared" si="2"/>
        <v>89.731118340449228</v>
      </c>
      <c r="K152" s="127">
        <f t="shared" si="3"/>
        <v>1.660516471383745</v>
      </c>
      <c r="L152" s="128"/>
      <c r="M152" s="130">
        <f t="shared" si="12"/>
        <v>149</v>
      </c>
      <c r="N152" s="127">
        <f t="shared" si="4"/>
        <v>50.983589966164338</v>
      </c>
      <c r="O152" s="127">
        <f t="shared" si="5"/>
        <v>2.9225089896353911</v>
      </c>
      <c r="P152" s="129"/>
      <c r="Q152" s="130">
        <f t="shared" si="13"/>
        <v>149</v>
      </c>
      <c r="R152" s="127">
        <f t="shared" si="6"/>
        <v>134.59667751067383</v>
      </c>
      <c r="S152" s="127">
        <f t="shared" si="7"/>
        <v>1.1070109809224968</v>
      </c>
      <c r="T152" s="115"/>
      <c r="U152" s="130">
        <f t="shared" si="14"/>
        <v>149</v>
      </c>
      <c r="V152" s="127">
        <f t="shared" si="8"/>
        <v>76.475384949246504</v>
      </c>
      <c r="W152" s="127">
        <f t="shared" si="9"/>
        <v>1.9483393264235942</v>
      </c>
      <c r="X152" s="115"/>
      <c r="Y152" s="125">
        <v>149</v>
      </c>
      <c r="Z152" s="126">
        <v>42.307356000000006</v>
      </c>
      <c r="AA152" s="127">
        <f t="shared" si="10"/>
        <v>3.5218461772936123</v>
      </c>
      <c r="AB152" s="120"/>
      <c r="AC152" s="115"/>
      <c r="AD152" s="115"/>
      <c r="AE152" s="115"/>
      <c r="AF152" s="115"/>
    </row>
    <row r="153" spans="1:32" ht="12.75" customHeight="1">
      <c r="A153" s="125">
        <v>150</v>
      </c>
      <c r="B153" s="126">
        <v>53.918132351762189</v>
      </c>
      <c r="C153" s="127">
        <f t="shared" si="0"/>
        <v>2.7819954708631074</v>
      </c>
      <c r="D153" s="128"/>
      <c r="E153" s="125">
        <v>150</v>
      </c>
      <c r="F153" s="126">
        <v>30.635302472592151</v>
      </c>
      <c r="G153" s="127">
        <f t="shared" si="1"/>
        <v>4.8963120287190698</v>
      </c>
      <c r="H153" s="129"/>
      <c r="I153" s="130">
        <f t="shared" si="11"/>
        <v>150</v>
      </c>
      <c r="J153" s="127">
        <f t="shared" si="2"/>
        <v>89.863553919603646</v>
      </c>
      <c r="K153" s="127">
        <f t="shared" si="3"/>
        <v>1.6691972825178645</v>
      </c>
      <c r="L153" s="128"/>
      <c r="M153" s="130">
        <f t="shared" si="12"/>
        <v>150</v>
      </c>
      <c r="N153" s="127">
        <f t="shared" si="4"/>
        <v>51.058837454320255</v>
      </c>
      <c r="O153" s="127">
        <f t="shared" si="5"/>
        <v>2.9377872172314414</v>
      </c>
      <c r="P153" s="129"/>
      <c r="Q153" s="130">
        <f t="shared" si="13"/>
        <v>150</v>
      </c>
      <c r="R153" s="127">
        <f t="shared" si="6"/>
        <v>134.79533087940547</v>
      </c>
      <c r="S153" s="127">
        <f t="shared" si="7"/>
        <v>1.1127981883452429</v>
      </c>
      <c r="T153" s="115"/>
      <c r="U153" s="130">
        <f t="shared" si="14"/>
        <v>150</v>
      </c>
      <c r="V153" s="127">
        <f t="shared" si="8"/>
        <v>76.588256181480375</v>
      </c>
      <c r="W153" s="127">
        <f t="shared" si="9"/>
        <v>1.9585248114876279</v>
      </c>
      <c r="X153" s="115"/>
      <c r="Y153" s="125">
        <v>150</v>
      </c>
      <c r="Z153" s="126">
        <v>42.324899999999992</v>
      </c>
      <c r="AA153" s="127">
        <f t="shared" si="10"/>
        <v>3.5440130986724134</v>
      </c>
      <c r="AB153" s="120"/>
      <c r="AC153" s="115"/>
      <c r="AD153" s="115"/>
      <c r="AE153" s="115"/>
      <c r="AF153" s="115"/>
    </row>
    <row r="154" spans="1:32" ht="12.75" customHeight="1">
      <c r="A154" s="125">
        <v>151</v>
      </c>
      <c r="B154" s="126">
        <v>53.997099600274773</v>
      </c>
      <c r="C154" s="127">
        <f t="shared" si="0"/>
        <v>2.7964464965305584</v>
      </c>
      <c r="D154" s="128"/>
      <c r="E154" s="125">
        <v>151</v>
      </c>
      <c r="F154" s="126">
        <v>30.680170227428849</v>
      </c>
      <c r="G154" s="127">
        <f t="shared" si="1"/>
        <v>4.9217458338937821</v>
      </c>
      <c r="H154" s="129"/>
      <c r="I154" s="130">
        <f t="shared" si="11"/>
        <v>151</v>
      </c>
      <c r="J154" s="127">
        <f t="shared" si="2"/>
        <v>89.995166000457957</v>
      </c>
      <c r="K154" s="127">
        <f t="shared" si="3"/>
        <v>1.677867897918335</v>
      </c>
      <c r="L154" s="128"/>
      <c r="M154" s="130">
        <f t="shared" si="12"/>
        <v>151</v>
      </c>
      <c r="N154" s="127">
        <f t="shared" si="4"/>
        <v>51.13361704571475</v>
      </c>
      <c r="O154" s="127">
        <f t="shared" si="5"/>
        <v>2.9530475003362695</v>
      </c>
      <c r="P154" s="129"/>
      <c r="Q154" s="130">
        <f t="shared" si="13"/>
        <v>151</v>
      </c>
      <c r="R154" s="127">
        <f t="shared" si="6"/>
        <v>134.99274900068693</v>
      </c>
      <c r="S154" s="127">
        <f t="shared" si="7"/>
        <v>1.1185785986122234</v>
      </c>
      <c r="T154" s="115"/>
      <c r="U154" s="130">
        <f t="shared" si="14"/>
        <v>151</v>
      </c>
      <c r="V154" s="127">
        <f t="shared" si="8"/>
        <v>76.700425568572115</v>
      </c>
      <c r="W154" s="127">
        <f t="shared" si="9"/>
        <v>1.9686983335575132</v>
      </c>
      <c r="X154" s="115"/>
      <c r="Y154" s="125">
        <v>151</v>
      </c>
      <c r="Z154" s="126">
        <v>42.340607999999996</v>
      </c>
      <c r="AA154" s="127">
        <f t="shared" si="10"/>
        <v>3.5663162890811586</v>
      </c>
      <c r="AB154" s="120"/>
      <c r="AC154" s="115"/>
      <c r="AD154" s="115"/>
      <c r="AE154" s="115"/>
      <c r="AF154" s="115"/>
    </row>
    <row r="155" spans="1:32" ht="12.75" customHeight="1">
      <c r="A155" s="125">
        <v>152</v>
      </c>
      <c r="B155" s="126">
        <v>54.07557927263764</v>
      </c>
      <c r="C155" s="127">
        <f t="shared" si="0"/>
        <v>2.8108806608182251</v>
      </c>
      <c r="D155" s="128"/>
      <c r="E155" s="125">
        <v>152</v>
      </c>
      <c r="F155" s="126">
        <v>30.724760950362292</v>
      </c>
      <c r="G155" s="127">
        <f t="shared" si="1"/>
        <v>4.9471499630400766</v>
      </c>
      <c r="H155" s="129"/>
      <c r="I155" s="130">
        <f t="shared" si="11"/>
        <v>152</v>
      </c>
      <c r="J155" s="127">
        <f t="shared" si="2"/>
        <v>90.125965454396066</v>
      </c>
      <c r="K155" s="127">
        <f t="shared" si="3"/>
        <v>1.686528396490935</v>
      </c>
      <c r="L155" s="128"/>
      <c r="M155" s="130">
        <f t="shared" si="12"/>
        <v>152</v>
      </c>
      <c r="N155" s="127">
        <f t="shared" si="4"/>
        <v>51.207934917270485</v>
      </c>
      <c r="O155" s="127">
        <f t="shared" si="5"/>
        <v>2.9682899778240461</v>
      </c>
      <c r="P155" s="129"/>
      <c r="Q155" s="130">
        <f t="shared" si="13"/>
        <v>152</v>
      </c>
      <c r="R155" s="127">
        <f t="shared" si="6"/>
        <v>135.1889481815941</v>
      </c>
      <c r="S155" s="127">
        <f t="shared" si="7"/>
        <v>1.1243522643272901</v>
      </c>
      <c r="T155" s="115"/>
      <c r="U155" s="130">
        <f t="shared" si="14"/>
        <v>152</v>
      </c>
      <c r="V155" s="127">
        <f t="shared" si="8"/>
        <v>76.811902375905731</v>
      </c>
      <c r="W155" s="127">
        <f t="shared" si="9"/>
        <v>1.9788599852160307</v>
      </c>
      <c r="X155" s="115"/>
      <c r="Y155" s="125">
        <v>152</v>
      </c>
      <c r="Z155" s="126">
        <v>42.354479999999995</v>
      </c>
      <c r="AA155" s="127">
        <f t="shared" si="10"/>
        <v>3.588758497330153</v>
      </c>
      <c r="AB155" s="120"/>
      <c r="AC155" s="115"/>
      <c r="AD155" s="115"/>
      <c r="AE155" s="115"/>
      <c r="AF155" s="115"/>
    </row>
    <row r="156" spans="1:32" ht="12.75" customHeight="1">
      <c r="A156" s="125">
        <v>153</v>
      </c>
      <c r="B156" s="126">
        <v>54.15357776336127</v>
      </c>
      <c r="C156" s="127">
        <f t="shared" si="0"/>
        <v>2.8252980932963458</v>
      </c>
      <c r="D156" s="128"/>
      <c r="E156" s="125">
        <v>153</v>
      </c>
      <c r="F156" s="126">
        <v>30.769078274637085</v>
      </c>
      <c r="G156" s="127">
        <f t="shared" si="1"/>
        <v>4.9725246442015694</v>
      </c>
      <c r="H156" s="129"/>
      <c r="I156" s="130">
        <f t="shared" si="11"/>
        <v>153</v>
      </c>
      <c r="J156" s="127">
        <f t="shared" si="2"/>
        <v>90.255962938935454</v>
      </c>
      <c r="K156" s="127">
        <f t="shared" si="3"/>
        <v>1.6951788559778076</v>
      </c>
      <c r="L156" s="128"/>
      <c r="M156" s="130">
        <f t="shared" si="12"/>
        <v>153</v>
      </c>
      <c r="N156" s="127">
        <f t="shared" si="4"/>
        <v>51.28179712439514</v>
      </c>
      <c r="O156" s="127">
        <f t="shared" si="5"/>
        <v>2.9835147865209417</v>
      </c>
      <c r="P156" s="129"/>
      <c r="Q156" s="130">
        <f t="shared" si="13"/>
        <v>153</v>
      </c>
      <c r="R156" s="127">
        <f t="shared" si="6"/>
        <v>135.38394440840315</v>
      </c>
      <c r="S156" s="127">
        <f t="shared" si="7"/>
        <v>1.1301192373185387</v>
      </c>
      <c r="T156" s="115"/>
      <c r="U156" s="130">
        <f t="shared" si="14"/>
        <v>153</v>
      </c>
      <c r="V156" s="127">
        <f t="shared" si="8"/>
        <v>76.922695686592704</v>
      </c>
      <c r="W156" s="127">
        <f t="shared" si="9"/>
        <v>1.9890098576806279</v>
      </c>
      <c r="X156" s="115"/>
      <c r="Y156" s="125">
        <v>153</v>
      </c>
      <c r="Z156" s="126">
        <v>42.366515999999997</v>
      </c>
      <c r="AA156" s="127">
        <f t="shared" si="10"/>
        <v>3.6113425045382539</v>
      </c>
      <c r="AB156" s="120"/>
      <c r="AC156" s="115"/>
      <c r="AD156" s="115"/>
      <c r="AE156" s="115"/>
      <c r="AF156" s="115"/>
    </row>
    <row r="157" spans="1:32" ht="12.75" customHeight="1">
      <c r="A157" s="125">
        <v>154</v>
      </c>
      <c r="B157" s="126">
        <v>54.231101341980271</v>
      </c>
      <c r="C157" s="127">
        <f t="shared" si="0"/>
        <v>2.839698921636848</v>
      </c>
      <c r="D157" s="128"/>
      <c r="E157" s="125">
        <v>154</v>
      </c>
      <c r="F157" s="126">
        <v>30.813125762488792</v>
      </c>
      <c r="G157" s="127">
        <f t="shared" si="1"/>
        <v>4.997870102080852</v>
      </c>
      <c r="H157" s="129"/>
      <c r="I157" s="130">
        <f t="shared" si="11"/>
        <v>154</v>
      </c>
      <c r="J157" s="127">
        <f t="shared" si="2"/>
        <v>90.385168903300453</v>
      </c>
      <c r="K157" s="127">
        <f t="shared" si="3"/>
        <v>1.7038193529821088</v>
      </c>
      <c r="L157" s="128"/>
      <c r="M157" s="130">
        <f t="shared" si="12"/>
        <v>154</v>
      </c>
      <c r="N157" s="127">
        <f t="shared" si="4"/>
        <v>51.355209604147987</v>
      </c>
      <c r="O157" s="127">
        <f t="shared" si="5"/>
        <v>2.9987220612485115</v>
      </c>
      <c r="P157" s="129"/>
      <c r="Q157" s="130">
        <f t="shared" si="13"/>
        <v>154</v>
      </c>
      <c r="R157" s="127">
        <f t="shared" si="6"/>
        <v>135.57775335495066</v>
      </c>
      <c r="S157" s="127">
        <f t="shared" si="7"/>
        <v>1.1358795686547394</v>
      </c>
      <c r="T157" s="115"/>
      <c r="U157" s="130">
        <f t="shared" si="14"/>
        <v>154</v>
      </c>
      <c r="V157" s="127">
        <f t="shared" si="8"/>
        <v>77.032814406221974</v>
      </c>
      <c r="W157" s="127">
        <f t="shared" si="9"/>
        <v>1.9991480408323412</v>
      </c>
      <c r="X157" s="115"/>
      <c r="Y157" s="125">
        <v>154</v>
      </c>
      <c r="Z157" s="126">
        <v>42.376716000000002</v>
      </c>
      <c r="AA157" s="127">
        <f t="shared" si="10"/>
        <v>3.6340711252849323</v>
      </c>
      <c r="AB157" s="120"/>
      <c r="AC157" s="115"/>
      <c r="AD157" s="115"/>
      <c r="AE157" s="115"/>
      <c r="AF157" s="115"/>
    </row>
    <row r="158" spans="1:32" ht="12.75" customHeight="1">
      <c r="A158" s="125">
        <v>155</v>
      </c>
      <c r="B158" s="126">
        <v>54.308156156288916</v>
      </c>
      <c r="C158" s="127">
        <f t="shared" si="0"/>
        <v>2.8540832716533115</v>
      </c>
      <c r="D158" s="128"/>
      <c r="E158" s="125">
        <v>155</v>
      </c>
      <c r="F158" s="126">
        <v>30.856906906982339</v>
      </c>
      <c r="G158" s="127">
        <f t="shared" si="1"/>
        <v>5.0231865581098285</v>
      </c>
      <c r="H158" s="129"/>
      <c r="I158" s="130">
        <f t="shared" si="11"/>
        <v>155</v>
      </c>
      <c r="J158" s="127">
        <f t="shared" si="2"/>
        <v>90.513593593814861</v>
      </c>
      <c r="K158" s="127">
        <f t="shared" si="3"/>
        <v>1.7124499629919869</v>
      </c>
      <c r="L158" s="128"/>
      <c r="M158" s="130">
        <f t="shared" si="12"/>
        <v>155</v>
      </c>
      <c r="N158" s="127">
        <f t="shared" si="4"/>
        <v>51.428178178303902</v>
      </c>
      <c r="O158" s="127">
        <f t="shared" si="5"/>
        <v>3.0139119348658965</v>
      </c>
      <c r="P158" s="129"/>
      <c r="Q158" s="130">
        <f t="shared" si="13"/>
        <v>155</v>
      </c>
      <c r="R158" s="127">
        <f t="shared" si="6"/>
        <v>135.77039039072227</v>
      </c>
      <c r="S158" s="127">
        <f t="shared" si="7"/>
        <v>1.1416333086613248</v>
      </c>
      <c r="T158" s="115"/>
      <c r="U158" s="130">
        <f t="shared" si="14"/>
        <v>155</v>
      </c>
      <c r="V158" s="127">
        <f t="shared" si="8"/>
        <v>77.142267267455836</v>
      </c>
      <c r="W158" s="127">
        <f t="shared" si="9"/>
        <v>2.0092746232439316</v>
      </c>
      <c r="X158" s="115"/>
      <c r="Y158" s="125">
        <v>155</v>
      </c>
      <c r="Z158" s="126">
        <v>42.385080000000002</v>
      </c>
      <c r="AA158" s="127">
        <f t="shared" si="10"/>
        <v>3.6569472087819581</v>
      </c>
      <c r="AB158" s="120"/>
      <c r="AC158" s="115"/>
      <c r="AD158" s="115"/>
      <c r="AE158" s="115"/>
      <c r="AF158" s="115"/>
    </row>
    <row r="159" spans="1:32" ht="12.75" customHeight="1">
      <c r="A159" s="125">
        <v>156</v>
      </c>
      <c r="B159" s="126">
        <v>54.384748235472948</v>
      </c>
      <c r="C159" s="127">
        <f t="shared" si="0"/>
        <v>2.8684512673398306</v>
      </c>
      <c r="D159" s="128"/>
      <c r="E159" s="125">
        <v>156</v>
      </c>
      <c r="F159" s="126">
        <v>30.900425133791448</v>
      </c>
      <c r="G159" s="127">
        <f t="shared" si="1"/>
        <v>5.0484742305181021</v>
      </c>
      <c r="H159" s="129"/>
      <c r="I159" s="130">
        <f t="shared" si="11"/>
        <v>156</v>
      </c>
      <c r="J159" s="127">
        <f t="shared" si="2"/>
        <v>90.641247059121582</v>
      </c>
      <c r="K159" s="127">
        <f t="shared" si="3"/>
        <v>1.7210707604038984</v>
      </c>
      <c r="L159" s="128"/>
      <c r="M159" s="130">
        <f t="shared" si="12"/>
        <v>156</v>
      </c>
      <c r="N159" s="127">
        <f t="shared" si="4"/>
        <v>51.500708556319083</v>
      </c>
      <c r="O159" s="127">
        <f t="shared" si="5"/>
        <v>3.0290845383108609</v>
      </c>
      <c r="P159" s="129"/>
      <c r="Q159" s="130">
        <f t="shared" si="13"/>
        <v>156</v>
      </c>
      <c r="R159" s="127">
        <f t="shared" si="6"/>
        <v>135.96187058868236</v>
      </c>
      <c r="S159" s="127">
        <f t="shared" si="7"/>
        <v>1.1473805069359324</v>
      </c>
      <c r="T159" s="115"/>
      <c r="U159" s="130">
        <f t="shared" si="14"/>
        <v>156</v>
      </c>
      <c r="V159" s="127">
        <f t="shared" si="8"/>
        <v>77.251062834478617</v>
      </c>
      <c r="W159" s="127">
        <f t="shared" si="9"/>
        <v>2.0193896922072407</v>
      </c>
      <c r="X159" s="115"/>
      <c r="Y159" s="125">
        <v>156</v>
      </c>
      <c r="Z159" s="126">
        <v>42.391607999999998</v>
      </c>
      <c r="AA159" s="127">
        <f t="shared" si="10"/>
        <v>3.6799736400657417</v>
      </c>
      <c r="AB159" s="120"/>
      <c r="AC159" s="115"/>
      <c r="AD159" s="115"/>
      <c r="AE159" s="115"/>
      <c r="AF159" s="115"/>
    </row>
    <row r="160" spans="1:32" ht="12.75" customHeight="1">
      <c r="A160" s="125">
        <v>157</v>
      </c>
      <c r="B160" s="126">
        <v>54.460883493141026</v>
      </c>
      <c r="C160" s="127">
        <f t="shared" si="0"/>
        <v>2.8828030309088368</v>
      </c>
      <c r="D160" s="128"/>
      <c r="E160" s="125">
        <v>157</v>
      </c>
      <c r="F160" s="126">
        <v>30.943683802921036</v>
      </c>
      <c r="G160" s="127">
        <f t="shared" si="1"/>
        <v>5.0737333343995532</v>
      </c>
      <c r="H160" s="129"/>
      <c r="I160" s="130">
        <f t="shared" si="11"/>
        <v>157</v>
      </c>
      <c r="J160" s="127">
        <f t="shared" si="2"/>
        <v>90.768139155235048</v>
      </c>
      <c r="K160" s="127">
        <f t="shared" si="3"/>
        <v>1.7296818185453022</v>
      </c>
      <c r="L160" s="128"/>
      <c r="M160" s="130">
        <f t="shared" si="12"/>
        <v>157</v>
      </c>
      <c r="N160" s="127">
        <f t="shared" si="4"/>
        <v>51.57280633820173</v>
      </c>
      <c r="O160" s="127">
        <f t="shared" si="5"/>
        <v>3.0442400006397317</v>
      </c>
      <c r="P160" s="129"/>
      <c r="Q160" s="130">
        <f t="shared" si="13"/>
        <v>157</v>
      </c>
      <c r="R160" s="127">
        <f t="shared" si="6"/>
        <v>136.15220873285256</v>
      </c>
      <c r="S160" s="127">
        <f t="shared" si="7"/>
        <v>1.1531212123635348</v>
      </c>
      <c r="T160" s="115"/>
      <c r="U160" s="130">
        <f t="shared" si="14"/>
        <v>157</v>
      </c>
      <c r="V160" s="127">
        <f t="shared" si="8"/>
        <v>77.35920950730258</v>
      </c>
      <c r="W160" s="127">
        <f t="shared" si="9"/>
        <v>2.0294933337598215</v>
      </c>
      <c r="X160" s="115"/>
      <c r="Y160" s="125">
        <v>157</v>
      </c>
      <c r="Z160" s="126">
        <v>42.396299999999997</v>
      </c>
      <c r="AA160" s="127">
        <f t="shared" si="10"/>
        <v>3.7031533412113795</v>
      </c>
      <c r="AB160" s="120"/>
      <c r="AC160" s="115"/>
      <c r="AD160" s="115"/>
      <c r="AE160" s="115"/>
      <c r="AF160" s="115"/>
    </row>
    <row r="161" spans="1:32" ht="12.75" customHeight="1">
      <c r="A161" s="125">
        <v>158</v>
      </c>
      <c r="B161" s="126">
        <v>54.536567730260124</v>
      </c>
      <c r="C161" s="127">
        <f t="shared" si="0"/>
        <v>2.8971386828278933</v>
      </c>
      <c r="D161" s="128"/>
      <c r="E161" s="125">
        <v>158</v>
      </c>
      <c r="F161" s="126">
        <v>30.986686210375073</v>
      </c>
      <c r="G161" s="127">
        <f t="shared" si="1"/>
        <v>5.0989640817770914</v>
      </c>
      <c r="H161" s="129"/>
      <c r="I161" s="130">
        <f t="shared" si="11"/>
        <v>158</v>
      </c>
      <c r="J161" s="127">
        <f t="shared" si="2"/>
        <v>90.894279550433538</v>
      </c>
      <c r="K161" s="127">
        <f t="shared" si="3"/>
        <v>1.738283209696736</v>
      </c>
      <c r="L161" s="128"/>
      <c r="M161" s="130">
        <f t="shared" si="12"/>
        <v>158</v>
      </c>
      <c r="N161" s="127">
        <f t="shared" si="4"/>
        <v>51.644477017291791</v>
      </c>
      <c r="O161" s="127">
        <f t="shared" si="5"/>
        <v>3.0593784490662546</v>
      </c>
      <c r="P161" s="129"/>
      <c r="Q161" s="130">
        <f t="shared" si="13"/>
        <v>158</v>
      </c>
      <c r="R161" s="127">
        <f t="shared" si="6"/>
        <v>136.34141932565029</v>
      </c>
      <c r="S161" s="127">
        <f t="shared" si="7"/>
        <v>1.1588554731311573</v>
      </c>
      <c r="T161" s="115"/>
      <c r="U161" s="130">
        <f t="shared" si="14"/>
        <v>158</v>
      </c>
      <c r="V161" s="127">
        <f t="shared" si="8"/>
        <v>77.466715525937673</v>
      </c>
      <c r="W161" s="127">
        <f t="shared" si="9"/>
        <v>2.0395856327108368</v>
      </c>
      <c r="X161" s="115"/>
      <c r="Y161" s="125">
        <v>158</v>
      </c>
      <c r="Z161" s="126">
        <v>42.411599999999993</v>
      </c>
      <c r="AA161" s="127">
        <f t="shared" si="10"/>
        <v>3.7253958822586282</v>
      </c>
      <c r="AB161" s="120"/>
      <c r="AC161" s="115"/>
      <c r="AD161" s="115"/>
      <c r="AE161" s="115"/>
      <c r="AF161" s="115"/>
    </row>
    <row r="162" spans="1:32" ht="12.75" customHeight="1">
      <c r="A162" s="125">
        <v>159</v>
      </c>
      <c r="B162" s="126">
        <v>54.611806637998271</v>
      </c>
      <c r="C162" s="127">
        <f t="shared" si="0"/>
        <v>2.9114583418555067</v>
      </c>
      <c r="D162" s="128"/>
      <c r="E162" s="125">
        <v>159</v>
      </c>
      <c r="F162" s="126">
        <v>31.029435589771747</v>
      </c>
      <c r="G162" s="127">
        <f t="shared" si="1"/>
        <v>5.1241666816656917</v>
      </c>
      <c r="H162" s="129"/>
      <c r="I162" s="130">
        <f t="shared" si="11"/>
        <v>159</v>
      </c>
      <c r="J162" s="127">
        <f t="shared" si="2"/>
        <v>91.019677729997127</v>
      </c>
      <c r="K162" s="127">
        <f t="shared" si="3"/>
        <v>1.7468750051133037</v>
      </c>
      <c r="L162" s="128"/>
      <c r="M162" s="130">
        <f t="shared" si="12"/>
        <v>159</v>
      </c>
      <c r="N162" s="127">
        <f t="shared" si="4"/>
        <v>51.715725982952911</v>
      </c>
      <c r="O162" s="127">
        <f t="shared" si="5"/>
        <v>3.074500008999415</v>
      </c>
      <c r="P162" s="129"/>
      <c r="Q162" s="130">
        <f t="shared" si="13"/>
        <v>159</v>
      </c>
      <c r="R162" s="127">
        <f t="shared" si="6"/>
        <v>136.52951659499567</v>
      </c>
      <c r="S162" s="127">
        <f t="shared" si="7"/>
        <v>1.1645833367422027</v>
      </c>
      <c r="T162" s="115"/>
      <c r="U162" s="130">
        <f t="shared" si="14"/>
        <v>159</v>
      </c>
      <c r="V162" s="127">
        <f t="shared" si="8"/>
        <v>77.57358897442937</v>
      </c>
      <c r="W162" s="127">
        <f t="shared" si="9"/>
        <v>2.0496666726662767</v>
      </c>
      <c r="X162" s="115"/>
      <c r="Y162" s="125">
        <v>159</v>
      </c>
      <c r="Z162" s="126">
        <v>42.421800000000005</v>
      </c>
      <c r="AA162" s="127">
        <f t="shared" si="10"/>
        <v>3.7480729247698115</v>
      </c>
      <c r="AB162" s="120"/>
      <c r="AC162" s="115"/>
      <c r="AD162" s="115"/>
      <c r="AE162" s="115"/>
      <c r="AF162" s="115"/>
    </row>
    <row r="163" spans="1:32" ht="12.75" customHeight="1">
      <c r="A163" s="125">
        <v>160</v>
      </c>
      <c r="B163" s="126">
        <v>54.686605800478141</v>
      </c>
      <c r="C163" s="127">
        <f t="shared" si="0"/>
        <v>2.925762125075992</v>
      </c>
      <c r="D163" s="128"/>
      <c r="E163" s="125">
        <v>160</v>
      </c>
      <c r="F163" s="126">
        <v>31.07193511390803</v>
      </c>
      <c r="G163" s="127">
        <f t="shared" si="1"/>
        <v>5.1493413401337467</v>
      </c>
      <c r="H163" s="129"/>
      <c r="I163" s="130">
        <f t="shared" si="11"/>
        <v>160</v>
      </c>
      <c r="J163" s="127">
        <f t="shared" si="2"/>
        <v>91.144343000796908</v>
      </c>
      <c r="K163" s="127">
        <f t="shared" si="3"/>
        <v>1.755457275045595</v>
      </c>
      <c r="L163" s="128"/>
      <c r="M163" s="130">
        <f t="shared" si="12"/>
        <v>160</v>
      </c>
      <c r="N163" s="127">
        <f t="shared" si="4"/>
        <v>51.786558523180048</v>
      </c>
      <c r="O163" s="127">
        <f t="shared" si="5"/>
        <v>3.0896048040802482</v>
      </c>
      <c r="P163" s="129"/>
      <c r="Q163" s="130">
        <f t="shared" si="13"/>
        <v>160</v>
      </c>
      <c r="R163" s="127">
        <f t="shared" si="6"/>
        <v>136.71651450119535</v>
      </c>
      <c r="S163" s="127">
        <f t="shared" si="7"/>
        <v>1.170304850030397</v>
      </c>
      <c r="T163" s="115"/>
      <c r="U163" s="130">
        <f t="shared" si="14"/>
        <v>160</v>
      </c>
      <c r="V163" s="127">
        <f t="shared" si="8"/>
        <v>77.679837784770072</v>
      </c>
      <c r="W163" s="127">
        <f t="shared" si="9"/>
        <v>2.0597365360534989</v>
      </c>
      <c r="X163" s="115"/>
      <c r="Y163" s="125">
        <v>160</v>
      </c>
      <c r="Z163" s="126">
        <v>42.431999999999995</v>
      </c>
      <c r="AA163" s="127">
        <f t="shared" si="10"/>
        <v>3.7707390648567123</v>
      </c>
      <c r="AB163" s="120"/>
      <c r="AC163" s="115"/>
      <c r="AD163" s="115"/>
      <c r="AE163" s="115"/>
      <c r="AF163" s="115"/>
    </row>
    <row r="164" spans="1:32" ht="12.75" customHeight="1">
      <c r="A164" s="125">
        <v>161</v>
      </c>
      <c r="B164" s="126">
        <v>54.760970697444968</v>
      </c>
      <c r="C164" s="127">
        <f t="shared" si="0"/>
        <v>2.9400501479334062</v>
      </c>
      <c r="D164" s="128"/>
      <c r="E164" s="125">
        <v>161</v>
      </c>
      <c r="F164" s="126">
        <v>31.114187896275556</v>
      </c>
      <c r="G164" s="127">
        <f t="shared" si="1"/>
        <v>5.1744882603627937</v>
      </c>
      <c r="H164" s="129"/>
      <c r="I164" s="130">
        <f t="shared" si="11"/>
        <v>161</v>
      </c>
      <c r="J164" s="127">
        <f t="shared" si="2"/>
        <v>91.268284495741611</v>
      </c>
      <c r="K164" s="127">
        <f t="shared" si="3"/>
        <v>1.7640300887600437</v>
      </c>
      <c r="L164" s="128"/>
      <c r="M164" s="130">
        <f t="shared" si="12"/>
        <v>161</v>
      </c>
      <c r="N164" s="127">
        <f t="shared" si="4"/>
        <v>51.856979827125926</v>
      </c>
      <c r="O164" s="127">
        <f t="shared" si="5"/>
        <v>3.1046929562176766</v>
      </c>
      <c r="P164" s="129"/>
      <c r="Q164" s="130">
        <f t="shared" si="13"/>
        <v>161</v>
      </c>
      <c r="R164" s="127">
        <f t="shared" si="6"/>
        <v>136.90242674361241</v>
      </c>
      <c r="S164" s="127">
        <f t="shared" si="7"/>
        <v>1.1760200591733625</v>
      </c>
      <c r="T164" s="115"/>
      <c r="U164" s="130">
        <f t="shared" si="14"/>
        <v>161</v>
      </c>
      <c r="V164" s="127">
        <f t="shared" si="8"/>
        <v>77.785469740688882</v>
      </c>
      <c r="W164" s="127">
        <f t="shared" si="9"/>
        <v>2.0697953041451176</v>
      </c>
      <c r="X164" s="115"/>
      <c r="Y164" s="125">
        <v>161</v>
      </c>
      <c r="Z164" s="126">
        <v>42.4422</v>
      </c>
      <c r="AA164" s="127">
        <f t="shared" si="10"/>
        <v>3.7933943103797634</v>
      </c>
      <c r="AB164" s="120"/>
      <c r="AC164" s="115"/>
      <c r="AD164" s="115"/>
      <c r="AE164" s="115"/>
      <c r="AF164" s="115"/>
    </row>
    <row r="165" spans="1:32" ht="12.75" customHeight="1">
      <c r="A165" s="125">
        <v>162</v>
      </c>
      <c r="B165" s="126">
        <v>54.834906706851697</v>
      </c>
      <c r="C165" s="127">
        <f t="shared" si="0"/>
        <v>2.954322524264601</v>
      </c>
      <c r="D165" s="128"/>
      <c r="E165" s="125">
        <v>162</v>
      </c>
      <c r="F165" s="126">
        <v>31.156196992529377</v>
      </c>
      <c r="G165" s="127">
        <f t="shared" si="1"/>
        <v>5.199607642705697</v>
      </c>
      <c r="H165" s="129"/>
      <c r="I165" s="130">
        <f t="shared" si="11"/>
        <v>162</v>
      </c>
      <c r="J165" s="127">
        <f t="shared" si="2"/>
        <v>91.391511178086162</v>
      </c>
      <c r="K165" s="127">
        <f t="shared" si="3"/>
        <v>1.7725935145587606</v>
      </c>
      <c r="L165" s="128"/>
      <c r="M165" s="130">
        <f t="shared" si="12"/>
        <v>162</v>
      </c>
      <c r="N165" s="127">
        <f t="shared" si="4"/>
        <v>51.926994987548966</v>
      </c>
      <c r="O165" s="127">
        <f t="shared" si="5"/>
        <v>3.1197645856234177</v>
      </c>
      <c r="P165" s="129"/>
      <c r="Q165" s="130">
        <f t="shared" si="13"/>
        <v>162</v>
      </c>
      <c r="R165" s="127">
        <f t="shared" si="6"/>
        <v>137.08726676712922</v>
      </c>
      <c r="S165" s="127">
        <f t="shared" si="7"/>
        <v>1.1817290097058406</v>
      </c>
      <c r="T165" s="115"/>
      <c r="U165" s="130">
        <f t="shared" si="14"/>
        <v>162</v>
      </c>
      <c r="V165" s="127">
        <f t="shared" si="8"/>
        <v>77.890492481323435</v>
      </c>
      <c r="W165" s="127">
        <f t="shared" si="9"/>
        <v>2.0798430570822788</v>
      </c>
      <c r="X165" s="115"/>
      <c r="Y165" s="125">
        <v>162</v>
      </c>
      <c r="Z165" s="126">
        <v>42.45239999999999</v>
      </c>
      <c r="AA165" s="127">
        <f t="shared" si="10"/>
        <v>3.8160386691918489</v>
      </c>
      <c r="AB165" s="120"/>
      <c r="AC165" s="115"/>
      <c r="AD165" s="115"/>
      <c r="AE165" s="115"/>
      <c r="AF165" s="115"/>
    </row>
    <row r="166" spans="1:32" ht="12.75" customHeight="1">
      <c r="A166" s="125">
        <v>163</v>
      </c>
      <c r="B166" s="126">
        <v>54.90841910736475</v>
      </c>
      <c r="C166" s="127">
        <f t="shared" si="0"/>
        <v>2.968579366331404</v>
      </c>
      <c r="D166" s="128"/>
      <c r="E166" s="125">
        <v>163</v>
      </c>
      <c r="F166" s="126">
        <v>31.197965401911787</v>
      </c>
      <c r="G166" s="127">
        <f t="shared" si="1"/>
        <v>5.2246996847432712</v>
      </c>
      <c r="H166" s="129"/>
      <c r="I166" s="130">
        <f t="shared" si="11"/>
        <v>163</v>
      </c>
      <c r="J166" s="127">
        <f t="shared" si="2"/>
        <v>91.514031845607917</v>
      </c>
      <c r="K166" s="127">
        <f t="shared" si="3"/>
        <v>1.7811476197988423</v>
      </c>
      <c r="L166" s="128"/>
      <c r="M166" s="130">
        <f t="shared" si="12"/>
        <v>163</v>
      </c>
      <c r="N166" s="127">
        <f t="shared" si="4"/>
        <v>51.996609003186315</v>
      </c>
      <c r="O166" s="127">
        <f t="shared" si="5"/>
        <v>3.1348198108459626</v>
      </c>
      <c r="P166" s="129"/>
      <c r="Q166" s="130">
        <f t="shared" si="13"/>
        <v>163</v>
      </c>
      <c r="R166" s="127">
        <f t="shared" si="6"/>
        <v>137.27104776841188</v>
      </c>
      <c r="S166" s="127">
        <f t="shared" si="7"/>
        <v>1.1874317465325614</v>
      </c>
      <c r="T166" s="115"/>
      <c r="U166" s="130">
        <f t="shared" si="14"/>
        <v>163</v>
      </c>
      <c r="V166" s="127">
        <f t="shared" si="8"/>
        <v>77.994913504779461</v>
      </c>
      <c r="W166" s="127">
        <f t="shared" si="9"/>
        <v>2.0898798738973086</v>
      </c>
      <c r="X166" s="115"/>
      <c r="Y166" s="125">
        <v>163</v>
      </c>
      <c r="Z166" s="126">
        <v>42.462600000000002</v>
      </c>
      <c r="AA166" s="127">
        <f t="shared" si="10"/>
        <v>3.8386721491383002</v>
      </c>
      <c r="AB166" s="120"/>
      <c r="AC166" s="115"/>
      <c r="AD166" s="115"/>
      <c r="AE166" s="115"/>
      <c r="AF166" s="115"/>
    </row>
    <row r="167" spans="1:32" ht="12.75" customHeight="1">
      <c r="A167" s="125">
        <v>164</v>
      </c>
      <c r="B167" s="126">
        <v>54.98151308079305</v>
      </c>
      <c r="C167" s="127">
        <f t="shared" si="0"/>
        <v>2.9828207848519703</v>
      </c>
      <c r="D167" s="128"/>
      <c r="E167" s="125">
        <v>164</v>
      </c>
      <c r="F167" s="126">
        <v>31.23949606863242</v>
      </c>
      <c r="G167" s="127">
        <f t="shared" si="1"/>
        <v>5.2497645813394671</v>
      </c>
      <c r="H167" s="129"/>
      <c r="I167" s="130">
        <f t="shared" si="11"/>
        <v>164</v>
      </c>
      <c r="J167" s="127">
        <f t="shared" si="2"/>
        <v>91.635855134655088</v>
      </c>
      <c r="K167" s="127">
        <f t="shared" si="3"/>
        <v>1.7896924709111821</v>
      </c>
      <c r="L167" s="128"/>
      <c r="M167" s="130">
        <f t="shared" si="12"/>
        <v>164</v>
      </c>
      <c r="N167" s="127">
        <f t="shared" si="4"/>
        <v>52.065826781054035</v>
      </c>
      <c r="O167" s="127">
        <f t="shared" si="5"/>
        <v>3.14985874880368</v>
      </c>
      <c r="P167" s="129"/>
      <c r="Q167" s="130">
        <f t="shared" si="13"/>
        <v>164</v>
      </c>
      <c r="R167" s="127">
        <f t="shared" si="6"/>
        <v>137.45378270198262</v>
      </c>
      <c r="S167" s="127">
        <f t="shared" si="7"/>
        <v>1.1931283139407882</v>
      </c>
      <c r="T167" s="115"/>
      <c r="U167" s="130">
        <f t="shared" si="14"/>
        <v>164</v>
      </c>
      <c r="V167" s="127">
        <f t="shared" si="8"/>
        <v>78.098740171581042</v>
      </c>
      <c r="W167" s="127">
        <f t="shared" si="9"/>
        <v>2.0999058325357871</v>
      </c>
      <c r="X167" s="115"/>
      <c r="Y167" s="125">
        <v>164</v>
      </c>
      <c r="Z167" s="126">
        <v>42.472799999999999</v>
      </c>
      <c r="AA167" s="127">
        <f t="shared" si="10"/>
        <v>3.8612947580569212</v>
      </c>
      <c r="AB167" s="120"/>
      <c r="AC167" s="115"/>
      <c r="AD167" s="115"/>
      <c r="AE167" s="115"/>
      <c r="AF167" s="115"/>
    </row>
    <row r="168" spans="1:32" ht="12.75" customHeight="1">
      <c r="A168" s="125">
        <v>165</v>
      </c>
      <c r="B168" s="126">
        <v>55.054193714443265</v>
      </c>
      <c r="C168" s="127">
        <f t="shared" si="0"/>
        <v>2.9970468890313229</v>
      </c>
      <c r="D168" s="128"/>
      <c r="E168" s="125">
        <v>165</v>
      </c>
      <c r="F168" s="126">
        <v>31.280791883206405</v>
      </c>
      <c r="G168" s="127">
        <f t="shared" si="1"/>
        <v>5.2748025246951276</v>
      </c>
      <c r="H168" s="129"/>
      <c r="I168" s="130">
        <f t="shared" si="11"/>
        <v>165</v>
      </c>
      <c r="J168" s="127">
        <f t="shared" si="2"/>
        <v>91.756989524072111</v>
      </c>
      <c r="K168" s="127">
        <f t="shared" si="3"/>
        <v>1.7982281334187937</v>
      </c>
      <c r="L168" s="128"/>
      <c r="M168" s="130">
        <f t="shared" si="12"/>
        <v>165</v>
      </c>
      <c r="N168" s="127">
        <f t="shared" si="4"/>
        <v>52.134653138677344</v>
      </c>
      <c r="O168" s="127">
        <f t="shared" si="5"/>
        <v>3.1648815148170764</v>
      </c>
      <c r="P168" s="129"/>
      <c r="Q168" s="130">
        <f t="shared" si="13"/>
        <v>165</v>
      </c>
      <c r="R168" s="127">
        <f t="shared" si="6"/>
        <v>137.63548428610815</v>
      </c>
      <c r="S168" s="127">
        <f t="shared" si="7"/>
        <v>1.1988187556125292</v>
      </c>
      <c r="T168" s="115"/>
      <c r="U168" s="130">
        <f t="shared" si="14"/>
        <v>165</v>
      </c>
      <c r="V168" s="127">
        <f t="shared" si="8"/>
        <v>78.201979708016012</v>
      </c>
      <c r="W168" s="127">
        <f t="shared" si="9"/>
        <v>2.1099210098780512</v>
      </c>
      <c r="X168" s="115"/>
      <c r="Y168" s="125">
        <v>165</v>
      </c>
      <c r="Z168" s="126">
        <v>42.482999999999997</v>
      </c>
      <c r="AA168" s="127">
        <f t="shared" si="10"/>
        <v>3.8839065037779821</v>
      </c>
      <c r="AB168" s="120"/>
      <c r="AC168" s="115"/>
      <c r="AD168" s="115"/>
      <c r="AE168" s="115"/>
      <c r="AF168" s="115"/>
    </row>
    <row r="169" spans="1:32" ht="12.75" customHeight="1">
      <c r="A169" s="125">
        <v>166</v>
      </c>
      <c r="B169" s="126">
        <v>55.12646600340392</v>
      </c>
      <c r="C169" s="127">
        <f t="shared" si="0"/>
        <v>3.011257786591107</v>
      </c>
      <c r="D169" s="128"/>
      <c r="E169" s="125">
        <v>166</v>
      </c>
      <c r="F169" s="126">
        <v>31.321855683752229</v>
      </c>
      <c r="G169" s="127">
        <f t="shared" si="1"/>
        <v>5.2998137044003482</v>
      </c>
      <c r="H169" s="129"/>
      <c r="I169" s="130">
        <f t="shared" si="11"/>
        <v>166</v>
      </c>
      <c r="J169" s="127">
        <f t="shared" si="2"/>
        <v>91.877443339006533</v>
      </c>
      <c r="K169" s="127">
        <f t="shared" si="3"/>
        <v>1.8067546719546643</v>
      </c>
      <c r="L169" s="128"/>
      <c r="M169" s="130">
        <f t="shared" si="12"/>
        <v>166</v>
      </c>
      <c r="N169" s="127">
        <f t="shared" si="4"/>
        <v>52.203092806253714</v>
      </c>
      <c r="O169" s="127">
        <f t="shared" si="5"/>
        <v>3.179888222640209</v>
      </c>
      <c r="P169" s="129"/>
      <c r="Q169" s="130">
        <f t="shared" si="13"/>
        <v>166</v>
      </c>
      <c r="R169" s="127">
        <f t="shared" si="6"/>
        <v>137.81616500850978</v>
      </c>
      <c r="S169" s="127">
        <f t="shared" si="7"/>
        <v>1.2045031146364429</v>
      </c>
      <c r="T169" s="115"/>
      <c r="U169" s="130">
        <f t="shared" si="14"/>
        <v>166</v>
      </c>
      <c r="V169" s="127">
        <f t="shared" si="8"/>
        <v>78.304639209380568</v>
      </c>
      <c r="W169" s="127">
        <f t="shared" si="9"/>
        <v>2.1199254817601392</v>
      </c>
      <c r="X169" s="115"/>
      <c r="Y169" s="125">
        <v>166</v>
      </c>
      <c r="Z169" s="126">
        <v>42.493199999999995</v>
      </c>
      <c r="AA169" s="127">
        <f t="shared" si="10"/>
        <v>3.9065073941242368</v>
      </c>
      <c r="AB169" s="120"/>
      <c r="AC169" s="115"/>
      <c r="AD169" s="115"/>
      <c r="AE169" s="115"/>
      <c r="AF169" s="115"/>
    </row>
    <row r="170" spans="1:32" ht="12.75" customHeight="1">
      <c r="A170" s="125">
        <v>167</v>
      </c>
      <c r="B170" s="126">
        <v>55.198334852760816</v>
      </c>
      <c r="C170" s="127">
        <f t="shared" si="0"/>
        <v>3.0254535837985932</v>
      </c>
      <c r="D170" s="128"/>
      <c r="E170" s="125">
        <v>167</v>
      </c>
      <c r="F170" s="126">
        <v>31.362690257250463</v>
      </c>
      <c r="G170" s="127">
        <f t="shared" si="1"/>
        <v>5.3247983074855236</v>
      </c>
      <c r="H170" s="129"/>
      <c r="I170" s="130">
        <f t="shared" si="11"/>
        <v>167</v>
      </c>
      <c r="J170" s="127">
        <f t="shared" si="2"/>
        <v>91.997224754601362</v>
      </c>
      <c r="K170" s="127">
        <f t="shared" si="3"/>
        <v>1.8152721502791558</v>
      </c>
      <c r="L170" s="128"/>
      <c r="M170" s="130">
        <f t="shared" si="12"/>
        <v>167</v>
      </c>
      <c r="N170" s="127">
        <f t="shared" si="4"/>
        <v>52.271150428750772</v>
      </c>
      <c r="O170" s="127">
        <f t="shared" si="5"/>
        <v>3.1948789844913144</v>
      </c>
      <c r="P170" s="129"/>
      <c r="Q170" s="130">
        <f t="shared" si="13"/>
        <v>167</v>
      </c>
      <c r="R170" s="127">
        <f t="shared" si="6"/>
        <v>137.99583713190202</v>
      </c>
      <c r="S170" s="127">
        <f t="shared" si="7"/>
        <v>1.2101814335194374</v>
      </c>
      <c r="T170" s="115"/>
      <c r="U170" s="130">
        <f t="shared" si="14"/>
        <v>167</v>
      </c>
      <c r="V170" s="127">
        <f t="shared" si="8"/>
        <v>78.406725643126151</v>
      </c>
      <c r="W170" s="127">
        <f t="shared" si="9"/>
        <v>2.1299193229942097</v>
      </c>
      <c r="X170" s="115"/>
      <c r="Y170" s="125">
        <v>167</v>
      </c>
      <c r="Z170" s="126">
        <v>42.503399999999999</v>
      </c>
      <c r="AA170" s="127">
        <f t="shared" si="10"/>
        <v>3.9290974369109297</v>
      </c>
      <c r="AB170" s="120"/>
      <c r="AC170" s="115"/>
      <c r="AD170" s="115"/>
      <c r="AE170" s="115"/>
      <c r="AF170" s="115"/>
    </row>
    <row r="171" spans="1:32" ht="12.75" customHeight="1">
      <c r="A171" s="125">
        <v>168</v>
      </c>
      <c r="B171" s="126">
        <v>55.26980507974644</v>
      </c>
      <c r="C171" s="127">
        <f t="shared" si="0"/>
        <v>3.0396343854949368</v>
      </c>
      <c r="D171" s="128"/>
      <c r="E171" s="125">
        <v>168</v>
      </c>
      <c r="F171" s="126">
        <v>31.403298340765019</v>
      </c>
      <c r="G171" s="127">
        <f t="shared" si="1"/>
        <v>5.3497565184710894</v>
      </c>
      <c r="H171" s="129"/>
      <c r="I171" s="130">
        <f t="shared" si="11"/>
        <v>168</v>
      </c>
      <c r="J171" s="127">
        <f t="shared" si="2"/>
        <v>92.116341799577398</v>
      </c>
      <c r="K171" s="127">
        <f t="shared" si="3"/>
        <v>1.823780631296962</v>
      </c>
      <c r="L171" s="128"/>
      <c r="M171" s="130">
        <f t="shared" si="12"/>
        <v>168</v>
      </c>
      <c r="N171" s="127">
        <f t="shared" si="4"/>
        <v>52.338830567941699</v>
      </c>
      <c r="O171" s="127">
        <f t="shared" si="5"/>
        <v>3.2098539110826536</v>
      </c>
      <c r="P171" s="129"/>
      <c r="Q171" s="130">
        <f t="shared" si="13"/>
        <v>168</v>
      </c>
      <c r="R171" s="127">
        <f t="shared" si="6"/>
        <v>138.17451269936609</v>
      </c>
      <c r="S171" s="127">
        <f t="shared" si="7"/>
        <v>1.2158537541979748</v>
      </c>
      <c r="T171" s="115"/>
      <c r="U171" s="130">
        <f t="shared" si="14"/>
        <v>168</v>
      </c>
      <c r="V171" s="127">
        <f t="shared" si="8"/>
        <v>78.508245851912548</v>
      </c>
      <c r="W171" s="127">
        <f t="shared" si="9"/>
        <v>2.1399026073884357</v>
      </c>
      <c r="X171" s="115"/>
      <c r="Y171" s="125">
        <v>168</v>
      </c>
      <c r="Z171" s="126">
        <v>42.513599999999997</v>
      </c>
      <c r="AA171" s="127">
        <f t="shared" si="10"/>
        <v>3.9516766399458061</v>
      </c>
      <c r="AB171" s="120"/>
      <c r="AC171" s="115"/>
      <c r="AD171" s="115"/>
      <c r="AE171" s="115"/>
      <c r="AF171" s="115"/>
    </row>
    <row r="172" spans="1:32" ht="12.75" customHeight="1">
      <c r="A172" s="125">
        <v>169</v>
      </c>
      <c r="B172" s="126">
        <v>55.3408814158255</v>
      </c>
      <c r="C172" s="127">
        <f t="shared" si="0"/>
        <v>3.0538002951227314</v>
      </c>
      <c r="D172" s="128"/>
      <c r="E172" s="125">
        <v>169</v>
      </c>
      <c r="F172" s="126">
        <v>31.443682622628124</v>
      </c>
      <c r="G172" s="127">
        <f t="shared" si="1"/>
        <v>5.3746885194160079</v>
      </c>
      <c r="H172" s="129"/>
      <c r="I172" s="130">
        <f t="shared" si="11"/>
        <v>169</v>
      </c>
      <c r="J172" s="127">
        <f t="shared" si="2"/>
        <v>92.234802359709164</v>
      </c>
      <c r="K172" s="127">
        <f t="shared" si="3"/>
        <v>1.832280177073639</v>
      </c>
      <c r="L172" s="128"/>
      <c r="M172" s="130">
        <f t="shared" si="12"/>
        <v>169</v>
      </c>
      <c r="N172" s="127">
        <f t="shared" si="4"/>
        <v>52.406137704380207</v>
      </c>
      <c r="O172" s="127">
        <f t="shared" si="5"/>
        <v>3.2248131116496044</v>
      </c>
      <c r="P172" s="129"/>
      <c r="Q172" s="130">
        <f t="shared" si="13"/>
        <v>169</v>
      </c>
      <c r="R172" s="127">
        <f t="shared" si="6"/>
        <v>138.35220353956373</v>
      </c>
      <c r="S172" s="127">
        <f t="shared" si="7"/>
        <v>1.2215201180490927</v>
      </c>
      <c r="T172" s="115"/>
      <c r="U172" s="130">
        <f t="shared" si="14"/>
        <v>169</v>
      </c>
      <c r="V172" s="127">
        <f t="shared" si="8"/>
        <v>78.6092065565703</v>
      </c>
      <c r="W172" s="127">
        <f t="shared" si="9"/>
        <v>2.1498754077664035</v>
      </c>
      <c r="X172" s="115"/>
      <c r="Y172" s="125">
        <v>169</v>
      </c>
      <c r="Z172" s="126">
        <v>42.519599999999997</v>
      </c>
      <c r="AA172" s="127">
        <f t="shared" si="10"/>
        <v>3.9746375789047876</v>
      </c>
      <c r="AB172" s="120"/>
      <c r="AC172" s="115"/>
      <c r="AD172" s="115"/>
      <c r="AE172" s="115"/>
      <c r="AF172" s="115"/>
    </row>
    <row r="173" spans="1:32" ht="12.75" customHeight="1">
      <c r="A173" s="125">
        <v>170</v>
      </c>
      <c r="B173" s="126">
        <v>55.411568508719014</v>
      </c>
      <c r="C173" s="127">
        <f t="shared" si="0"/>
        <v>3.0679514147528684</v>
      </c>
      <c r="D173" s="128"/>
      <c r="E173" s="125">
        <v>170</v>
      </c>
      <c r="F173" s="126">
        <v>31.483845743590351</v>
      </c>
      <c r="G173" s="127">
        <f t="shared" si="1"/>
        <v>5.3995944899650485</v>
      </c>
      <c r="H173" s="129"/>
      <c r="I173" s="130">
        <f t="shared" si="11"/>
        <v>170</v>
      </c>
      <c r="J173" s="127">
        <f t="shared" si="2"/>
        <v>92.352614181198362</v>
      </c>
      <c r="K173" s="127">
        <f t="shared" si="3"/>
        <v>1.8407708488517212</v>
      </c>
      <c r="L173" s="128"/>
      <c r="M173" s="130">
        <f t="shared" si="12"/>
        <v>170</v>
      </c>
      <c r="N173" s="127">
        <f t="shared" si="4"/>
        <v>52.473076239317251</v>
      </c>
      <c r="O173" s="127">
        <f t="shared" si="5"/>
        <v>3.2397566939790292</v>
      </c>
      <c r="P173" s="129"/>
      <c r="Q173" s="130">
        <f t="shared" si="13"/>
        <v>170</v>
      </c>
      <c r="R173" s="127">
        <f t="shared" si="6"/>
        <v>138.52892127179751</v>
      </c>
      <c r="S173" s="127">
        <f t="shared" si="7"/>
        <v>1.2271805659011477</v>
      </c>
      <c r="T173" s="115"/>
      <c r="U173" s="130">
        <f t="shared" si="14"/>
        <v>170</v>
      </c>
      <c r="V173" s="127">
        <f t="shared" si="8"/>
        <v>78.70961435897587</v>
      </c>
      <c r="W173" s="127">
        <f t="shared" si="9"/>
        <v>2.1598377959860198</v>
      </c>
      <c r="X173" s="115"/>
      <c r="Y173" s="125">
        <v>170</v>
      </c>
      <c r="Z173" s="126">
        <v>42.523799999999994</v>
      </c>
      <c r="AA173" s="127">
        <f t="shared" si="10"/>
        <v>3.9977612536979299</v>
      </c>
      <c r="AB173" s="120"/>
      <c r="AC173" s="115"/>
      <c r="AD173" s="115"/>
      <c r="AE173" s="115"/>
      <c r="AF173" s="115"/>
    </row>
    <row r="174" spans="1:32" ht="12.75" customHeight="1">
      <c r="A174" s="125">
        <v>171</v>
      </c>
      <c r="B174" s="126">
        <v>55.481870924368934</v>
      </c>
      <c r="C174" s="127">
        <f t="shared" si="0"/>
        <v>3.0820878451107316</v>
      </c>
      <c r="D174" s="128"/>
      <c r="E174" s="125">
        <v>171</v>
      </c>
      <c r="F174" s="126">
        <v>31.523790297936898</v>
      </c>
      <c r="G174" s="127">
        <f t="shared" si="1"/>
        <v>5.4244746073948873</v>
      </c>
      <c r="H174" s="129"/>
      <c r="I174" s="130">
        <f t="shared" si="11"/>
        <v>171</v>
      </c>
      <c r="J174" s="127">
        <f t="shared" si="2"/>
        <v>92.469784873948228</v>
      </c>
      <c r="K174" s="127">
        <f t="shared" si="3"/>
        <v>1.8492527070664388</v>
      </c>
      <c r="L174" s="128"/>
      <c r="M174" s="130">
        <f t="shared" si="12"/>
        <v>171</v>
      </c>
      <c r="N174" s="127">
        <f t="shared" si="4"/>
        <v>52.539650496561499</v>
      </c>
      <c r="O174" s="127">
        <f t="shared" si="5"/>
        <v>3.2546847644369321</v>
      </c>
      <c r="P174" s="129"/>
      <c r="Q174" s="130">
        <f t="shared" si="13"/>
        <v>171</v>
      </c>
      <c r="R174" s="127">
        <f t="shared" si="6"/>
        <v>138.70467731092234</v>
      </c>
      <c r="S174" s="127">
        <f t="shared" si="7"/>
        <v>1.2328351380442926</v>
      </c>
      <c r="T174" s="115"/>
      <c r="U174" s="130">
        <f t="shared" si="14"/>
        <v>171</v>
      </c>
      <c r="V174" s="127">
        <f t="shared" si="8"/>
        <v>78.809475744842246</v>
      </c>
      <c r="W174" s="127">
        <f t="shared" si="9"/>
        <v>2.1697898429579547</v>
      </c>
      <c r="X174" s="115"/>
      <c r="Y174" s="125">
        <v>171</v>
      </c>
      <c r="Z174" s="126">
        <v>42.529340101522841</v>
      </c>
      <c r="AA174" s="127">
        <f t="shared" si="10"/>
        <v>4.0207536630430116</v>
      </c>
      <c r="AB174" s="120"/>
      <c r="AC174" s="115"/>
      <c r="AD174" s="115"/>
      <c r="AE174" s="115"/>
      <c r="AF174" s="115"/>
    </row>
    <row r="175" spans="1:32" ht="12.75" customHeight="1">
      <c r="A175" s="125">
        <v>172</v>
      </c>
      <c r="B175" s="126">
        <v>55.551793148845611</v>
      </c>
      <c r="C175" s="127">
        <f t="shared" si="0"/>
        <v>3.0962096856017371</v>
      </c>
      <c r="D175" s="128"/>
      <c r="E175" s="125">
        <v>172</v>
      </c>
      <c r="F175" s="126">
        <v>31.563518834571365</v>
      </c>
      <c r="G175" s="127">
        <f t="shared" si="1"/>
        <v>5.4493290466590585</v>
      </c>
      <c r="H175" s="129"/>
      <c r="I175" s="130">
        <f t="shared" si="11"/>
        <v>172</v>
      </c>
      <c r="J175" s="127">
        <f t="shared" si="2"/>
        <v>92.586321914742683</v>
      </c>
      <c r="K175" s="127">
        <f t="shared" si="3"/>
        <v>1.8577258113610422</v>
      </c>
      <c r="L175" s="128"/>
      <c r="M175" s="130">
        <f t="shared" si="12"/>
        <v>172</v>
      </c>
      <c r="N175" s="127">
        <f t="shared" si="4"/>
        <v>52.60586472428561</v>
      </c>
      <c r="O175" s="127">
        <f t="shared" si="5"/>
        <v>3.2695974279954347</v>
      </c>
      <c r="P175" s="129"/>
      <c r="Q175" s="130">
        <f t="shared" si="13"/>
        <v>172</v>
      </c>
      <c r="R175" s="127">
        <f t="shared" si="6"/>
        <v>138.87948287211401</v>
      </c>
      <c r="S175" s="127">
        <f t="shared" si="7"/>
        <v>1.2384838742406949</v>
      </c>
      <c r="T175" s="115"/>
      <c r="U175" s="130">
        <f t="shared" si="14"/>
        <v>172</v>
      </c>
      <c r="V175" s="127">
        <f t="shared" si="8"/>
        <v>78.908797086428407</v>
      </c>
      <c r="W175" s="127">
        <f t="shared" si="9"/>
        <v>2.1797316186636233</v>
      </c>
      <c r="X175" s="115"/>
      <c r="Y175" s="125">
        <v>172</v>
      </c>
      <c r="Z175" s="126">
        <v>42.534517766497459</v>
      </c>
      <c r="AA175" s="127">
        <f t="shared" si="10"/>
        <v>4.0437745396393501</v>
      </c>
      <c r="AB175" s="120"/>
      <c r="AC175" s="115"/>
      <c r="AD175" s="115"/>
      <c r="AE175" s="115"/>
      <c r="AF175" s="115"/>
    </row>
    <row r="176" spans="1:32" ht="12.75" customHeight="1">
      <c r="A176" s="125">
        <v>173</v>
      </c>
      <c r="B176" s="126">
        <v>55.621339590199923</v>
      </c>
      <c r="C176" s="127">
        <f t="shared" si="0"/>
        <v>3.1103170343362487</v>
      </c>
      <c r="D176" s="128"/>
      <c r="E176" s="125">
        <v>173</v>
      </c>
      <c r="F176" s="126">
        <v>31.603033858068137</v>
      </c>
      <c r="G176" s="127">
        <f t="shared" si="1"/>
        <v>5.4741579804317979</v>
      </c>
      <c r="H176" s="129"/>
      <c r="I176" s="130">
        <f t="shared" si="11"/>
        <v>173</v>
      </c>
      <c r="J176" s="127">
        <f t="shared" si="2"/>
        <v>92.702232650333215</v>
      </c>
      <c r="K176" s="127">
        <f t="shared" si="3"/>
        <v>1.8661902206017489</v>
      </c>
      <c r="L176" s="128"/>
      <c r="M176" s="130">
        <f t="shared" si="12"/>
        <v>173</v>
      </c>
      <c r="N176" s="127">
        <f t="shared" si="4"/>
        <v>52.671723096780234</v>
      </c>
      <c r="O176" s="127">
        <f t="shared" si="5"/>
        <v>3.2844947882590785</v>
      </c>
      <c r="P176" s="129"/>
      <c r="Q176" s="130">
        <f t="shared" si="13"/>
        <v>173</v>
      </c>
      <c r="R176" s="127">
        <f t="shared" si="6"/>
        <v>139.0533489754998</v>
      </c>
      <c r="S176" s="127">
        <f t="shared" si="7"/>
        <v>1.2441268137344994</v>
      </c>
      <c r="T176" s="115"/>
      <c r="U176" s="130">
        <f t="shared" si="14"/>
        <v>173</v>
      </c>
      <c r="V176" s="127">
        <f t="shared" si="8"/>
        <v>79.00758464517034</v>
      </c>
      <c r="W176" s="127">
        <f t="shared" si="9"/>
        <v>2.189663192172719</v>
      </c>
      <c r="X176" s="115"/>
      <c r="Y176" s="125">
        <v>173</v>
      </c>
      <c r="Z176" s="126">
        <v>42.539695431472083</v>
      </c>
      <c r="AA176" s="127">
        <f t="shared" si="10"/>
        <v>4.0667898123222024</v>
      </c>
      <c r="AB176" s="120"/>
      <c r="AC176" s="115"/>
      <c r="AD176" s="115"/>
      <c r="AE176" s="115"/>
      <c r="AF176" s="115"/>
    </row>
    <row r="177" spans="1:32" ht="12.75" customHeight="1">
      <c r="A177" s="125">
        <v>174</v>
      </c>
      <c r="B177" s="126">
        <v>55.690514580261926</v>
      </c>
      <c r="C177" s="127">
        <f t="shared" si="0"/>
        <v>3.1244099881538863</v>
      </c>
      <c r="D177" s="128"/>
      <c r="E177" s="125">
        <v>174</v>
      </c>
      <c r="F177" s="126">
        <v>31.642337829694277</v>
      </c>
      <c r="G177" s="127">
        <f t="shared" si="1"/>
        <v>5.4989615791508397</v>
      </c>
      <c r="H177" s="129"/>
      <c r="I177" s="130">
        <f t="shared" si="11"/>
        <v>174</v>
      </c>
      <c r="J177" s="127">
        <f t="shared" si="2"/>
        <v>92.817524300436546</v>
      </c>
      <c r="K177" s="127">
        <f t="shared" si="3"/>
        <v>1.8746459928923318</v>
      </c>
      <c r="L177" s="128"/>
      <c r="M177" s="130">
        <f t="shared" si="12"/>
        <v>174</v>
      </c>
      <c r="N177" s="127">
        <f t="shared" si="4"/>
        <v>52.737229716157131</v>
      </c>
      <c r="O177" s="127">
        <f t="shared" si="5"/>
        <v>3.2993769474905039</v>
      </c>
      <c r="P177" s="129"/>
      <c r="Q177" s="130">
        <f t="shared" si="13"/>
        <v>174</v>
      </c>
      <c r="R177" s="127">
        <f t="shared" si="6"/>
        <v>139.22628645065481</v>
      </c>
      <c r="S177" s="127">
        <f t="shared" si="7"/>
        <v>1.2497639952615547</v>
      </c>
      <c r="T177" s="115"/>
      <c r="U177" s="130">
        <f t="shared" si="14"/>
        <v>174</v>
      </c>
      <c r="V177" s="127">
        <f t="shared" si="8"/>
        <v>79.105844574235689</v>
      </c>
      <c r="W177" s="127">
        <f t="shared" si="9"/>
        <v>2.1995846316603362</v>
      </c>
      <c r="X177" s="115"/>
      <c r="Y177" s="125">
        <v>174</v>
      </c>
      <c r="Z177" s="126">
        <v>42.5448730964467</v>
      </c>
      <c r="AA177" s="127">
        <f t="shared" si="10"/>
        <v>4.0897994831375408</v>
      </c>
      <c r="AB177" s="120"/>
      <c r="AC177" s="115"/>
      <c r="AD177" s="115"/>
      <c r="AE177" s="115"/>
      <c r="AF177" s="115"/>
    </row>
    <row r="178" spans="1:32" ht="12.75" customHeight="1">
      <c r="A178" s="125">
        <v>175</v>
      </c>
      <c r="B178" s="126">
        <v>55.759322376388226</v>
      </c>
      <c r="C178" s="127">
        <f t="shared" si="0"/>
        <v>3.1384886426472298</v>
      </c>
      <c r="D178" s="128"/>
      <c r="E178" s="125">
        <v>175</v>
      </c>
      <c r="F178" s="126">
        <v>31.6814331684024</v>
      </c>
      <c r="G178" s="127">
        <f t="shared" si="1"/>
        <v>5.5237400110591253</v>
      </c>
      <c r="H178" s="129"/>
      <c r="I178" s="130">
        <f t="shared" si="11"/>
        <v>175</v>
      </c>
      <c r="J178" s="127">
        <f t="shared" si="2"/>
        <v>92.932203960647044</v>
      </c>
      <c r="K178" s="127">
        <f t="shared" si="3"/>
        <v>1.8830931855883379</v>
      </c>
      <c r="L178" s="128"/>
      <c r="M178" s="130">
        <f t="shared" si="12"/>
        <v>175</v>
      </c>
      <c r="N178" s="127">
        <f t="shared" si="4"/>
        <v>52.802388614004002</v>
      </c>
      <c r="O178" s="127">
        <f t="shared" si="5"/>
        <v>3.3142440066354748</v>
      </c>
      <c r="P178" s="129"/>
      <c r="Q178" s="130">
        <f t="shared" si="13"/>
        <v>175</v>
      </c>
      <c r="R178" s="127">
        <f t="shared" si="6"/>
        <v>139.39830594097054</v>
      </c>
      <c r="S178" s="127">
        <f t="shared" si="7"/>
        <v>1.2553954570588921</v>
      </c>
      <c r="T178" s="115"/>
      <c r="U178" s="130">
        <f t="shared" si="14"/>
        <v>175</v>
      </c>
      <c r="V178" s="127">
        <f t="shared" si="8"/>
        <v>79.203582921005989</v>
      </c>
      <c r="W178" s="127">
        <f t="shared" si="9"/>
        <v>2.2094960044236505</v>
      </c>
      <c r="X178" s="115"/>
      <c r="Y178" s="125">
        <v>175</v>
      </c>
      <c r="Z178" s="126">
        <v>42.550050761421325</v>
      </c>
      <c r="AA178" s="127">
        <f t="shared" si="10"/>
        <v>4.1128035541303403</v>
      </c>
      <c r="AB178" s="120"/>
      <c r="AC178" s="115"/>
      <c r="AD178" s="115"/>
      <c r="AE178" s="115"/>
      <c r="AF178" s="115"/>
    </row>
    <row r="179" spans="1:32" ht="12.75" customHeight="1">
      <c r="A179" s="125">
        <v>176</v>
      </c>
      <c r="B179" s="126">
        <v>55.827767163159223</v>
      </c>
      <c r="C179" s="127">
        <f t="shared" si="0"/>
        <v>3.1525530921849674</v>
      </c>
      <c r="D179" s="128"/>
      <c r="E179" s="125">
        <v>176</v>
      </c>
      <c r="F179" s="126">
        <v>31.720322251795018</v>
      </c>
      <c r="G179" s="127">
        <f t="shared" si="1"/>
        <v>5.5484934422455421</v>
      </c>
      <c r="H179" s="129"/>
      <c r="I179" s="130">
        <f t="shared" si="11"/>
        <v>176</v>
      </c>
      <c r="J179" s="127">
        <f t="shared" si="2"/>
        <v>93.046278605265371</v>
      </c>
      <c r="K179" s="127">
        <f t="shared" si="3"/>
        <v>1.8915318553109806</v>
      </c>
      <c r="L179" s="128"/>
      <c r="M179" s="130">
        <f t="shared" si="12"/>
        <v>176</v>
      </c>
      <c r="N179" s="127">
        <f t="shared" si="4"/>
        <v>52.867203752991699</v>
      </c>
      <c r="O179" s="127">
        <f t="shared" si="5"/>
        <v>3.3290960653473252</v>
      </c>
      <c r="P179" s="129"/>
      <c r="Q179" s="130">
        <f t="shared" si="13"/>
        <v>176</v>
      </c>
      <c r="R179" s="127">
        <f t="shared" si="6"/>
        <v>139.56941790789804</v>
      </c>
      <c r="S179" s="127">
        <f t="shared" si="7"/>
        <v>1.261021236873987</v>
      </c>
      <c r="T179" s="115"/>
      <c r="U179" s="130">
        <f t="shared" si="14"/>
        <v>176</v>
      </c>
      <c r="V179" s="127">
        <f t="shared" si="8"/>
        <v>79.300805629487542</v>
      </c>
      <c r="W179" s="127">
        <f t="shared" si="9"/>
        <v>2.2193973768982169</v>
      </c>
      <c r="X179" s="115"/>
      <c r="Y179" s="125">
        <v>176</v>
      </c>
      <c r="Z179" s="126">
        <v>42.555228426395928</v>
      </c>
      <c r="AA179" s="127">
        <f t="shared" si="10"/>
        <v>4.1358020273445808</v>
      </c>
      <c r="AB179" s="120"/>
      <c r="AC179" s="115"/>
      <c r="AD179" s="115"/>
      <c r="AE179" s="115"/>
      <c r="AF179" s="115"/>
    </row>
    <row r="180" spans="1:32" ht="12.75" customHeight="1">
      <c r="A180" s="125">
        <v>177</v>
      </c>
      <c r="B180" s="126">
        <v>55.895853054028599</v>
      </c>
      <c r="C180" s="127">
        <f t="shared" si="0"/>
        <v>3.1666034299344687</v>
      </c>
      <c r="D180" s="128"/>
      <c r="E180" s="125">
        <v>177</v>
      </c>
      <c r="F180" s="126">
        <v>31.759007417061703</v>
      </c>
      <c r="G180" s="127">
        <f t="shared" si="1"/>
        <v>5.5732220366846645</v>
      </c>
      <c r="H180" s="129"/>
      <c r="I180" s="130">
        <f t="shared" si="11"/>
        <v>177</v>
      </c>
      <c r="J180" s="127">
        <f t="shared" si="2"/>
        <v>93.159755090047668</v>
      </c>
      <c r="K180" s="127">
        <f t="shared" si="3"/>
        <v>1.8999620579606811</v>
      </c>
      <c r="L180" s="128"/>
      <c r="M180" s="130">
        <f t="shared" si="12"/>
        <v>177</v>
      </c>
      <c r="N180" s="127">
        <f t="shared" si="4"/>
        <v>52.931679028436172</v>
      </c>
      <c r="O180" s="127">
        <f t="shared" si="5"/>
        <v>3.3439332220107989</v>
      </c>
      <c r="P180" s="129"/>
      <c r="Q180" s="130">
        <f t="shared" si="13"/>
        <v>177</v>
      </c>
      <c r="R180" s="127">
        <f t="shared" si="6"/>
        <v>139.7396326350715</v>
      </c>
      <c r="S180" s="127">
        <f t="shared" si="7"/>
        <v>1.2666413719737875</v>
      </c>
      <c r="T180" s="115"/>
      <c r="U180" s="130">
        <f t="shared" si="14"/>
        <v>177</v>
      </c>
      <c r="V180" s="127">
        <f t="shared" si="8"/>
        <v>79.397518542654254</v>
      </c>
      <c r="W180" s="127">
        <f t="shared" si="9"/>
        <v>2.2292888146738661</v>
      </c>
      <c r="X180" s="115"/>
      <c r="Y180" s="125">
        <v>177</v>
      </c>
      <c r="Z180" s="126">
        <v>42.56040609137056</v>
      </c>
      <c r="AA180" s="127">
        <f t="shared" si="10"/>
        <v>4.1587949048232433</v>
      </c>
      <c r="AB180" s="120"/>
      <c r="AC180" s="115"/>
      <c r="AD180" s="115"/>
      <c r="AE180" s="115"/>
      <c r="AF180" s="115"/>
    </row>
    <row r="181" spans="1:32" ht="12.75" customHeight="1">
      <c r="A181" s="125">
        <v>178</v>
      </c>
      <c r="B181" s="126">
        <v>55.963584092926105</v>
      </c>
      <c r="C181" s="127">
        <f t="shared" si="0"/>
        <v>3.1806397478838297</v>
      </c>
      <c r="D181" s="128"/>
      <c r="E181" s="125">
        <v>178</v>
      </c>
      <c r="F181" s="126">
        <v>31.797490961889832</v>
      </c>
      <c r="G181" s="127">
        <f t="shared" si="1"/>
        <v>5.5979259562755406</v>
      </c>
      <c r="H181" s="129"/>
      <c r="I181" s="130">
        <f t="shared" si="11"/>
        <v>178</v>
      </c>
      <c r="J181" s="127">
        <f t="shared" si="2"/>
        <v>93.272640154876839</v>
      </c>
      <c r="K181" s="127">
        <f t="shared" si="3"/>
        <v>1.908383848730298</v>
      </c>
      <c r="L181" s="128"/>
      <c r="M181" s="130">
        <f t="shared" si="12"/>
        <v>178</v>
      </c>
      <c r="N181" s="127">
        <f t="shared" si="4"/>
        <v>52.99581826981639</v>
      </c>
      <c r="O181" s="127">
        <f t="shared" si="5"/>
        <v>3.3587555737653241</v>
      </c>
      <c r="P181" s="129"/>
      <c r="Q181" s="130">
        <f t="shared" si="13"/>
        <v>178</v>
      </c>
      <c r="R181" s="127">
        <f t="shared" si="6"/>
        <v>139.90896023231525</v>
      </c>
      <c r="S181" s="127">
        <f t="shared" si="7"/>
        <v>1.272255899153532</v>
      </c>
      <c r="T181" s="115"/>
      <c r="U181" s="130">
        <f t="shared" si="14"/>
        <v>178</v>
      </c>
      <c r="V181" s="127">
        <f t="shared" si="8"/>
        <v>79.493727404724581</v>
      </c>
      <c r="W181" s="127">
        <f t="shared" si="9"/>
        <v>2.2391703825102161</v>
      </c>
      <c r="X181" s="115"/>
      <c r="Y181" s="125">
        <v>178</v>
      </c>
      <c r="Z181" s="126">
        <v>42.565583756345177</v>
      </c>
      <c r="AA181" s="127">
        <f t="shared" si="10"/>
        <v>4.1817821886083228</v>
      </c>
      <c r="AB181" s="120"/>
      <c r="AC181" s="115"/>
      <c r="AD181" s="115"/>
      <c r="AE181" s="115"/>
      <c r="AF181" s="115"/>
    </row>
    <row r="182" spans="1:32" ht="12.75" customHeight="1">
      <c r="A182" s="125">
        <v>179</v>
      </c>
      <c r="B182" s="126">
        <v>56.030964255815555</v>
      </c>
      <c r="C182" s="127">
        <f t="shared" si="0"/>
        <v>3.194662136863391</v>
      </c>
      <c r="D182" s="128"/>
      <c r="E182" s="125">
        <v>179</v>
      </c>
      <c r="F182" s="126">
        <v>31.83577514534975</v>
      </c>
      <c r="G182" s="127">
        <f t="shared" si="1"/>
        <v>5.6226053608795672</v>
      </c>
      <c r="H182" s="129"/>
      <c r="I182" s="130">
        <f t="shared" si="11"/>
        <v>179</v>
      </c>
      <c r="J182" s="127">
        <f t="shared" si="2"/>
        <v>93.384940426359265</v>
      </c>
      <c r="K182" s="127">
        <f t="shared" si="3"/>
        <v>1.9167972821180344</v>
      </c>
      <c r="L182" s="128"/>
      <c r="M182" s="130">
        <f t="shared" si="12"/>
        <v>179</v>
      </c>
      <c r="N182" s="127">
        <f t="shared" si="4"/>
        <v>53.059625242249588</v>
      </c>
      <c r="O182" s="127">
        <f t="shared" si="5"/>
        <v>3.37356321652774</v>
      </c>
      <c r="P182" s="129"/>
      <c r="Q182" s="130">
        <f t="shared" si="13"/>
        <v>179</v>
      </c>
      <c r="R182" s="127">
        <f t="shared" si="6"/>
        <v>140.07741063953887</v>
      </c>
      <c r="S182" s="127">
        <f t="shared" si="7"/>
        <v>1.2778648547453566</v>
      </c>
      <c r="T182" s="115"/>
      <c r="U182" s="130">
        <f t="shared" si="14"/>
        <v>179</v>
      </c>
      <c r="V182" s="127">
        <f t="shared" si="8"/>
        <v>79.589437863374371</v>
      </c>
      <c r="W182" s="127">
        <f t="shared" si="9"/>
        <v>2.2490421443518271</v>
      </c>
      <c r="X182" s="115"/>
      <c r="Y182" s="125">
        <v>179</v>
      </c>
      <c r="Z182" s="126">
        <v>42.570761421319794</v>
      </c>
      <c r="AA182" s="127">
        <f t="shared" si="10"/>
        <v>4.2047638807408152</v>
      </c>
      <c r="AB182" s="120"/>
      <c r="AC182" s="115"/>
      <c r="AD182" s="115"/>
      <c r="AE182" s="115"/>
      <c r="AF182" s="115"/>
    </row>
    <row r="183" spans="1:32" ht="12.75" customHeight="1">
      <c r="A183" s="125">
        <v>180</v>
      </c>
      <c r="B183" s="126">
        <v>56.097997452209448</v>
      </c>
      <c r="C183" s="127">
        <f t="shared" si="0"/>
        <v>3.2086706865667378</v>
      </c>
      <c r="D183" s="128"/>
      <c r="E183" s="125">
        <v>180</v>
      </c>
      <c r="F183" s="126">
        <v>31.873862188755361</v>
      </c>
      <c r="G183" s="127">
        <f t="shared" si="1"/>
        <v>5.64726040835746</v>
      </c>
      <c r="H183" s="129"/>
      <c r="I183" s="130">
        <f t="shared" si="11"/>
        <v>180</v>
      </c>
      <c r="J183" s="127">
        <f t="shared" si="2"/>
        <v>93.496662420349082</v>
      </c>
      <c r="K183" s="127">
        <f t="shared" si="3"/>
        <v>1.9252024119400426</v>
      </c>
      <c r="L183" s="128"/>
      <c r="M183" s="130">
        <f t="shared" si="12"/>
        <v>180</v>
      </c>
      <c r="N183" s="127">
        <f t="shared" si="4"/>
        <v>53.123103647925603</v>
      </c>
      <c r="O183" s="127">
        <f t="shared" si="5"/>
        <v>3.3883562450144757</v>
      </c>
      <c r="P183" s="129"/>
      <c r="Q183" s="130">
        <f t="shared" si="13"/>
        <v>180</v>
      </c>
      <c r="R183" s="127">
        <f t="shared" si="6"/>
        <v>140.24499363052362</v>
      </c>
      <c r="S183" s="127">
        <f t="shared" si="7"/>
        <v>1.2834682746266952</v>
      </c>
      <c r="T183" s="115"/>
      <c r="U183" s="130">
        <f t="shared" si="14"/>
        <v>180</v>
      </c>
      <c r="V183" s="127">
        <f t="shared" si="8"/>
        <v>79.684655471888391</v>
      </c>
      <c r="W183" s="127">
        <f t="shared" si="9"/>
        <v>2.2589041633429843</v>
      </c>
      <c r="X183" s="115"/>
      <c r="Y183" s="125">
        <v>180</v>
      </c>
      <c r="Z183" s="126">
        <v>42.575939086294426</v>
      </c>
      <c r="AA183" s="127">
        <f t="shared" si="10"/>
        <v>4.2277399832607241</v>
      </c>
      <c r="AB183" s="120"/>
      <c r="AC183" s="115"/>
      <c r="AD183" s="115"/>
      <c r="AE183" s="115"/>
      <c r="AF183" s="115"/>
    </row>
    <row r="184" spans="1:32" ht="12.75" customHeight="1">
      <c r="A184" s="125">
        <v>181</v>
      </c>
      <c r="B184" s="126">
        <v>56.164687526641558</v>
      </c>
      <c r="C184" s="127">
        <f t="shared" si="0"/>
        <v>3.2226654855712171</v>
      </c>
      <c r="D184" s="128"/>
      <c r="E184" s="125">
        <v>181</v>
      </c>
      <c r="F184" s="126">
        <v>31.91175427650089</v>
      </c>
      <c r="G184" s="127">
        <f t="shared" si="1"/>
        <v>5.6718912546053417</v>
      </c>
      <c r="H184" s="129"/>
      <c r="I184" s="130">
        <f t="shared" si="11"/>
        <v>181</v>
      </c>
      <c r="J184" s="127">
        <f t="shared" si="2"/>
        <v>93.607812544402606</v>
      </c>
      <c r="K184" s="127">
        <f t="shared" si="3"/>
        <v>1.93359929134273</v>
      </c>
      <c r="L184" s="128"/>
      <c r="M184" s="130">
        <f t="shared" si="12"/>
        <v>181</v>
      </c>
      <c r="N184" s="127">
        <f t="shared" si="4"/>
        <v>53.186257127501484</v>
      </c>
      <c r="O184" s="127">
        <f t="shared" si="5"/>
        <v>3.4031347527632048</v>
      </c>
      <c r="P184" s="129"/>
      <c r="Q184" s="130">
        <f t="shared" si="13"/>
        <v>181</v>
      </c>
      <c r="R184" s="127">
        <f t="shared" si="6"/>
        <v>140.41171881660389</v>
      </c>
      <c r="S184" s="127">
        <f t="shared" si="7"/>
        <v>1.2890661942284869</v>
      </c>
      <c r="T184" s="115"/>
      <c r="U184" s="130">
        <f t="shared" si="14"/>
        <v>181</v>
      </c>
      <c r="V184" s="127">
        <f t="shared" si="8"/>
        <v>79.779385691252216</v>
      </c>
      <c r="W184" s="127">
        <f t="shared" si="9"/>
        <v>2.268756501842137</v>
      </c>
      <c r="X184" s="115"/>
      <c r="Y184" s="125">
        <v>181</v>
      </c>
      <c r="Z184" s="126">
        <v>42.581116751269036</v>
      </c>
      <c r="AA184" s="127">
        <f t="shared" si="10"/>
        <v>4.2507104982070647</v>
      </c>
      <c r="AB184" s="120"/>
      <c r="AC184" s="115"/>
      <c r="AD184" s="115"/>
      <c r="AE184" s="115"/>
      <c r="AF184" s="115"/>
    </row>
    <row r="185" spans="1:32" ht="12.75" customHeight="1">
      <c r="A185" s="125">
        <v>182</v>
      </c>
      <c r="B185" s="126">
        <v>56.231038260098977</v>
      </c>
      <c r="C185" s="127">
        <f t="shared" si="0"/>
        <v>3.2366466213579681</v>
      </c>
      <c r="D185" s="128"/>
      <c r="E185" s="125">
        <v>182</v>
      </c>
      <c r="F185" s="126">
        <v>31.949453556874417</v>
      </c>
      <c r="G185" s="127">
        <f t="shared" si="1"/>
        <v>5.696498053590024</v>
      </c>
      <c r="H185" s="129"/>
      <c r="I185" s="130">
        <f t="shared" si="11"/>
        <v>182</v>
      </c>
      <c r="J185" s="127">
        <f t="shared" si="2"/>
        <v>93.718397100164964</v>
      </c>
      <c r="K185" s="127">
        <f t="shared" si="3"/>
        <v>1.9419879728147809</v>
      </c>
      <c r="L185" s="128"/>
      <c r="M185" s="130">
        <f t="shared" si="12"/>
        <v>182</v>
      </c>
      <c r="N185" s="127">
        <f t="shared" si="4"/>
        <v>53.249089261457364</v>
      </c>
      <c r="O185" s="127">
        <f t="shared" si="5"/>
        <v>3.4178988321540147</v>
      </c>
      <c r="P185" s="129"/>
      <c r="Q185" s="130">
        <f t="shared" si="13"/>
        <v>182</v>
      </c>
      <c r="R185" s="127">
        <f t="shared" si="6"/>
        <v>140.57759565024745</v>
      </c>
      <c r="S185" s="127">
        <f t="shared" si="7"/>
        <v>1.2946586485431872</v>
      </c>
      <c r="T185" s="115"/>
      <c r="U185" s="130">
        <f t="shared" si="14"/>
        <v>182</v>
      </c>
      <c r="V185" s="127">
        <f t="shared" si="8"/>
        <v>79.873633892186035</v>
      </c>
      <c r="W185" s="127">
        <f t="shared" si="9"/>
        <v>2.2785992214360098</v>
      </c>
      <c r="X185" s="115"/>
      <c r="Y185" s="125">
        <v>182</v>
      </c>
      <c r="Z185" s="126">
        <v>42.586294416243653</v>
      </c>
      <c r="AA185" s="127">
        <f t="shared" si="10"/>
        <v>4.2736754276178557</v>
      </c>
      <c r="AB185" s="120"/>
      <c r="AC185" s="115"/>
      <c r="AD185" s="115"/>
      <c r="AE185" s="115"/>
      <c r="AF185" s="115"/>
    </row>
    <row r="186" spans="1:32" ht="12.75" customHeight="1">
      <c r="A186" s="125">
        <v>183</v>
      </c>
      <c r="B186" s="126">
        <v>56.297053371415018</v>
      </c>
      <c r="C186" s="127">
        <f t="shared" si="0"/>
        <v>3.2506141803314832</v>
      </c>
      <c r="D186" s="128"/>
      <c r="E186" s="125">
        <v>183</v>
      </c>
      <c r="F186" s="126">
        <v>31.986962142849436</v>
      </c>
      <c r="G186" s="127">
        <f t="shared" si="1"/>
        <v>5.7210809573834123</v>
      </c>
      <c r="H186" s="129"/>
      <c r="I186" s="130">
        <f t="shared" si="11"/>
        <v>183</v>
      </c>
      <c r="J186" s="127">
        <f t="shared" si="2"/>
        <v>93.828422285691701</v>
      </c>
      <c r="K186" s="127">
        <f t="shared" si="3"/>
        <v>1.95036850819889</v>
      </c>
      <c r="L186" s="128"/>
      <c r="M186" s="130">
        <f t="shared" si="12"/>
        <v>183</v>
      </c>
      <c r="N186" s="127">
        <f t="shared" si="4"/>
        <v>53.311603571415731</v>
      </c>
      <c r="O186" s="127">
        <f t="shared" si="5"/>
        <v>3.432648574430047</v>
      </c>
      <c r="P186" s="129"/>
      <c r="Q186" s="130">
        <f t="shared" si="13"/>
        <v>183</v>
      </c>
      <c r="R186" s="127">
        <f t="shared" si="6"/>
        <v>140.74263342853754</v>
      </c>
      <c r="S186" s="127">
        <f t="shared" si="7"/>
        <v>1.3002456721325932</v>
      </c>
      <c r="T186" s="115"/>
      <c r="U186" s="130">
        <f t="shared" si="14"/>
        <v>183</v>
      </c>
      <c r="V186" s="127">
        <f t="shared" si="8"/>
        <v>79.967405357123582</v>
      </c>
      <c r="W186" s="127">
        <f t="shared" si="9"/>
        <v>2.2884323829533648</v>
      </c>
      <c r="X186" s="115"/>
      <c r="Y186" s="125">
        <v>183</v>
      </c>
      <c r="Z186" s="126">
        <v>42.591472081218271</v>
      </c>
      <c r="AA186" s="127">
        <f t="shared" si="10"/>
        <v>4.2966347735301271</v>
      </c>
      <c r="AB186" s="120"/>
      <c r="AC186" s="115"/>
      <c r="AD186" s="115"/>
      <c r="AE186" s="115"/>
      <c r="AF186" s="115"/>
    </row>
    <row r="187" spans="1:32" ht="12.75" customHeight="1">
      <c r="A187" s="125">
        <v>184</v>
      </c>
      <c r="B187" s="126">
        <v>56.36273651862394</v>
      </c>
      <c r="C187" s="127">
        <f t="shared" si="0"/>
        <v>3.264568247838727</v>
      </c>
      <c r="D187" s="128"/>
      <c r="E187" s="125">
        <v>184</v>
      </c>
      <c r="F187" s="126">
        <v>32.024282112854515</v>
      </c>
      <c r="G187" s="127">
        <f t="shared" si="1"/>
        <v>5.7456401161961592</v>
      </c>
      <c r="H187" s="129"/>
      <c r="I187" s="130">
        <f t="shared" si="11"/>
        <v>184</v>
      </c>
      <c r="J187" s="127">
        <f t="shared" si="2"/>
        <v>93.937894197706569</v>
      </c>
      <c r="K187" s="127">
        <f t="shared" si="3"/>
        <v>1.9587409487032363</v>
      </c>
      <c r="L187" s="128"/>
      <c r="M187" s="130">
        <f t="shared" si="12"/>
        <v>184</v>
      </c>
      <c r="N187" s="127">
        <f t="shared" si="4"/>
        <v>53.373803521424193</v>
      </c>
      <c r="O187" s="127">
        <f t="shared" si="5"/>
        <v>3.4473840697176956</v>
      </c>
      <c r="P187" s="129"/>
      <c r="Q187" s="130">
        <f t="shared" si="13"/>
        <v>184</v>
      </c>
      <c r="R187" s="127">
        <f t="shared" si="6"/>
        <v>140.90684129655983</v>
      </c>
      <c r="S187" s="127">
        <f t="shared" si="7"/>
        <v>1.3058272991354911</v>
      </c>
      <c r="T187" s="115"/>
      <c r="U187" s="130">
        <f t="shared" si="14"/>
        <v>184</v>
      </c>
      <c r="V187" s="127">
        <f t="shared" si="8"/>
        <v>80.060705282136283</v>
      </c>
      <c r="W187" s="127">
        <f t="shared" si="9"/>
        <v>2.298256046478464</v>
      </c>
      <c r="X187" s="115"/>
      <c r="Y187" s="125">
        <v>184</v>
      </c>
      <c r="Z187" s="126">
        <v>42.596649746192888</v>
      </c>
      <c r="AA187" s="127">
        <f t="shared" si="10"/>
        <v>4.3195885379799188</v>
      </c>
      <c r="AB187" s="120"/>
      <c r="AC187" s="115"/>
      <c r="AD187" s="115"/>
      <c r="AE187" s="115"/>
      <c r="AF187" s="115"/>
    </row>
    <row r="188" spans="1:32" ht="12.75" customHeight="1">
      <c r="A188" s="125">
        <v>185</v>
      </c>
      <c r="B188" s="126">
        <v>56.42809130027922</v>
      </c>
      <c r="C188" s="127">
        <f t="shared" si="0"/>
        <v>3.2785089081878014</v>
      </c>
      <c r="D188" s="128"/>
      <c r="E188" s="125">
        <v>185</v>
      </c>
      <c r="F188" s="126">
        <v>32.061415511522284</v>
      </c>
      <c r="G188" s="127">
        <f t="shared" si="1"/>
        <v>5.7701756784105305</v>
      </c>
      <c r="H188" s="129"/>
      <c r="I188" s="130">
        <f t="shared" si="11"/>
        <v>185</v>
      </c>
      <c r="J188" s="127">
        <f t="shared" si="2"/>
        <v>94.04681883379871</v>
      </c>
      <c r="K188" s="127">
        <f t="shared" si="3"/>
        <v>1.9671053449126805</v>
      </c>
      <c r="L188" s="128"/>
      <c r="M188" s="130">
        <f t="shared" si="12"/>
        <v>185</v>
      </c>
      <c r="N188" s="127">
        <f t="shared" si="4"/>
        <v>53.435692519203812</v>
      </c>
      <c r="O188" s="127">
        <f t="shared" si="5"/>
        <v>3.4621054070463178</v>
      </c>
      <c r="P188" s="129"/>
      <c r="Q188" s="130">
        <f t="shared" si="13"/>
        <v>185</v>
      </c>
      <c r="R188" s="127">
        <f t="shared" si="6"/>
        <v>141.07022825069805</v>
      </c>
      <c r="S188" s="127">
        <f t="shared" si="7"/>
        <v>1.3114035632751206</v>
      </c>
      <c r="T188" s="115"/>
      <c r="U188" s="130">
        <f t="shared" si="14"/>
        <v>185</v>
      </c>
      <c r="V188" s="127">
        <f t="shared" si="8"/>
        <v>80.153538778805711</v>
      </c>
      <c r="W188" s="127">
        <f t="shared" si="9"/>
        <v>2.3080702713642123</v>
      </c>
      <c r="X188" s="115"/>
      <c r="Y188" s="125">
        <v>185</v>
      </c>
      <c r="Z188" s="126">
        <v>42.601827411167513</v>
      </c>
      <c r="AA188" s="127">
        <f t="shared" si="10"/>
        <v>4.3425367230022784</v>
      </c>
      <c r="AB188" s="120"/>
      <c r="AC188" s="115"/>
      <c r="AD188" s="115"/>
      <c r="AE188" s="115"/>
      <c r="AF188" s="115"/>
    </row>
    <row r="189" spans="1:32" ht="12.75" customHeight="1">
      <c r="A189" s="125">
        <v>186</v>
      </c>
      <c r="B189" s="126">
        <v>56.493121256736181</v>
      </c>
      <c r="C189" s="127">
        <f t="shared" si="0"/>
        <v>3.2924362446661868</v>
      </c>
      <c r="D189" s="128"/>
      <c r="E189" s="125">
        <v>186</v>
      </c>
      <c r="F189" s="126">
        <v>32.098364350418287</v>
      </c>
      <c r="G189" s="127">
        <f t="shared" si="1"/>
        <v>5.7946877906124881</v>
      </c>
      <c r="H189" s="129"/>
      <c r="I189" s="130">
        <f t="shared" si="11"/>
        <v>186</v>
      </c>
      <c r="J189" s="127">
        <f t="shared" si="2"/>
        <v>94.155202094560309</v>
      </c>
      <c r="K189" s="127">
        <f t="shared" si="3"/>
        <v>1.975461746799712</v>
      </c>
      <c r="L189" s="128"/>
      <c r="M189" s="130">
        <f t="shared" si="12"/>
        <v>186</v>
      </c>
      <c r="N189" s="127">
        <f t="shared" si="4"/>
        <v>53.497273917363813</v>
      </c>
      <c r="O189" s="127">
        <f t="shared" si="5"/>
        <v>3.4768126743674928</v>
      </c>
      <c r="P189" s="129"/>
      <c r="Q189" s="130">
        <f t="shared" si="13"/>
        <v>186</v>
      </c>
      <c r="R189" s="127">
        <f t="shared" si="6"/>
        <v>141.23280314184044</v>
      </c>
      <c r="S189" s="127">
        <f t="shared" si="7"/>
        <v>1.3169744978664748</v>
      </c>
      <c r="T189" s="115"/>
      <c r="U189" s="130">
        <f t="shared" si="14"/>
        <v>186</v>
      </c>
      <c r="V189" s="127">
        <f t="shared" si="8"/>
        <v>80.245910876045713</v>
      </c>
      <c r="W189" s="127">
        <f t="shared" si="9"/>
        <v>2.3178751162449953</v>
      </c>
      <c r="X189" s="115"/>
      <c r="Y189" s="125">
        <v>186</v>
      </c>
      <c r="Z189" s="126">
        <v>42.607005076142137</v>
      </c>
      <c r="AA189" s="127">
        <f t="shared" si="10"/>
        <v>4.3654793306312678</v>
      </c>
      <c r="AB189" s="120"/>
      <c r="AC189" s="115"/>
      <c r="AD189" s="115"/>
      <c r="AE189" s="115"/>
      <c r="AF189" s="115"/>
    </row>
    <row r="190" spans="1:32" ht="12.75" customHeight="1">
      <c r="A190" s="125">
        <v>187</v>
      </c>
      <c r="B190" s="126">
        <v>56.557829871400102</v>
      </c>
      <c r="C190" s="127">
        <f t="shared" si="0"/>
        <v>3.3063503395585778</v>
      </c>
      <c r="D190" s="128"/>
      <c r="E190" s="125">
        <v>187</v>
      </c>
      <c r="F190" s="126">
        <v>32.13513060875006</v>
      </c>
      <c r="G190" s="127">
        <f t="shared" si="1"/>
        <v>5.8191765976230965</v>
      </c>
      <c r="H190" s="129"/>
      <c r="I190" s="130">
        <f t="shared" si="11"/>
        <v>187</v>
      </c>
      <c r="J190" s="127">
        <f t="shared" si="2"/>
        <v>94.263049785666837</v>
      </c>
      <c r="K190" s="127">
        <f t="shared" si="3"/>
        <v>1.9838102037351466</v>
      </c>
      <c r="L190" s="128"/>
      <c r="M190" s="130">
        <f t="shared" si="12"/>
        <v>187</v>
      </c>
      <c r="N190" s="127">
        <f t="shared" si="4"/>
        <v>53.558551014583436</v>
      </c>
      <c r="O190" s="127">
        <f t="shared" si="5"/>
        <v>3.4915059585738577</v>
      </c>
      <c r="P190" s="129"/>
      <c r="Q190" s="130">
        <f t="shared" si="13"/>
        <v>187</v>
      </c>
      <c r="R190" s="127">
        <f t="shared" si="6"/>
        <v>141.39457467850025</v>
      </c>
      <c r="S190" s="127">
        <f t="shared" si="7"/>
        <v>1.3225401358234312</v>
      </c>
      <c r="T190" s="115"/>
      <c r="U190" s="130">
        <f t="shared" si="14"/>
        <v>187</v>
      </c>
      <c r="V190" s="127">
        <f t="shared" si="8"/>
        <v>80.337826521875144</v>
      </c>
      <c r="W190" s="127">
        <f t="shared" si="9"/>
        <v>2.3276706390492388</v>
      </c>
      <c r="X190" s="115"/>
      <c r="Y190" s="125">
        <v>187</v>
      </c>
      <c r="Z190" s="126">
        <v>42.612182741116747</v>
      </c>
      <c r="AA190" s="127">
        <f t="shared" si="10"/>
        <v>4.3884163628999602</v>
      </c>
      <c r="AB190" s="120"/>
      <c r="AC190" s="115"/>
      <c r="AD190" s="115"/>
      <c r="AE190" s="115"/>
      <c r="AF190" s="115"/>
    </row>
    <row r="191" spans="1:32" ht="12.75" customHeight="1">
      <c r="A191" s="125">
        <v>188</v>
      </c>
      <c r="B191" s="126">
        <v>56.622220571941284</v>
      </c>
      <c r="C191" s="127">
        <f t="shared" si="0"/>
        <v>3.3202512741642987</v>
      </c>
      <c r="D191" s="128"/>
      <c r="E191" s="125">
        <v>188</v>
      </c>
      <c r="F191" s="126">
        <v>32.171716234057548</v>
      </c>
      <c r="G191" s="127">
        <f t="shared" si="1"/>
        <v>5.8436422425291648</v>
      </c>
      <c r="H191" s="129"/>
      <c r="I191" s="130">
        <f t="shared" si="11"/>
        <v>188</v>
      </c>
      <c r="J191" s="127">
        <f t="shared" si="2"/>
        <v>94.37036761990214</v>
      </c>
      <c r="K191" s="127">
        <f t="shared" si="3"/>
        <v>1.992150764498579</v>
      </c>
      <c r="L191" s="128"/>
      <c r="M191" s="130">
        <f t="shared" si="12"/>
        <v>188</v>
      </c>
      <c r="N191" s="127">
        <f t="shared" si="4"/>
        <v>53.619527056762585</v>
      </c>
      <c r="O191" s="127">
        <f t="shared" si="5"/>
        <v>3.5061853455174989</v>
      </c>
      <c r="P191" s="129"/>
      <c r="Q191" s="130">
        <f t="shared" si="13"/>
        <v>188</v>
      </c>
      <c r="R191" s="127">
        <f t="shared" si="6"/>
        <v>141.55555142985321</v>
      </c>
      <c r="S191" s="127">
        <f t="shared" si="7"/>
        <v>1.3281005096657195</v>
      </c>
      <c r="T191" s="115"/>
      <c r="U191" s="130">
        <f t="shared" si="14"/>
        <v>188</v>
      </c>
      <c r="V191" s="127">
        <f t="shared" si="8"/>
        <v>80.42929058514386</v>
      </c>
      <c r="W191" s="127">
        <f t="shared" si="9"/>
        <v>2.3374568970116663</v>
      </c>
      <c r="X191" s="115"/>
      <c r="Y191" s="125">
        <v>188</v>
      </c>
      <c r="Z191" s="126">
        <v>42.617360406091379</v>
      </c>
      <c r="AA191" s="127">
        <f t="shared" si="10"/>
        <v>4.4113478218404349</v>
      </c>
      <c r="AB191" s="120"/>
      <c r="AC191" s="115"/>
      <c r="AD191" s="115"/>
      <c r="AE191" s="115"/>
      <c r="AF191" s="115"/>
    </row>
    <row r="192" spans="1:32" ht="12.75" customHeight="1">
      <c r="A192" s="125">
        <v>189</v>
      </c>
      <c r="B192" s="126">
        <v>56.686296731477746</v>
      </c>
      <c r="C192" s="127">
        <f t="shared" si="0"/>
        <v>3.3341391288143334</v>
      </c>
      <c r="D192" s="128"/>
      <c r="E192" s="125">
        <v>189</v>
      </c>
      <c r="F192" s="126">
        <v>32.208123142885086</v>
      </c>
      <c r="G192" s="127">
        <f t="shared" si="1"/>
        <v>5.8680848667132262</v>
      </c>
      <c r="H192" s="129"/>
      <c r="I192" s="130">
        <f t="shared" si="11"/>
        <v>189</v>
      </c>
      <c r="J192" s="127">
        <f t="shared" si="2"/>
        <v>94.477161219129584</v>
      </c>
      <c r="K192" s="127">
        <f t="shared" si="3"/>
        <v>2.0004834772885998</v>
      </c>
      <c r="L192" s="128"/>
      <c r="M192" s="130">
        <f t="shared" si="12"/>
        <v>189</v>
      </c>
      <c r="N192" s="127">
        <f t="shared" si="4"/>
        <v>53.680205238141809</v>
      </c>
      <c r="O192" s="127">
        <f t="shared" si="5"/>
        <v>3.5208509200279359</v>
      </c>
      <c r="P192" s="129"/>
      <c r="Q192" s="130">
        <f t="shared" si="13"/>
        <v>189</v>
      </c>
      <c r="R192" s="127">
        <f t="shared" si="6"/>
        <v>141.71574182869435</v>
      </c>
      <c r="S192" s="127">
        <f t="shared" si="7"/>
        <v>1.3336556515257334</v>
      </c>
      <c r="T192" s="115"/>
      <c r="U192" s="130">
        <f t="shared" si="14"/>
        <v>189</v>
      </c>
      <c r="V192" s="127">
        <f t="shared" si="8"/>
        <v>80.520307857212714</v>
      </c>
      <c r="W192" s="127">
        <f t="shared" si="9"/>
        <v>2.3472339466852903</v>
      </c>
      <c r="X192" s="115"/>
      <c r="Y192" s="125">
        <v>189</v>
      </c>
      <c r="Z192" s="126">
        <v>42.622538071065982</v>
      </c>
      <c r="AA192" s="127">
        <f t="shared" si="10"/>
        <v>4.4342737094837945</v>
      </c>
      <c r="AB192" s="120"/>
      <c r="AC192" s="115"/>
      <c r="AD192" s="115"/>
      <c r="AE192" s="115"/>
      <c r="AF192" s="115"/>
    </row>
    <row r="193" spans="1:32" ht="12.75" customHeight="1">
      <c r="A193" s="125">
        <v>190</v>
      </c>
      <c r="B193" s="126">
        <v>56.750061669726684</v>
      </c>
      <c r="C193" s="127">
        <f t="shared" si="0"/>
        <v>3.348013982887978</v>
      </c>
      <c r="D193" s="128"/>
      <c r="E193" s="125">
        <v>190</v>
      </c>
      <c r="F193" s="126">
        <v>32.24435322143561</v>
      </c>
      <c r="G193" s="127">
        <f t="shared" si="1"/>
        <v>5.8925046098828417</v>
      </c>
      <c r="H193" s="129"/>
      <c r="I193" s="130">
        <f t="shared" si="11"/>
        <v>190</v>
      </c>
      <c r="J193" s="127">
        <f t="shared" si="2"/>
        <v>94.583436116211146</v>
      </c>
      <c r="K193" s="127">
        <f t="shared" si="3"/>
        <v>2.0088083897327866</v>
      </c>
      <c r="L193" s="128"/>
      <c r="M193" s="130">
        <f t="shared" si="12"/>
        <v>190</v>
      </c>
      <c r="N193" s="127">
        <f t="shared" si="4"/>
        <v>53.740588702392685</v>
      </c>
      <c r="O193" s="127">
        <f t="shared" si="5"/>
        <v>3.5355027659297051</v>
      </c>
      <c r="P193" s="129"/>
      <c r="Q193" s="130">
        <f t="shared" si="13"/>
        <v>190</v>
      </c>
      <c r="R193" s="127">
        <f t="shared" si="6"/>
        <v>141.87515417431669</v>
      </c>
      <c r="S193" s="127">
        <f t="shared" si="7"/>
        <v>1.3392055931551914</v>
      </c>
      <c r="T193" s="115"/>
      <c r="U193" s="130">
        <f t="shared" si="14"/>
        <v>190</v>
      </c>
      <c r="V193" s="127">
        <f t="shared" si="8"/>
        <v>80.610883053589021</v>
      </c>
      <c r="W193" s="127">
        <f t="shared" si="9"/>
        <v>2.3570018439531371</v>
      </c>
      <c r="X193" s="115"/>
      <c r="Y193" s="125">
        <v>190</v>
      </c>
      <c r="Z193" s="126">
        <v>42.627715736040606</v>
      </c>
      <c r="AA193" s="127">
        <f t="shared" si="10"/>
        <v>4.4571940278601421</v>
      </c>
      <c r="AB193" s="120"/>
      <c r="AC193" s="115"/>
      <c r="AD193" s="115"/>
      <c r="AE193" s="115"/>
      <c r="AF193" s="115"/>
    </row>
    <row r="194" spans="1:32" ht="12.75" customHeight="1">
      <c r="A194" s="125">
        <v>191</v>
      </c>
      <c r="B194" s="126">
        <v>56.813518654125815</v>
      </c>
      <c r="C194" s="127">
        <f t="shared" si="0"/>
        <v>3.3618759148291111</v>
      </c>
      <c r="D194" s="128"/>
      <c r="E194" s="125">
        <v>191</v>
      </c>
      <c r="F194" s="126">
        <v>32.280408326207848</v>
      </c>
      <c r="G194" s="127">
        <f t="shared" si="1"/>
        <v>5.9169016100992362</v>
      </c>
      <c r="H194" s="129"/>
      <c r="I194" s="130">
        <f t="shared" si="11"/>
        <v>191</v>
      </c>
      <c r="J194" s="127">
        <f t="shared" si="2"/>
        <v>94.689197756876368</v>
      </c>
      <c r="K194" s="127">
        <f t="shared" si="3"/>
        <v>2.0171255488974666</v>
      </c>
      <c r="L194" s="128"/>
      <c r="M194" s="130">
        <f t="shared" si="12"/>
        <v>191</v>
      </c>
      <c r="N194" s="127">
        <f t="shared" si="4"/>
        <v>53.800680543679746</v>
      </c>
      <c r="O194" s="127">
        <f t="shared" si="5"/>
        <v>3.5501409660595415</v>
      </c>
      <c r="P194" s="129"/>
      <c r="Q194" s="130">
        <f t="shared" si="13"/>
        <v>191</v>
      </c>
      <c r="R194" s="127">
        <f t="shared" si="6"/>
        <v>142.03379663531453</v>
      </c>
      <c r="S194" s="127">
        <f t="shared" si="7"/>
        <v>1.3447503659316447</v>
      </c>
      <c r="T194" s="115"/>
      <c r="U194" s="130">
        <f t="shared" si="14"/>
        <v>191</v>
      </c>
      <c r="V194" s="127">
        <f t="shared" si="8"/>
        <v>80.701020815519612</v>
      </c>
      <c r="W194" s="127">
        <f t="shared" si="9"/>
        <v>2.3667606440396947</v>
      </c>
      <c r="X194" s="115"/>
      <c r="Y194" s="125">
        <v>191</v>
      </c>
      <c r="Z194" s="126">
        <v>42.632893401015224</v>
      </c>
      <c r="AA194" s="127">
        <f t="shared" si="10"/>
        <v>4.4801087789986047</v>
      </c>
      <c r="AB194" s="120"/>
      <c r="AC194" s="115"/>
      <c r="AD194" s="115"/>
      <c r="AE194" s="115"/>
      <c r="AF194" s="115"/>
    </row>
    <row r="195" spans="1:32" ht="12.75" customHeight="1">
      <c r="A195" s="125">
        <v>192</v>
      </c>
      <c r="B195" s="126">
        <v>56.876670900925404</v>
      </c>
      <c r="C195" s="127">
        <f t="shared" si="0"/>
        <v>3.3757250021621097</v>
      </c>
      <c r="D195" s="128"/>
      <c r="E195" s="125">
        <v>192</v>
      </c>
      <c r="F195" s="126">
        <v>32.316290284616706</v>
      </c>
      <c r="G195" s="127">
        <f t="shared" si="1"/>
        <v>5.9412760038053127</v>
      </c>
      <c r="H195" s="129"/>
      <c r="I195" s="130">
        <f t="shared" si="11"/>
        <v>192</v>
      </c>
      <c r="J195" s="127">
        <f t="shared" si="2"/>
        <v>94.794451501542341</v>
      </c>
      <c r="K195" s="127">
        <f t="shared" si="3"/>
        <v>2.0254350012972657</v>
      </c>
      <c r="L195" s="128"/>
      <c r="M195" s="130">
        <f t="shared" si="12"/>
        <v>192</v>
      </c>
      <c r="N195" s="127">
        <f t="shared" si="4"/>
        <v>53.860483807694514</v>
      </c>
      <c r="O195" s="127">
        <f t="shared" si="5"/>
        <v>3.5647656022831873</v>
      </c>
      <c r="P195" s="129"/>
      <c r="Q195" s="130">
        <f t="shared" si="13"/>
        <v>192</v>
      </c>
      <c r="R195" s="127">
        <f t="shared" si="6"/>
        <v>142.1916772523135</v>
      </c>
      <c r="S195" s="127">
        <f t="shared" si="7"/>
        <v>1.350290000864844</v>
      </c>
      <c r="T195" s="115"/>
      <c r="U195" s="130">
        <f t="shared" si="14"/>
        <v>192</v>
      </c>
      <c r="V195" s="127">
        <f t="shared" si="8"/>
        <v>80.790725711541754</v>
      </c>
      <c r="W195" s="127">
        <f t="shared" si="9"/>
        <v>2.3765104015221254</v>
      </c>
      <c r="X195" s="115"/>
      <c r="Y195" s="125">
        <v>192</v>
      </c>
      <c r="Z195" s="126">
        <v>42.638071065989848</v>
      </c>
      <c r="AA195" s="127">
        <f t="shared" si="10"/>
        <v>4.5030179649273192</v>
      </c>
      <c r="AB195" s="120"/>
      <c r="AC195" s="115"/>
      <c r="AD195" s="115"/>
      <c r="AE195" s="115"/>
      <c r="AF195" s="115"/>
    </row>
    <row r="196" spans="1:32" ht="12.75" customHeight="1">
      <c r="A196" s="125">
        <v>193</v>
      </c>
      <c r="B196" s="126">
        <v>56.939521576251828</v>
      </c>
      <c r="C196" s="127">
        <f t="shared" si="0"/>
        <v>3.3895613215074132</v>
      </c>
      <c r="D196" s="128"/>
      <c r="E196" s="125">
        <v>193</v>
      </c>
      <c r="F196" s="126">
        <v>32.352000895597634</v>
      </c>
      <c r="G196" s="127">
        <f t="shared" si="1"/>
        <v>5.9656279258530462</v>
      </c>
      <c r="H196" s="129"/>
      <c r="I196" s="130">
        <f t="shared" si="11"/>
        <v>193</v>
      </c>
      <c r="J196" s="127">
        <f t="shared" si="2"/>
        <v>94.899202627086382</v>
      </c>
      <c r="K196" s="127">
        <f t="shared" si="3"/>
        <v>2.0337367929044476</v>
      </c>
      <c r="L196" s="128"/>
      <c r="M196" s="130">
        <f t="shared" si="12"/>
        <v>193</v>
      </c>
      <c r="N196" s="127">
        <f t="shared" si="4"/>
        <v>53.920001492662728</v>
      </c>
      <c r="O196" s="127">
        <f t="shared" si="5"/>
        <v>3.5793767555118272</v>
      </c>
      <c r="P196" s="129"/>
      <c r="Q196" s="130">
        <f t="shared" si="13"/>
        <v>193</v>
      </c>
      <c r="R196" s="127">
        <f t="shared" si="6"/>
        <v>142.34880394062955</v>
      </c>
      <c r="S196" s="127">
        <f t="shared" si="7"/>
        <v>1.3558245286029653</v>
      </c>
      <c r="T196" s="115"/>
      <c r="U196" s="130">
        <f t="shared" si="14"/>
        <v>193</v>
      </c>
      <c r="V196" s="127">
        <f t="shared" si="8"/>
        <v>80.880002238994081</v>
      </c>
      <c r="W196" s="127">
        <f t="shared" si="9"/>
        <v>2.3862511703412186</v>
      </c>
      <c r="X196" s="115"/>
      <c r="Y196" s="125">
        <v>193</v>
      </c>
      <c r="Z196" s="126">
        <v>42.643248730964473</v>
      </c>
      <c r="AA196" s="127">
        <f t="shared" si="10"/>
        <v>4.5259215876734373</v>
      </c>
      <c r="AB196" s="120"/>
      <c r="AC196" s="115"/>
      <c r="AD196" s="115"/>
      <c r="AE196" s="115"/>
      <c r="AF196" s="115"/>
    </row>
    <row r="197" spans="1:32" ht="12.75" customHeight="1">
      <c r="A197" s="125">
        <v>194</v>
      </c>
      <c r="B197" s="126">
        <v>57.002073797143822</v>
      </c>
      <c r="C197" s="127">
        <f t="shared" si="0"/>
        <v>3.4033849485967416</v>
      </c>
      <c r="D197" s="128"/>
      <c r="E197" s="125">
        <v>194</v>
      </c>
      <c r="F197" s="126">
        <v>32.387541930195361</v>
      </c>
      <c r="G197" s="127">
        <f t="shared" si="1"/>
        <v>5.9899575095302637</v>
      </c>
      <c r="H197" s="129"/>
      <c r="I197" s="130">
        <f t="shared" si="11"/>
        <v>194</v>
      </c>
      <c r="J197" s="127">
        <f t="shared" si="2"/>
        <v>95.003456328573037</v>
      </c>
      <c r="K197" s="127">
        <f t="shared" si="3"/>
        <v>2.0420309691580449</v>
      </c>
      <c r="L197" s="128"/>
      <c r="M197" s="130">
        <f t="shared" si="12"/>
        <v>194</v>
      </c>
      <c r="N197" s="127">
        <f t="shared" si="4"/>
        <v>53.979236550325602</v>
      </c>
      <c r="O197" s="127">
        <f t="shared" si="5"/>
        <v>3.5939745057181582</v>
      </c>
      <c r="P197" s="129"/>
      <c r="Q197" s="130">
        <f t="shared" si="13"/>
        <v>194</v>
      </c>
      <c r="R197" s="127">
        <f t="shared" si="6"/>
        <v>142.50518449285954</v>
      </c>
      <c r="S197" s="127">
        <f t="shared" si="7"/>
        <v>1.3613539794386968</v>
      </c>
      <c r="T197" s="115"/>
      <c r="U197" s="130">
        <f t="shared" si="14"/>
        <v>194</v>
      </c>
      <c r="V197" s="127">
        <f t="shared" si="8"/>
        <v>80.968854825488393</v>
      </c>
      <c r="W197" s="127">
        <f t="shared" si="9"/>
        <v>2.3959830038121059</v>
      </c>
      <c r="X197" s="115"/>
      <c r="Y197" s="125">
        <v>194</v>
      </c>
      <c r="Z197" s="126">
        <v>42.64842639593909</v>
      </c>
      <c r="AA197" s="127">
        <f t="shared" si="10"/>
        <v>4.5488196492631285</v>
      </c>
      <c r="AB197" s="120"/>
      <c r="AC197" s="115"/>
      <c r="AD197" s="115"/>
      <c r="AE197" s="115"/>
      <c r="AF197" s="115"/>
    </row>
    <row r="198" spans="1:32" ht="12.75" customHeight="1">
      <c r="A198" s="125">
        <v>195</v>
      </c>
      <c r="B198" s="126">
        <v>57.064330632561997</v>
      </c>
      <c r="C198" s="127">
        <f t="shared" si="0"/>
        <v>3.4171959582879832</v>
      </c>
      <c r="D198" s="128"/>
      <c r="E198" s="125">
        <v>195</v>
      </c>
      <c r="F198" s="126">
        <v>32.422915132137497</v>
      </c>
      <c r="G198" s="127">
        <f t="shared" si="1"/>
        <v>6.01426488658685</v>
      </c>
      <c r="H198" s="129"/>
      <c r="I198" s="130">
        <f t="shared" si="11"/>
        <v>195</v>
      </c>
      <c r="J198" s="127">
        <f t="shared" si="2"/>
        <v>95.10721772093666</v>
      </c>
      <c r="K198" s="127">
        <f t="shared" si="3"/>
        <v>2.05031757497279</v>
      </c>
      <c r="L198" s="128"/>
      <c r="M198" s="130">
        <f t="shared" si="12"/>
        <v>195</v>
      </c>
      <c r="N198" s="127">
        <f t="shared" si="4"/>
        <v>54.038191886895831</v>
      </c>
      <c r="O198" s="127">
        <f t="shared" si="5"/>
        <v>3.6085589319521101</v>
      </c>
      <c r="P198" s="129"/>
      <c r="Q198" s="130">
        <f t="shared" si="13"/>
        <v>195</v>
      </c>
      <c r="R198" s="127">
        <f t="shared" si="6"/>
        <v>142.66082658140499</v>
      </c>
      <c r="S198" s="127">
        <f t="shared" si="7"/>
        <v>1.3668783833151932</v>
      </c>
      <c r="T198" s="115"/>
      <c r="U198" s="130">
        <f t="shared" si="14"/>
        <v>195</v>
      </c>
      <c r="V198" s="127">
        <f t="shared" si="8"/>
        <v>81.057287830343739</v>
      </c>
      <c r="W198" s="127">
        <f t="shared" si="9"/>
        <v>2.4057059546347404</v>
      </c>
      <c r="X198" s="115"/>
      <c r="Y198" s="125">
        <v>195</v>
      </c>
      <c r="Z198" s="126">
        <v>42.6536040609137</v>
      </c>
      <c r="AA198" s="127">
        <f t="shared" si="10"/>
        <v>4.5717121517215782</v>
      </c>
      <c r="AB198" s="120"/>
      <c r="AC198" s="115"/>
      <c r="AD198" s="115"/>
      <c r="AE198" s="115"/>
      <c r="AF198" s="115"/>
    </row>
    <row r="199" spans="1:32" ht="12.75" customHeight="1">
      <c r="A199" s="125">
        <v>196</v>
      </c>
      <c r="B199" s="126">
        <v>57.12629510437246</v>
      </c>
      <c r="C199" s="127">
        <f t="shared" si="0"/>
        <v>3.4309944245797608</v>
      </c>
      <c r="D199" s="128"/>
      <c r="E199" s="125">
        <v>196</v>
      </c>
      <c r="F199" s="126">
        <v>32.458122218393441</v>
      </c>
      <c r="G199" s="127">
        <f t="shared" si="1"/>
        <v>6.0385501872603795</v>
      </c>
      <c r="H199" s="129"/>
      <c r="I199" s="130">
        <f t="shared" si="11"/>
        <v>196</v>
      </c>
      <c r="J199" s="127">
        <f t="shared" si="2"/>
        <v>95.210491840620776</v>
      </c>
      <c r="K199" s="127">
        <f t="shared" si="3"/>
        <v>2.0585966547478565</v>
      </c>
      <c r="L199" s="128"/>
      <c r="M199" s="130">
        <f t="shared" si="12"/>
        <v>196</v>
      </c>
      <c r="N199" s="127">
        <f t="shared" si="4"/>
        <v>54.096870363989069</v>
      </c>
      <c r="O199" s="127">
        <f t="shared" si="5"/>
        <v>3.6231301123562276</v>
      </c>
      <c r="P199" s="129"/>
      <c r="Q199" s="130">
        <f t="shared" si="13"/>
        <v>196</v>
      </c>
      <c r="R199" s="127">
        <f t="shared" si="6"/>
        <v>142.81573776093114</v>
      </c>
      <c r="S199" s="127">
        <f t="shared" si="7"/>
        <v>1.3723977698319045</v>
      </c>
      <c r="T199" s="115"/>
      <c r="U199" s="130">
        <f t="shared" si="14"/>
        <v>196</v>
      </c>
      <c r="V199" s="127">
        <f t="shared" si="8"/>
        <v>81.145305545983604</v>
      </c>
      <c r="W199" s="127">
        <f t="shared" si="9"/>
        <v>2.4154200749041519</v>
      </c>
      <c r="X199" s="115"/>
      <c r="Y199" s="125">
        <v>196</v>
      </c>
      <c r="Z199" s="126">
        <v>42.658781725888325</v>
      </c>
      <c r="AA199" s="127">
        <f t="shared" si="10"/>
        <v>4.594599097072984</v>
      </c>
      <c r="AB199" s="120"/>
      <c r="AC199" s="115"/>
      <c r="AD199" s="115"/>
      <c r="AE199" s="115"/>
      <c r="AF199" s="115"/>
    </row>
    <row r="200" spans="1:32" ht="12.75" customHeight="1">
      <c r="A200" s="125">
        <v>197</v>
      </c>
      <c r="B200" s="126">
        <v>57.187970188305641</v>
      </c>
      <c r="C200" s="127">
        <f t="shared" si="0"/>
        <v>3.4447804206256736</v>
      </c>
      <c r="D200" s="128"/>
      <c r="E200" s="125">
        <v>197</v>
      </c>
      <c r="F200" s="126">
        <v>32.49316487971911</v>
      </c>
      <c r="G200" s="127">
        <f t="shared" si="1"/>
        <v>6.0628135403011862</v>
      </c>
      <c r="H200" s="129"/>
      <c r="I200" s="130">
        <f t="shared" si="11"/>
        <v>197</v>
      </c>
      <c r="J200" s="127">
        <f t="shared" si="2"/>
        <v>95.313283647176078</v>
      </c>
      <c r="K200" s="127">
        <f t="shared" si="3"/>
        <v>2.0668682523754041</v>
      </c>
      <c r="L200" s="128"/>
      <c r="M200" s="130">
        <f t="shared" si="12"/>
        <v>197</v>
      </c>
      <c r="N200" s="127">
        <f t="shared" si="4"/>
        <v>54.155274799531853</v>
      </c>
      <c r="O200" s="127">
        <f t="shared" si="5"/>
        <v>3.6376881241807117</v>
      </c>
      <c r="P200" s="129"/>
      <c r="Q200" s="130">
        <f t="shared" si="13"/>
        <v>197</v>
      </c>
      <c r="R200" s="127">
        <f t="shared" si="6"/>
        <v>142.96992547076408</v>
      </c>
      <c r="S200" s="127">
        <f t="shared" si="7"/>
        <v>1.3779121682502697</v>
      </c>
      <c r="T200" s="115"/>
      <c r="U200" s="130">
        <f t="shared" si="14"/>
        <v>197</v>
      </c>
      <c r="V200" s="127">
        <f t="shared" si="8"/>
        <v>81.232912199297772</v>
      </c>
      <c r="W200" s="127">
        <f t="shared" si="9"/>
        <v>2.4251254161204749</v>
      </c>
      <c r="X200" s="115"/>
      <c r="Y200" s="125">
        <v>197</v>
      </c>
      <c r="Z200" s="126">
        <v>42.663959390862949</v>
      </c>
      <c r="AA200" s="127">
        <f t="shared" si="10"/>
        <v>4.6174804873405666</v>
      </c>
      <c r="AB200" s="120"/>
      <c r="AC200" s="115"/>
      <c r="AD200" s="115"/>
      <c r="AE200" s="115"/>
      <c r="AF200" s="115"/>
    </row>
    <row r="201" spans="1:32" ht="12.75" customHeight="1">
      <c r="A201" s="125">
        <v>198</v>
      </c>
      <c r="B201" s="126">
        <v>57.249358814890535</v>
      </c>
      <c r="C201" s="127">
        <f t="shared" si="0"/>
        <v>3.4585540187482464</v>
      </c>
      <c r="D201" s="128"/>
      <c r="E201" s="125">
        <v>198</v>
      </c>
      <c r="F201" s="126">
        <v>32.528044781187809</v>
      </c>
      <c r="G201" s="127">
        <f t="shared" si="1"/>
        <v>6.0870550729969128</v>
      </c>
      <c r="H201" s="129"/>
      <c r="I201" s="130">
        <f t="shared" si="11"/>
        <v>198</v>
      </c>
      <c r="J201" s="127">
        <f t="shared" si="2"/>
        <v>95.415598024817555</v>
      </c>
      <c r="K201" s="127">
        <f t="shared" si="3"/>
        <v>2.0751324112489478</v>
      </c>
      <c r="L201" s="128"/>
      <c r="M201" s="130">
        <f t="shared" si="12"/>
        <v>198</v>
      </c>
      <c r="N201" s="127">
        <f t="shared" si="4"/>
        <v>54.213407968646351</v>
      </c>
      <c r="O201" s="127">
        <f t="shared" si="5"/>
        <v>3.6522330437981472</v>
      </c>
      <c r="P201" s="129"/>
      <c r="Q201" s="130">
        <f t="shared" si="13"/>
        <v>198</v>
      </c>
      <c r="R201" s="127">
        <f t="shared" si="6"/>
        <v>143.12339703722634</v>
      </c>
      <c r="S201" s="127">
        <f t="shared" si="7"/>
        <v>1.3834216074992984</v>
      </c>
      <c r="T201" s="115"/>
      <c r="U201" s="130">
        <f t="shared" si="14"/>
        <v>198</v>
      </c>
      <c r="V201" s="127">
        <f t="shared" si="8"/>
        <v>81.320111952969512</v>
      </c>
      <c r="W201" s="127">
        <f t="shared" si="9"/>
        <v>2.4348220291987652</v>
      </c>
      <c r="X201" s="115"/>
      <c r="Y201" s="125">
        <v>198</v>
      </c>
      <c r="Z201" s="126">
        <v>42.66913705583756</v>
      </c>
      <c r="AA201" s="127">
        <f t="shared" si="10"/>
        <v>4.6403563245465644</v>
      </c>
      <c r="AB201" s="120"/>
      <c r="AC201" s="115"/>
      <c r="AD201" s="115"/>
      <c r="AE201" s="115"/>
      <c r="AF201" s="115"/>
    </row>
    <row r="202" spans="1:32" ht="12.75" customHeight="1">
      <c r="A202" s="125">
        <v>199</v>
      </c>
      <c r="B202" s="126">
        <v>57.310463870365673</v>
      </c>
      <c r="C202" s="127">
        <f t="shared" si="0"/>
        <v>3.4723152904525647</v>
      </c>
      <c r="D202" s="128"/>
      <c r="E202" s="125">
        <v>199</v>
      </c>
      <c r="F202" s="126">
        <v>32.562763562707765</v>
      </c>
      <c r="G202" s="127">
        <f t="shared" si="1"/>
        <v>6.1112749111965146</v>
      </c>
      <c r="H202" s="129"/>
      <c r="I202" s="130">
        <f t="shared" si="11"/>
        <v>199</v>
      </c>
      <c r="J202" s="127">
        <f t="shared" si="2"/>
        <v>95.517439783942791</v>
      </c>
      <c r="K202" s="127">
        <f t="shared" si="3"/>
        <v>2.0833891742715389</v>
      </c>
      <c r="L202" s="128"/>
      <c r="M202" s="130">
        <f t="shared" si="12"/>
        <v>199</v>
      </c>
      <c r="N202" s="127">
        <f t="shared" si="4"/>
        <v>54.271272604512944</v>
      </c>
      <c r="O202" s="127">
        <f t="shared" si="5"/>
        <v>3.6667649467179086</v>
      </c>
      <c r="P202" s="129"/>
      <c r="Q202" s="130">
        <f t="shared" si="13"/>
        <v>199</v>
      </c>
      <c r="R202" s="127">
        <f t="shared" si="6"/>
        <v>143.27615967591419</v>
      </c>
      <c r="S202" s="127">
        <f t="shared" si="7"/>
        <v>1.3889261161810258</v>
      </c>
      <c r="T202" s="115"/>
      <c r="U202" s="130">
        <f t="shared" si="14"/>
        <v>199</v>
      </c>
      <c r="V202" s="127">
        <f t="shared" si="8"/>
        <v>81.406908906769402</v>
      </c>
      <c r="W202" s="127">
        <f t="shared" si="9"/>
        <v>2.4445099644786064</v>
      </c>
      <c r="X202" s="115"/>
      <c r="Y202" s="125">
        <v>199</v>
      </c>
      <c r="Z202" s="126">
        <v>42.674314720812184</v>
      </c>
      <c r="AA202" s="127">
        <f t="shared" si="10"/>
        <v>4.6632266107122291</v>
      </c>
      <c r="AB202" s="120"/>
      <c r="AC202" s="115"/>
      <c r="AD202" s="115"/>
      <c r="AE202" s="115"/>
      <c r="AF202" s="115"/>
    </row>
    <row r="203" spans="1:32" ht="12.75" customHeight="1">
      <c r="A203" s="125">
        <v>200</v>
      </c>
      <c r="B203" s="126">
        <v>57.371288197567175</v>
      </c>
      <c r="C203" s="127">
        <f t="shared" si="0"/>
        <v>3.4860643064396273</v>
      </c>
      <c r="D203" s="128"/>
      <c r="E203" s="125">
        <v>200</v>
      </c>
      <c r="F203" s="126">
        <v>32.597322839526804</v>
      </c>
      <c r="G203" s="127">
        <f t="shared" si="1"/>
        <v>6.1354731793337445</v>
      </c>
      <c r="H203" s="129"/>
      <c r="I203" s="130">
        <f t="shared" si="11"/>
        <v>200</v>
      </c>
      <c r="J203" s="127">
        <f t="shared" si="2"/>
        <v>95.618813662611956</v>
      </c>
      <c r="K203" s="127">
        <f t="shared" si="3"/>
        <v>2.0916385838637765</v>
      </c>
      <c r="L203" s="128"/>
      <c r="M203" s="130">
        <f t="shared" si="12"/>
        <v>200</v>
      </c>
      <c r="N203" s="127">
        <f t="shared" si="4"/>
        <v>54.328871399211344</v>
      </c>
      <c r="O203" s="127">
        <f t="shared" si="5"/>
        <v>3.6812839076002462</v>
      </c>
      <c r="P203" s="129"/>
      <c r="Q203" s="130">
        <f t="shared" si="13"/>
        <v>200</v>
      </c>
      <c r="R203" s="127">
        <f t="shared" si="6"/>
        <v>143.42822049391793</v>
      </c>
      <c r="S203" s="127">
        <f t="shared" si="7"/>
        <v>1.394425722575851</v>
      </c>
      <c r="T203" s="115"/>
      <c r="U203" s="130">
        <f t="shared" si="14"/>
        <v>200</v>
      </c>
      <c r="V203" s="127">
        <f t="shared" si="8"/>
        <v>81.493307098816999</v>
      </c>
      <c r="W203" s="127">
        <f t="shared" si="9"/>
        <v>2.4541892717334979</v>
      </c>
      <c r="X203" s="115"/>
      <c r="Y203" s="125">
        <v>200</v>
      </c>
      <c r="Z203" s="126">
        <v>42.679492385786808</v>
      </c>
      <c r="AA203" s="127">
        <f t="shared" si="10"/>
        <v>4.686091347857837</v>
      </c>
      <c r="AB203" s="120"/>
      <c r="AC203" s="115"/>
      <c r="AD203" s="115"/>
      <c r="AE203" s="115"/>
      <c r="AF203" s="115"/>
    </row>
    <row r="204" spans="1:32" ht="12.75" customHeight="1">
      <c r="A204" s="125">
        <v>201</v>
      </c>
      <c r="B204" s="126">
        <v>57.43183459679458</v>
      </c>
      <c r="C204" s="127">
        <f t="shared" si="0"/>
        <v>3.4998011366194164</v>
      </c>
      <c r="D204" s="128"/>
      <c r="E204" s="125">
        <v>201</v>
      </c>
      <c r="F204" s="126">
        <v>32.631724202724193</v>
      </c>
      <c r="G204" s="127">
        <f t="shared" si="1"/>
        <v>6.1596500004501733</v>
      </c>
      <c r="H204" s="129"/>
      <c r="I204" s="130">
        <f t="shared" si="11"/>
        <v>201</v>
      </c>
      <c r="J204" s="127">
        <f t="shared" si="2"/>
        <v>95.719724327990974</v>
      </c>
      <c r="K204" s="127">
        <f t="shared" si="3"/>
        <v>2.0998806819716496</v>
      </c>
      <c r="L204" s="128"/>
      <c r="M204" s="130">
        <f t="shared" si="12"/>
        <v>201</v>
      </c>
      <c r="N204" s="127">
        <f t="shared" si="4"/>
        <v>54.386207004540324</v>
      </c>
      <c r="O204" s="127">
        <f t="shared" si="5"/>
        <v>3.6957900002701036</v>
      </c>
      <c r="P204" s="129"/>
      <c r="Q204" s="130">
        <f t="shared" si="13"/>
        <v>201</v>
      </c>
      <c r="R204" s="127">
        <f t="shared" si="6"/>
        <v>143.57958649198645</v>
      </c>
      <c r="S204" s="127">
        <f t="shared" si="7"/>
        <v>1.3999204546477666</v>
      </c>
      <c r="T204" s="115"/>
      <c r="U204" s="130">
        <f t="shared" si="14"/>
        <v>201</v>
      </c>
      <c r="V204" s="127">
        <f t="shared" si="8"/>
        <v>81.579310506810472</v>
      </c>
      <c r="W204" s="127">
        <f t="shared" si="9"/>
        <v>2.4638600001800697</v>
      </c>
      <c r="X204" s="115"/>
      <c r="Y204" s="125">
        <v>201</v>
      </c>
      <c r="Z204" s="126">
        <v>42.684670050761419</v>
      </c>
      <c r="AA204" s="127">
        <f t="shared" si="10"/>
        <v>4.708950538002683</v>
      </c>
      <c r="AB204" s="120"/>
      <c r="AC204" s="115"/>
      <c r="AD204" s="115"/>
      <c r="AE204" s="115"/>
      <c r="AF204" s="115"/>
    </row>
    <row r="205" spans="1:32" ht="12.75" customHeight="1">
      <c r="A205" s="125">
        <v>202</v>
      </c>
      <c r="B205" s="126">
        <v>57.492105826655234</v>
      </c>
      <c r="C205" s="127">
        <f t="shared" si="0"/>
        <v>3.5135258501236901</v>
      </c>
      <c r="D205" s="128"/>
      <c r="E205" s="125">
        <v>202</v>
      </c>
      <c r="F205" s="126">
        <v>32.665969219690474</v>
      </c>
      <c r="G205" s="127">
        <f t="shared" si="1"/>
        <v>6.1838054962176949</v>
      </c>
      <c r="H205" s="129"/>
      <c r="I205" s="130">
        <f t="shared" si="11"/>
        <v>202</v>
      </c>
      <c r="J205" s="127">
        <f t="shared" si="2"/>
        <v>95.820176377758727</v>
      </c>
      <c r="K205" s="127">
        <f t="shared" si="3"/>
        <v>2.1081155100742142</v>
      </c>
      <c r="L205" s="128"/>
      <c r="M205" s="130">
        <f t="shared" si="12"/>
        <v>202</v>
      </c>
      <c r="N205" s="127">
        <f t="shared" si="4"/>
        <v>54.443282032817457</v>
      </c>
      <c r="O205" s="127">
        <f t="shared" si="5"/>
        <v>3.710283297730617</v>
      </c>
      <c r="P205" s="129"/>
      <c r="Q205" s="130">
        <f t="shared" si="13"/>
        <v>202</v>
      </c>
      <c r="R205" s="127">
        <f t="shared" si="6"/>
        <v>143.73026456663808</v>
      </c>
      <c r="S205" s="127">
        <f t="shared" si="7"/>
        <v>1.4054103400494762</v>
      </c>
      <c r="T205" s="115"/>
      <c r="U205" s="130">
        <f t="shared" si="14"/>
        <v>202</v>
      </c>
      <c r="V205" s="127">
        <f t="shared" si="8"/>
        <v>81.664923049226175</v>
      </c>
      <c r="W205" s="127">
        <f t="shared" si="9"/>
        <v>2.4735221984870783</v>
      </c>
      <c r="X205" s="115"/>
      <c r="Y205" s="125">
        <v>202</v>
      </c>
      <c r="Z205" s="126">
        <v>42.689847715736036</v>
      </c>
      <c r="AA205" s="127">
        <f t="shared" si="10"/>
        <v>4.7318041831650799</v>
      </c>
      <c r="AB205" s="120"/>
      <c r="AC205" s="115"/>
      <c r="AD205" s="115"/>
      <c r="AE205" s="115"/>
      <c r="AF205" s="115"/>
    </row>
    <row r="206" spans="1:32" ht="12.75" customHeight="1">
      <c r="A206" s="125">
        <v>203</v>
      </c>
      <c r="B206" s="126">
        <v>57.552104604887965</v>
      </c>
      <c r="C206" s="127">
        <f t="shared" si="0"/>
        <v>3.5272385153184995</v>
      </c>
      <c r="D206" s="128"/>
      <c r="E206" s="125">
        <v>203</v>
      </c>
      <c r="F206" s="126">
        <v>32.700059434595438</v>
      </c>
      <c r="G206" s="127">
        <f t="shared" si="1"/>
        <v>6.2079397869605586</v>
      </c>
      <c r="H206" s="129"/>
      <c r="I206" s="130">
        <f t="shared" si="11"/>
        <v>203</v>
      </c>
      <c r="J206" s="127">
        <f t="shared" si="2"/>
        <v>95.920174341479949</v>
      </c>
      <c r="K206" s="127">
        <f t="shared" si="3"/>
        <v>2.1163431091910994</v>
      </c>
      <c r="L206" s="128"/>
      <c r="M206" s="130">
        <f t="shared" si="12"/>
        <v>203</v>
      </c>
      <c r="N206" s="127">
        <f t="shared" si="4"/>
        <v>54.500099057659064</v>
      </c>
      <c r="O206" s="127">
        <f t="shared" si="5"/>
        <v>3.724763872176335</v>
      </c>
      <c r="P206" s="129"/>
      <c r="Q206" s="130">
        <f t="shared" si="13"/>
        <v>203</v>
      </c>
      <c r="R206" s="127">
        <f t="shared" si="6"/>
        <v>143.8802615122199</v>
      </c>
      <c r="S206" s="127">
        <f t="shared" si="7"/>
        <v>1.4108954061273999</v>
      </c>
      <c r="T206" s="115"/>
      <c r="U206" s="130">
        <f t="shared" si="14"/>
        <v>203</v>
      </c>
      <c r="V206" s="127">
        <f t="shared" si="8"/>
        <v>81.750148586488592</v>
      </c>
      <c r="W206" s="127">
        <f t="shared" si="9"/>
        <v>2.4831759147842236</v>
      </c>
      <c r="X206" s="115"/>
      <c r="Y206" s="125">
        <v>203</v>
      </c>
      <c r="Z206" s="126">
        <v>42.695025380710653</v>
      </c>
      <c r="AA206" s="127">
        <f t="shared" si="10"/>
        <v>4.7546522853623632</v>
      </c>
      <c r="AB206" s="120"/>
      <c r="AC206" s="115"/>
      <c r="AD206" s="115"/>
      <c r="AE206" s="115"/>
      <c r="AF206" s="115"/>
    </row>
    <row r="207" spans="1:32" ht="12.75" customHeight="1">
      <c r="A207" s="125">
        <v>204</v>
      </c>
      <c r="B207" s="126">
        <v>57.611833609166268</v>
      </c>
      <c r="C207" s="127">
        <f t="shared" si="0"/>
        <v>3.5409391998164557</v>
      </c>
      <c r="D207" s="128"/>
      <c r="E207" s="125">
        <v>204</v>
      </c>
      <c r="F207" s="126">
        <v>32.733996368844466</v>
      </c>
      <c r="G207" s="127">
        <f t="shared" si="1"/>
        <v>6.2320529916769631</v>
      </c>
      <c r="H207" s="129"/>
      <c r="I207" s="130">
        <f t="shared" si="11"/>
        <v>204</v>
      </c>
      <c r="J207" s="127">
        <f t="shared" si="2"/>
        <v>96.01972268194379</v>
      </c>
      <c r="K207" s="127">
        <f t="shared" si="3"/>
        <v>2.1245635198898731</v>
      </c>
      <c r="L207" s="128"/>
      <c r="M207" s="130">
        <f t="shared" si="12"/>
        <v>204</v>
      </c>
      <c r="N207" s="127">
        <f t="shared" si="4"/>
        <v>54.556660614740778</v>
      </c>
      <c r="O207" s="127">
        <f t="shared" si="5"/>
        <v>3.7392317950061775</v>
      </c>
      <c r="P207" s="129"/>
      <c r="Q207" s="130">
        <f t="shared" si="13"/>
        <v>204</v>
      </c>
      <c r="R207" s="127">
        <f t="shared" si="6"/>
        <v>144.02958402291566</v>
      </c>
      <c r="S207" s="127">
        <f t="shared" si="7"/>
        <v>1.4163756799265825</v>
      </c>
      <c r="T207" s="115"/>
      <c r="U207" s="130">
        <f t="shared" si="14"/>
        <v>204</v>
      </c>
      <c r="V207" s="127">
        <f t="shared" si="8"/>
        <v>81.83499092211116</v>
      </c>
      <c r="W207" s="127">
        <f t="shared" si="9"/>
        <v>2.4928211966707852</v>
      </c>
      <c r="X207" s="115"/>
      <c r="Y207" s="125">
        <v>204</v>
      </c>
      <c r="Z207" s="126">
        <v>42.700203045685278</v>
      </c>
      <c r="AA207" s="127">
        <f t="shared" si="10"/>
        <v>4.7774948466108889</v>
      </c>
      <c r="AB207" s="120"/>
      <c r="AC207" s="115"/>
      <c r="AD207" s="115"/>
      <c r="AE207" s="115"/>
      <c r="AF207" s="115"/>
    </row>
    <row r="208" spans="1:32" ht="12.75" customHeight="1">
      <c r="A208" s="125">
        <v>205</v>
      </c>
      <c r="B208" s="126">
        <v>57.671295477882097</v>
      </c>
      <c r="C208" s="127">
        <f t="shared" si="0"/>
        <v>3.5546279704887316</v>
      </c>
      <c r="D208" s="128"/>
      <c r="E208" s="125">
        <v>205</v>
      </c>
      <c r="F208" s="126">
        <v>32.767781521523922</v>
      </c>
      <c r="G208" s="127">
        <f t="shared" si="1"/>
        <v>6.2561452280601673</v>
      </c>
      <c r="H208" s="129"/>
      <c r="I208" s="130">
        <f t="shared" si="11"/>
        <v>205</v>
      </c>
      <c r="J208" s="127">
        <f t="shared" si="2"/>
        <v>96.118825796470162</v>
      </c>
      <c r="K208" s="127">
        <f t="shared" si="3"/>
        <v>2.1327767822932389</v>
      </c>
      <c r="L208" s="128"/>
      <c r="M208" s="130">
        <f t="shared" si="12"/>
        <v>205</v>
      </c>
      <c r="N208" s="127">
        <f t="shared" si="4"/>
        <v>54.612969202539873</v>
      </c>
      <c r="O208" s="127">
        <f t="shared" si="5"/>
        <v>3.7536871368361</v>
      </c>
      <c r="P208" s="129"/>
      <c r="Q208" s="130">
        <f t="shared" si="13"/>
        <v>205</v>
      </c>
      <c r="R208" s="127">
        <f t="shared" si="6"/>
        <v>144.17823869470524</v>
      </c>
      <c r="S208" s="127">
        <f t="shared" si="7"/>
        <v>1.4218511881954927</v>
      </c>
      <c r="T208" s="115"/>
      <c r="U208" s="130">
        <f t="shared" si="14"/>
        <v>205</v>
      </c>
      <c r="V208" s="127">
        <f t="shared" si="8"/>
        <v>81.919453803809802</v>
      </c>
      <c r="W208" s="127">
        <f t="shared" si="9"/>
        <v>2.5024580912240668</v>
      </c>
      <c r="X208" s="115"/>
      <c r="Y208" s="125">
        <v>205</v>
      </c>
      <c r="Z208" s="126">
        <v>42.705380710659902</v>
      </c>
      <c r="AA208" s="127">
        <f t="shared" si="10"/>
        <v>4.8003318689260377</v>
      </c>
      <c r="AB208" s="120"/>
      <c r="AC208" s="115"/>
      <c r="AD208" s="115"/>
      <c r="AE208" s="115"/>
      <c r="AF208" s="115"/>
    </row>
    <row r="209" spans="1:32" ht="12.75" customHeight="1">
      <c r="A209" s="125">
        <v>206</v>
      </c>
      <c r="B209" s="126">
        <v>57.730492810910391</v>
      </c>
      <c r="C209" s="127">
        <f t="shared" si="0"/>
        <v>3.5683048934768213</v>
      </c>
      <c r="D209" s="128"/>
      <c r="E209" s="125">
        <v>206</v>
      </c>
      <c r="F209" s="126">
        <v>32.801416369835451</v>
      </c>
      <c r="G209" s="127">
        <f t="shared" si="1"/>
        <v>6.2802166125192054</v>
      </c>
      <c r="H209" s="129"/>
      <c r="I209" s="130">
        <f t="shared" si="11"/>
        <v>206</v>
      </c>
      <c r="J209" s="127">
        <f t="shared" si="2"/>
        <v>96.217488018183985</v>
      </c>
      <c r="K209" s="127">
        <f t="shared" si="3"/>
        <v>2.1409829360860928</v>
      </c>
      <c r="L209" s="128"/>
      <c r="M209" s="130">
        <f t="shared" si="12"/>
        <v>206</v>
      </c>
      <c r="N209" s="127">
        <f t="shared" si="4"/>
        <v>54.669027283059087</v>
      </c>
      <c r="O209" s="127">
        <f t="shared" si="5"/>
        <v>3.768129967511523</v>
      </c>
      <c r="P209" s="129"/>
      <c r="Q209" s="130">
        <f t="shared" si="13"/>
        <v>206</v>
      </c>
      <c r="R209" s="127">
        <f t="shared" si="6"/>
        <v>144.32623202727598</v>
      </c>
      <c r="S209" s="127">
        <f t="shared" si="7"/>
        <v>1.4273219573907285</v>
      </c>
      <c r="T209" s="115"/>
      <c r="U209" s="130">
        <f t="shared" si="14"/>
        <v>206</v>
      </c>
      <c r="V209" s="127">
        <f t="shared" si="8"/>
        <v>82.00354092458862</v>
      </c>
      <c r="W209" s="127">
        <f t="shared" si="9"/>
        <v>2.5120866450076824</v>
      </c>
      <c r="X209" s="115"/>
      <c r="Y209" s="125">
        <v>206</v>
      </c>
      <c r="Z209" s="126">
        <v>42.71055837563452</v>
      </c>
      <c r="AA209" s="127">
        <f t="shared" si="10"/>
        <v>4.8231633543222108</v>
      </c>
      <c r="AB209" s="120"/>
      <c r="AC209" s="115"/>
      <c r="AD209" s="115"/>
      <c r="AE209" s="115"/>
      <c r="AF209" s="115"/>
    </row>
    <row r="210" spans="1:32" ht="12.75" customHeight="1">
      <c r="A210" s="125">
        <v>207</v>
      </c>
      <c r="B210" s="126">
        <v>57.789428170355222</v>
      </c>
      <c r="C210" s="127">
        <f t="shared" si="0"/>
        <v>3.5819700342040539</v>
      </c>
      <c r="D210" s="128"/>
      <c r="E210" s="125">
        <v>207</v>
      </c>
      <c r="F210" s="126">
        <v>32.834902369520016</v>
      </c>
      <c r="G210" s="127">
        <f t="shared" si="1"/>
        <v>6.3042672601991336</v>
      </c>
      <c r="H210" s="129"/>
      <c r="I210" s="130">
        <f t="shared" si="11"/>
        <v>207</v>
      </c>
      <c r="J210" s="127">
        <f t="shared" si="2"/>
        <v>96.315713617258709</v>
      </c>
      <c r="K210" s="127">
        <f t="shared" si="3"/>
        <v>2.1491820205224319</v>
      </c>
      <c r="L210" s="128"/>
      <c r="M210" s="130">
        <f t="shared" si="12"/>
        <v>207</v>
      </c>
      <c r="N210" s="127">
        <f t="shared" si="4"/>
        <v>54.724837282533365</v>
      </c>
      <c r="O210" s="127">
        <f t="shared" si="5"/>
        <v>3.7825603561194798</v>
      </c>
      <c r="P210" s="129"/>
      <c r="Q210" s="130">
        <f t="shared" si="13"/>
        <v>207</v>
      </c>
      <c r="R210" s="127">
        <f t="shared" si="6"/>
        <v>144.47357042588806</v>
      </c>
      <c r="S210" s="127">
        <f t="shared" si="7"/>
        <v>1.4327880136816216</v>
      </c>
      <c r="T210" s="115"/>
      <c r="U210" s="130">
        <f t="shared" si="14"/>
        <v>207</v>
      </c>
      <c r="V210" s="127">
        <f t="shared" si="8"/>
        <v>82.087255923800029</v>
      </c>
      <c r="W210" s="127">
        <f t="shared" si="9"/>
        <v>2.5217069040796538</v>
      </c>
      <c r="X210" s="115"/>
      <c r="Y210" s="125">
        <v>207</v>
      </c>
      <c r="Z210" s="126">
        <v>42.715736040609137</v>
      </c>
      <c r="AA210" s="127">
        <f t="shared" si="10"/>
        <v>4.845989304812834</v>
      </c>
      <c r="AB210" s="120"/>
      <c r="AC210" s="115"/>
      <c r="AD210" s="115"/>
      <c r="AE210" s="115"/>
      <c r="AF210" s="115"/>
    </row>
    <row r="211" spans="1:32" ht="12.75" customHeight="1">
      <c r="A211" s="125">
        <v>208</v>
      </c>
      <c r="B211" s="126">
        <v>57.848104081277953</v>
      </c>
      <c r="C211" s="127">
        <f t="shared" si="0"/>
        <v>3.5956234573868677</v>
      </c>
      <c r="D211" s="128"/>
      <c r="E211" s="125">
        <v>208</v>
      </c>
      <c r="F211" s="126">
        <v>32.868240955271567</v>
      </c>
      <c r="G211" s="127">
        <f t="shared" si="1"/>
        <v>6.3282972850008861</v>
      </c>
      <c r="H211" s="129"/>
      <c r="I211" s="130">
        <f t="shared" si="11"/>
        <v>208</v>
      </c>
      <c r="J211" s="127">
        <f t="shared" si="2"/>
        <v>96.41350680212993</v>
      </c>
      <c r="K211" s="127">
        <f t="shared" si="3"/>
        <v>2.1573740744321204</v>
      </c>
      <c r="L211" s="128"/>
      <c r="M211" s="130">
        <f t="shared" si="12"/>
        <v>208</v>
      </c>
      <c r="N211" s="127">
        <f t="shared" si="4"/>
        <v>54.780401592119283</v>
      </c>
      <c r="O211" s="127">
        <f t="shared" si="5"/>
        <v>3.7969783710005314</v>
      </c>
      <c r="P211" s="129"/>
      <c r="Q211" s="130">
        <f t="shared" si="13"/>
        <v>208</v>
      </c>
      <c r="R211" s="127">
        <f t="shared" si="6"/>
        <v>144.62026020319487</v>
      </c>
      <c r="S211" s="127">
        <f t="shared" si="7"/>
        <v>1.4382493829547471</v>
      </c>
      <c r="T211" s="115"/>
      <c r="U211" s="130">
        <f t="shared" si="14"/>
        <v>208</v>
      </c>
      <c r="V211" s="127">
        <f t="shared" si="8"/>
        <v>82.170602388178906</v>
      </c>
      <c r="W211" s="127">
        <f t="shared" si="9"/>
        <v>2.5313189140003551</v>
      </c>
      <c r="X211" s="115"/>
      <c r="Y211" s="125">
        <v>208</v>
      </c>
      <c r="Z211" s="126">
        <v>42.720913705583762</v>
      </c>
      <c r="AA211" s="127">
        <f t="shared" si="10"/>
        <v>4.8688097224103553</v>
      </c>
      <c r="AB211" s="120"/>
      <c r="AC211" s="115"/>
      <c r="AD211" s="115"/>
      <c r="AE211" s="115"/>
      <c r="AF211" s="115"/>
    </row>
    <row r="212" spans="1:32" ht="12.75" customHeight="1">
      <c r="A212" s="125">
        <v>209</v>
      </c>
      <c r="B212" s="126">
        <v>57.906523032407755</v>
      </c>
      <c r="C212" s="127">
        <f t="shared" si="0"/>
        <v>3.6092652270458685</v>
      </c>
      <c r="D212" s="128"/>
      <c r="E212" s="125">
        <v>209</v>
      </c>
      <c r="F212" s="126">
        <v>32.901433541140769</v>
      </c>
      <c r="G212" s="127">
        <f t="shared" si="1"/>
        <v>6.3523067996007292</v>
      </c>
      <c r="H212" s="129"/>
      <c r="I212" s="130">
        <f t="shared" si="11"/>
        <v>209</v>
      </c>
      <c r="J212" s="127">
        <f t="shared" si="2"/>
        <v>96.510871720679589</v>
      </c>
      <c r="K212" s="127">
        <f t="shared" si="3"/>
        <v>2.1655591362275213</v>
      </c>
      <c r="L212" s="128"/>
      <c r="M212" s="130">
        <f t="shared" si="12"/>
        <v>209</v>
      </c>
      <c r="N212" s="127">
        <f t="shared" si="4"/>
        <v>54.835722568567952</v>
      </c>
      <c r="O212" s="127">
        <f t="shared" si="5"/>
        <v>3.8113840797604372</v>
      </c>
      <c r="P212" s="129"/>
      <c r="Q212" s="130">
        <f t="shared" si="13"/>
        <v>209</v>
      </c>
      <c r="R212" s="127">
        <f t="shared" si="6"/>
        <v>144.76630758101939</v>
      </c>
      <c r="S212" s="127">
        <f t="shared" si="7"/>
        <v>1.4437060908183474</v>
      </c>
      <c r="T212" s="115"/>
      <c r="U212" s="130">
        <f t="shared" si="14"/>
        <v>209</v>
      </c>
      <c r="V212" s="127">
        <f t="shared" si="8"/>
        <v>82.253583852851918</v>
      </c>
      <c r="W212" s="127">
        <f t="shared" si="9"/>
        <v>2.5409227198402919</v>
      </c>
      <c r="X212" s="115"/>
      <c r="Y212" s="125">
        <v>209</v>
      </c>
      <c r="Z212" s="126">
        <v>42.726091370558372</v>
      </c>
      <c r="AA212" s="127">
        <f t="shared" si="10"/>
        <v>4.8916246091262492</v>
      </c>
      <c r="AB212" s="120"/>
      <c r="AC212" s="115"/>
      <c r="AD212" s="115"/>
      <c r="AE212" s="115"/>
      <c r="AF212" s="115"/>
    </row>
    <row r="213" spans="1:32" ht="12.75" customHeight="1">
      <c r="A213" s="125">
        <v>210</v>
      </c>
      <c r="B213" s="126">
        <v>57.964687476835479</v>
      </c>
      <c r="C213" s="127">
        <f t="shared" si="0"/>
        <v>3.6228954065166423</v>
      </c>
      <c r="D213" s="128"/>
      <c r="E213" s="125">
        <v>210</v>
      </c>
      <c r="F213" s="126">
        <v>32.934481520929239</v>
      </c>
      <c r="G213" s="127">
        <f t="shared" si="1"/>
        <v>6.3762959154692922</v>
      </c>
      <c r="H213" s="129"/>
      <c r="I213" s="130">
        <f t="shared" si="11"/>
        <v>210</v>
      </c>
      <c r="J213" s="127">
        <f t="shared" si="2"/>
        <v>96.60781246139247</v>
      </c>
      <c r="K213" s="127">
        <f t="shared" si="3"/>
        <v>2.1737372439099851</v>
      </c>
      <c r="L213" s="128"/>
      <c r="M213" s="130">
        <f t="shared" si="12"/>
        <v>210</v>
      </c>
      <c r="N213" s="127">
        <f t="shared" si="4"/>
        <v>54.89080253488207</v>
      </c>
      <c r="O213" s="127">
        <f t="shared" si="5"/>
        <v>3.8257775492815753</v>
      </c>
      <c r="P213" s="129"/>
      <c r="Q213" s="130">
        <f t="shared" si="13"/>
        <v>210</v>
      </c>
      <c r="R213" s="127">
        <f t="shared" si="6"/>
        <v>144.9117186920887</v>
      </c>
      <c r="S213" s="127">
        <f t="shared" si="7"/>
        <v>1.449158162606657</v>
      </c>
      <c r="T213" s="115"/>
      <c r="U213" s="130">
        <f t="shared" si="14"/>
        <v>210</v>
      </c>
      <c r="V213" s="127">
        <f t="shared" si="8"/>
        <v>82.336203802323098</v>
      </c>
      <c r="W213" s="127">
        <f t="shared" si="9"/>
        <v>2.5505183661877169</v>
      </c>
      <c r="X213" s="115"/>
      <c r="Y213" s="125">
        <v>210</v>
      </c>
      <c r="Z213" s="126">
        <v>42.731269035532996</v>
      </c>
      <c r="AA213" s="127">
        <f t="shared" si="10"/>
        <v>4.9144339669710124</v>
      </c>
      <c r="AB213" s="120"/>
      <c r="AC213" s="115"/>
      <c r="AD213" s="115"/>
      <c r="AE213" s="115"/>
      <c r="AF213" s="115"/>
    </row>
    <row r="214" spans="1:32" ht="12.75" customHeight="1">
      <c r="A214" s="125">
        <v>211</v>
      </c>
      <c r="B214" s="126">
        <v>58.022599832690751</v>
      </c>
      <c r="C214" s="127">
        <f t="shared" si="0"/>
        <v>3.6365140584603659</v>
      </c>
      <c r="D214" s="128"/>
      <c r="E214" s="125">
        <v>211</v>
      </c>
      <c r="F214" s="126">
        <v>32.967386268574295</v>
      </c>
      <c r="G214" s="127">
        <f t="shared" si="1"/>
        <v>6.4002647428902435</v>
      </c>
      <c r="H214" s="129"/>
      <c r="I214" s="130">
        <f t="shared" si="11"/>
        <v>211</v>
      </c>
      <c r="J214" s="127">
        <f t="shared" si="2"/>
        <v>96.704333054484593</v>
      </c>
      <c r="K214" s="127">
        <f t="shared" si="3"/>
        <v>2.1819084350762195</v>
      </c>
      <c r="L214" s="128"/>
      <c r="M214" s="130">
        <f t="shared" si="12"/>
        <v>211</v>
      </c>
      <c r="N214" s="127">
        <f t="shared" si="4"/>
        <v>54.945643780957163</v>
      </c>
      <c r="O214" s="127">
        <f t="shared" si="5"/>
        <v>3.8401588457341456</v>
      </c>
      <c r="P214" s="129"/>
      <c r="Q214" s="130">
        <f t="shared" si="13"/>
        <v>211</v>
      </c>
      <c r="R214" s="127">
        <f t="shared" si="6"/>
        <v>145.05649958172688</v>
      </c>
      <c r="S214" s="127">
        <f t="shared" si="7"/>
        <v>1.4546056233841465</v>
      </c>
      <c r="T214" s="115"/>
      <c r="U214" s="130">
        <f t="shared" si="14"/>
        <v>211</v>
      </c>
      <c r="V214" s="127">
        <f t="shared" si="8"/>
        <v>82.418465671435726</v>
      </c>
      <c r="W214" s="127">
        <f t="shared" si="9"/>
        <v>2.5601058971560975</v>
      </c>
      <c r="X214" s="115"/>
      <c r="Y214" s="125">
        <v>211</v>
      </c>
      <c r="Z214" s="126">
        <v>42.736446700507614</v>
      </c>
      <c r="AA214" s="127">
        <f t="shared" si="10"/>
        <v>4.9372377979541708</v>
      </c>
      <c r="AB214" s="120"/>
      <c r="AC214" s="115"/>
      <c r="AD214" s="115"/>
      <c r="AE214" s="115"/>
      <c r="AF214" s="115"/>
    </row>
    <row r="215" spans="1:32" ht="12.75" customHeight="1">
      <c r="A215" s="125">
        <v>212</v>
      </c>
      <c r="B215" s="126">
        <v>58.080262483803267</v>
      </c>
      <c r="C215" s="127">
        <f t="shared" si="0"/>
        <v>3.6501212448741951</v>
      </c>
      <c r="D215" s="128"/>
      <c r="E215" s="125">
        <v>212</v>
      </c>
      <c r="F215" s="126">
        <v>33.000149138524584</v>
      </c>
      <c r="G215" s="127">
        <f t="shared" si="1"/>
        <v>6.4242133909785837</v>
      </c>
      <c r="H215" s="129"/>
      <c r="I215" s="130">
        <f t="shared" si="11"/>
        <v>212</v>
      </c>
      <c r="J215" s="127">
        <f t="shared" si="2"/>
        <v>96.800437473005445</v>
      </c>
      <c r="K215" s="127">
        <f t="shared" si="3"/>
        <v>2.1900727469245171</v>
      </c>
      <c r="L215" s="128"/>
      <c r="M215" s="130">
        <f t="shared" si="12"/>
        <v>212</v>
      </c>
      <c r="N215" s="127">
        <f t="shared" si="4"/>
        <v>55.000248564207645</v>
      </c>
      <c r="O215" s="127">
        <f t="shared" si="5"/>
        <v>3.8545280345871498</v>
      </c>
      <c r="P215" s="129"/>
      <c r="Q215" s="130">
        <f t="shared" si="13"/>
        <v>212</v>
      </c>
      <c r="R215" s="127">
        <f t="shared" si="6"/>
        <v>145.20065620950817</v>
      </c>
      <c r="S215" s="127">
        <f t="shared" si="7"/>
        <v>1.4600484979496782</v>
      </c>
      <c r="T215" s="115"/>
      <c r="U215" s="130">
        <f t="shared" si="14"/>
        <v>212</v>
      </c>
      <c r="V215" s="127">
        <f t="shared" si="8"/>
        <v>82.50037284631145</v>
      </c>
      <c r="W215" s="127">
        <f t="shared" si="9"/>
        <v>2.5696853563914339</v>
      </c>
      <c r="X215" s="115"/>
      <c r="Y215" s="125">
        <v>212</v>
      </c>
      <c r="Z215" s="126">
        <v>42.741624365482238</v>
      </c>
      <c r="AA215" s="127">
        <f t="shared" si="10"/>
        <v>4.9600361040842742</v>
      </c>
      <c r="AB215" s="120"/>
      <c r="AC215" s="115"/>
      <c r="AD215" s="115"/>
      <c r="AE215" s="115"/>
      <c r="AF215" s="115"/>
    </row>
    <row r="216" spans="1:32" ht="12.75" customHeight="1">
      <c r="A216" s="125">
        <v>213</v>
      </c>
      <c r="B216" s="126">
        <v>58.137677780348362</v>
      </c>
      <c r="C216" s="127">
        <f t="shared" si="0"/>
        <v>3.6637170271014514</v>
      </c>
      <c r="D216" s="128"/>
      <c r="E216" s="125">
        <v>213</v>
      </c>
      <c r="F216" s="126">
        <v>33.032771466107022</v>
      </c>
      <c r="G216" s="127">
        <f t="shared" si="1"/>
        <v>6.4481419676985547</v>
      </c>
      <c r="H216" s="129"/>
      <c r="I216" s="130">
        <f t="shared" si="11"/>
        <v>213</v>
      </c>
      <c r="J216" s="127">
        <f t="shared" si="2"/>
        <v>96.896129633913944</v>
      </c>
      <c r="K216" s="127">
        <f t="shared" si="3"/>
        <v>2.1982302162608707</v>
      </c>
      <c r="L216" s="128"/>
      <c r="M216" s="130">
        <f t="shared" si="12"/>
        <v>213</v>
      </c>
      <c r="N216" s="127">
        <f t="shared" si="4"/>
        <v>55.054619110178372</v>
      </c>
      <c r="O216" s="127">
        <f t="shared" si="5"/>
        <v>3.8688851806191327</v>
      </c>
      <c r="P216" s="129"/>
      <c r="Q216" s="130">
        <f t="shared" si="13"/>
        <v>213</v>
      </c>
      <c r="R216" s="127">
        <f t="shared" si="6"/>
        <v>145.3441944508709</v>
      </c>
      <c r="S216" s="127">
        <f t="shared" si="7"/>
        <v>1.4654868108405805</v>
      </c>
      <c r="T216" s="115"/>
      <c r="U216" s="130">
        <f t="shared" si="14"/>
        <v>213</v>
      </c>
      <c r="V216" s="127">
        <f t="shared" si="8"/>
        <v>82.581928665267554</v>
      </c>
      <c r="W216" s="127">
        <f t="shared" si="9"/>
        <v>2.5792567870794216</v>
      </c>
      <c r="X216" s="115"/>
      <c r="Y216" s="125">
        <v>213</v>
      </c>
      <c r="Z216" s="126">
        <v>42.746802030456855</v>
      </c>
      <c r="AA216" s="127">
        <f t="shared" si="10"/>
        <v>4.9828288873689006</v>
      </c>
      <c r="AB216" s="120"/>
      <c r="AC216" s="115"/>
      <c r="AD216" s="115"/>
      <c r="AE216" s="115"/>
      <c r="AF216" s="115"/>
    </row>
    <row r="217" spans="1:32" ht="12.75" customHeight="1">
      <c r="A217" s="125">
        <v>214</v>
      </c>
      <c r="B217" s="126">
        <v>58.19484803947762</v>
      </c>
      <c r="C217" s="127">
        <f t="shared" si="0"/>
        <v>3.6773014658415963</v>
      </c>
      <c r="D217" s="128"/>
      <c r="E217" s="125">
        <v>214</v>
      </c>
      <c r="F217" s="126">
        <v>33.065254567885013</v>
      </c>
      <c r="G217" s="127">
        <f t="shared" si="1"/>
        <v>6.4720505798812091</v>
      </c>
      <c r="H217" s="129"/>
      <c r="I217" s="130">
        <f t="shared" si="11"/>
        <v>214</v>
      </c>
      <c r="J217" s="127">
        <f t="shared" si="2"/>
        <v>96.991413399129371</v>
      </c>
      <c r="K217" s="127">
        <f t="shared" si="3"/>
        <v>2.2063808795049575</v>
      </c>
      <c r="L217" s="128"/>
      <c r="M217" s="130">
        <f t="shared" si="12"/>
        <v>214</v>
      </c>
      <c r="N217" s="127">
        <f t="shared" si="4"/>
        <v>55.108757613141691</v>
      </c>
      <c r="O217" s="127">
        <f t="shared" si="5"/>
        <v>3.8832303479287251</v>
      </c>
      <c r="P217" s="129"/>
      <c r="Q217" s="130">
        <f t="shared" si="13"/>
        <v>214</v>
      </c>
      <c r="R217" s="127">
        <f t="shared" si="6"/>
        <v>145.48712009869405</v>
      </c>
      <c r="S217" s="127">
        <f t="shared" si="7"/>
        <v>1.4709205863366386</v>
      </c>
      <c r="T217" s="115"/>
      <c r="U217" s="130">
        <f t="shared" si="14"/>
        <v>214</v>
      </c>
      <c r="V217" s="127">
        <f t="shared" si="8"/>
        <v>82.663136419712529</v>
      </c>
      <c r="W217" s="127">
        <f t="shared" si="9"/>
        <v>2.5888202319524836</v>
      </c>
      <c r="X217" s="115"/>
      <c r="Y217" s="125">
        <v>214</v>
      </c>
      <c r="Z217" s="126">
        <v>42.751979695431466</v>
      </c>
      <c r="AA217" s="127">
        <f t="shared" si="10"/>
        <v>5.0056161498146556</v>
      </c>
      <c r="AB217" s="120"/>
      <c r="AC217" s="115"/>
      <c r="AD217" s="115"/>
      <c r="AE217" s="115"/>
      <c r="AF217" s="115"/>
    </row>
    <row r="218" spans="1:32" ht="12.75" customHeight="1">
      <c r="A218" s="125">
        <v>215</v>
      </c>
      <c r="B218" s="126">
        <v>58.251775545934656</v>
      </c>
      <c r="C218" s="127">
        <f t="shared" si="0"/>
        <v>3.6908746211600185</v>
      </c>
      <c r="D218" s="128"/>
      <c r="E218" s="125">
        <v>215</v>
      </c>
      <c r="F218" s="126">
        <v>33.097599742008335</v>
      </c>
      <c r="G218" s="127">
        <f t="shared" si="1"/>
        <v>6.4959393332416306</v>
      </c>
      <c r="H218" s="129"/>
      <c r="I218" s="130">
        <f t="shared" si="11"/>
        <v>215</v>
      </c>
      <c r="J218" s="127">
        <f t="shared" si="2"/>
        <v>97.086292576557767</v>
      </c>
      <c r="K218" s="127">
        <f t="shared" si="3"/>
        <v>2.2145247726960111</v>
      </c>
      <c r="L218" s="128"/>
      <c r="M218" s="130">
        <f t="shared" si="12"/>
        <v>215</v>
      </c>
      <c r="N218" s="127">
        <f t="shared" si="4"/>
        <v>55.162666236680558</v>
      </c>
      <c r="O218" s="127">
        <f t="shared" si="5"/>
        <v>3.8975635999449785</v>
      </c>
      <c r="P218" s="129"/>
      <c r="Q218" s="130">
        <f t="shared" si="13"/>
        <v>215</v>
      </c>
      <c r="R218" s="127">
        <f t="shared" si="6"/>
        <v>145.62943886483663</v>
      </c>
      <c r="S218" s="127">
        <f t="shared" si="7"/>
        <v>1.4763498484640074</v>
      </c>
      <c r="T218" s="115"/>
      <c r="U218" s="130">
        <f t="shared" si="14"/>
        <v>215</v>
      </c>
      <c r="V218" s="127">
        <f t="shared" si="8"/>
        <v>82.743999355020833</v>
      </c>
      <c r="W218" s="127">
        <f t="shared" si="9"/>
        <v>2.5983757332966526</v>
      </c>
      <c r="X218" s="115"/>
      <c r="Y218" s="125">
        <v>215</v>
      </c>
      <c r="Z218" s="126">
        <v>42.757157360406083</v>
      </c>
      <c r="AA218" s="127">
        <f t="shared" si="10"/>
        <v>5.0283978934271705</v>
      </c>
      <c r="AB218" s="120"/>
      <c r="AC218" s="115"/>
      <c r="AD218" s="115"/>
      <c r="AE218" s="115"/>
      <c r="AF218" s="115"/>
    </row>
    <row r="219" spans="1:32" ht="12.75" customHeight="1">
      <c r="A219" s="125">
        <v>216</v>
      </c>
      <c r="B219" s="126">
        <v>58.3084625526567</v>
      </c>
      <c r="C219" s="127">
        <f t="shared" si="0"/>
        <v>3.7044365524976173</v>
      </c>
      <c r="D219" s="128"/>
      <c r="E219" s="125">
        <v>216</v>
      </c>
      <c r="F219" s="126">
        <v>33.129808268554946</v>
      </c>
      <c r="G219" s="127">
        <f t="shared" si="1"/>
        <v>6.5198083323958054</v>
      </c>
      <c r="H219" s="129"/>
      <c r="I219" s="130">
        <f t="shared" si="11"/>
        <v>216</v>
      </c>
      <c r="J219" s="127">
        <f t="shared" si="2"/>
        <v>97.180770921094506</v>
      </c>
      <c r="K219" s="127">
        <f t="shared" si="3"/>
        <v>2.2226619314985703</v>
      </c>
      <c r="L219" s="128"/>
      <c r="M219" s="130">
        <f t="shared" si="12"/>
        <v>216</v>
      </c>
      <c r="N219" s="127">
        <f t="shared" si="4"/>
        <v>55.216347114258248</v>
      </c>
      <c r="O219" s="127">
        <f t="shared" si="5"/>
        <v>3.9118849994374831</v>
      </c>
      <c r="P219" s="129"/>
      <c r="Q219" s="130">
        <f t="shared" si="13"/>
        <v>216</v>
      </c>
      <c r="R219" s="127">
        <f t="shared" si="6"/>
        <v>145.77115638164173</v>
      </c>
      <c r="S219" s="127">
        <f t="shared" si="7"/>
        <v>1.481774620999047</v>
      </c>
      <c r="T219" s="115"/>
      <c r="U219" s="130">
        <f t="shared" si="14"/>
        <v>216</v>
      </c>
      <c r="V219" s="127">
        <f t="shared" si="8"/>
        <v>82.824520671387361</v>
      </c>
      <c r="W219" s="127">
        <f t="shared" si="9"/>
        <v>2.6079233329583222</v>
      </c>
      <c r="X219" s="115"/>
      <c r="Y219" s="125">
        <v>216</v>
      </c>
      <c r="Z219" s="126">
        <v>42.762335025380715</v>
      </c>
      <c r="AA219" s="127">
        <f t="shared" si="10"/>
        <v>5.0511741202111065</v>
      </c>
      <c r="AB219" s="120"/>
      <c r="AC219" s="115"/>
      <c r="AD219" s="115"/>
      <c r="AE219" s="115"/>
      <c r="AF219" s="115"/>
    </row>
    <row r="220" spans="1:32" ht="12.75" customHeight="1">
      <c r="A220" s="125">
        <v>217</v>
      </c>
      <c r="B220" s="126">
        <v>58.364911281362218</v>
      </c>
      <c r="C220" s="127">
        <f t="shared" si="0"/>
        <v>3.7179873186802057</v>
      </c>
      <c r="D220" s="128"/>
      <c r="E220" s="125">
        <v>217</v>
      </c>
      <c r="F220" s="126">
        <v>33.161881409864897</v>
      </c>
      <c r="G220" s="127">
        <f t="shared" si="1"/>
        <v>6.5436576808771623</v>
      </c>
      <c r="H220" s="129"/>
      <c r="I220" s="130">
        <f t="shared" si="11"/>
        <v>217</v>
      </c>
      <c r="J220" s="127">
        <f t="shared" si="2"/>
        <v>97.274852135603695</v>
      </c>
      <c r="K220" s="127">
        <f t="shared" si="3"/>
        <v>2.2307923912081233</v>
      </c>
      <c r="L220" s="128"/>
      <c r="M220" s="130">
        <f t="shared" si="12"/>
        <v>217</v>
      </c>
      <c r="N220" s="127">
        <f t="shared" si="4"/>
        <v>55.269802349774828</v>
      </c>
      <c r="O220" s="127">
        <f t="shared" si="5"/>
        <v>3.9261946085262971</v>
      </c>
      <c r="P220" s="129"/>
      <c r="Q220" s="130">
        <f t="shared" si="13"/>
        <v>217</v>
      </c>
      <c r="R220" s="127">
        <f t="shared" si="6"/>
        <v>145.91227820340555</v>
      </c>
      <c r="S220" s="127">
        <f t="shared" si="7"/>
        <v>1.4871949274720822</v>
      </c>
      <c r="T220" s="115"/>
      <c r="U220" s="130">
        <f t="shared" si="14"/>
        <v>217</v>
      </c>
      <c r="V220" s="127">
        <f t="shared" si="8"/>
        <v>82.904703524662239</v>
      </c>
      <c r="W220" s="127">
        <f t="shared" si="9"/>
        <v>2.6174630723508647</v>
      </c>
      <c r="X220" s="115"/>
      <c r="Y220" s="125">
        <v>217</v>
      </c>
      <c r="Z220" s="126">
        <v>42.767512690355325</v>
      </c>
      <c r="AA220" s="127">
        <f t="shared" si="10"/>
        <v>5.0739448321701568</v>
      </c>
      <c r="AB220" s="120"/>
      <c r="AC220" s="115"/>
      <c r="AD220" s="115"/>
      <c r="AE220" s="115"/>
      <c r="AF220" s="115"/>
    </row>
    <row r="221" spans="1:32" ht="12.75" customHeight="1">
      <c r="A221" s="125">
        <v>218</v>
      </c>
      <c r="B221" s="126">
        <v>58.421123923125037</v>
      </c>
      <c r="C221" s="127">
        <f t="shared" si="0"/>
        <v>3.7315269779277269</v>
      </c>
      <c r="D221" s="128"/>
      <c r="E221" s="125">
        <v>218</v>
      </c>
      <c r="F221" s="126">
        <v>33.1938204108665</v>
      </c>
      <c r="G221" s="127">
        <f t="shared" si="1"/>
        <v>6.5674874811527992</v>
      </c>
      <c r="H221" s="129"/>
      <c r="I221" s="130">
        <f t="shared" si="11"/>
        <v>218</v>
      </c>
      <c r="J221" s="127">
        <f t="shared" si="2"/>
        <v>97.368539871875072</v>
      </c>
      <c r="K221" s="127">
        <f t="shared" si="3"/>
        <v>2.2389161867566361</v>
      </c>
      <c r="L221" s="128"/>
      <c r="M221" s="130">
        <f t="shared" si="12"/>
        <v>218</v>
      </c>
      <c r="N221" s="127">
        <f t="shared" si="4"/>
        <v>55.323034018110839</v>
      </c>
      <c r="O221" s="127">
        <f t="shared" si="5"/>
        <v>3.940492488691679</v>
      </c>
      <c r="P221" s="129"/>
      <c r="Q221" s="130">
        <f t="shared" si="13"/>
        <v>218</v>
      </c>
      <c r="R221" s="127">
        <f t="shared" si="6"/>
        <v>146.05280980781259</v>
      </c>
      <c r="S221" s="127">
        <f t="shared" si="7"/>
        <v>1.4926107911710909</v>
      </c>
      <c r="T221" s="115"/>
      <c r="U221" s="130">
        <f t="shared" si="14"/>
        <v>218</v>
      </c>
      <c r="V221" s="127">
        <f t="shared" si="8"/>
        <v>82.984551027166248</v>
      </c>
      <c r="W221" s="127">
        <f t="shared" si="9"/>
        <v>2.6269949924611198</v>
      </c>
      <c r="X221" s="115"/>
      <c r="Y221" s="125">
        <v>218</v>
      </c>
      <c r="Z221" s="126">
        <v>42.772690355329949</v>
      </c>
      <c r="AA221" s="127">
        <f t="shared" si="10"/>
        <v>5.0967100313070395</v>
      </c>
      <c r="AB221" s="120"/>
      <c r="AC221" s="115"/>
      <c r="AD221" s="115"/>
      <c r="AE221" s="115"/>
      <c r="AF221" s="115"/>
    </row>
    <row r="222" spans="1:32" ht="12.75" customHeight="1">
      <c r="A222" s="125">
        <v>219</v>
      </c>
      <c r="B222" s="126">
        <v>58.477102638935442</v>
      </c>
      <c r="C222" s="127">
        <f t="shared" si="0"/>
        <v>3.7450555878632845</v>
      </c>
      <c r="D222" s="128"/>
      <c r="E222" s="125">
        <v>219</v>
      </c>
      <c r="F222" s="126">
        <v>33.22562649939514</v>
      </c>
      <c r="G222" s="127">
        <f t="shared" si="1"/>
        <v>6.5912978346393798</v>
      </c>
      <c r="H222" s="129"/>
      <c r="I222" s="130">
        <f t="shared" si="11"/>
        <v>219</v>
      </c>
      <c r="J222" s="127">
        <f t="shared" si="2"/>
        <v>97.461837731559072</v>
      </c>
      <c r="K222" s="127">
        <f t="shared" si="3"/>
        <v>2.2470333527179709</v>
      </c>
      <c r="L222" s="128"/>
      <c r="M222" s="130">
        <f t="shared" si="12"/>
        <v>219</v>
      </c>
      <c r="N222" s="127">
        <f t="shared" si="4"/>
        <v>55.37604416565857</v>
      </c>
      <c r="O222" s="127">
        <f t="shared" si="5"/>
        <v>3.9547787007836281</v>
      </c>
      <c r="P222" s="129"/>
      <c r="Q222" s="130">
        <f t="shared" si="13"/>
        <v>219</v>
      </c>
      <c r="R222" s="127">
        <f t="shared" si="6"/>
        <v>146.19275659733859</v>
      </c>
      <c r="S222" s="127">
        <f t="shared" si="7"/>
        <v>1.4980222351453141</v>
      </c>
      <c r="T222" s="115"/>
      <c r="U222" s="130">
        <f t="shared" si="14"/>
        <v>219</v>
      </c>
      <c r="V222" s="127">
        <f t="shared" si="8"/>
        <v>83.064066248487848</v>
      </c>
      <c r="W222" s="127">
        <f t="shared" si="9"/>
        <v>2.6365191338557521</v>
      </c>
      <c r="X222" s="115"/>
      <c r="Y222" s="125">
        <v>219</v>
      </c>
      <c r="Z222" s="126">
        <v>42.777868020304567</v>
      </c>
      <c r="AA222" s="127">
        <f t="shared" si="10"/>
        <v>5.1194697196235071</v>
      </c>
      <c r="AB222" s="120"/>
      <c r="AC222" s="115"/>
      <c r="AD222" s="115"/>
      <c r="AE222" s="115"/>
      <c r="AF222" s="115"/>
    </row>
    <row r="223" spans="1:32" ht="12.75" customHeight="1">
      <c r="A223" s="125">
        <v>220</v>
      </c>
      <c r="B223" s="126">
        <v>58.53284956024828</v>
      </c>
      <c r="C223" s="127">
        <f t="shared" si="0"/>
        <v>3.7585732055220107</v>
      </c>
      <c r="D223" s="128"/>
      <c r="E223" s="125">
        <v>220</v>
      </c>
      <c r="F223" s="126">
        <v>33.257300886504702</v>
      </c>
      <c r="G223" s="127">
        <f t="shared" si="1"/>
        <v>6.6150888417187392</v>
      </c>
      <c r="H223" s="129"/>
      <c r="I223" s="130">
        <f t="shared" si="11"/>
        <v>220</v>
      </c>
      <c r="J223" s="127">
        <f t="shared" si="2"/>
        <v>97.554749267080467</v>
      </c>
      <c r="K223" s="127">
        <f t="shared" si="3"/>
        <v>2.2551439233132067</v>
      </c>
      <c r="L223" s="128"/>
      <c r="M223" s="130">
        <f t="shared" si="12"/>
        <v>220</v>
      </c>
      <c r="N223" s="127">
        <f t="shared" si="4"/>
        <v>55.428834810841174</v>
      </c>
      <c r="O223" s="127">
        <f t="shared" si="5"/>
        <v>3.9690533050312435</v>
      </c>
      <c r="P223" s="129"/>
      <c r="Q223" s="130">
        <f t="shared" si="13"/>
        <v>220</v>
      </c>
      <c r="R223" s="127">
        <f t="shared" si="6"/>
        <v>146.3321239006207</v>
      </c>
      <c r="S223" s="127">
        <f t="shared" si="7"/>
        <v>1.5034292822088042</v>
      </c>
      <c r="T223" s="115"/>
      <c r="U223" s="130">
        <f t="shared" si="14"/>
        <v>220</v>
      </c>
      <c r="V223" s="127">
        <f t="shared" si="8"/>
        <v>83.143252216261743</v>
      </c>
      <c r="W223" s="127">
        <f t="shared" si="9"/>
        <v>2.6460355366874961</v>
      </c>
      <c r="X223" s="115"/>
      <c r="Y223" s="125">
        <v>220</v>
      </c>
      <c r="Z223" s="126">
        <v>42.783045685279184</v>
      </c>
      <c r="AA223" s="127">
        <f t="shared" si="10"/>
        <v>5.1422238991203404</v>
      </c>
      <c r="AB223" s="120"/>
      <c r="AC223" s="115"/>
      <c r="AD223" s="115"/>
      <c r="AE223" s="115"/>
      <c r="AF223" s="115"/>
    </row>
    <row r="224" spans="1:32" ht="12.75" customHeight="1">
      <c r="A224" s="125">
        <v>221</v>
      </c>
      <c r="B224" s="126">
        <v>58.588366789518815</v>
      </c>
      <c r="C224" s="127">
        <f t="shared" si="0"/>
        <v>3.7720798873597525</v>
      </c>
      <c r="D224" s="128"/>
      <c r="E224" s="125">
        <v>221</v>
      </c>
      <c r="F224" s="126">
        <v>33.288844766772051</v>
      </c>
      <c r="G224" s="127">
        <f t="shared" si="1"/>
        <v>6.6388606017531648</v>
      </c>
      <c r="H224" s="129"/>
      <c r="I224" s="130">
        <f t="shared" si="11"/>
        <v>221</v>
      </c>
      <c r="J224" s="127">
        <f t="shared" si="2"/>
        <v>97.647277982531364</v>
      </c>
      <c r="K224" s="127">
        <f t="shared" si="3"/>
        <v>2.2632479324158514</v>
      </c>
      <c r="L224" s="128"/>
      <c r="M224" s="130">
        <f t="shared" si="12"/>
        <v>221</v>
      </c>
      <c r="N224" s="127">
        <f t="shared" si="4"/>
        <v>55.481407944620088</v>
      </c>
      <c r="O224" s="127">
        <f t="shared" si="5"/>
        <v>3.9833163610518989</v>
      </c>
      <c r="P224" s="129"/>
      <c r="Q224" s="130">
        <f t="shared" si="13"/>
        <v>221</v>
      </c>
      <c r="R224" s="127">
        <f t="shared" si="6"/>
        <v>146.47091697379702</v>
      </c>
      <c r="S224" s="127">
        <f t="shared" si="7"/>
        <v>1.5088319549439013</v>
      </c>
      <c r="T224" s="115"/>
      <c r="U224" s="130">
        <f t="shared" si="14"/>
        <v>221</v>
      </c>
      <c r="V224" s="127">
        <f t="shared" si="8"/>
        <v>83.222111916930118</v>
      </c>
      <c r="W224" s="127">
        <f t="shared" si="9"/>
        <v>2.6555442407012664</v>
      </c>
      <c r="X224" s="115"/>
      <c r="Y224" s="125">
        <v>221</v>
      </c>
      <c r="Z224" s="126">
        <v>42.788223350253809</v>
      </c>
      <c r="AA224" s="127">
        <f t="shared" si="10"/>
        <v>5.164972571797354</v>
      </c>
      <c r="AB224" s="120"/>
      <c r="AC224" s="115"/>
      <c r="AD224" s="115"/>
      <c r="AE224" s="115"/>
      <c r="AF224" s="115"/>
    </row>
    <row r="225" spans="1:32" ht="12.75" customHeight="1">
      <c r="A225" s="125">
        <v>222</v>
      </c>
      <c r="B225" s="126">
        <v>58.643656400726485</v>
      </c>
      <c r="C225" s="127">
        <f t="shared" si="0"/>
        <v>3.7855756892615897</v>
      </c>
      <c r="D225" s="128"/>
      <c r="E225" s="125">
        <v>222</v>
      </c>
      <c r="F225" s="126">
        <v>33.320259318594587</v>
      </c>
      <c r="G225" s="127">
        <f t="shared" si="1"/>
        <v>6.662613213100399</v>
      </c>
      <c r="H225" s="129"/>
      <c r="I225" s="130">
        <f t="shared" si="11"/>
        <v>222</v>
      </c>
      <c r="J225" s="127">
        <f t="shared" si="2"/>
        <v>97.739427334544146</v>
      </c>
      <c r="K225" s="127">
        <f t="shared" si="3"/>
        <v>2.2713454135569537</v>
      </c>
      <c r="L225" s="128"/>
      <c r="M225" s="130">
        <f t="shared" si="12"/>
        <v>222</v>
      </c>
      <c r="N225" s="127">
        <f t="shared" si="4"/>
        <v>55.533765530990983</v>
      </c>
      <c r="O225" s="127">
        <f t="shared" si="5"/>
        <v>3.997567927860239</v>
      </c>
      <c r="P225" s="129"/>
      <c r="Q225" s="130">
        <f t="shared" si="13"/>
        <v>222</v>
      </c>
      <c r="R225" s="127">
        <f t="shared" si="6"/>
        <v>146.6091410018162</v>
      </c>
      <c r="S225" s="127">
        <f t="shared" si="7"/>
        <v>1.514230275704636</v>
      </c>
      <c r="T225" s="115"/>
      <c r="U225" s="130">
        <f t="shared" si="14"/>
        <v>222</v>
      </c>
      <c r="V225" s="127">
        <f t="shared" si="8"/>
        <v>83.300648296486457</v>
      </c>
      <c r="W225" s="127">
        <f t="shared" si="9"/>
        <v>2.66504528524016</v>
      </c>
      <c r="X225" s="115"/>
      <c r="Y225" s="125">
        <v>222</v>
      </c>
      <c r="Z225" s="126">
        <v>42.793401015228426</v>
      </c>
      <c r="AA225" s="127">
        <f t="shared" si="10"/>
        <v>5.1877157396533935</v>
      </c>
      <c r="AB225" s="120"/>
      <c r="AC225" s="115"/>
      <c r="AD225" s="115"/>
      <c r="AE225" s="115"/>
      <c r="AF225" s="115"/>
    </row>
    <row r="226" spans="1:32" ht="12.75" customHeight="1">
      <c r="A226" s="125">
        <v>223</v>
      </c>
      <c r="B226" s="126">
        <v>58.698720439886714</v>
      </c>
      <c r="C226" s="127">
        <f t="shared" si="0"/>
        <v>3.7990606665502025</v>
      </c>
      <c r="D226" s="128"/>
      <c r="E226" s="125">
        <v>223</v>
      </c>
      <c r="F226" s="126">
        <v>33.35154570448109</v>
      </c>
      <c r="G226" s="127">
        <f t="shared" si="1"/>
        <v>6.6863467731283555</v>
      </c>
      <c r="H226" s="129"/>
      <c r="I226" s="130">
        <f t="shared" si="11"/>
        <v>223</v>
      </c>
      <c r="J226" s="127">
        <f t="shared" si="2"/>
        <v>97.831200733144527</v>
      </c>
      <c r="K226" s="127">
        <f t="shared" si="3"/>
        <v>2.279436399930121</v>
      </c>
      <c r="L226" s="128"/>
      <c r="M226" s="130">
        <f t="shared" si="12"/>
        <v>223</v>
      </c>
      <c r="N226" s="127">
        <f t="shared" si="4"/>
        <v>55.585909507468486</v>
      </c>
      <c r="O226" s="127">
        <f t="shared" si="5"/>
        <v>4.0118080638770133</v>
      </c>
      <c r="P226" s="129"/>
      <c r="Q226" s="130">
        <f t="shared" si="13"/>
        <v>223</v>
      </c>
      <c r="R226" s="127">
        <f t="shared" si="6"/>
        <v>146.74680109971678</v>
      </c>
      <c r="S226" s="127">
        <f t="shared" si="7"/>
        <v>1.519624266620081</v>
      </c>
      <c r="T226" s="115"/>
      <c r="U226" s="130">
        <f t="shared" si="14"/>
        <v>223</v>
      </c>
      <c r="V226" s="127">
        <f t="shared" si="8"/>
        <v>83.378864261202722</v>
      </c>
      <c r="W226" s="127">
        <f t="shared" si="9"/>
        <v>2.6745387092513422</v>
      </c>
      <c r="X226" s="115"/>
      <c r="Y226" s="125">
        <v>223</v>
      </c>
      <c r="Z226" s="126">
        <v>42.798578680203043</v>
      </c>
      <c r="AA226" s="127">
        <f t="shared" si="10"/>
        <v>5.2104534046863362</v>
      </c>
      <c r="AB226" s="120"/>
      <c r="AC226" s="115"/>
      <c r="AD226" s="115"/>
      <c r="AE226" s="115"/>
      <c r="AF226" s="115"/>
    </row>
    <row r="227" spans="1:32" ht="12.75" customHeight="1">
      <c r="A227" s="125">
        <v>224</v>
      </c>
      <c r="B227" s="126">
        <v>58.753560925551433</v>
      </c>
      <c r="C227" s="127">
        <f t="shared" si="0"/>
        <v>3.8125348739940677</v>
      </c>
      <c r="D227" s="128"/>
      <c r="E227" s="125">
        <v>224</v>
      </c>
      <c r="F227" s="126">
        <v>33.382705071336041</v>
      </c>
      <c r="G227" s="127">
        <f t="shared" si="1"/>
        <v>6.7100613782295593</v>
      </c>
      <c r="H227" s="129"/>
      <c r="I227" s="130">
        <f t="shared" si="11"/>
        <v>224</v>
      </c>
      <c r="J227" s="127">
        <f t="shared" si="2"/>
        <v>97.922601542585724</v>
      </c>
      <c r="K227" s="127">
        <f t="shared" si="3"/>
        <v>2.2875209243964405</v>
      </c>
      <c r="L227" s="128"/>
      <c r="M227" s="130">
        <f t="shared" si="12"/>
        <v>224</v>
      </c>
      <c r="N227" s="127">
        <f t="shared" si="4"/>
        <v>55.63784178556007</v>
      </c>
      <c r="O227" s="127">
        <f t="shared" si="5"/>
        <v>4.0260368269377356</v>
      </c>
      <c r="P227" s="129"/>
      <c r="Q227" s="130">
        <f t="shared" si="13"/>
        <v>224</v>
      </c>
      <c r="R227" s="127">
        <f t="shared" si="6"/>
        <v>146.88390231387856</v>
      </c>
      <c r="S227" s="127">
        <f t="shared" si="7"/>
        <v>1.5250139495976271</v>
      </c>
      <c r="T227" s="115"/>
      <c r="U227" s="130">
        <f t="shared" si="14"/>
        <v>224</v>
      </c>
      <c r="V227" s="127">
        <f t="shared" si="8"/>
        <v>83.456762678340098</v>
      </c>
      <c r="W227" s="127">
        <f t="shared" si="9"/>
        <v>2.6840245512918237</v>
      </c>
      <c r="X227" s="115"/>
      <c r="Y227" s="125">
        <v>224</v>
      </c>
      <c r="Z227" s="126">
        <v>42.803756345177668</v>
      </c>
      <c r="AA227" s="127">
        <f t="shared" si="10"/>
        <v>5.2331855688930942</v>
      </c>
      <c r="AB227" s="120"/>
      <c r="AC227" s="115"/>
      <c r="AD227" s="115"/>
      <c r="AE227" s="115"/>
      <c r="AF227" s="115"/>
    </row>
    <row r="228" spans="1:32" ht="12.75" customHeight="1">
      <c r="A228" s="125">
        <v>225</v>
      </c>
      <c r="B228" s="126">
        <v>58.808179849298483</v>
      </c>
      <c r="C228" s="127">
        <f t="shared" si="0"/>
        <v>3.8259983658154999</v>
      </c>
      <c r="D228" s="128"/>
      <c r="E228" s="125">
        <v>225</v>
      </c>
      <c r="F228" s="126">
        <v>33.413738550737769</v>
      </c>
      <c r="G228" s="127">
        <f t="shared" si="1"/>
        <v>6.7337571238352805</v>
      </c>
      <c r="H228" s="129"/>
      <c r="I228" s="130">
        <f t="shared" si="11"/>
        <v>225</v>
      </c>
      <c r="J228" s="127">
        <f t="shared" si="2"/>
        <v>98.013633082164148</v>
      </c>
      <c r="K228" s="127">
        <f t="shared" si="3"/>
        <v>2.2955990194892997</v>
      </c>
      <c r="L228" s="128"/>
      <c r="M228" s="130">
        <f t="shared" si="12"/>
        <v>225</v>
      </c>
      <c r="N228" s="127">
        <f t="shared" si="4"/>
        <v>55.689564251229619</v>
      </c>
      <c r="O228" s="127">
        <f t="shared" si="5"/>
        <v>4.0402542743011685</v>
      </c>
      <c r="P228" s="129"/>
      <c r="Q228" s="130">
        <f t="shared" si="13"/>
        <v>225</v>
      </c>
      <c r="R228" s="127">
        <f t="shared" si="6"/>
        <v>147.02044962324621</v>
      </c>
      <c r="S228" s="127">
        <f t="shared" si="7"/>
        <v>1.5303993463262</v>
      </c>
      <c r="T228" s="115"/>
      <c r="U228" s="130">
        <f t="shared" si="14"/>
        <v>225</v>
      </c>
      <c r="V228" s="127">
        <f t="shared" si="8"/>
        <v>83.534346376844411</v>
      </c>
      <c r="W228" s="127">
        <f t="shared" si="9"/>
        <v>2.6935028495341125</v>
      </c>
      <c r="X228" s="115"/>
      <c r="Y228" s="125">
        <v>225</v>
      </c>
      <c r="Z228" s="126">
        <v>42.808934010152292</v>
      </c>
      <c r="AA228" s="127">
        <f t="shared" si="10"/>
        <v>5.2559122342696138</v>
      </c>
      <c r="AB228" s="120"/>
      <c r="AC228" s="115"/>
      <c r="AD228" s="115"/>
      <c r="AE228" s="115"/>
      <c r="AF228" s="115"/>
    </row>
    <row r="229" spans="1:32" ht="12.75" customHeight="1">
      <c r="A229" s="125">
        <v>226</v>
      </c>
      <c r="B229" s="126">
        <v>58.862579176210012</v>
      </c>
      <c r="C229" s="127">
        <f t="shared" si="0"/>
        <v>3.8394511956985484</v>
      </c>
      <c r="D229" s="128"/>
      <c r="E229" s="125">
        <v>226</v>
      </c>
      <c r="F229" s="126">
        <v>33.444647259210235</v>
      </c>
      <c r="G229" s="127">
        <f t="shared" si="1"/>
        <v>6.7574341044294446</v>
      </c>
      <c r="H229" s="129"/>
      <c r="I229" s="130">
        <f t="shared" si="11"/>
        <v>226</v>
      </c>
      <c r="J229" s="127">
        <f t="shared" si="2"/>
        <v>98.104298627016689</v>
      </c>
      <c r="K229" s="127">
        <f t="shared" si="3"/>
        <v>2.3036707174191289</v>
      </c>
      <c r="L229" s="128"/>
      <c r="M229" s="130">
        <f t="shared" si="12"/>
        <v>226</v>
      </c>
      <c r="N229" s="127">
        <f t="shared" si="4"/>
        <v>55.741078765350395</v>
      </c>
      <c r="O229" s="127">
        <f t="shared" si="5"/>
        <v>4.0544604626576666</v>
      </c>
      <c r="P229" s="129"/>
      <c r="Q229" s="130">
        <f t="shared" si="13"/>
        <v>226</v>
      </c>
      <c r="R229" s="127">
        <f t="shared" si="6"/>
        <v>147.15644794052503</v>
      </c>
      <c r="S229" s="127">
        <f t="shared" si="7"/>
        <v>1.5357804782794193</v>
      </c>
      <c r="T229" s="115"/>
      <c r="U229" s="130">
        <f t="shared" si="14"/>
        <v>226</v>
      </c>
      <c r="V229" s="127">
        <f t="shared" si="8"/>
        <v>83.611618148025585</v>
      </c>
      <c r="W229" s="127">
        <f t="shared" si="9"/>
        <v>2.702973641771778</v>
      </c>
      <c r="X229" s="115"/>
      <c r="Y229" s="125">
        <v>226</v>
      </c>
      <c r="Z229" s="126">
        <v>42.814111675126902</v>
      </c>
      <c r="AA229" s="127">
        <f t="shared" si="10"/>
        <v>5.2786334028108763</v>
      </c>
      <c r="AB229" s="120"/>
      <c r="AC229" s="115"/>
      <c r="AD229" s="115"/>
      <c r="AE229" s="115"/>
      <c r="AF229" s="115"/>
    </row>
    <row r="230" spans="1:32" ht="12.75" customHeight="1">
      <c r="A230" s="125">
        <v>227</v>
      </c>
      <c r="B230" s="126">
        <v>58.916760845340391</v>
      </c>
      <c r="C230" s="127">
        <f t="shared" si="0"/>
        <v>3.852893416796741</v>
      </c>
      <c r="D230" s="128"/>
      <c r="E230" s="125">
        <v>227</v>
      </c>
      <c r="F230" s="126">
        <v>33.475432298488869</v>
      </c>
      <c r="G230" s="127">
        <f t="shared" si="1"/>
        <v>6.7810924135622628</v>
      </c>
      <c r="H230" s="129"/>
      <c r="I230" s="130">
        <f t="shared" si="11"/>
        <v>227</v>
      </c>
      <c r="J230" s="127">
        <f t="shared" si="2"/>
        <v>98.194601408900652</v>
      </c>
      <c r="K230" s="127">
        <f t="shared" si="3"/>
        <v>2.3117360500780446</v>
      </c>
      <c r="L230" s="128"/>
      <c r="M230" s="130">
        <f t="shared" si="12"/>
        <v>227</v>
      </c>
      <c r="N230" s="127">
        <f t="shared" si="4"/>
        <v>55.792387164148117</v>
      </c>
      <c r="O230" s="127">
        <f t="shared" si="5"/>
        <v>4.0686554481373571</v>
      </c>
      <c r="P230" s="129"/>
      <c r="Q230" s="130">
        <f t="shared" si="13"/>
        <v>227</v>
      </c>
      <c r="R230" s="127">
        <f t="shared" si="6"/>
        <v>147.29190211335097</v>
      </c>
      <c r="S230" s="127">
        <f t="shared" si="7"/>
        <v>1.5411573667186966</v>
      </c>
      <c r="T230" s="115"/>
      <c r="U230" s="130">
        <f t="shared" si="14"/>
        <v>227</v>
      </c>
      <c r="V230" s="127">
        <f t="shared" si="8"/>
        <v>83.688580746222172</v>
      </c>
      <c r="W230" s="127">
        <f t="shared" si="9"/>
        <v>2.7124369654249052</v>
      </c>
      <c r="X230" s="115"/>
      <c r="Y230" s="125">
        <v>227</v>
      </c>
      <c r="Z230" s="126">
        <v>42.81928934010152</v>
      </c>
      <c r="AA230" s="127">
        <f t="shared" si="10"/>
        <v>5.3013490765108946</v>
      </c>
      <c r="AB230" s="120"/>
      <c r="AC230" s="115"/>
      <c r="AD230" s="115"/>
      <c r="AE230" s="115"/>
      <c r="AF230" s="115"/>
    </row>
    <row r="231" spans="1:32" ht="12.75" customHeight="1">
      <c r="A231" s="125">
        <v>228</v>
      </c>
      <c r="B231" s="126">
        <v>58.97072677017394</v>
      </c>
      <c r="C231" s="127">
        <f t="shared" si="0"/>
        <v>3.8663250817406789</v>
      </c>
      <c r="D231" s="128"/>
      <c r="E231" s="125">
        <v>228</v>
      </c>
      <c r="F231" s="126">
        <v>33.506094755780644</v>
      </c>
      <c r="G231" s="127">
        <f t="shared" si="1"/>
        <v>6.8047321438635953</v>
      </c>
      <c r="H231" s="129"/>
      <c r="I231" s="130">
        <f t="shared" si="11"/>
        <v>228</v>
      </c>
      <c r="J231" s="127">
        <f t="shared" si="2"/>
        <v>98.284544616956566</v>
      </c>
      <c r="K231" s="127">
        <f t="shared" si="3"/>
        <v>2.3197950490444073</v>
      </c>
      <c r="L231" s="128"/>
      <c r="M231" s="130">
        <f t="shared" si="12"/>
        <v>228</v>
      </c>
      <c r="N231" s="127">
        <f t="shared" si="4"/>
        <v>55.843491259634412</v>
      </c>
      <c r="O231" s="127">
        <f t="shared" si="5"/>
        <v>4.0828392863181566</v>
      </c>
      <c r="P231" s="129"/>
      <c r="Q231" s="130">
        <f t="shared" si="13"/>
        <v>228</v>
      </c>
      <c r="R231" s="127">
        <f t="shared" si="6"/>
        <v>147.42681692543485</v>
      </c>
      <c r="S231" s="127">
        <f t="shared" si="7"/>
        <v>1.5465300326962717</v>
      </c>
      <c r="T231" s="115"/>
      <c r="U231" s="130">
        <f t="shared" si="14"/>
        <v>228</v>
      </c>
      <c r="V231" s="127">
        <f t="shared" si="8"/>
        <v>83.7652368894516</v>
      </c>
      <c r="W231" s="127">
        <f t="shared" si="9"/>
        <v>2.7218928575454386</v>
      </c>
      <c r="X231" s="115"/>
      <c r="Y231" s="125">
        <v>228</v>
      </c>
      <c r="Z231" s="126">
        <v>42.824467005076137</v>
      </c>
      <c r="AA231" s="127">
        <f t="shared" si="10"/>
        <v>5.3240592573627206</v>
      </c>
      <c r="AB231" s="120"/>
      <c r="AC231" s="115"/>
      <c r="AD231" s="115"/>
      <c r="AE231" s="115"/>
      <c r="AF231" s="115"/>
    </row>
    <row r="232" spans="1:32" ht="12.75" customHeight="1">
      <c r="A232" s="125">
        <v>229</v>
      </c>
      <c r="B232" s="126">
        <v>59.024478839072415</v>
      </c>
      <c r="C232" s="127">
        <f t="shared" si="0"/>
        <v>3.8797462426454996</v>
      </c>
      <c r="D232" s="128"/>
      <c r="E232" s="125">
        <v>229</v>
      </c>
      <c r="F232" s="126">
        <v>33.536635704018423</v>
      </c>
      <c r="G232" s="127">
        <f t="shared" si="1"/>
        <v>6.8283533870560786</v>
      </c>
      <c r="H232" s="129"/>
      <c r="I232" s="130">
        <f t="shared" si="11"/>
        <v>229</v>
      </c>
      <c r="J232" s="127">
        <f t="shared" si="2"/>
        <v>98.374131398454026</v>
      </c>
      <c r="K232" s="127">
        <f t="shared" si="3"/>
        <v>2.3278477455872997</v>
      </c>
      <c r="L232" s="128"/>
      <c r="M232" s="130">
        <f t="shared" si="12"/>
        <v>229</v>
      </c>
      <c r="N232" s="127">
        <f t="shared" si="4"/>
        <v>55.894392840030704</v>
      </c>
      <c r="O232" s="127">
        <f t="shared" si="5"/>
        <v>4.0970120322336472</v>
      </c>
      <c r="P232" s="129"/>
      <c r="Q232" s="130">
        <f t="shared" si="13"/>
        <v>229</v>
      </c>
      <c r="R232" s="127">
        <f t="shared" si="6"/>
        <v>147.56119709768103</v>
      </c>
      <c r="S232" s="127">
        <f t="shared" si="7"/>
        <v>1.5518984970581999</v>
      </c>
      <c r="T232" s="115"/>
      <c r="U232" s="130">
        <f t="shared" si="14"/>
        <v>229</v>
      </c>
      <c r="V232" s="127">
        <f t="shared" si="8"/>
        <v>83.84158926004605</v>
      </c>
      <c r="W232" s="127">
        <f t="shared" si="9"/>
        <v>2.7313413548224315</v>
      </c>
      <c r="X232" s="115"/>
      <c r="Y232" s="125">
        <v>229</v>
      </c>
      <c r="Z232" s="126">
        <v>42.829644670050762</v>
      </c>
      <c r="AA232" s="127">
        <f t="shared" si="10"/>
        <v>5.3467639473584407</v>
      </c>
      <c r="AB232" s="120"/>
      <c r="AC232" s="115"/>
      <c r="AD232" s="115"/>
      <c r="AE232" s="115"/>
      <c r="AF232" s="115"/>
    </row>
    <row r="233" spans="1:32" ht="12.75" customHeight="1">
      <c r="A233" s="125">
        <v>230</v>
      </c>
      <c r="B233" s="126">
        <v>59.078018915712981</v>
      </c>
      <c r="C233" s="127">
        <f t="shared" si="0"/>
        <v>3.8931569511181916</v>
      </c>
      <c r="D233" s="128"/>
      <c r="E233" s="125">
        <v>230</v>
      </c>
      <c r="F233" s="126">
        <v>33.567056202109647</v>
      </c>
      <c r="G233" s="127">
        <f t="shared" si="1"/>
        <v>6.8519562339680178</v>
      </c>
      <c r="H233" s="129"/>
      <c r="I233" s="130">
        <f t="shared" si="11"/>
        <v>230</v>
      </c>
      <c r="J233" s="127">
        <f t="shared" si="2"/>
        <v>98.463364859521633</v>
      </c>
      <c r="K233" s="127">
        <f t="shared" si="3"/>
        <v>2.3358941706709149</v>
      </c>
      <c r="L233" s="128"/>
      <c r="M233" s="130">
        <f t="shared" si="12"/>
        <v>230</v>
      </c>
      <c r="N233" s="127">
        <f t="shared" si="4"/>
        <v>55.94509367018275</v>
      </c>
      <c r="O233" s="127">
        <f t="shared" si="5"/>
        <v>4.11117374038081</v>
      </c>
      <c r="P233" s="129"/>
      <c r="Q233" s="130">
        <f t="shared" si="13"/>
        <v>230</v>
      </c>
      <c r="R233" s="127">
        <f t="shared" si="6"/>
        <v>147.69504728928246</v>
      </c>
      <c r="S233" s="127">
        <f t="shared" si="7"/>
        <v>1.5572627804472765</v>
      </c>
      <c r="T233" s="115"/>
      <c r="U233" s="130">
        <f t="shared" si="14"/>
        <v>230</v>
      </c>
      <c r="V233" s="127">
        <f t="shared" si="8"/>
        <v>83.917640505274107</v>
      </c>
      <c r="W233" s="127">
        <f t="shared" si="9"/>
        <v>2.7407824935872074</v>
      </c>
      <c r="X233" s="115"/>
      <c r="Y233" s="125">
        <v>230</v>
      </c>
      <c r="Z233" s="126">
        <v>42.834822335025379</v>
      </c>
      <c r="AA233" s="127">
        <f t="shared" si="10"/>
        <v>5.3694631484891797</v>
      </c>
      <c r="AB233" s="120"/>
      <c r="AC233" s="115"/>
      <c r="AD233" s="115"/>
      <c r="AE233" s="115"/>
      <c r="AF233" s="115"/>
    </row>
    <row r="234" spans="1:32" ht="12.75" customHeight="1">
      <c r="A234" s="125">
        <v>231</v>
      </c>
      <c r="B234" s="126">
        <v>59.131348839516562</v>
      </c>
      <c r="C234" s="127">
        <f t="shared" si="0"/>
        <v>3.9065572582647783</v>
      </c>
      <c r="D234" s="128"/>
      <c r="E234" s="125">
        <v>231</v>
      </c>
      <c r="F234" s="126">
        <v>33.597357295179869</v>
      </c>
      <c r="G234" s="127">
        <f t="shared" si="1"/>
        <v>6.8755407745460086</v>
      </c>
      <c r="H234" s="129"/>
      <c r="I234" s="130">
        <f t="shared" si="11"/>
        <v>231</v>
      </c>
      <c r="J234" s="127">
        <f t="shared" si="2"/>
        <v>98.552248065860937</v>
      </c>
      <c r="K234" s="127">
        <f t="shared" si="3"/>
        <v>2.3439343549588672</v>
      </c>
      <c r="L234" s="128"/>
      <c r="M234" s="130">
        <f t="shared" si="12"/>
        <v>231</v>
      </c>
      <c r="N234" s="127">
        <f t="shared" si="4"/>
        <v>55.995595491966448</v>
      </c>
      <c r="O234" s="127">
        <f t="shared" si="5"/>
        <v>4.1253244647276057</v>
      </c>
      <c r="P234" s="129"/>
      <c r="Q234" s="130">
        <f t="shared" si="13"/>
        <v>231</v>
      </c>
      <c r="R234" s="127">
        <f t="shared" si="6"/>
        <v>147.82837209879139</v>
      </c>
      <c r="S234" s="127">
        <f t="shared" si="7"/>
        <v>1.5626229033059114</v>
      </c>
      <c r="T234" s="115"/>
      <c r="U234" s="130">
        <f t="shared" si="14"/>
        <v>231</v>
      </c>
      <c r="V234" s="127">
        <f t="shared" si="8"/>
        <v>83.993393237949661</v>
      </c>
      <c r="W234" s="127">
        <f t="shared" si="9"/>
        <v>2.7502163098184038</v>
      </c>
      <c r="X234" s="115"/>
      <c r="Y234" s="125">
        <v>231</v>
      </c>
      <c r="Z234" s="126">
        <v>42.839999999999996</v>
      </c>
      <c r="AA234" s="127">
        <f t="shared" si="10"/>
        <v>5.3921568627450984</v>
      </c>
      <c r="AB234" s="120"/>
      <c r="AC234" s="115"/>
      <c r="AD234" s="115"/>
      <c r="AE234" s="115"/>
      <c r="AF234" s="115"/>
    </row>
    <row r="235" spans="1:32" ht="12.75" customHeight="1">
      <c r="A235" s="125">
        <v>232</v>
      </c>
      <c r="B235" s="126">
        <v>59.18447042606693</v>
      </c>
      <c r="C235" s="127">
        <f t="shared" si="0"/>
        <v>3.9199472146973711</v>
      </c>
      <c r="D235" s="128"/>
      <c r="E235" s="125">
        <v>232</v>
      </c>
      <c r="F235" s="126">
        <v>33.627540014810755</v>
      </c>
      <c r="G235" s="127">
        <f t="shared" si="1"/>
        <v>6.8991070978673736</v>
      </c>
      <c r="H235" s="129"/>
      <c r="I235" s="130">
        <f t="shared" si="11"/>
        <v>232</v>
      </c>
      <c r="J235" s="127">
        <f t="shared" si="2"/>
        <v>98.640784043444881</v>
      </c>
      <c r="K235" s="127">
        <f t="shared" si="3"/>
        <v>2.3519683288184225</v>
      </c>
      <c r="L235" s="128"/>
      <c r="M235" s="130">
        <f t="shared" si="12"/>
        <v>232</v>
      </c>
      <c r="N235" s="127">
        <f t="shared" si="4"/>
        <v>56.045900024684592</v>
      </c>
      <c r="O235" s="127">
        <f t="shared" si="5"/>
        <v>4.139464258720424</v>
      </c>
      <c r="P235" s="129"/>
      <c r="Q235" s="130">
        <f t="shared" si="13"/>
        <v>232</v>
      </c>
      <c r="R235" s="127">
        <f t="shared" si="6"/>
        <v>147.96117606516731</v>
      </c>
      <c r="S235" s="127">
        <f t="shared" si="7"/>
        <v>1.5679788858789487</v>
      </c>
      <c r="T235" s="115"/>
      <c r="U235" s="130">
        <f t="shared" si="14"/>
        <v>232</v>
      </c>
      <c r="V235" s="127">
        <f t="shared" si="8"/>
        <v>84.068850037026877</v>
      </c>
      <c r="W235" s="127">
        <f t="shared" si="9"/>
        <v>2.7596428391469496</v>
      </c>
      <c r="X235" s="115"/>
      <c r="Y235" s="125">
        <v>232</v>
      </c>
      <c r="Z235" s="126">
        <v>42.845177664974621</v>
      </c>
      <c r="AA235" s="127">
        <f t="shared" si="10"/>
        <v>5.4148450921153959</v>
      </c>
      <c r="AB235" s="120"/>
      <c r="AC235" s="115"/>
      <c r="AD235" s="115"/>
      <c r="AE235" s="115"/>
      <c r="AF235" s="115"/>
    </row>
    <row r="236" spans="1:32" ht="12.75" customHeight="1">
      <c r="A236" s="125">
        <v>233</v>
      </c>
      <c r="B236" s="126">
        <v>59.237385467520809</v>
      </c>
      <c r="C236" s="127">
        <f t="shared" si="0"/>
        <v>3.9333268705410922</v>
      </c>
      <c r="D236" s="128"/>
      <c r="E236" s="125">
        <v>233</v>
      </c>
      <c r="F236" s="126">
        <v>33.657605379273186</v>
      </c>
      <c r="G236" s="127">
        <f t="shared" si="1"/>
        <v>6.9226552921523226</v>
      </c>
      <c r="H236" s="129"/>
      <c r="I236" s="130">
        <f t="shared" si="11"/>
        <v>233</v>
      </c>
      <c r="J236" s="127">
        <f t="shared" si="2"/>
        <v>98.728975779201349</v>
      </c>
      <c r="K236" s="127">
        <f t="shared" si="3"/>
        <v>2.3599961223246555</v>
      </c>
      <c r="L236" s="128"/>
      <c r="M236" s="130">
        <f t="shared" si="12"/>
        <v>233</v>
      </c>
      <c r="N236" s="127">
        <f t="shared" si="4"/>
        <v>56.096008965455312</v>
      </c>
      <c r="O236" s="127">
        <f t="shared" si="5"/>
        <v>4.1535931752913937</v>
      </c>
      <c r="P236" s="129"/>
      <c r="Q236" s="130">
        <f t="shared" si="13"/>
        <v>233</v>
      </c>
      <c r="R236" s="127">
        <f t="shared" si="6"/>
        <v>148.093463668802</v>
      </c>
      <c r="S236" s="127">
        <f t="shared" si="7"/>
        <v>1.5733307482164371</v>
      </c>
      <c r="T236" s="115"/>
      <c r="U236" s="130">
        <f t="shared" si="14"/>
        <v>233</v>
      </c>
      <c r="V236" s="127">
        <f t="shared" si="8"/>
        <v>84.14401344818296</v>
      </c>
      <c r="W236" s="127">
        <f t="shared" si="9"/>
        <v>2.7690621168609293</v>
      </c>
      <c r="X236" s="115"/>
      <c r="Y236" s="125">
        <v>233</v>
      </c>
      <c r="Z236" s="126">
        <v>42.850355329949238</v>
      </c>
      <c r="AA236" s="127">
        <f t="shared" si="10"/>
        <v>5.437527838588311</v>
      </c>
      <c r="AB236" s="120"/>
      <c r="AC236" s="115"/>
      <c r="AD236" s="115"/>
      <c r="AE236" s="115"/>
      <c r="AF236" s="115"/>
    </row>
    <row r="237" spans="1:32" ht="12.75" customHeight="1">
      <c r="A237" s="125">
        <v>234</v>
      </c>
      <c r="B237" s="126">
        <v>59.29009573300926</v>
      </c>
      <c r="C237" s="127">
        <f t="shared" si="0"/>
        <v>3.9466962754408654</v>
      </c>
      <c r="D237" s="128"/>
      <c r="E237" s="125">
        <v>234</v>
      </c>
      <c r="F237" s="126">
        <v>33.687554393755271</v>
      </c>
      <c r="G237" s="127">
        <f t="shared" si="1"/>
        <v>6.9461854447759217</v>
      </c>
      <c r="H237" s="129"/>
      <c r="I237" s="130">
        <f t="shared" si="11"/>
        <v>234</v>
      </c>
      <c r="J237" s="127">
        <f t="shared" si="2"/>
        <v>98.816826221682106</v>
      </c>
      <c r="K237" s="127">
        <f t="shared" si="3"/>
        <v>2.3680177652645193</v>
      </c>
      <c r="L237" s="128"/>
      <c r="M237" s="130">
        <f t="shared" si="12"/>
        <v>234</v>
      </c>
      <c r="N237" s="127">
        <f t="shared" si="4"/>
        <v>56.14592398959212</v>
      </c>
      <c r="O237" s="127">
        <f t="shared" si="5"/>
        <v>4.1677112668655525</v>
      </c>
      <c r="P237" s="129"/>
      <c r="Q237" s="130">
        <f t="shared" si="13"/>
        <v>234</v>
      </c>
      <c r="R237" s="127">
        <f t="shared" si="6"/>
        <v>148.22523933252313</v>
      </c>
      <c r="S237" s="127">
        <f t="shared" si="7"/>
        <v>1.5786785101763463</v>
      </c>
      <c r="T237" s="115"/>
      <c r="U237" s="130">
        <f t="shared" si="14"/>
        <v>234</v>
      </c>
      <c r="V237" s="127">
        <f t="shared" si="8"/>
        <v>84.218885984388166</v>
      </c>
      <c r="W237" s="127">
        <f t="shared" si="9"/>
        <v>2.7784741779103688</v>
      </c>
      <c r="X237" s="115"/>
      <c r="Y237" s="125">
        <v>234</v>
      </c>
      <c r="Z237" s="126">
        <v>42.855532994923848</v>
      </c>
      <c r="AA237" s="127">
        <f t="shared" si="10"/>
        <v>5.4602051041511217</v>
      </c>
      <c r="AB237" s="120"/>
      <c r="AC237" s="115"/>
      <c r="AD237" s="115"/>
      <c r="AE237" s="115"/>
      <c r="AF237" s="115"/>
    </row>
    <row r="238" spans="1:32" ht="12.75" customHeight="1">
      <c r="A238" s="125">
        <v>235</v>
      </c>
      <c r="B238" s="126">
        <v>59.342602969030324</v>
      </c>
      <c r="C238" s="127">
        <f t="shared" si="0"/>
        <v>3.9600554785680977</v>
      </c>
      <c r="D238" s="128"/>
      <c r="E238" s="125">
        <v>235</v>
      </c>
      <c r="F238" s="126">
        <v>33.717388050585413</v>
      </c>
      <c r="G238" s="127">
        <f t="shared" si="1"/>
        <v>6.9696976422798516</v>
      </c>
      <c r="H238" s="129"/>
      <c r="I238" s="130">
        <f t="shared" si="11"/>
        <v>235</v>
      </c>
      <c r="J238" s="127">
        <f t="shared" si="2"/>
        <v>98.904338281717216</v>
      </c>
      <c r="K238" s="127">
        <f t="shared" si="3"/>
        <v>2.3760332871408583</v>
      </c>
      <c r="L238" s="128"/>
      <c r="M238" s="130">
        <f t="shared" si="12"/>
        <v>235</v>
      </c>
      <c r="N238" s="127">
        <f t="shared" si="4"/>
        <v>56.195646750975691</v>
      </c>
      <c r="O238" s="127">
        <f t="shared" si="5"/>
        <v>4.1818185853679113</v>
      </c>
      <c r="P238" s="129"/>
      <c r="Q238" s="130">
        <f t="shared" si="13"/>
        <v>235</v>
      </c>
      <c r="R238" s="127">
        <f t="shared" si="6"/>
        <v>148.35650742257579</v>
      </c>
      <c r="S238" s="127">
        <f t="shared" si="7"/>
        <v>1.5840221914272394</v>
      </c>
      <c r="T238" s="115"/>
      <c r="U238" s="130">
        <f t="shared" si="14"/>
        <v>235</v>
      </c>
      <c r="V238" s="127">
        <f t="shared" si="8"/>
        <v>84.293470126463532</v>
      </c>
      <c r="W238" s="127">
        <f t="shared" si="9"/>
        <v>2.7878790569119407</v>
      </c>
      <c r="X238" s="115"/>
      <c r="Y238" s="125">
        <v>235</v>
      </c>
      <c r="Z238" s="126">
        <v>42.86071065989848</v>
      </c>
      <c r="AA238" s="127">
        <f t="shared" si="10"/>
        <v>5.4828768907901404</v>
      </c>
      <c r="AB238" s="120"/>
      <c r="AC238" s="115"/>
      <c r="AD238" s="115"/>
      <c r="AE238" s="115"/>
      <c r="AF238" s="115"/>
    </row>
    <row r="239" spans="1:32" ht="12.75" customHeight="1">
      <c r="A239" s="125">
        <v>236</v>
      </c>
      <c r="B239" s="126">
        <v>59.394908899833609</v>
      </c>
      <c r="C239" s="127">
        <f t="shared" si="0"/>
        <v>3.9734045286272193</v>
      </c>
      <c r="D239" s="128"/>
      <c r="E239" s="125">
        <v>236</v>
      </c>
      <c r="F239" s="126">
        <v>33.747107329450913</v>
      </c>
      <c r="G239" s="127">
        <f t="shared" si="1"/>
        <v>6.9931919703839069</v>
      </c>
      <c r="H239" s="129"/>
      <c r="I239" s="130">
        <f t="shared" si="11"/>
        <v>236</v>
      </c>
      <c r="J239" s="127">
        <f t="shared" si="2"/>
        <v>98.991514833056016</v>
      </c>
      <c r="K239" s="127">
        <f t="shared" si="3"/>
        <v>2.3840427171763316</v>
      </c>
      <c r="L239" s="128"/>
      <c r="M239" s="130">
        <f t="shared" si="12"/>
        <v>236</v>
      </c>
      <c r="N239" s="127">
        <f t="shared" si="4"/>
        <v>56.245178882418188</v>
      </c>
      <c r="O239" s="127">
        <f t="shared" si="5"/>
        <v>4.195915182230344</v>
      </c>
      <c r="P239" s="129"/>
      <c r="Q239" s="130">
        <f t="shared" si="13"/>
        <v>236</v>
      </c>
      <c r="R239" s="127">
        <f t="shared" si="6"/>
        <v>148.48727224958401</v>
      </c>
      <c r="S239" s="127">
        <f t="shared" si="7"/>
        <v>1.5893618114508878</v>
      </c>
      <c r="T239" s="115"/>
      <c r="U239" s="130">
        <f t="shared" si="14"/>
        <v>236</v>
      </c>
      <c r="V239" s="127">
        <f t="shared" si="8"/>
        <v>84.367768323627274</v>
      </c>
      <c r="W239" s="127">
        <f t="shared" si="9"/>
        <v>2.797276788153563</v>
      </c>
      <c r="X239" s="115"/>
      <c r="Y239" s="125">
        <v>236</v>
      </c>
      <c r="Z239" s="126">
        <v>42.865888324873104</v>
      </c>
      <c r="AA239" s="127">
        <f t="shared" si="10"/>
        <v>5.5055432004907283</v>
      </c>
      <c r="AB239" s="120"/>
      <c r="AC239" s="115"/>
      <c r="AD239" s="115"/>
      <c r="AE239" s="115"/>
      <c r="AF239" s="115"/>
    </row>
    <row r="240" spans="1:32" ht="12.75" customHeight="1">
      <c r="A240" s="125">
        <v>237</v>
      </c>
      <c r="B240" s="126">
        <v>59.447015227796427</v>
      </c>
      <c r="C240" s="127">
        <f t="shared" si="0"/>
        <v>3.9867434738621288</v>
      </c>
      <c r="D240" s="128"/>
      <c r="E240" s="125">
        <v>237</v>
      </c>
      <c r="F240" s="126">
        <v>33.776713197611606</v>
      </c>
      <c r="G240" s="127">
        <f t="shared" si="1"/>
        <v>7.016668513997347</v>
      </c>
      <c r="H240" s="129"/>
      <c r="I240" s="130">
        <f t="shared" si="11"/>
        <v>237</v>
      </c>
      <c r="J240" s="127">
        <f t="shared" si="2"/>
        <v>99.078358712994046</v>
      </c>
      <c r="K240" s="127">
        <f t="shared" si="3"/>
        <v>2.3920460843172773</v>
      </c>
      <c r="L240" s="128"/>
      <c r="M240" s="130">
        <f t="shared" si="12"/>
        <v>237</v>
      </c>
      <c r="N240" s="127">
        <f t="shared" si="4"/>
        <v>56.294521996019348</v>
      </c>
      <c r="O240" s="127">
        <f t="shared" si="5"/>
        <v>4.2100011083984077</v>
      </c>
      <c r="P240" s="129"/>
      <c r="Q240" s="130">
        <f t="shared" si="13"/>
        <v>237</v>
      </c>
      <c r="R240" s="127">
        <f t="shared" si="6"/>
        <v>148.61753806949105</v>
      </c>
      <c r="S240" s="127">
        <f t="shared" si="7"/>
        <v>1.5946973895448517</v>
      </c>
      <c r="T240" s="115"/>
      <c r="U240" s="130">
        <f t="shared" si="14"/>
        <v>237</v>
      </c>
      <c r="V240" s="127">
        <f t="shared" si="8"/>
        <v>84.441782994029012</v>
      </c>
      <c r="W240" s="127">
        <f t="shared" si="9"/>
        <v>2.8066674055989389</v>
      </c>
      <c r="X240" s="115"/>
      <c r="Y240" s="125">
        <v>237</v>
      </c>
      <c r="Z240" s="126">
        <v>42.871065989847715</v>
      </c>
      <c r="AA240" s="127">
        <f t="shared" si="10"/>
        <v>5.5282040352372839</v>
      </c>
      <c r="AB240" s="120"/>
      <c r="AC240" s="115"/>
      <c r="AD240" s="115"/>
      <c r="AE240" s="115"/>
      <c r="AF240" s="115"/>
    </row>
    <row r="241" spans="1:32" ht="12.75" customHeight="1">
      <c r="A241" s="125">
        <v>238</v>
      </c>
      <c r="B241" s="126">
        <v>59.498923633792302</v>
      </c>
      <c r="C241" s="127">
        <f t="shared" si="0"/>
        <v>4.0000723620625021</v>
      </c>
      <c r="D241" s="128"/>
      <c r="E241" s="125">
        <v>238</v>
      </c>
      <c r="F241" s="126">
        <v>33.806206610109264</v>
      </c>
      <c r="G241" s="127">
        <f t="shared" si="1"/>
        <v>7.0401273572300029</v>
      </c>
      <c r="H241" s="129"/>
      <c r="I241" s="130">
        <f t="shared" si="11"/>
        <v>238</v>
      </c>
      <c r="J241" s="127">
        <f t="shared" si="2"/>
        <v>99.16487272298717</v>
      </c>
      <c r="K241" s="127">
        <f t="shared" si="3"/>
        <v>2.4000434172375011</v>
      </c>
      <c r="L241" s="128"/>
      <c r="M241" s="130">
        <f t="shared" si="12"/>
        <v>238</v>
      </c>
      <c r="N241" s="127">
        <f t="shared" si="4"/>
        <v>56.343677683515445</v>
      </c>
      <c r="O241" s="127">
        <f t="shared" si="5"/>
        <v>4.2240764143380014</v>
      </c>
      <c r="P241" s="129"/>
      <c r="Q241" s="130">
        <f t="shared" si="13"/>
        <v>238</v>
      </c>
      <c r="R241" s="127">
        <f t="shared" si="6"/>
        <v>148.74730908448075</v>
      </c>
      <c r="S241" s="127">
        <f t="shared" si="7"/>
        <v>1.6000289448250009</v>
      </c>
      <c r="T241" s="115"/>
      <c r="U241" s="130">
        <f t="shared" si="14"/>
        <v>238</v>
      </c>
      <c r="V241" s="127">
        <f t="shared" si="8"/>
        <v>84.515516525273156</v>
      </c>
      <c r="W241" s="127">
        <f t="shared" si="9"/>
        <v>2.8160509428920015</v>
      </c>
      <c r="X241" s="115"/>
      <c r="Y241" s="125">
        <v>238</v>
      </c>
      <c r="Z241" s="126">
        <v>42.876243654822339</v>
      </c>
      <c r="AA241" s="127">
        <f t="shared" si="10"/>
        <v>5.5508593970132427</v>
      </c>
      <c r="AB241" s="120"/>
      <c r="AC241" s="115"/>
      <c r="AD241" s="115"/>
      <c r="AE241" s="115"/>
      <c r="AF241" s="115"/>
    </row>
    <row r="242" spans="1:32" ht="12.75" customHeight="1">
      <c r="A242" s="125">
        <v>239</v>
      </c>
      <c r="B242" s="126">
        <v>59.55063577755157</v>
      </c>
      <c r="C242" s="127">
        <f t="shared" si="0"/>
        <v>4.0133912405700016</v>
      </c>
      <c r="D242" s="128"/>
      <c r="E242" s="125">
        <v>239</v>
      </c>
      <c r="F242" s="126">
        <v>33.835588509972474</v>
      </c>
      <c r="G242" s="127">
        <f t="shared" si="1"/>
        <v>7.063568583403204</v>
      </c>
      <c r="H242" s="129"/>
      <c r="I242" s="130">
        <f t="shared" si="11"/>
        <v>239</v>
      </c>
      <c r="J242" s="127">
        <f t="shared" si="2"/>
        <v>99.251059629252623</v>
      </c>
      <c r="K242" s="127">
        <f t="shared" si="3"/>
        <v>2.4080347443420007</v>
      </c>
      <c r="L242" s="128"/>
      <c r="M242" s="130">
        <f t="shared" si="12"/>
        <v>239</v>
      </c>
      <c r="N242" s="127">
        <f t="shared" si="4"/>
        <v>56.392647516620791</v>
      </c>
      <c r="O242" s="127">
        <f t="shared" si="5"/>
        <v>4.2381411500419226</v>
      </c>
      <c r="P242" s="129"/>
      <c r="Q242" s="130">
        <f t="shared" si="13"/>
        <v>239</v>
      </c>
      <c r="R242" s="127">
        <f t="shared" si="6"/>
        <v>148.87658944387891</v>
      </c>
      <c r="S242" s="127">
        <f t="shared" si="7"/>
        <v>1.6053564962280007</v>
      </c>
      <c r="T242" s="115"/>
      <c r="U242" s="130">
        <f t="shared" si="14"/>
        <v>239</v>
      </c>
      <c r="V242" s="127">
        <f t="shared" si="8"/>
        <v>84.588971274931183</v>
      </c>
      <c r="W242" s="127">
        <f t="shared" si="9"/>
        <v>2.8254274333612819</v>
      </c>
      <c r="X242" s="115"/>
      <c r="Y242" s="125">
        <v>239</v>
      </c>
      <c r="Z242" s="126">
        <v>42.881421319796949</v>
      </c>
      <c r="AA242" s="127">
        <f t="shared" si="10"/>
        <v>5.573509287801091</v>
      </c>
      <c r="AB242" s="120"/>
      <c r="AC242" s="115"/>
      <c r="AD242" s="115"/>
      <c r="AE242" s="115"/>
      <c r="AF242" s="115"/>
    </row>
    <row r="243" spans="1:32" ht="12.75" customHeight="1">
      <c r="A243" s="125">
        <v>240</v>
      </c>
      <c r="B243" s="126">
        <v>59.602153298014443</v>
      </c>
      <c r="C243" s="127">
        <f t="shared" si="0"/>
        <v>4.0267001562843747</v>
      </c>
      <c r="D243" s="128"/>
      <c r="E243" s="125">
        <v>240</v>
      </c>
      <c r="F243" s="126">
        <v>33.864859828417302</v>
      </c>
      <c r="G243" s="127">
        <f t="shared" si="1"/>
        <v>7.0869922750604983</v>
      </c>
      <c r="H243" s="129"/>
      <c r="I243" s="130">
        <f t="shared" si="11"/>
        <v>240</v>
      </c>
      <c r="J243" s="127">
        <f t="shared" si="2"/>
        <v>99.336922163357414</v>
      </c>
      <c r="K243" s="127">
        <f t="shared" si="3"/>
        <v>2.4160200937706242</v>
      </c>
      <c r="L243" s="128"/>
      <c r="M243" s="130">
        <f t="shared" si="12"/>
        <v>240</v>
      </c>
      <c r="N243" s="127">
        <f t="shared" si="4"/>
        <v>56.441433047362175</v>
      </c>
      <c r="O243" s="127">
        <f t="shared" si="5"/>
        <v>4.2521953650362985</v>
      </c>
      <c r="P243" s="129"/>
      <c r="Q243" s="130">
        <f t="shared" si="13"/>
        <v>240</v>
      </c>
      <c r="R243" s="127">
        <f t="shared" si="6"/>
        <v>149.00538324503609</v>
      </c>
      <c r="S243" s="127">
        <f t="shared" si="7"/>
        <v>1.6106800625137501</v>
      </c>
      <c r="T243" s="115"/>
      <c r="U243" s="130">
        <f t="shared" si="14"/>
        <v>240</v>
      </c>
      <c r="V243" s="127">
        <f t="shared" si="8"/>
        <v>84.662149571043244</v>
      </c>
      <c r="W243" s="127">
        <f t="shared" si="9"/>
        <v>2.8347969100241994</v>
      </c>
      <c r="X243" s="115"/>
      <c r="Y243" s="125">
        <v>240</v>
      </c>
      <c r="Z243" s="126">
        <v>42.886598984771574</v>
      </c>
      <c r="AA243" s="127">
        <f t="shared" si="10"/>
        <v>5.5961537095823477</v>
      </c>
      <c r="AB243" s="120"/>
      <c r="AC243" s="115"/>
      <c r="AD243" s="115"/>
      <c r="AE243" s="115"/>
      <c r="AF243" s="115"/>
    </row>
    <row r="244" spans="1:32" ht="12.75" customHeight="1">
      <c r="A244" s="125">
        <v>241</v>
      </c>
      <c r="B244" s="126">
        <v>59.653477813676929</v>
      </c>
      <c r="C244" s="127">
        <f t="shared" si="0"/>
        <v>4.0399991556694319</v>
      </c>
      <c r="D244" s="128"/>
      <c r="E244" s="125">
        <v>241</v>
      </c>
      <c r="F244" s="126">
        <v>33.894021485043702</v>
      </c>
      <c r="G244" s="127">
        <f t="shared" si="1"/>
        <v>7.1103985139782022</v>
      </c>
      <c r="H244" s="129"/>
      <c r="I244" s="130">
        <f t="shared" si="11"/>
        <v>241</v>
      </c>
      <c r="J244" s="127">
        <f t="shared" si="2"/>
        <v>99.422463022794886</v>
      </c>
      <c r="K244" s="127">
        <f t="shared" si="3"/>
        <v>2.4239994934016593</v>
      </c>
      <c r="L244" s="128"/>
      <c r="M244" s="130">
        <f t="shared" si="12"/>
        <v>241</v>
      </c>
      <c r="N244" s="127">
        <f t="shared" si="4"/>
        <v>56.490035808406169</v>
      </c>
      <c r="O244" s="127">
        <f t="shared" si="5"/>
        <v>4.2662391083869213</v>
      </c>
      <c r="P244" s="129"/>
      <c r="Q244" s="130">
        <f t="shared" si="13"/>
        <v>241</v>
      </c>
      <c r="R244" s="127">
        <f t="shared" si="6"/>
        <v>149.1336945341923</v>
      </c>
      <c r="S244" s="127">
        <f t="shared" si="7"/>
        <v>1.615999662267773</v>
      </c>
      <c r="T244" s="115"/>
      <c r="U244" s="130">
        <f t="shared" si="14"/>
        <v>241</v>
      </c>
      <c r="V244" s="127">
        <f t="shared" si="8"/>
        <v>84.735053712609243</v>
      </c>
      <c r="W244" s="127">
        <f t="shared" si="9"/>
        <v>2.8441594055912813</v>
      </c>
      <c r="X244" s="115"/>
      <c r="Y244" s="125">
        <v>241</v>
      </c>
      <c r="Z244" s="126">
        <v>42.891776649746191</v>
      </c>
      <c r="AA244" s="127">
        <f t="shared" si="10"/>
        <v>5.618792664337585</v>
      </c>
      <c r="AB244" s="120"/>
      <c r="AC244" s="115"/>
      <c r="AD244" s="115"/>
      <c r="AE244" s="115"/>
      <c r="AF244" s="115"/>
    </row>
    <row r="245" spans="1:32" ht="12.75" customHeight="1">
      <c r="A245" s="125">
        <v>242</v>
      </c>
      <c r="B245" s="126">
        <v>59.704610922929355</v>
      </c>
      <c r="C245" s="127">
        <f t="shared" si="0"/>
        <v>4.0532882847589367</v>
      </c>
      <c r="D245" s="128"/>
      <c r="E245" s="125">
        <v>242</v>
      </c>
      <c r="F245" s="126">
        <v>33.923074388028034</v>
      </c>
      <c r="G245" s="127">
        <f t="shared" si="1"/>
        <v>7.13378738117573</v>
      </c>
      <c r="H245" s="129"/>
      <c r="I245" s="130">
        <f t="shared" si="11"/>
        <v>242</v>
      </c>
      <c r="J245" s="127">
        <f t="shared" si="2"/>
        <v>99.507684871548932</v>
      </c>
      <c r="K245" s="127">
        <f t="shared" si="3"/>
        <v>2.4319729708553619</v>
      </c>
      <c r="L245" s="128"/>
      <c r="M245" s="130">
        <f t="shared" si="12"/>
        <v>242</v>
      </c>
      <c r="N245" s="127">
        <f t="shared" si="4"/>
        <v>56.538457313380057</v>
      </c>
      <c r="O245" s="127">
        <f t="shared" si="5"/>
        <v>4.2802724287054383</v>
      </c>
      <c r="P245" s="129"/>
      <c r="Q245" s="130">
        <f t="shared" si="13"/>
        <v>242</v>
      </c>
      <c r="R245" s="127">
        <f t="shared" si="6"/>
        <v>149.26152730732338</v>
      </c>
      <c r="S245" s="127">
        <f t="shared" si="7"/>
        <v>1.6213153139035748</v>
      </c>
      <c r="T245" s="115"/>
      <c r="U245" s="130">
        <f t="shared" si="14"/>
        <v>242</v>
      </c>
      <c r="V245" s="127">
        <f t="shared" si="8"/>
        <v>84.807685970070082</v>
      </c>
      <c r="W245" s="127">
        <f t="shared" si="9"/>
        <v>2.8535149524702921</v>
      </c>
      <c r="X245" s="115"/>
      <c r="Y245" s="125">
        <v>242</v>
      </c>
      <c r="Z245" s="126">
        <v>42.896954314720809</v>
      </c>
      <c r="AA245" s="127">
        <f t="shared" si="10"/>
        <v>5.6414261540464112</v>
      </c>
      <c r="AB245" s="120"/>
      <c r="AC245" s="115"/>
      <c r="AD245" s="115"/>
      <c r="AE245" s="115"/>
      <c r="AF245" s="115"/>
    </row>
    <row r="246" spans="1:32" ht="12.75" customHeight="1">
      <c r="A246" s="125">
        <v>243</v>
      </c>
      <c r="B246" s="126">
        <v>59.755554204388005</v>
      </c>
      <c r="C246" s="127">
        <f t="shared" si="0"/>
        <v>4.0665675891623794</v>
      </c>
      <c r="D246" s="128"/>
      <c r="E246" s="125">
        <v>243</v>
      </c>
      <c r="F246" s="126">
        <v>33.952019434311374</v>
      </c>
      <c r="G246" s="127">
        <f t="shared" si="1"/>
        <v>7.1571589569257856</v>
      </c>
      <c r="H246" s="129"/>
      <c r="I246" s="130">
        <f t="shared" si="11"/>
        <v>243</v>
      </c>
      <c r="J246" s="127">
        <f t="shared" si="2"/>
        <v>99.59259034064668</v>
      </c>
      <c r="K246" s="127">
        <f t="shared" si="3"/>
        <v>2.4399405534974274</v>
      </c>
      <c r="L246" s="128"/>
      <c r="M246" s="130">
        <f t="shared" si="12"/>
        <v>243</v>
      </c>
      <c r="N246" s="127">
        <f t="shared" si="4"/>
        <v>56.586699057185626</v>
      </c>
      <c r="O246" s="127">
        <f t="shared" si="5"/>
        <v>4.294295374155471</v>
      </c>
      <c r="P246" s="129"/>
      <c r="Q246" s="130">
        <f t="shared" si="13"/>
        <v>243</v>
      </c>
      <c r="R246" s="127">
        <f t="shared" si="6"/>
        <v>149.38888551097</v>
      </c>
      <c r="S246" s="127">
        <f t="shared" si="7"/>
        <v>1.6266270356649519</v>
      </c>
      <c r="T246" s="115"/>
      <c r="U246" s="130">
        <f t="shared" si="14"/>
        <v>243</v>
      </c>
      <c r="V246" s="127">
        <f t="shared" si="8"/>
        <v>84.880048585778425</v>
      </c>
      <c r="W246" s="127">
        <f t="shared" si="9"/>
        <v>2.8628635827703146</v>
      </c>
      <c r="X246" s="115"/>
      <c r="Y246" s="125">
        <v>243</v>
      </c>
      <c r="Z246" s="126">
        <v>42.902131979695433</v>
      </c>
      <c r="AA246" s="127">
        <f t="shared" si="10"/>
        <v>5.6640541806874811</v>
      </c>
      <c r="AB246" s="120"/>
      <c r="AC246" s="115"/>
      <c r="AD246" s="115"/>
      <c r="AE246" s="115"/>
      <c r="AF246" s="115"/>
    </row>
    <row r="247" spans="1:32" ht="12.75" customHeight="1">
      <c r="A247" s="125">
        <v>244</v>
      </c>
      <c r="B247" s="126">
        <v>59.806309217220011</v>
      </c>
      <c r="C247" s="127">
        <f t="shared" si="0"/>
        <v>4.0798371140706529</v>
      </c>
      <c r="D247" s="128"/>
      <c r="E247" s="125">
        <v>244</v>
      </c>
      <c r="F247" s="126">
        <v>33.980857509784094</v>
      </c>
      <c r="G247" s="127">
        <f t="shared" si="1"/>
        <v>7.1805133207643506</v>
      </c>
      <c r="H247" s="129"/>
      <c r="I247" s="130">
        <f t="shared" si="11"/>
        <v>244</v>
      </c>
      <c r="J247" s="127">
        <f t="shared" si="2"/>
        <v>99.677182028700017</v>
      </c>
      <c r="K247" s="127">
        <f t="shared" si="3"/>
        <v>2.4479022684423919</v>
      </c>
      <c r="L247" s="128"/>
      <c r="M247" s="130">
        <f t="shared" si="12"/>
        <v>244</v>
      </c>
      <c r="N247" s="127">
        <f t="shared" si="4"/>
        <v>56.634762516306829</v>
      </c>
      <c r="O247" s="127">
        <f t="shared" si="5"/>
        <v>4.3083079924586096</v>
      </c>
      <c r="P247" s="129"/>
      <c r="Q247" s="130">
        <f t="shared" si="13"/>
        <v>244</v>
      </c>
      <c r="R247" s="127">
        <f t="shared" si="6"/>
        <v>149.51577304305002</v>
      </c>
      <c r="S247" s="127">
        <f t="shared" si="7"/>
        <v>1.6319348456282614</v>
      </c>
      <c r="T247" s="115"/>
      <c r="U247" s="130">
        <f t="shared" si="14"/>
        <v>244</v>
      </c>
      <c r="V247" s="127">
        <f t="shared" si="8"/>
        <v>84.952143774460225</v>
      </c>
      <c r="W247" s="127">
        <f t="shared" si="9"/>
        <v>2.8722053283057405</v>
      </c>
      <c r="X247" s="115"/>
      <c r="Y247" s="125">
        <v>244</v>
      </c>
      <c r="Z247" s="126">
        <v>42.907309644670057</v>
      </c>
      <c r="AA247" s="127">
        <f t="shared" si="10"/>
        <v>5.6866767462384971</v>
      </c>
      <c r="AB247" s="120"/>
      <c r="AC247" s="115"/>
      <c r="AD247" s="115"/>
      <c r="AE247" s="115"/>
      <c r="AF247" s="115"/>
    </row>
    <row r="248" spans="1:32" ht="12.75" customHeight="1">
      <c r="A248" s="125">
        <v>245</v>
      </c>
      <c r="B248" s="126">
        <v>59.856877501461504</v>
      </c>
      <c r="C248" s="127">
        <f t="shared" si="0"/>
        <v>4.0930969042616354</v>
      </c>
      <c r="D248" s="128"/>
      <c r="E248" s="125">
        <v>245</v>
      </c>
      <c r="F248" s="126">
        <v>34.009589489466769</v>
      </c>
      <c r="G248" s="127">
        <f t="shared" si="1"/>
        <v>7.2038505515004765</v>
      </c>
      <c r="H248" s="129"/>
      <c r="I248" s="130">
        <f t="shared" si="11"/>
        <v>245</v>
      </c>
      <c r="J248" s="127">
        <f t="shared" si="2"/>
        <v>99.761462502435847</v>
      </c>
      <c r="K248" s="127">
        <f t="shared" si="3"/>
        <v>2.455858142556981</v>
      </c>
      <c r="L248" s="128"/>
      <c r="M248" s="130">
        <f t="shared" si="12"/>
        <v>245</v>
      </c>
      <c r="N248" s="127">
        <f t="shared" si="4"/>
        <v>56.682649149111285</v>
      </c>
      <c r="O248" s="127">
        <f t="shared" si="5"/>
        <v>4.3223103309002857</v>
      </c>
      <c r="P248" s="129"/>
      <c r="Q248" s="130">
        <f t="shared" si="13"/>
        <v>245</v>
      </c>
      <c r="R248" s="127">
        <f t="shared" si="6"/>
        <v>149.64219375365374</v>
      </c>
      <c r="S248" s="127">
        <f t="shared" si="7"/>
        <v>1.6372387617046542</v>
      </c>
      <c r="T248" s="115"/>
      <c r="U248" s="130">
        <f t="shared" si="14"/>
        <v>245</v>
      </c>
      <c r="V248" s="127">
        <f t="shared" si="8"/>
        <v>85.023973723666913</v>
      </c>
      <c r="W248" s="127">
        <f t="shared" si="9"/>
        <v>2.8815402206001912</v>
      </c>
      <c r="X248" s="115"/>
      <c r="Y248" s="125">
        <v>245</v>
      </c>
      <c r="Z248" s="126">
        <v>42.912487309644668</v>
      </c>
      <c r="AA248" s="127">
        <f t="shared" si="10"/>
        <v>5.7092938526762058</v>
      </c>
      <c r="AB248" s="120"/>
      <c r="AC248" s="115"/>
      <c r="AD248" s="115"/>
      <c r="AE248" s="115"/>
      <c r="AF248" s="115"/>
    </row>
    <row r="249" spans="1:32" ht="12.75" customHeight="1">
      <c r="A249" s="125">
        <v>246</v>
      </c>
      <c r="B249" s="126">
        <v>59.907260578329343</v>
      </c>
      <c r="C249" s="127">
        <f t="shared" si="0"/>
        <v>4.1063470041056629</v>
      </c>
      <c r="D249" s="128"/>
      <c r="E249" s="125">
        <v>246</v>
      </c>
      <c r="F249" s="126">
        <v>34.038216237687124</v>
      </c>
      <c r="G249" s="127">
        <f t="shared" si="1"/>
        <v>7.2271707272259675</v>
      </c>
      <c r="H249" s="129"/>
      <c r="I249" s="130">
        <f t="shared" si="11"/>
        <v>246</v>
      </c>
      <c r="J249" s="127">
        <f t="shared" si="2"/>
        <v>99.845434297215576</v>
      </c>
      <c r="K249" s="127">
        <f t="shared" si="3"/>
        <v>2.4638082024633978</v>
      </c>
      <c r="L249" s="128"/>
      <c r="M249" s="130">
        <f t="shared" si="12"/>
        <v>246</v>
      </c>
      <c r="N249" s="127">
        <f t="shared" si="4"/>
        <v>56.730360396145208</v>
      </c>
      <c r="O249" s="127">
        <f t="shared" si="5"/>
        <v>4.3363024363355809</v>
      </c>
      <c r="P249" s="129"/>
      <c r="Q249" s="130">
        <f t="shared" si="13"/>
        <v>246</v>
      </c>
      <c r="R249" s="127">
        <f t="shared" si="6"/>
        <v>149.76815144582335</v>
      </c>
      <c r="S249" s="127">
        <f t="shared" si="7"/>
        <v>1.6425388016422653</v>
      </c>
      <c r="T249" s="115"/>
      <c r="U249" s="130">
        <f t="shared" si="14"/>
        <v>246</v>
      </c>
      <c r="V249" s="127">
        <f t="shared" si="8"/>
        <v>85.095540594217809</v>
      </c>
      <c r="W249" s="127">
        <f t="shared" si="9"/>
        <v>2.8908682908903871</v>
      </c>
      <c r="X249" s="115"/>
      <c r="Y249" s="125">
        <v>246</v>
      </c>
      <c r="Z249" s="126">
        <v>42.917664974619285</v>
      </c>
      <c r="AA249" s="127">
        <f t="shared" si="10"/>
        <v>5.7319055019763976</v>
      </c>
      <c r="AB249" s="120"/>
      <c r="AC249" s="115"/>
      <c r="AD249" s="115"/>
      <c r="AE249" s="115"/>
      <c r="AF249" s="115"/>
    </row>
    <row r="250" spans="1:32" ht="12.75" customHeight="1">
      <c r="A250" s="125">
        <v>247</v>
      </c>
      <c r="B250" s="126">
        <v>59.957459950526491</v>
      </c>
      <c r="C250" s="127">
        <f t="shared" si="0"/>
        <v>4.1195874575709253</v>
      </c>
      <c r="D250" s="128"/>
      <c r="E250" s="125">
        <v>247</v>
      </c>
      <c r="F250" s="126">
        <v>34.066738608253694</v>
      </c>
      <c r="G250" s="127">
        <f t="shared" si="1"/>
        <v>7.2504739253248269</v>
      </c>
      <c r="H250" s="129"/>
      <c r="I250" s="130">
        <f t="shared" si="11"/>
        <v>247</v>
      </c>
      <c r="J250" s="127">
        <f t="shared" si="2"/>
        <v>99.92909991754415</v>
      </c>
      <c r="K250" s="127">
        <f t="shared" si="3"/>
        <v>2.471752474542555</v>
      </c>
      <c r="L250" s="128"/>
      <c r="M250" s="130">
        <f t="shared" si="12"/>
        <v>247</v>
      </c>
      <c r="N250" s="127">
        <f t="shared" si="4"/>
        <v>56.777897680422825</v>
      </c>
      <c r="O250" s="127">
        <f t="shared" si="5"/>
        <v>4.350284355194896</v>
      </c>
      <c r="P250" s="129"/>
      <c r="Q250" s="130">
        <f t="shared" si="13"/>
        <v>247</v>
      </c>
      <c r="R250" s="127">
        <f t="shared" si="6"/>
        <v>149.89364987631623</v>
      </c>
      <c r="S250" s="127">
        <f t="shared" si="7"/>
        <v>1.6478349830283701</v>
      </c>
      <c r="T250" s="115"/>
      <c r="U250" s="130">
        <f t="shared" si="14"/>
        <v>247</v>
      </c>
      <c r="V250" s="127">
        <f t="shared" si="8"/>
        <v>85.166846520634223</v>
      </c>
      <c r="W250" s="127">
        <f t="shared" si="9"/>
        <v>2.9001895701299314</v>
      </c>
      <c r="X250" s="115"/>
      <c r="Y250" s="125">
        <v>247</v>
      </c>
      <c r="Z250" s="126">
        <v>42.92284263959391</v>
      </c>
      <c r="AA250" s="127">
        <f t="shared" si="10"/>
        <v>5.7545116961139096</v>
      </c>
      <c r="AB250" s="120"/>
      <c r="AC250" s="115"/>
      <c r="AD250" s="115"/>
      <c r="AE250" s="115"/>
      <c r="AF250" s="115"/>
    </row>
    <row r="251" spans="1:32" ht="12.75" customHeight="1">
      <c r="A251" s="125">
        <v>248</v>
      </c>
      <c r="B251" s="126">
        <v>60.007477102541181</v>
      </c>
      <c r="C251" s="127">
        <f t="shared" si="0"/>
        <v>4.1328183082287548</v>
      </c>
      <c r="D251" s="128"/>
      <c r="E251" s="125">
        <v>248</v>
      </c>
      <c r="F251" s="126">
        <v>34.09515744462567</v>
      </c>
      <c r="G251" s="127">
        <f t="shared" si="1"/>
        <v>7.2737602224826094</v>
      </c>
      <c r="H251" s="129"/>
      <c r="I251" s="130">
        <f t="shared" si="11"/>
        <v>248</v>
      </c>
      <c r="J251" s="127">
        <f t="shared" si="2"/>
        <v>100.01246183756864</v>
      </c>
      <c r="K251" s="127">
        <f t="shared" si="3"/>
        <v>2.4796909849372528</v>
      </c>
      <c r="L251" s="128"/>
      <c r="M251" s="130">
        <f t="shared" si="12"/>
        <v>248</v>
      </c>
      <c r="N251" s="127">
        <f t="shared" si="4"/>
        <v>56.825262407709452</v>
      </c>
      <c r="O251" s="127">
        <f t="shared" si="5"/>
        <v>4.3642561334895653</v>
      </c>
      <c r="P251" s="129"/>
      <c r="Q251" s="130">
        <f t="shared" si="13"/>
        <v>248</v>
      </c>
      <c r="R251" s="127">
        <f t="shared" si="6"/>
        <v>150.01869275635295</v>
      </c>
      <c r="S251" s="127">
        <f t="shared" si="7"/>
        <v>1.653127323291502</v>
      </c>
      <c r="T251" s="115"/>
      <c r="U251" s="130">
        <f t="shared" si="14"/>
        <v>248</v>
      </c>
      <c r="V251" s="127">
        <f t="shared" si="8"/>
        <v>85.237893611564175</v>
      </c>
      <c r="W251" s="127">
        <f t="shared" si="9"/>
        <v>2.9095040889930437</v>
      </c>
      <c r="X251" s="115"/>
      <c r="Y251" s="125">
        <v>248</v>
      </c>
      <c r="Z251" s="126">
        <v>42.928020304568527</v>
      </c>
      <c r="AA251" s="127">
        <f t="shared" si="10"/>
        <v>5.7771124370626312</v>
      </c>
      <c r="AB251" s="120"/>
      <c r="AC251" s="115"/>
      <c r="AD251" s="115"/>
      <c r="AE251" s="115"/>
      <c r="AF251" s="115"/>
    </row>
    <row r="252" spans="1:32" ht="12.75" customHeight="1">
      <c r="A252" s="125">
        <v>249</v>
      </c>
      <c r="B252" s="126">
        <v>60.057313500940211</v>
      </c>
      <c r="C252" s="127">
        <f t="shared" si="0"/>
        <v>4.1460395992588284</v>
      </c>
      <c r="D252" s="128"/>
      <c r="E252" s="125">
        <v>249</v>
      </c>
      <c r="F252" s="126">
        <v>34.123473580079668</v>
      </c>
      <c r="G252" s="127">
        <f t="shared" si="1"/>
        <v>7.2970296946955377</v>
      </c>
      <c r="H252" s="129"/>
      <c r="I252" s="130">
        <f t="shared" si="11"/>
        <v>249</v>
      </c>
      <c r="J252" s="127">
        <f t="shared" si="2"/>
        <v>100.09552250156702</v>
      </c>
      <c r="K252" s="127">
        <f t="shared" si="3"/>
        <v>2.4876237595552975</v>
      </c>
      <c r="L252" s="128"/>
      <c r="M252" s="130">
        <f t="shared" si="12"/>
        <v>249</v>
      </c>
      <c r="N252" s="127">
        <f t="shared" si="4"/>
        <v>56.87245596679945</v>
      </c>
      <c r="O252" s="127">
        <f t="shared" si="5"/>
        <v>4.3782178168173225</v>
      </c>
      <c r="P252" s="129"/>
      <c r="Q252" s="130">
        <f t="shared" si="13"/>
        <v>249</v>
      </c>
      <c r="R252" s="127">
        <f t="shared" si="6"/>
        <v>150.14328375235053</v>
      </c>
      <c r="S252" s="127">
        <f t="shared" si="7"/>
        <v>1.6584158397035316</v>
      </c>
      <c r="T252" s="115"/>
      <c r="U252" s="130">
        <f t="shared" si="14"/>
        <v>249</v>
      </c>
      <c r="V252" s="127">
        <f t="shared" si="8"/>
        <v>85.308683950199168</v>
      </c>
      <c r="W252" s="127">
        <f t="shared" si="9"/>
        <v>2.9188118778782153</v>
      </c>
      <c r="X252" s="115"/>
      <c r="Y252" s="125">
        <v>249</v>
      </c>
      <c r="Z252" s="126">
        <v>42.933197969543144</v>
      </c>
      <c r="AA252" s="127">
        <f t="shared" si="10"/>
        <v>5.7997077267954946</v>
      </c>
      <c r="AB252" s="120"/>
      <c r="AC252" s="115"/>
      <c r="AD252" s="115"/>
      <c r="AE252" s="115"/>
      <c r="AF252" s="115"/>
    </row>
    <row r="253" spans="1:32" ht="12.75" customHeight="1">
      <c r="A253" s="125">
        <v>250</v>
      </c>
      <c r="B253" s="126">
        <v>60.106970594656218</v>
      </c>
      <c r="C253" s="127">
        <f t="shared" si="0"/>
        <v>4.159251373454282</v>
      </c>
      <c r="D253" s="128"/>
      <c r="E253" s="125">
        <v>250</v>
      </c>
      <c r="F253" s="126">
        <v>34.151687837872856</v>
      </c>
      <c r="G253" s="127">
        <f t="shared" si="1"/>
        <v>7.3202824172795351</v>
      </c>
      <c r="H253" s="129"/>
      <c r="I253" s="130">
        <f t="shared" si="11"/>
        <v>250</v>
      </c>
      <c r="J253" s="127">
        <f t="shared" si="2"/>
        <v>100.17828432442704</v>
      </c>
      <c r="K253" s="127">
        <f t="shared" si="3"/>
        <v>2.495550824072569</v>
      </c>
      <c r="L253" s="128"/>
      <c r="M253" s="130">
        <f t="shared" si="12"/>
        <v>250</v>
      </c>
      <c r="N253" s="127">
        <f t="shared" si="4"/>
        <v>56.919479729788094</v>
      </c>
      <c r="O253" s="127">
        <f t="shared" si="5"/>
        <v>4.3921694503677209</v>
      </c>
      <c r="P253" s="129"/>
      <c r="Q253" s="130">
        <f t="shared" si="13"/>
        <v>250</v>
      </c>
      <c r="R253" s="127">
        <f t="shared" si="6"/>
        <v>150.26742648664055</v>
      </c>
      <c r="S253" s="127">
        <f t="shared" si="7"/>
        <v>1.6637005493817127</v>
      </c>
      <c r="T253" s="115"/>
      <c r="U253" s="130">
        <f t="shared" si="14"/>
        <v>250</v>
      </c>
      <c r="V253" s="127">
        <f t="shared" si="8"/>
        <v>85.379219594682141</v>
      </c>
      <c r="W253" s="127">
        <f t="shared" si="9"/>
        <v>2.9281129669118138</v>
      </c>
      <c r="X253" s="115"/>
      <c r="Y253" s="125">
        <v>250</v>
      </c>
      <c r="Z253" s="126">
        <v>42.938375634517769</v>
      </c>
      <c r="AA253" s="127">
        <f t="shared" si="10"/>
        <v>5.8222975672844797</v>
      </c>
      <c r="AB253" s="120"/>
      <c r="AC253" s="115"/>
      <c r="AD253" s="115"/>
      <c r="AE253" s="115"/>
      <c r="AF253" s="115"/>
    </row>
    <row r="254" spans="1:32" ht="12.75" customHeight="1">
      <c r="A254" s="125">
        <v>251</v>
      </c>
      <c r="B254" s="126">
        <v>60.156449815269248</v>
      </c>
      <c r="C254" s="127">
        <f t="shared" si="0"/>
        <v>4.1724536732267365</v>
      </c>
      <c r="D254" s="128"/>
      <c r="E254" s="125">
        <v>251</v>
      </c>
      <c r="F254" s="126">
        <v>34.179801031402988</v>
      </c>
      <c r="G254" s="127">
        <f t="shared" si="1"/>
        <v>7.3435184648790548</v>
      </c>
      <c r="H254" s="129"/>
      <c r="I254" s="130">
        <f t="shared" si="11"/>
        <v>251</v>
      </c>
      <c r="J254" s="127">
        <f t="shared" si="2"/>
        <v>100.26074969211541</v>
      </c>
      <c r="K254" s="127">
        <f t="shared" si="3"/>
        <v>2.5034722039360418</v>
      </c>
      <c r="L254" s="128"/>
      <c r="M254" s="130">
        <f t="shared" si="12"/>
        <v>251</v>
      </c>
      <c r="N254" s="127">
        <f t="shared" si="4"/>
        <v>56.966335052338316</v>
      </c>
      <c r="O254" s="127">
        <f t="shared" si="5"/>
        <v>4.4061110789274327</v>
      </c>
      <c r="P254" s="129"/>
      <c r="Q254" s="130">
        <f t="shared" si="13"/>
        <v>251</v>
      </c>
      <c r="R254" s="127">
        <f t="shared" si="6"/>
        <v>150.3911245381731</v>
      </c>
      <c r="S254" s="127">
        <f t="shared" si="7"/>
        <v>1.6689814692906948</v>
      </c>
      <c r="T254" s="115"/>
      <c r="U254" s="130">
        <f t="shared" si="14"/>
        <v>251</v>
      </c>
      <c r="V254" s="127">
        <f t="shared" si="8"/>
        <v>85.449502578507463</v>
      </c>
      <c r="W254" s="127">
        <f t="shared" si="9"/>
        <v>2.9374073859516221</v>
      </c>
      <c r="X254" s="115"/>
      <c r="Y254" s="125">
        <v>251</v>
      </c>
      <c r="Z254" s="126">
        <v>42.943553299492393</v>
      </c>
      <c r="AA254" s="127">
        <f t="shared" si="10"/>
        <v>5.8448819605006204</v>
      </c>
      <c r="AB254" s="120"/>
      <c r="AC254" s="115"/>
      <c r="AD254" s="115"/>
      <c r="AE254" s="115"/>
      <c r="AF254" s="115"/>
    </row>
    <row r="255" spans="1:32" ht="12.75" customHeight="1">
      <c r="A255" s="125">
        <v>252</v>
      </c>
      <c r="B255" s="126">
        <v>60.205752577282738</v>
      </c>
      <c r="C255" s="127">
        <f t="shared" si="0"/>
        <v>4.185646540611244</v>
      </c>
      <c r="D255" s="128"/>
      <c r="E255" s="125">
        <v>252</v>
      </c>
      <c r="F255" s="126">
        <v>34.207813964365187</v>
      </c>
      <c r="G255" s="127">
        <f t="shared" si="1"/>
        <v>7.3667379114757914</v>
      </c>
      <c r="H255" s="129"/>
      <c r="I255" s="130">
        <f t="shared" si="11"/>
        <v>252</v>
      </c>
      <c r="J255" s="127">
        <f t="shared" si="2"/>
        <v>100.3429209621379</v>
      </c>
      <c r="K255" s="127">
        <f t="shared" si="3"/>
        <v>2.5113879243667467</v>
      </c>
      <c r="L255" s="128"/>
      <c r="M255" s="130">
        <f t="shared" si="12"/>
        <v>252</v>
      </c>
      <c r="N255" s="127">
        <f t="shared" si="4"/>
        <v>57.013023273941982</v>
      </c>
      <c r="O255" s="127">
        <f t="shared" si="5"/>
        <v>4.4200427468854739</v>
      </c>
      <c r="P255" s="129"/>
      <c r="Q255" s="130">
        <f t="shared" si="13"/>
        <v>252</v>
      </c>
      <c r="R255" s="127">
        <f t="shared" si="6"/>
        <v>150.51438144320684</v>
      </c>
      <c r="S255" s="127">
        <f t="shared" si="7"/>
        <v>1.6742586162444977</v>
      </c>
      <c r="T255" s="115"/>
      <c r="U255" s="130">
        <f t="shared" si="14"/>
        <v>252</v>
      </c>
      <c r="V255" s="127">
        <f t="shared" si="8"/>
        <v>85.519534910912967</v>
      </c>
      <c r="W255" s="127">
        <f t="shared" si="9"/>
        <v>2.9466951645903166</v>
      </c>
      <c r="X255" s="115"/>
      <c r="Y255" s="125">
        <v>252</v>
      </c>
      <c r="Z255" s="126">
        <v>42.948730964467003</v>
      </c>
      <c r="AA255" s="127">
        <f t="shared" si="10"/>
        <v>5.8674609084139986</v>
      </c>
      <c r="AB255" s="120"/>
      <c r="AC255" s="115"/>
      <c r="AD255" s="115"/>
      <c r="AE255" s="115"/>
      <c r="AF255" s="115"/>
    </row>
    <row r="256" spans="1:32" ht="12.75" customHeight="1">
      <c r="A256" s="125">
        <v>253</v>
      </c>
      <c r="B256" s="126">
        <v>60.254880278394062</v>
      </c>
      <c r="C256" s="127">
        <f t="shared" si="0"/>
        <v>4.1988300172711428</v>
      </c>
      <c r="D256" s="128"/>
      <c r="E256" s="125">
        <v>253</v>
      </c>
      <c r="F256" s="126">
        <v>34.235727430905719</v>
      </c>
      <c r="G256" s="127">
        <f t="shared" si="1"/>
        <v>7.3899408303972116</v>
      </c>
      <c r="H256" s="129"/>
      <c r="I256" s="130">
        <f t="shared" si="11"/>
        <v>253</v>
      </c>
      <c r="J256" s="127">
        <f t="shared" si="2"/>
        <v>100.42480046399011</v>
      </c>
      <c r="K256" s="127">
        <f t="shared" si="3"/>
        <v>2.5192980103626859</v>
      </c>
      <c r="L256" s="128"/>
      <c r="M256" s="130">
        <f t="shared" si="12"/>
        <v>253</v>
      </c>
      <c r="N256" s="127">
        <f t="shared" si="4"/>
        <v>57.059545718176203</v>
      </c>
      <c r="O256" s="127">
        <f t="shared" si="5"/>
        <v>4.4339644982383266</v>
      </c>
      <c r="P256" s="129"/>
      <c r="Q256" s="130">
        <f t="shared" si="13"/>
        <v>253</v>
      </c>
      <c r="R256" s="127">
        <f t="shared" si="6"/>
        <v>150.63720069598514</v>
      </c>
      <c r="S256" s="127">
        <f t="shared" si="7"/>
        <v>1.6795320069084574</v>
      </c>
      <c r="T256" s="115"/>
      <c r="U256" s="130">
        <f t="shared" si="14"/>
        <v>253</v>
      </c>
      <c r="V256" s="127">
        <f t="shared" si="8"/>
        <v>85.589318577264294</v>
      </c>
      <c r="W256" s="127">
        <f t="shared" si="9"/>
        <v>2.9559763321588846</v>
      </c>
      <c r="X256" s="115"/>
      <c r="Y256" s="125">
        <v>253</v>
      </c>
      <c r="Z256" s="126">
        <v>42.953908629441621</v>
      </c>
      <c r="AA256" s="127">
        <f t="shared" si="10"/>
        <v>5.8900344129937414</v>
      </c>
      <c r="AB256" s="120"/>
      <c r="AC256" s="115"/>
      <c r="AD256" s="115"/>
      <c r="AE256" s="115"/>
      <c r="AF256" s="115"/>
    </row>
    <row r="257" spans="1:32" ht="12.75" customHeight="1">
      <c r="A257" s="125">
        <v>254</v>
      </c>
      <c r="B257" s="126">
        <v>60.303834299759728</v>
      </c>
      <c r="C257" s="127">
        <f t="shared" si="0"/>
        <v>4.2120041445028322</v>
      </c>
      <c r="D257" s="128"/>
      <c r="E257" s="125">
        <v>254</v>
      </c>
      <c r="F257" s="126">
        <v>34.263542215772574</v>
      </c>
      <c r="G257" s="127">
        <f t="shared" si="1"/>
        <v>7.4131272943249833</v>
      </c>
      <c r="H257" s="129"/>
      <c r="I257" s="130">
        <f t="shared" si="11"/>
        <v>254</v>
      </c>
      <c r="J257" s="127">
        <f t="shared" si="2"/>
        <v>100.50639049959955</v>
      </c>
      <c r="K257" s="127">
        <f t="shared" si="3"/>
        <v>2.5272024867016989</v>
      </c>
      <c r="L257" s="128"/>
      <c r="M257" s="130">
        <f t="shared" si="12"/>
        <v>254</v>
      </c>
      <c r="N257" s="127">
        <f t="shared" si="4"/>
        <v>57.105903692954293</v>
      </c>
      <c r="O257" s="127">
        <f t="shared" si="5"/>
        <v>4.4478763765949898</v>
      </c>
      <c r="P257" s="129"/>
      <c r="Q257" s="130">
        <f t="shared" si="13"/>
        <v>254</v>
      </c>
      <c r="R257" s="127">
        <f t="shared" si="6"/>
        <v>150.75958574939932</v>
      </c>
      <c r="S257" s="127">
        <f t="shared" si="7"/>
        <v>1.6848016578011327</v>
      </c>
      <c r="T257" s="115"/>
      <c r="U257" s="130">
        <f t="shared" si="14"/>
        <v>254</v>
      </c>
      <c r="V257" s="127">
        <f t="shared" si="8"/>
        <v>85.658855539431428</v>
      </c>
      <c r="W257" s="127">
        <f t="shared" si="9"/>
        <v>2.9652509177299939</v>
      </c>
      <c r="X257" s="115"/>
      <c r="Y257" s="125">
        <v>254</v>
      </c>
      <c r="Z257" s="126">
        <v>42.959086294416238</v>
      </c>
      <c r="AA257" s="127">
        <f t="shared" si="10"/>
        <v>5.9126024762080327</v>
      </c>
      <c r="AB257" s="120"/>
      <c r="AC257" s="115"/>
      <c r="AD257" s="115"/>
      <c r="AE257" s="115"/>
      <c r="AF257" s="115"/>
    </row>
    <row r="258" spans="1:32" ht="12.75" customHeight="1">
      <c r="A258" s="125">
        <v>255</v>
      </c>
      <c r="B258" s="126">
        <v>60.35261600625531</v>
      </c>
      <c r="C258" s="127">
        <f t="shared" si="0"/>
        <v>4.2251689632404705</v>
      </c>
      <c r="D258" s="128"/>
      <c r="E258" s="125">
        <v>255</v>
      </c>
      <c r="F258" s="126">
        <v>34.291259094463243</v>
      </c>
      <c r="G258" s="127">
        <f t="shared" si="1"/>
        <v>7.4362973753032291</v>
      </c>
      <c r="H258" s="129"/>
      <c r="I258" s="130">
        <f t="shared" si="11"/>
        <v>255</v>
      </c>
      <c r="J258" s="127">
        <f t="shared" si="2"/>
        <v>100.58769334375886</v>
      </c>
      <c r="K258" s="127">
        <f t="shared" si="3"/>
        <v>2.5351013779442826</v>
      </c>
      <c r="L258" s="128"/>
      <c r="M258" s="130">
        <f t="shared" si="12"/>
        <v>255</v>
      </c>
      <c r="N258" s="127">
        <f t="shared" si="4"/>
        <v>57.152098490772076</v>
      </c>
      <c r="O258" s="127">
        <f t="shared" si="5"/>
        <v>4.4617784251819375</v>
      </c>
      <c r="P258" s="129"/>
      <c r="Q258" s="130">
        <f t="shared" si="13"/>
        <v>255</v>
      </c>
      <c r="R258" s="127">
        <f t="shared" si="6"/>
        <v>150.88154001563828</v>
      </c>
      <c r="S258" s="127">
        <f t="shared" si="7"/>
        <v>1.6900675852961884</v>
      </c>
      <c r="T258" s="115"/>
      <c r="U258" s="130">
        <f t="shared" si="14"/>
        <v>255</v>
      </c>
      <c r="V258" s="127">
        <f t="shared" si="8"/>
        <v>85.728147736158107</v>
      </c>
      <c r="W258" s="127">
        <f t="shared" si="9"/>
        <v>2.9745189501212916</v>
      </c>
      <c r="X258" s="115"/>
      <c r="Y258" s="125">
        <v>255</v>
      </c>
      <c r="Z258" s="126">
        <v>42.96426395939087</v>
      </c>
      <c r="AA258" s="127">
        <f t="shared" si="10"/>
        <v>5.9351651000241015</v>
      </c>
      <c r="AB258" s="120"/>
      <c r="AC258" s="115"/>
      <c r="AD258" s="115"/>
      <c r="AE258" s="115"/>
      <c r="AF258" s="115"/>
    </row>
    <row r="259" spans="1:32" ht="12.75" customHeight="1">
      <c r="A259" s="125">
        <v>256</v>
      </c>
      <c r="B259" s="126">
        <v>60.401226746730394</v>
      </c>
      <c r="C259" s="127">
        <f t="shared" ref="C259:C513" si="15">A259/B259</f>
        <v>4.2383245140605963</v>
      </c>
      <c r="D259" s="128"/>
      <c r="E259" s="125">
        <v>256</v>
      </c>
      <c r="F259" s="126">
        <v>34.318878833369546</v>
      </c>
      <c r="G259" s="127">
        <f t="shared" ref="G259:G513" si="16">E259/F259</f>
        <v>7.4594511447466489</v>
      </c>
      <c r="H259" s="129"/>
      <c r="I259" s="130">
        <f t="shared" si="11"/>
        <v>256</v>
      </c>
      <c r="J259" s="127">
        <f t="shared" ref="J259:J513" si="17">B259/0.6</f>
        <v>100.66871124455066</v>
      </c>
      <c r="K259" s="127">
        <f t="shared" ref="K259:K513" si="18">I259/J259</f>
        <v>2.5429947084363578</v>
      </c>
      <c r="L259" s="128"/>
      <c r="M259" s="130">
        <f t="shared" si="12"/>
        <v>256</v>
      </c>
      <c r="N259" s="127">
        <f t="shared" ref="N259:N513" si="19">F259/0.6</f>
        <v>57.198131388949243</v>
      </c>
      <c r="O259" s="127">
        <f t="shared" ref="O259:O513" si="20">M259/N259</f>
        <v>4.4756706868479892</v>
      </c>
      <c r="P259" s="129"/>
      <c r="Q259" s="130">
        <f t="shared" si="13"/>
        <v>256</v>
      </c>
      <c r="R259" s="127">
        <f t="shared" ref="R259:R513" si="21">B259/0.4</f>
        <v>151.00306686682598</v>
      </c>
      <c r="S259" s="127">
        <f t="shared" ref="S259:S513" si="22">Q259/R259</f>
        <v>1.6953298056242387</v>
      </c>
      <c r="T259" s="115"/>
      <c r="U259" s="130">
        <f t="shared" si="14"/>
        <v>256</v>
      </c>
      <c r="V259" s="127">
        <f t="shared" ref="V259:V513" si="23">F259/0.4</f>
        <v>85.797197083423853</v>
      </c>
      <c r="W259" s="127">
        <f t="shared" ref="W259:W513" si="24">U259/V259</f>
        <v>2.9837804578986602</v>
      </c>
      <c r="X259" s="115"/>
      <c r="Y259" s="125">
        <v>256</v>
      </c>
      <c r="Z259" s="126">
        <v>42.96944162436548</v>
      </c>
      <c r="AA259" s="127">
        <f t="shared" ref="AA259:AA304" si="25">Y259/Z259</f>
        <v>5.957722286408238</v>
      </c>
      <c r="AB259" s="120"/>
      <c r="AC259" s="115"/>
      <c r="AD259" s="115"/>
      <c r="AE259" s="115"/>
      <c r="AF259" s="115"/>
    </row>
    <row r="260" spans="1:32" ht="12.75" customHeight="1">
      <c r="A260" s="125">
        <v>257</v>
      </c>
      <c r="B260" s="126">
        <v>60.449667854258458</v>
      </c>
      <c r="C260" s="127">
        <f t="shared" si="15"/>
        <v>4.2514708371866643</v>
      </c>
      <c r="D260" s="128"/>
      <c r="E260" s="125">
        <v>257</v>
      </c>
      <c r="F260" s="126">
        <v>34.346402189919573</v>
      </c>
      <c r="G260" s="127">
        <f t="shared" si="16"/>
        <v>7.4825886734485305</v>
      </c>
      <c r="H260" s="129"/>
      <c r="I260" s="130">
        <f t="shared" si="11"/>
        <v>257</v>
      </c>
      <c r="J260" s="127">
        <f t="shared" si="17"/>
        <v>100.7494464237641</v>
      </c>
      <c r="K260" s="127">
        <f t="shared" si="18"/>
        <v>2.5508825023119988</v>
      </c>
      <c r="L260" s="128"/>
      <c r="M260" s="130">
        <f t="shared" si="12"/>
        <v>257</v>
      </c>
      <c r="N260" s="127">
        <f t="shared" si="19"/>
        <v>57.244003649865959</v>
      </c>
      <c r="O260" s="127">
        <f t="shared" si="20"/>
        <v>4.489553204069118</v>
      </c>
      <c r="P260" s="129"/>
      <c r="Q260" s="130">
        <f t="shared" si="13"/>
        <v>257</v>
      </c>
      <c r="R260" s="127">
        <f t="shared" si="21"/>
        <v>151.12416963564613</v>
      </c>
      <c r="S260" s="127">
        <f t="shared" si="22"/>
        <v>1.700588334874666</v>
      </c>
      <c r="T260" s="115"/>
      <c r="U260" s="130">
        <f t="shared" si="14"/>
        <v>257</v>
      </c>
      <c r="V260" s="127">
        <f t="shared" si="23"/>
        <v>85.866005474798925</v>
      </c>
      <c r="W260" s="127">
        <f t="shared" si="24"/>
        <v>2.9930354693794126</v>
      </c>
      <c r="X260" s="115"/>
      <c r="Y260" s="125">
        <v>257</v>
      </c>
      <c r="Z260" s="126">
        <v>42.974619289340104</v>
      </c>
      <c r="AA260" s="127">
        <f t="shared" si="25"/>
        <v>5.9802740373257732</v>
      </c>
      <c r="AB260" s="120"/>
      <c r="AC260" s="115"/>
      <c r="AD260" s="115"/>
      <c r="AE260" s="115"/>
      <c r="AF260" s="115"/>
    </row>
    <row r="261" spans="1:32" ht="12.75" customHeight="1">
      <c r="A261" s="125">
        <v>258</v>
      </c>
      <c r="B261" s="126">
        <v>60.497940646381913</v>
      </c>
      <c r="C261" s="127">
        <f t="shared" si="15"/>
        <v>4.2646079724935184</v>
      </c>
      <c r="D261" s="128"/>
      <c r="E261" s="125">
        <v>258</v>
      </c>
      <c r="F261" s="126">
        <v>34.373829912717</v>
      </c>
      <c r="G261" s="127">
        <f t="shared" si="16"/>
        <v>7.5057100315885918</v>
      </c>
      <c r="H261" s="129"/>
      <c r="I261" s="130">
        <f t="shared" si="11"/>
        <v>258</v>
      </c>
      <c r="J261" s="127">
        <f t="shared" si="17"/>
        <v>100.82990107730319</v>
      </c>
      <c r="K261" s="127">
        <f t="shared" si="18"/>
        <v>2.5587647834961111</v>
      </c>
      <c r="L261" s="128"/>
      <c r="M261" s="130">
        <f t="shared" si="12"/>
        <v>258</v>
      </c>
      <c r="N261" s="127">
        <f t="shared" si="19"/>
        <v>57.289716521195004</v>
      </c>
      <c r="O261" s="127">
        <f t="shared" si="20"/>
        <v>4.5034260189531548</v>
      </c>
      <c r="P261" s="129"/>
      <c r="Q261" s="130">
        <f t="shared" si="13"/>
        <v>258</v>
      </c>
      <c r="R261" s="127">
        <f t="shared" si="21"/>
        <v>151.24485161595479</v>
      </c>
      <c r="S261" s="127">
        <f t="shared" si="22"/>
        <v>1.7058431889974075</v>
      </c>
      <c r="T261" s="115"/>
      <c r="U261" s="130">
        <f t="shared" si="14"/>
        <v>258</v>
      </c>
      <c r="V261" s="127">
        <f t="shared" si="23"/>
        <v>85.934574781792492</v>
      </c>
      <c r="W261" s="127">
        <f t="shared" si="24"/>
        <v>3.0022840126354371</v>
      </c>
      <c r="X261" s="115"/>
      <c r="Y261" s="125">
        <v>258</v>
      </c>
      <c r="Z261" s="126">
        <v>42.979796954314715</v>
      </c>
      <c r="AA261" s="127">
        <f t="shared" si="25"/>
        <v>6.0028203547411021</v>
      </c>
      <c r="AB261" s="120"/>
      <c r="AC261" s="115"/>
      <c r="AD261" s="115"/>
      <c r="AE261" s="115"/>
      <c r="AF261" s="115"/>
    </row>
    <row r="262" spans="1:32" ht="12.75" customHeight="1">
      <c r="A262" s="125">
        <v>259</v>
      </c>
      <c r="B262" s="126">
        <v>60.546046425352522</v>
      </c>
      <c r="C262" s="127">
        <f t="shared" si="15"/>
        <v>4.2777359595117774</v>
      </c>
      <c r="D262" s="128"/>
      <c r="E262" s="125">
        <v>259</v>
      </c>
      <c r="F262" s="126">
        <v>34.401162741677567</v>
      </c>
      <c r="G262" s="127">
        <f t="shared" si="16"/>
        <v>7.5288152887407289</v>
      </c>
      <c r="H262" s="129"/>
      <c r="I262" s="130">
        <f t="shared" si="11"/>
        <v>259</v>
      </c>
      <c r="J262" s="127">
        <f t="shared" si="17"/>
        <v>100.91007737558753</v>
      </c>
      <c r="K262" s="127">
        <f t="shared" si="18"/>
        <v>2.5666415757070666</v>
      </c>
      <c r="L262" s="128"/>
      <c r="M262" s="130">
        <f t="shared" si="12"/>
        <v>259</v>
      </c>
      <c r="N262" s="127">
        <f t="shared" si="19"/>
        <v>57.33527123612928</v>
      </c>
      <c r="O262" s="127">
        <f t="shared" si="20"/>
        <v>4.5172891732444374</v>
      </c>
      <c r="P262" s="129"/>
      <c r="Q262" s="130">
        <f t="shared" si="13"/>
        <v>259</v>
      </c>
      <c r="R262" s="127">
        <f t="shared" si="21"/>
        <v>151.36511606338129</v>
      </c>
      <c r="S262" s="127">
        <f t="shared" si="22"/>
        <v>1.7110943838047112</v>
      </c>
      <c r="T262" s="115"/>
      <c r="U262" s="130">
        <f t="shared" si="14"/>
        <v>259</v>
      </c>
      <c r="V262" s="127">
        <f t="shared" si="23"/>
        <v>86.00290685419391</v>
      </c>
      <c r="W262" s="127">
        <f t="shared" si="24"/>
        <v>3.011526115496292</v>
      </c>
      <c r="X262" s="115"/>
      <c r="Y262" s="125">
        <v>259</v>
      </c>
      <c r="Z262" s="126">
        <v>42.984974619289339</v>
      </c>
      <c r="AA262" s="127">
        <f t="shared" si="25"/>
        <v>6.0253612406176638</v>
      </c>
      <c r="AB262" s="120"/>
      <c r="AC262" s="115"/>
      <c r="AD262" s="115"/>
      <c r="AE262" s="115"/>
      <c r="AF262" s="115"/>
    </row>
    <row r="263" spans="1:32" ht="12.75" customHeight="1">
      <c r="A263" s="125">
        <v>260</v>
      </c>
      <c r="B263" s="126">
        <v>60.593986478366993</v>
      </c>
      <c r="C263" s="127">
        <f t="shared" si="15"/>
        <v>4.2908548374321613</v>
      </c>
      <c r="D263" s="128"/>
      <c r="E263" s="125">
        <v>260</v>
      </c>
      <c r="F263" s="126">
        <v>34.428401408163069</v>
      </c>
      <c r="G263" s="127">
        <f t="shared" si="16"/>
        <v>7.5519045138806034</v>
      </c>
      <c r="H263" s="129"/>
      <c r="I263" s="130">
        <f t="shared" si="11"/>
        <v>260</v>
      </c>
      <c r="J263" s="127">
        <f t="shared" si="17"/>
        <v>100.989977463945</v>
      </c>
      <c r="K263" s="127">
        <f t="shared" si="18"/>
        <v>2.5745129024592965</v>
      </c>
      <c r="L263" s="128"/>
      <c r="M263" s="130">
        <f t="shared" si="12"/>
        <v>260</v>
      </c>
      <c r="N263" s="127">
        <f t="shared" si="19"/>
        <v>57.380669013605115</v>
      </c>
      <c r="O263" s="127">
        <f t="shared" si="20"/>
        <v>4.5311427083283622</v>
      </c>
      <c r="P263" s="129"/>
      <c r="Q263" s="130">
        <f t="shared" si="13"/>
        <v>260</v>
      </c>
      <c r="R263" s="127">
        <f t="shared" si="21"/>
        <v>151.48496619591748</v>
      </c>
      <c r="S263" s="127">
        <f t="shared" si="22"/>
        <v>1.7163419349728646</v>
      </c>
      <c r="T263" s="115"/>
      <c r="U263" s="130">
        <f t="shared" si="14"/>
        <v>260</v>
      </c>
      <c r="V263" s="127">
        <f t="shared" si="23"/>
        <v>86.071003520407672</v>
      </c>
      <c r="W263" s="127">
        <f t="shared" si="24"/>
        <v>3.0207618055522412</v>
      </c>
      <c r="X263" s="115"/>
      <c r="Y263" s="125">
        <v>260</v>
      </c>
      <c r="Z263" s="126">
        <v>42.990152284263957</v>
      </c>
      <c r="AA263" s="127">
        <f t="shared" si="25"/>
        <v>6.0478966969179586</v>
      </c>
      <c r="AB263" s="120"/>
      <c r="AC263" s="115"/>
      <c r="AD263" s="115"/>
      <c r="AE263" s="115"/>
      <c r="AF263" s="115"/>
    </row>
    <row r="264" spans="1:32" ht="12.75" customHeight="1">
      <c r="A264" s="125">
        <v>261</v>
      </c>
      <c r="B264" s="126">
        <v>60.641762077798234</v>
      </c>
      <c r="C264" s="127">
        <f t="shared" si="15"/>
        <v>4.3039646451097369</v>
      </c>
      <c r="D264" s="128"/>
      <c r="E264" s="125">
        <v>261</v>
      </c>
      <c r="F264" s="126">
        <v>34.455546635112633</v>
      </c>
      <c r="G264" s="127">
        <f t="shared" si="16"/>
        <v>7.5749777753931378</v>
      </c>
      <c r="H264" s="129"/>
      <c r="I264" s="130">
        <f t="shared" si="11"/>
        <v>261</v>
      </c>
      <c r="J264" s="127">
        <f t="shared" si="17"/>
        <v>101.06960346299707</v>
      </c>
      <c r="K264" s="127">
        <f t="shared" si="18"/>
        <v>2.5823787870658421</v>
      </c>
      <c r="L264" s="128"/>
      <c r="M264" s="130">
        <f t="shared" si="12"/>
        <v>261</v>
      </c>
      <c r="N264" s="127">
        <f t="shared" si="19"/>
        <v>57.425911058521059</v>
      </c>
      <c r="O264" s="127">
        <f t="shared" si="20"/>
        <v>4.5449866652358821</v>
      </c>
      <c r="P264" s="129"/>
      <c r="Q264" s="130">
        <f t="shared" si="13"/>
        <v>261</v>
      </c>
      <c r="R264" s="127">
        <f t="shared" si="21"/>
        <v>151.60440519449557</v>
      </c>
      <c r="S264" s="127">
        <f t="shared" si="22"/>
        <v>1.7215858580438952</v>
      </c>
      <c r="T264" s="115"/>
      <c r="U264" s="130">
        <f t="shared" si="14"/>
        <v>261</v>
      </c>
      <c r="V264" s="127">
        <f t="shared" si="23"/>
        <v>86.138866587781578</v>
      </c>
      <c r="W264" s="127">
        <f t="shared" si="24"/>
        <v>3.0299911101572552</v>
      </c>
      <c r="X264" s="115"/>
      <c r="Y264" s="125">
        <v>261</v>
      </c>
      <c r="Z264" s="126">
        <v>42.995329949238581</v>
      </c>
      <c r="AA264" s="127">
        <f t="shared" si="25"/>
        <v>6.0704267256035358</v>
      </c>
      <c r="AB264" s="120"/>
      <c r="AC264" s="115"/>
      <c r="AD264" s="115"/>
      <c r="AE264" s="115"/>
      <c r="AF264" s="115"/>
    </row>
    <row r="265" spans="1:32" ht="12.75" customHeight="1">
      <c r="A265" s="125">
        <v>262</v>
      </c>
      <c r="B265" s="126">
        <v>60.689374481422028</v>
      </c>
      <c r="C265" s="127">
        <f t="shared" si="15"/>
        <v>4.3170654210681034</v>
      </c>
      <c r="D265" s="128"/>
      <c r="E265" s="125">
        <v>262</v>
      </c>
      <c r="F265" s="126">
        <v>34.482599137171604</v>
      </c>
      <c r="G265" s="127">
        <f t="shared" si="16"/>
        <v>7.5980351410798628</v>
      </c>
      <c r="H265" s="129"/>
      <c r="I265" s="130">
        <f t="shared" si="11"/>
        <v>262</v>
      </c>
      <c r="J265" s="127">
        <f t="shared" si="17"/>
        <v>101.14895746903672</v>
      </c>
      <c r="K265" s="127">
        <f t="shared" si="18"/>
        <v>2.590239252640862</v>
      </c>
      <c r="L265" s="128"/>
      <c r="M265" s="130">
        <f t="shared" si="12"/>
        <v>262</v>
      </c>
      <c r="N265" s="127">
        <f t="shared" si="19"/>
        <v>57.470998561952676</v>
      </c>
      <c r="O265" s="127">
        <f t="shared" si="20"/>
        <v>4.5588210846479171</v>
      </c>
      <c r="P265" s="129"/>
      <c r="Q265" s="130">
        <f t="shared" si="13"/>
        <v>262</v>
      </c>
      <c r="R265" s="127">
        <f t="shared" si="21"/>
        <v>151.72343620355505</v>
      </c>
      <c r="S265" s="127">
        <f t="shared" si="22"/>
        <v>1.7268261684272417</v>
      </c>
      <c r="T265" s="115"/>
      <c r="U265" s="130">
        <f t="shared" si="14"/>
        <v>262</v>
      </c>
      <c r="V265" s="127">
        <f t="shared" si="23"/>
        <v>86.206497842929011</v>
      </c>
      <c r="W265" s="127">
        <f t="shared" si="24"/>
        <v>3.0392140564319452</v>
      </c>
      <c r="X265" s="115"/>
      <c r="Y265" s="125">
        <v>262</v>
      </c>
      <c r="Z265" s="126">
        <v>43.000507614213191</v>
      </c>
      <c r="AA265" s="127">
        <f t="shared" si="25"/>
        <v>6.0929513286350074</v>
      </c>
      <c r="AB265" s="120"/>
      <c r="AC265" s="115"/>
      <c r="AD265" s="115"/>
      <c r="AE265" s="115"/>
      <c r="AF265" s="115"/>
    </row>
    <row r="266" spans="1:32" ht="12.75" customHeight="1">
      <c r="A266" s="125">
        <v>263</v>
      </c>
      <c r="B266" s="126">
        <v>60.736824932639564</v>
      </c>
      <c r="C266" s="127">
        <f t="shared" si="15"/>
        <v>4.3301572035034965</v>
      </c>
      <c r="D266" s="128"/>
      <c r="E266" s="125">
        <v>263</v>
      </c>
      <c r="F266" s="126">
        <v>34.509559620817932</v>
      </c>
      <c r="G266" s="127">
        <f t="shared" si="16"/>
        <v>7.6210766781661547</v>
      </c>
      <c r="H266" s="129"/>
      <c r="I266" s="130">
        <f t="shared" si="11"/>
        <v>263</v>
      </c>
      <c r="J266" s="127">
        <f t="shared" si="17"/>
        <v>101.22804155439928</v>
      </c>
      <c r="K266" s="127">
        <f t="shared" si="18"/>
        <v>2.598094322102098</v>
      </c>
      <c r="L266" s="128"/>
      <c r="M266" s="130">
        <f t="shared" si="12"/>
        <v>263</v>
      </c>
      <c r="N266" s="127">
        <f t="shared" si="19"/>
        <v>57.515932701363219</v>
      </c>
      <c r="O266" s="127">
        <f t="shared" si="20"/>
        <v>4.572646006899693</v>
      </c>
      <c r="P266" s="129"/>
      <c r="Q266" s="130">
        <f t="shared" si="13"/>
        <v>263</v>
      </c>
      <c r="R266" s="127">
        <f t="shared" si="21"/>
        <v>151.8420623315989</v>
      </c>
      <c r="S266" s="127">
        <f t="shared" si="22"/>
        <v>1.732062881401399</v>
      </c>
      <c r="T266" s="115"/>
      <c r="U266" s="130">
        <f t="shared" si="14"/>
        <v>263</v>
      </c>
      <c r="V266" s="127">
        <f t="shared" si="23"/>
        <v>86.273899052044825</v>
      </c>
      <c r="W266" s="127">
        <f t="shared" si="24"/>
        <v>3.0484306712664622</v>
      </c>
      <c r="X266" s="115"/>
      <c r="Y266" s="125">
        <v>263</v>
      </c>
      <c r="Z266" s="126">
        <v>43.005685279187823</v>
      </c>
      <c r="AA266" s="127">
        <f t="shared" si="25"/>
        <v>6.11547050797203</v>
      </c>
      <c r="AB266" s="120"/>
      <c r="AC266" s="115"/>
      <c r="AD266" s="115"/>
      <c r="AE266" s="115"/>
      <c r="AF266" s="115"/>
    </row>
    <row r="267" spans="1:32" ht="12.75" customHeight="1">
      <c r="A267" s="125">
        <v>264</v>
      </c>
      <c r="B267" s="126">
        <v>60.784114660695522</v>
      </c>
      <c r="C267" s="127">
        <f t="shared" si="15"/>
        <v>4.3432400302888476</v>
      </c>
      <c r="D267" s="128"/>
      <c r="E267" s="125">
        <v>264</v>
      </c>
      <c r="F267" s="126">
        <v>34.536428784486084</v>
      </c>
      <c r="G267" s="127">
        <f t="shared" si="16"/>
        <v>7.6441024533083732</v>
      </c>
      <c r="H267" s="129"/>
      <c r="I267" s="130">
        <f t="shared" si="11"/>
        <v>264</v>
      </c>
      <c r="J267" s="127">
        <f t="shared" si="17"/>
        <v>101.30685776782587</v>
      </c>
      <c r="K267" s="127">
        <f t="shared" si="18"/>
        <v>2.6059440181733082</v>
      </c>
      <c r="L267" s="128"/>
      <c r="M267" s="130">
        <f t="shared" si="12"/>
        <v>264</v>
      </c>
      <c r="N267" s="127">
        <f t="shared" si="19"/>
        <v>57.56071464081014</v>
      </c>
      <c r="O267" s="127">
        <f t="shared" si="20"/>
        <v>4.5864614719850243</v>
      </c>
      <c r="P267" s="129"/>
      <c r="Q267" s="130">
        <f t="shared" si="13"/>
        <v>264</v>
      </c>
      <c r="R267" s="127">
        <f t="shared" si="21"/>
        <v>151.96028665173878</v>
      </c>
      <c r="S267" s="127">
        <f t="shared" si="22"/>
        <v>1.7372960121155392</v>
      </c>
      <c r="T267" s="115"/>
      <c r="U267" s="130">
        <f t="shared" si="14"/>
        <v>264</v>
      </c>
      <c r="V267" s="127">
        <f t="shared" si="23"/>
        <v>86.341071961215206</v>
      </c>
      <c r="W267" s="127">
        <f t="shared" si="24"/>
        <v>3.0576409813233494</v>
      </c>
      <c r="X267" s="115"/>
      <c r="Y267" s="125">
        <v>264</v>
      </c>
      <c r="Z267" s="126">
        <v>43.01086294416244</v>
      </c>
      <c r="AA267" s="127">
        <f t="shared" si="25"/>
        <v>6.137984265573329</v>
      </c>
      <c r="AB267" s="120"/>
      <c r="AC267" s="115"/>
      <c r="AD267" s="115"/>
      <c r="AE267" s="115"/>
      <c r="AF267" s="115"/>
    </row>
    <row r="268" spans="1:32" ht="12.75" customHeight="1">
      <c r="A268" s="125">
        <v>265</v>
      </c>
      <c r="B268" s="126">
        <v>60.831244880892307</v>
      </c>
      <c r="C268" s="127">
        <f t="shared" si="15"/>
        <v>4.356313938977749</v>
      </c>
      <c r="D268" s="128"/>
      <c r="E268" s="125">
        <v>265</v>
      </c>
      <c r="F268" s="126">
        <v>34.563207318688818</v>
      </c>
      <c r="G268" s="127">
        <f t="shared" si="16"/>
        <v>7.6671125326008367</v>
      </c>
      <c r="H268" s="129"/>
      <c r="I268" s="130">
        <f t="shared" si="11"/>
        <v>265</v>
      </c>
      <c r="J268" s="127">
        <f t="shared" si="17"/>
        <v>101.38540813482051</v>
      </c>
      <c r="K268" s="127">
        <f t="shared" si="18"/>
        <v>2.6137883633866497</v>
      </c>
      <c r="L268" s="128"/>
      <c r="M268" s="130">
        <f t="shared" si="12"/>
        <v>265</v>
      </c>
      <c r="N268" s="127">
        <f t="shared" si="19"/>
        <v>57.605345531148032</v>
      </c>
      <c r="O268" s="127">
        <f t="shared" si="20"/>
        <v>4.6002675195605018</v>
      </c>
      <c r="P268" s="129"/>
      <c r="Q268" s="130">
        <f t="shared" si="13"/>
        <v>265</v>
      </c>
      <c r="R268" s="127">
        <f t="shared" si="21"/>
        <v>152.07811220223076</v>
      </c>
      <c r="S268" s="127">
        <f t="shared" si="22"/>
        <v>1.7425255755910998</v>
      </c>
      <c r="T268" s="115"/>
      <c r="U268" s="130">
        <f t="shared" si="14"/>
        <v>265</v>
      </c>
      <c r="V268" s="127">
        <f t="shared" si="23"/>
        <v>86.408018296722034</v>
      </c>
      <c r="W268" s="127">
        <f t="shared" si="24"/>
        <v>3.0668450130403353</v>
      </c>
      <c r="X268" s="115"/>
      <c r="Y268" s="125">
        <v>265</v>
      </c>
      <c r="Z268" s="126">
        <v>43.01604060913705</v>
      </c>
      <c r="AA268" s="127">
        <f t="shared" si="25"/>
        <v>6.1604926033966798</v>
      </c>
      <c r="AB268" s="120"/>
      <c r="AC268" s="115"/>
      <c r="AD268" s="115"/>
      <c r="AE268" s="115"/>
      <c r="AF268" s="115"/>
    </row>
    <row r="269" spans="1:32" ht="12.75" customHeight="1">
      <c r="A269" s="125">
        <v>266</v>
      </c>
      <c r="B269" s="126">
        <v>60.878216794799968</v>
      </c>
      <c r="C269" s="127">
        <f t="shared" si="15"/>
        <v>4.3693789668083856</v>
      </c>
      <c r="D269" s="128"/>
      <c r="E269" s="125">
        <v>266</v>
      </c>
      <c r="F269" s="126">
        <v>34.589895906136341</v>
      </c>
      <c r="G269" s="127">
        <f t="shared" si="16"/>
        <v>7.6901069815827601</v>
      </c>
      <c r="H269" s="129"/>
      <c r="I269" s="130">
        <f t="shared" si="11"/>
        <v>266</v>
      </c>
      <c r="J269" s="127">
        <f t="shared" si="17"/>
        <v>101.46369465799995</v>
      </c>
      <c r="K269" s="127">
        <f t="shared" si="18"/>
        <v>2.6216273800850312</v>
      </c>
      <c r="L269" s="128"/>
      <c r="M269" s="130">
        <f t="shared" si="12"/>
        <v>266</v>
      </c>
      <c r="N269" s="127">
        <f t="shared" si="19"/>
        <v>57.649826510227236</v>
      </c>
      <c r="O269" s="127">
        <f t="shared" si="20"/>
        <v>4.6140641889496559</v>
      </c>
      <c r="P269" s="129"/>
      <c r="Q269" s="130">
        <f t="shared" si="13"/>
        <v>266</v>
      </c>
      <c r="R269" s="127">
        <f t="shared" si="21"/>
        <v>152.1955419869999</v>
      </c>
      <c r="S269" s="127">
        <f t="shared" si="22"/>
        <v>1.7477515867233546</v>
      </c>
      <c r="T269" s="115"/>
      <c r="U269" s="130">
        <f t="shared" si="14"/>
        <v>266</v>
      </c>
      <c r="V269" s="127">
        <f t="shared" si="23"/>
        <v>86.474739765340843</v>
      </c>
      <c r="W269" s="127">
        <f t="shared" si="24"/>
        <v>3.0760427926331042</v>
      </c>
      <c r="X269" s="115"/>
      <c r="Y269" s="125">
        <v>266</v>
      </c>
      <c r="Z269" s="126">
        <v>43.021218274111675</v>
      </c>
      <c r="AA269" s="127">
        <f t="shared" si="25"/>
        <v>6.1829955233989127</v>
      </c>
      <c r="AB269" s="120"/>
      <c r="AC269" s="115"/>
      <c r="AD269" s="115"/>
      <c r="AE269" s="115"/>
      <c r="AF269" s="115"/>
    </row>
    <row r="270" spans="1:32" ht="12.75" customHeight="1">
      <c r="A270" s="125">
        <v>267</v>
      </c>
      <c r="B270" s="126">
        <v>60.925031590462403</v>
      </c>
      <c r="C270" s="127">
        <f t="shared" si="15"/>
        <v>4.38243515070738</v>
      </c>
      <c r="D270" s="128"/>
      <c r="E270" s="125">
        <v>267</v>
      </c>
      <c r="F270" s="126">
        <v>34.61649522185364</v>
      </c>
      <c r="G270" s="127">
        <f t="shared" si="16"/>
        <v>7.713085865244989</v>
      </c>
      <c r="H270" s="129"/>
      <c r="I270" s="130">
        <f t="shared" si="11"/>
        <v>267</v>
      </c>
      <c r="J270" s="127">
        <f t="shared" si="17"/>
        <v>101.54171931743734</v>
      </c>
      <c r="K270" s="127">
        <f t="shared" si="18"/>
        <v>2.629461090424428</v>
      </c>
      <c r="L270" s="128"/>
      <c r="M270" s="130">
        <f t="shared" si="12"/>
        <v>267</v>
      </c>
      <c r="N270" s="127">
        <f t="shared" si="19"/>
        <v>57.6941587030894</v>
      </c>
      <c r="O270" s="127">
        <f t="shared" si="20"/>
        <v>4.6278515191469936</v>
      </c>
      <c r="P270" s="129"/>
      <c r="Q270" s="130">
        <f t="shared" si="13"/>
        <v>267</v>
      </c>
      <c r="R270" s="127">
        <f t="shared" si="21"/>
        <v>152.312578976156</v>
      </c>
      <c r="S270" s="127">
        <f t="shared" si="22"/>
        <v>1.7529740602829522</v>
      </c>
      <c r="T270" s="115"/>
      <c r="U270" s="130">
        <f t="shared" si="14"/>
        <v>267</v>
      </c>
      <c r="V270" s="127">
        <f t="shared" si="23"/>
        <v>86.541238054634093</v>
      </c>
      <c r="W270" s="127">
        <f t="shared" si="24"/>
        <v>3.0852343460979959</v>
      </c>
      <c r="X270" s="115"/>
      <c r="Y270" s="125">
        <v>267</v>
      </c>
      <c r="Z270" s="126">
        <v>43.026395939086292</v>
      </c>
      <c r="AA270" s="127">
        <f t="shared" si="25"/>
        <v>6.2054930275359244</v>
      </c>
      <c r="AB270" s="120"/>
      <c r="AC270" s="115"/>
      <c r="AD270" s="115"/>
      <c r="AE270" s="115"/>
      <c r="AF270" s="115"/>
    </row>
    <row r="271" spans="1:32" ht="12.75" customHeight="1">
      <c r="A271" s="125">
        <v>268</v>
      </c>
      <c r="B271" s="126">
        <v>60.971690442599581</v>
      </c>
      <c r="C271" s="127">
        <f t="shared" si="15"/>
        <v>4.3954825272935896</v>
      </c>
      <c r="D271" s="128"/>
      <c r="E271" s="125">
        <v>268</v>
      </c>
      <c r="F271" s="126">
        <v>34.643005933295214</v>
      </c>
      <c r="G271" s="127">
        <f t="shared" si="16"/>
        <v>7.7360492480367178</v>
      </c>
      <c r="H271" s="129"/>
      <c r="I271" s="130">
        <f t="shared" si="11"/>
        <v>268</v>
      </c>
      <c r="J271" s="127">
        <f t="shared" si="17"/>
        <v>101.61948407099931</v>
      </c>
      <c r="K271" s="127">
        <f t="shared" si="18"/>
        <v>2.6372895163761534</v>
      </c>
      <c r="L271" s="128"/>
      <c r="M271" s="130">
        <f t="shared" si="12"/>
        <v>268</v>
      </c>
      <c r="N271" s="127">
        <f t="shared" si="19"/>
        <v>57.73834322215869</v>
      </c>
      <c r="O271" s="127">
        <f t="shared" si="20"/>
        <v>4.6416295488220305</v>
      </c>
      <c r="P271" s="129"/>
      <c r="Q271" s="130">
        <f t="shared" si="13"/>
        <v>268</v>
      </c>
      <c r="R271" s="127">
        <f t="shared" si="21"/>
        <v>152.42922610649893</v>
      </c>
      <c r="S271" s="127">
        <f t="shared" si="22"/>
        <v>1.758193010917436</v>
      </c>
      <c r="T271" s="115"/>
      <c r="U271" s="130">
        <f t="shared" si="14"/>
        <v>268</v>
      </c>
      <c r="V271" s="127">
        <f t="shared" si="23"/>
        <v>86.607514833238028</v>
      </c>
      <c r="W271" s="127">
        <f t="shared" si="24"/>
        <v>3.0944196992146873</v>
      </c>
      <c r="X271" s="115"/>
      <c r="Y271" s="125">
        <v>268</v>
      </c>
      <c r="Z271" s="126">
        <v>43.031573604060917</v>
      </c>
      <c r="AA271" s="127">
        <f t="shared" si="25"/>
        <v>6.2279851177626622</v>
      </c>
      <c r="AB271" s="120"/>
      <c r="AC271" s="115"/>
      <c r="AD271" s="115"/>
      <c r="AE271" s="115"/>
      <c r="AF271" s="115"/>
    </row>
    <row r="272" spans="1:32" ht="12.75" customHeight="1">
      <c r="A272" s="125">
        <v>269</v>
      </c>
      <c r="B272" s="126">
        <v>61.018194512806041</v>
      </c>
      <c r="C272" s="127">
        <f t="shared" si="15"/>
        <v>4.4085211328818374</v>
      </c>
      <c r="D272" s="128"/>
      <c r="E272" s="125">
        <v>269</v>
      </c>
      <c r="F272" s="126">
        <v>34.669428700457971</v>
      </c>
      <c r="G272" s="127">
        <f t="shared" si="16"/>
        <v>7.7589971938720357</v>
      </c>
      <c r="H272" s="129"/>
      <c r="I272" s="130">
        <f t="shared" si="11"/>
        <v>269</v>
      </c>
      <c r="J272" s="127">
        <f t="shared" si="17"/>
        <v>101.69699085467674</v>
      </c>
      <c r="K272" s="127">
        <f t="shared" si="18"/>
        <v>2.6451126797291025</v>
      </c>
      <c r="L272" s="128"/>
      <c r="M272" s="130">
        <f t="shared" si="12"/>
        <v>269</v>
      </c>
      <c r="N272" s="127">
        <f t="shared" si="19"/>
        <v>57.782381167429953</v>
      </c>
      <c r="O272" s="127">
        <f t="shared" si="20"/>
        <v>4.6553983163232209</v>
      </c>
      <c r="P272" s="129"/>
      <c r="Q272" s="130">
        <f t="shared" si="13"/>
        <v>269</v>
      </c>
      <c r="R272" s="127">
        <f t="shared" si="21"/>
        <v>152.5454862820151</v>
      </c>
      <c r="S272" s="127">
        <f t="shared" si="22"/>
        <v>1.763408453152735</v>
      </c>
      <c r="T272" s="115"/>
      <c r="U272" s="130">
        <f t="shared" si="14"/>
        <v>269</v>
      </c>
      <c r="V272" s="127">
        <f t="shared" si="23"/>
        <v>86.67357175114492</v>
      </c>
      <c r="W272" s="127">
        <f t="shared" si="24"/>
        <v>3.1035988775488144</v>
      </c>
      <c r="X272" s="115"/>
      <c r="Y272" s="125">
        <v>269</v>
      </c>
      <c r="Z272" s="126">
        <v>43.036751269035534</v>
      </c>
      <c r="AA272" s="127">
        <f t="shared" si="25"/>
        <v>6.2504717960331391</v>
      </c>
      <c r="AB272" s="120"/>
      <c r="AC272" s="115"/>
      <c r="AD272" s="115"/>
      <c r="AE272" s="115"/>
      <c r="AF272" s="115"/>
    </row>
    <row r="273" spans="1:32" ht="12.75" customHeight="1">
      <c r="A273" s="125">
        <v>270</v>
      </c>
      <c r="B273" s="126">
        <v>61.064544949745752</v>
      </c>
      <c r="C273" s="127">
        <f t="shared" si="15"/>
        <v>4.4215510034865853</v>
      </c>
      <c r="D273" s="128"/>
      <c r="E273" s="125">
        <v>270</v>
      </c>
      <c r="F273" s="126">
        <v>34.695764175991904</v>
      </c>
      <c r="G273" s="127">
        <f t="shared" si="16"/>
        <v>7.7819297661363898</v>
      </c>
      <c r="H273" s="129"/>
      <c r="I273" s="130">
        <f t="shared" si="11"/>
        <v>270</v>
      </c>
      <c r="J273" s="127">
        <f t="shared" si="17"/>
        <v>101.7742415829096</v>
      </c>
      <c r="K273" s="127">
        <f t="shared" si="18"/>
        <v>2.6529306020919505</v>
      </c>
      <c r="L273" s="128"/>
      <c r="M273" s="130">
        <f t="shared" si="12"/>
        <v>270</v>
      </c>
      <c r="N273" s="127">
        <f t="shared" si="19"/>
        <v>57.826273626653176</v>
      </c>
      <c r="O273" s="127">
        <f t="shared" si="20"/>
        <v>4.6691578596818335</v>
      </c>
      <c r="P273" s="129"/>
      <c r="Q273" s="130">
        <f t="shared" si="13"/>
        <v>270</v>
      </c>
      <c r="R273" s="127">
        <f t="shared" si="21"/>
        <v>152.66136237436436</v>
      </c>
      <c r="S273" s="127">
        <f t="shared" si="22"/>
        <v>1.7686204013946343</v>
      </c>
      <c r="T273" s="115"/>
      <c r="U273" s="130">
        <f t="shared" si="14"/>
        <v>270</v>
      </c>
      <c r="V273" s="127">
        <f t="shared" si="23"/>
        <v>86.73941043997975</v>
      </c>
      <c r="W273" s="127">
        <f t="shared" si="24"/>
        <v>3.1127719064545563</v>
      </c>
      <c r="X273" s="115"/>
      <c r="Y273" s="125">
        <v>270</v>
      </c>
      <c r="Z273" s="126">
        <v>43.041928934010151</v>
      </c>
      <c r="AA273" s="127">
        <f t="shared" si="25"/>
        <v>6.272953064300423</v>
      </c>
      <c r="AB273" s="120"/>
      <c r="AC273" s="115"/>
      <c r="AD273" s="115"/>
      <c r="AE273" s="115"/>
      <c r="AF273" s="115"/>
    </row>
    <row r="274" spans="1:32" ht="12.75" customHeight="1">
      <c r="A274" s="125">
        <v>271</v>
      </c>
      <c r="B274" s="126">
        <v>61.110742889343207</v>
      </c>
      <c r="C274" s="127">
        <f t="shared" si="15"/>
        <v>4.4345721748255542</v>
      </c>
      <c r="D274" s="128"/>
      <c r="E274" s="125">
        <v>271</v>
      </c>
      <c r="F274" s="126">
        <v>34.722013005308639</v>
      </c>
      <c r="G274" s="127">
        <f t="shared" si="16"/>
        <v>7.8048470276929764</v>
      </c>
      <c r="H274" s="129"/>
      <c r="I274" s="130">
        <f t="shared" si="11"/>
        <v>271</v>
      </c>
      <c r="J274" s="127">
        <f t="shared" si="17"/>
        <v>101.85123814890535</v>
      </c>
      <c r="K274" s="127">
        <f t="shared" si="18"/>
        <v>2.6607433048953326</v>
      </c>
      <c r="L274" s="128"/>
      <c r="M274" s="130">
        <f t="shared" si="12"/>
        <v>271</v>
      </c>
      <c r="N274" s="127">
        <f t="shared" si="19"/>
        <v>57.870021675514401</v>
      </c>
      <c r="O274" s="127">
        <f t="shared" si="20"/>
        <v>4.6829082166157852</v>
      </c>
      <c r="P274" s="129"/>
      <c r="Q274" s="130">
        <f t="shared" si="13"/>
        <v>271</v>
      </c>
      <c r="R274" s="127">
        <f t="shared" si="21"/>
        <v>152.77685722335801</v>
      </c>
      <c r="S274" s="127">
        <f t="shared" si="22"/>
        <v>1.773828869930222</v>
      </c>
      <c r="T274" s="115"/>
      <c r="U274" s="130">
        <f t="shared" si="14"/>
        <v>271</v>
      </c>
      <c r="V274" s="127">
        <f t="shared" si="23"/>
        <v>86.805032513271598</v>
      </c>
      <c r="W274" s="127">
        <f t="shared" si="24"/>
        <v>3.1219388110771904</v>
      </c>
      <c r="X274" s="115"/>
      <c r="Y274" s="125">
        <v>271</v>
      </c>
      <c r="Z274" s="126">
        <v>43.047106598984769</v>
      </c>
      <c r="AA274" s="127">
        <f t="shared" si="25"/>
        <v>6.2954289245166439</v>
      </c>
      <c r="AB274" s="120"/>
      <c r="AC274" s="115"/>
      <c r="AD274" s="115"/>
      <c r="AE274" s="115"/>
      <c r="AF274" s="115"/>
    </row>
    <row r="275" spans="1:32" ht="12.75" customHeight="1">
      <c r="A275" s="125">
        <v>272</v>
      </c>
      <c r="B275" s="126">
        <v>61.156789454971275</v>
      </c>
      <c r="C275" s="127">
        <f t="shared" si="15"/>
        <v>4.4475846823232779</v>
      </c>
      <c r="D275" s="128"/>
      <c r="E275" s="125">
        <v>272</v>
      </c>
      <c r="F275" s="126">
        <v>34.748175826688218</v>
      </c>
      <c r="G275" s="127">
        <f t="shared" si="16"/>
        <v>7.8277490408889703</v>
      </c>
      <c r="H275" s="129"/>
      <c r="I275" s="130">
        <f t="shared" si="11"/>
        <v>272</v>
      </c>
      <c r="J275" s="127">
        <f t="shared" si="17"/>
        <v>101.92798242495213</v>
      </c>
      <c r="K275" s="127">
        <f t="shared" si="18"/>
        <v>2.6685508093939663</v>
      </c>
      <c r="L275" s="128"/>
      <c r="M275" s="130">
        <f t="shared" si="12"/>
        <v>272</v>
      </c>
      <c r="N275" s="127">
        <f t="shared" si="19"/>
        <v>57.913626377813699</v>
      </c>
      <c r="O275" s="127">
        <f t="shared" si="20"/>
        <v>4.6966494245333816</v>
      </c>
      <c r="P275" s="129"/>
      <c r="Q275" s="130">
        <f t="shared" si="13"/>
        <v>272</v>
      </c>
      <c r="R275" s="127">
        <f t="shared" si="21"/>
        <v>152.89197363742818</v>
      </c>
      <c r="S275" s="127">
        <f t="shared" si="22"/>
        <v>1.7790338729293111</v>
      </c>
      <c r="T275" s="115"/>
      <c r="U275" s="130">
        <f t="shared" si="14"/>
        <v>272</v>
      </c>
      <c r="V275" s="127">
        <f t="shared" si="23"/>
        <v>86.870439566720535</v>
      </c>
      <c r="W275" s="127">
        <f t="shared" si="24"/>
        <v>3.1310996163555886</v>
      </c>
      <c r="X275" s="115"/>
      <c r="Y275" s="125">
        <v>272</v>
      </c>
      <c r="Z275" s="126">
        <v>43.052284263959393</v>
      </c>
      <c r="AA275" s="127">
        <f t="shared" si="25"/>
        <v>6.3178993786329922</v>
      </c>
      <c r="AB275" s="120"/>
      <c r="AC275" s="115"/>
      <c r="AD275" s="115"/>
      <c r="AE275" s="115"/>
      <c r="AF275" s="115"/>
    </row>
    <row r="276" spans="1:32" ht="12.75" customHeight="1">
      <c r="A276" s="125">
        <v>273</v>
      </c>
      <c r="B276" s="126">
        <v>61.202685757635294</v>
      </c>
      <c r="C276" s="127">
        <f t="shared" si="15"/>
        <v>4.4605885611146094</v>
      </c>
      <c r="D276" s="128"/>
      <c r="E276" s="125">
        <v>273</v>
      </c>
      <c r="F276" s="126">
        <v>34.774253271383685</v>
      </c>
      <c r="G276" s="127">
        <f t="shared" si="16"/>
        <v>7.8506358675617136</v>
      </c>
      <c r="H276" s="129"/>
      <c r="I276" s="130">
        <f t="shared" si="11"/>
        <v>273</v>
      </c>
      <c r="J276" s="127">
        <f t="shared" si="17"/>
        <v>102.00447626272549</v>
      </c>
      <c r="K276" s="127">
        <f t="shared" si="18"/>
        <v>2.6763531366687654</v>
      </c>
      <c r="L276" s="128"/>
      <c r="M276" s="130">
        <f t="shared" si="12"/>
        <v>273</v>
      </c>
      <c r="N276" s="127">
        <f t="shared" si="19"/>
        <v>57.957088785639478</v>
      </c>
      <c r="O276" s="127">
        <f t="shared" si="20"/>
        <v>4.7103815205370276</v>
      </c>
      <c r="P276" s="129"/>
      <c r="Q276" s="130">
        <f t="shared" si="13"/>
        <v>273</v>
      </c>
      <c r="R276" s="127">
        <f t="shared" si="21"/>
        <v>153.00671439408822</v>
      </c>
      <c r="S276" s="127">
        <f t="shared" si="22"/>
        <v>1.7842354244458438</v>
      </c>
      <c r="T276" s="115"/>
      <c r="U276" s="130">
        <f t="shared" si="14"/>
        <v>273</v>
      </c>
      <c r="V276" s="127">
        <f t="shared" si="23"/>
        <v>86.935633178459213</v>
      </c>
      <c r="W276" s="127">
        <f t="shared" si="24"/>
        <v>3.1402543470246851</v>
      </c>
      <c r="X276" s="115"/>
      <c r="Y276" s="125">
        <v>273</v>
      </c>
      <c r="Z276" s="126">
        <v>43.057461928934003</v>
      </c>
      <c r="AA276" s="127">
        <f t="shared" si="25"/>
        <v>6.3403644285997238</v>
      </c>
      <c r="AB276" s="120"/>
      <c r="AC276" s="115"/>
      <c r="AD276" s="115"/>
      <c r="AE276" s="115"/>
      <c r="AF276" s="115"/>
    </row>
    <row r="277" spans="1:32" ht="12.75" customHeight="1">
      <c r="A277" s="125">
        <v>274</v>
      </c>
      <c r="B277" s="126">
        <v>61.248432896154036</v>
      </c>
      <c r="C277" s="127">
        <f t="shared" si="15"/>
        <v>4.4735838460481698</v>
      </c>
      <c r="D277" s="128"/>
      <c r="E277" s="125">
        <v>274</v>
      </c>
      <c r="F277" s="126">
        <v>34.800245963723881</v>
      </c>
      <c r="G277" s="127">
        <f t="shared" si="16"/>
        <v>7.8735075690447793</v>
      </c>
      <c r="H277" s="129"/>
      <c r="I277" s="130">
        <f t="shared" si="11"/>
        <v>274</v>
      </c>
      <c r="J277" s="127">
        <f t="shared" si="17"/>
        <v>102.08072149359006</v>
      </c>
      <c r="K277" s="127">
        <f t="shared" si="18"/>
        <v>2.6841503076289017</v>
      </c>
      <c r="L277" s="128"/>
      <c r="M277" s="130">
        <f t="shared" si="12"/>
        <v>274</v>
      </c>
      <c r="N277" s="127">
        <f t="shared" si="19"/>
        <v>58.000409939539807</v>
      </c>
      <c r="O277" s="127">
        <f t="shared" si="20"/>
        <v>4.7241045414268674</v>
      </c>
      <c r="P277" s="129"/>
      <c r="Q277" s="130">
        <f t="shared" si="13"/>
        <v>274</v>
      </c>
      <c r="R277" s="127">
        <f t="shared" si="21"/>
        <v>153.12108224038508</v>
      </c>
      <c r="S277" s="127">
        <f t="shared" si="22"/>
        <v>1.7894335384192679</v>
      </c>
      <c r="T277" s="115"/>
      <c r="U277" s="130">
        <f t="shared" si="14"/>
        <v>274</v>
      </c>
      <c r="V277" s="127">
        <f t="shared" si="23"/>
        <v>87.000614909309704</v>
      </c>
      <c r="W277" s="127">
        <f t="shared" si="24"/>
        <v>3.1494030276179115</v>
      </c>
      <c r="X277" s="115"/>
      <c r="Y277" s="125">
        <v>274</v>
      </c>
      <c r="Z277" s="126">
        <v>43.062639593908628</v>
      </c>
      <c r="AA277" s="127">
        <f t="shared" si="25"/>
        <v>6.3628240763661488</v>
      </c>
      <c r="AB277" s="120"/>
      <c r="AC277" s="115"/>
      <c r="AD277" s="115"/>
      <c r="AE277" s="115"/>
      <c r="AF277" s="115"/>
    </row>
    <row r="278" spans="1:32" ht="12.75" customHeight="1">
      <c r="A278" s="125">
        <v>275</v>
      </c>
      <c r="B278" s="126">
        <v>61.294031957337324</v>
      </c>
      <c r="C278" s="127">
        <f t="shared" si="15"/>
        <v>4.4865705716897377</v>
      </c>
      <c r="D278" s="128"/>
      <c r="E278" s="125">
        <v>275</v>
      </c>
      <c r="F278" s="126">
        <v>34.826154521214384</v>
      </c>
      <c r="G278" s="127">
        <f t="shared" si="16"/>
        <v>7.8963642061739403</v>
      </c>
      <c r="H278" s="129"/>
      <c r="I278" s="130">
        <f t="shared" si="11"/>
        <v>275</v>
      </c>
      <c r="J278" s="127">
        <f t="shared" si="17"/>
        <v>102.15671992889554</v>
      </c>
      <c r="K278" s="127">
        <f t="shared" si="18"/>
        <v>2.6919423430138427</v>
      </c>
      <c r="L278" s="128"/>
      <c r="M278" s="130">
        <f t="shared" si="12"/>
        <v>275</v>
      </c>
      <c r="N278" s="127">
        <f t="shared" si="19"/>
        <v>58.043590868690643</v>
      </c>
      <c r="O278" s="127">
        <f t="shared" si="20"/>
        <v>4.7378185237043642</v>
      </c>
      <c r="P278" s="129"/>
      <c r="Q278" s="130">
        <f t="shared" si="13"/>
        <v>275</v>
      </c>
      <c r="R278" s="127">
        <f t="shared" si="21"/>
        <v>153.23507989334331</v>
      </c>
      <c r="S278" s="127">
        <f t="shared" si="22"/>
        <v>1.7946282286758952</v>
      </c>
      <c r="T278" s="115"/>
      <c r="U278" s="130">
        <f t="shared" si="14"/>
        <v>275</v>
      </c>
      <c r="V278" s="127">
        <f t="shared" si="23"/>
        <v>87.06538630303595</v>
      </c>
      <c r="W278" s="127">
        <f t="shared" si="24"/>
        <v>3.1585456824695766</v>
      </c>
      <c r="X278" s="115"/>
      <c r="Y278" s="125">
        <v>275</v>
      </c>
      <c r="Z278" s="126">
        <v>43.067817258883252</v>
      </c>
      <c r="AA278" s="127">
        <f t="shared" si="25"/>
        <v>6.3852783238806454</v>
      </c>
      <c r="AB278" s="120"/>
      <c r="AC278" s="115"/>
      <c r="AD278" s="115"/>
      <c r="AE278" s="115"/>
      <c r="AF278" s="115"/>
    </row>
    <row r="279" spans="1:32" ht="12.75" customHeight="1">
      <c r="A279" s="125">
        <v>276</v>
      </c>
      <c r="B279" s="126">
        <v>61.339484016160227</v>
      </c>
      <c r="C279" s="127">
        <f t="shared" si="15"/>
        <v>4.4995487723256078</v>
      </c>
      <c r="D279" s="128"/>
      <c r="E279" s="125">
        <v>276</v>
      </c>
      <c r="F279" s="126">
        <v>34.851979554636493</v>
      </c>
      <c r="G279" s="127">
        <f t="shared" si="16"/>
        <v>7.9192058392930695</v>
      </c>
      <c r="H279" s="129"/>
      <c r="I279" s="130">
        <f t="shared" ref="I279:I533" si="26">I278+1</f>
        <v>276</v>
      </c>
      <c r="J279" s="127">
        <f t="shared" si="17"/>
        <v>102.23247336026705</v>
      </c>
      <c r="K279" s="127">
        <f t="shared" si="18"/>
        <v>2.6997292633953647</v>
      </c>
      <c r="L279" s="128"/>
      <c r="M279" s="130">
        <f t="shared" ref="M279:M533" si="27">M278+1</f>
        <v>276</v>
      </c>
      <c r="N279" s="127">
        <f t="shared" si="19"/>
        <v>58.086632591060827</v>
      </c>
      <c r="O279" s="127">
        <f t="shared" si="20"/>
        <v>4.7515235035758412</v>
      </c>
      <c r="P279" s="129"/>
      <c r="Q279" s="130">
        <f t="shared" ref="Q279:Q533" si="28">Q278+1</f>
        <v>276</v>
      </c>
      <c r="R279" s="127">
        <f t="shared" si="21"/>
        <v>153.34871004040056</v>
      </c>
      <c r="S279" s="127">
        <f t="shared" si="22"/>
        <v>1.7998195089302433</v>
      </c>
      <c r="T279" s="115"/>
      <c r="U279" s="130">
        <f t="shared" ref="U279:U533" si="29">U278+1</f>
        <v>276</v>
      </c>
      <c r="V279" s="127">
        <f t="shared" si="23"/>
        <v>87.129948886591222</v>
      </c>
      <c r="W279" s="127">
        <f t="shared" si="24"/>
        <v>3.1676823357172283</v>
      </c>
      <c r="X279" s="115"/>
      <c r="Y279" s="125">
        <v>276</v>
      </c>
      <c r="Z279" s="126">
        <v>43.07299492385787</v>
      </c>
      <c r="AA279" s="127">
        <f t="shared" si="25"/>
        <v>6.4077271730906569</v>
      </c>
      <c r="AB279" s="120"/>
      <c r="AC279" s="115"/>
      <c r="AD279" s="115"/>
      <c r="AE279" s="115"/>
      <c r="AF279" s="115"/>
    </row>
    <row r="280" spans="1:32" ht="12.75" customHeight="1">
      <c r="A280" s="125">
        <v>277</v>
      </c>
      <c r="B280" s="126">
        <v>61.384790135934509</v>
      </c>
      <c r="C280" s="127">
        <f t="shared" si="15"/>
        <v>4.5125184819658584</v>
      </c>
      <c r="D280" s="128"/>
      <c r="E280" s="125">
        <v>277</v>
      </c>
      <c r="F280" s="126">
        <v>34.877721668144609</v>
      </c>
      <c r="G280" s="127">
        <f t="shared" si="16"/>
        <v>7.9420325282599107</v>
      </c>
      <c r="H280" s="129"/>
      <c r="I280" s="130">
        <f t="shared" si="26"/>
        <v>277</v>
      </c>
      <c r="J280" s="127">
        <f t="shared" si="17"/>
        <v>102.30798355989086</v>
      </c>
      <c r="K280" s="127">
        <f t="shared" si="18"/>
        <v>2.7075110891795151</v>
      </c>
      <c r="L280" s="128"/>
      <c r="M280" s="130">
        <f t="shared" si="27"/>
        <v>277</v>
      </c>
      <c r="N280" s="127">
        <f t="shared" si="19"/>
        <v>58.129536113574353</v>
      </c>
      <c r="O280" s="127">
        <f t="shared" si="20"/>
        <v>4.7652195169559457</v>
      </c>
      <c r="P280" s="129"/>
      <c r="Q280" s="130">
        <f t="shared" si="28"/>
        <v>277</v>
      </c>
      <c r="R280" s="127">
        <f t="shared" si="21"/>
        <v>153.46197533983627</v>
      </c>
      <c r="S280" s="127">
        <f t="shared" si="22"/>
        <v>1.8050073927863435</v>
      </c>
      <c r="T280" s="115"/>
      <c r="U280" s="130">
        <f t="shared" si="29"/>
        <v>277</v>
      </c>
      <c r="V280" s="127">
        <f t="shared" si="23"/>
        <v>87.194304170361519</v>
      </c>
      <c r="W280" s="127">
        <f t="shared" si="24"/>
        <v>3.1768130113039645</v>
      </c>
      <c r="X280" s="115"/>
      <c r="Y280" s="125">
        <v>277</v>
      </c>
      <c r="Z280" s="126">
        <v>43.07817258883248</v>
      </c>
      <c r="AA280" s="127">
        <f t="shared" si="25"/>
        <v>6.4301706259426856</v>
      </c>
      <c r="AB280" s="120"/>
      <c r="AC280" s="115"/>
      <c r="AD280" s="115"/>
      <c r="AE280" s="115"/>
      <c r="AF280" s="115"/>
    </row>
    <row r="281" spans="1:32" ht="12.75" customHeight="1">
      <c r="A281" s="125">
        <v>278</v>
      </c>
      <c r="B281" s="126">
        <v>61.42995136847653</v>
      </c>
      <c r="C281" s="127">
        <f t="shared" si="15"/>
        <v>4.5254797343476136</v>
      </c>
      <c r="D281" s="128"/>
      <c r="E281" s="125">
        <v>278</v>
      </c>
      <c r="F281" s="126">
        <v>34.903381459361661</v>
      </c>
      <c r="G281" s="127">
        <f t="shared" si="16"/>
        <v>7.9648443324518015</v>
      </c>
      <c r="H281" s="129"/>
      <c r="I281" s="130">
        <f t="shared" si="26"/>
        <v>278</v>
      </c>
      <c r="J281" s="127">
        <f t="shared" si="17"/>
        <v>102.38325228079422</v>
      </c>
      <c r="K281" s="127">
        <f t="shared" si="18"/>
        <v>2.7152878406085681</v>
      </c>
      <c r="L281" s="128"/>
      <c r="M281" s="130">
        <f t="shared" si="27"/>
        <v>278</v>
      </c>
      <c r="N281" s="127">
        <f t="shared" si="19"/>
        <v>58.17230243226944</v>
      </c>
      <c r="O281" s="127">
        <f t="shared" si="20"/>
        <v>4.77890659947108</v>
      </c>
      <c r="P281" s="129"/>
      <c r="Q281" s="130">
        <f t="shared" si="28"/>
        <v>278</v>
      </c>
      <c r="R281" s="127">
        <f t="shared" si="21"/>
        <v>153.57487842119133</v>
      </c>
      <c r="S281" s="127">
        <f t="shared" si="22"/>
        <v>1.8101918937390455</v>
      </c>
      <c r="T281" s="115"/>
      <c r="U281" s="130">
        <f t="shared" si="29"/>
        <v>278</v>
      </c>
      <c r="V281" s="127">
        <f t="shared" si="23"/>
        <v>87.258453648404142</v>
      </c>
      <c r="W281" s="127">
        <f t="shared" si="24"/>
        <v>3.185937732980721</v>
      </c>
      <c r="X281" s="115"/>
      <c r="Y281" s="125">
        <v>278</v>
      </c>
      <c r="Z281" s="126">
        <v>43.083350253807097</v>
      </c>
      <c r="AA281" s="127">
        <f t="shared" si="25"/>
        <v>6.452608684382299</v>
      </c>
      <c r="AB281" s="120"/>
      <c r="AC281" s="115"/>
      <c r="AD281" s="115"/>
      <c r="AE281" s="115"/>
      <c r="AF281" s="115"/>
    </row>
    <row r="282" spans="1:32" ht="12.75" customHeight="1">
      <c r="A282" s="125">
        <v>279</v>
      </c>
      <c r="B282" s="126">
        <v>61.474968754272481</v>
      </c>
      <c r="C282" s="127">
        <f t="shared" si="15"/>
        <v>4.5384325629382225</v>
      </c>
      <c r="D282" s="128"/>
      <c r="E282" s="125">
        <v>279</v>
      </c>
      <c r="F282" s="126">
        <v>34.928959519473004</v>
      </c>
      <c r="G282" s="127">
        <f t="shared" si="16"/>
        <v>7.9876413107712709</v>
      </c>
      <c r="H282" s="129"/>
      <c r="I282" s="130">
        <f t="shared" si="26"/>
        <v>279</v>
      </c>
      <c r="J282" s="127">
        <f t="shared" si="17"/>
        <v>102.4582812571208</v>
      </c>
      <c r="K282" s="127">
        <f t="shared" si="18"/>
        <v>2.7230595377629334</v>
      </c>
      <c r="L282" s="128"/>
      <c r="M282" s="130">
        <f t="shared" si="27"/>
        <v>279</v>
      </c>
      <c r="N282" s="127">
        <f t="shared" si="19"/>
        <v>58.214932532455009</v>
      </c>
      <c r="O282" s="127">
        <f t="shared" si="20"/>
        <v>4.7925847864627622</v>
      </c>
      <c r="P282" s="129"/>
      <c r="Q282" s="130">
        <f t="shared" si="28"/>
        <v>279</v>
      </c>
      <c r="R282" s="127">
        <f t="shared" si="21"/>
        <v>153.6874218856812</v>
      </c>
      <c r="S282" s="127">
        <f t="shared" si="22"/>
        <v>1.8153730251752889</v>
      </c>
      <c r="T282" s="115"/>
      <c r="U282" s="130">
        <f t="shared" si="29"/>
        <v>279</v>
      </c>
      <c r="V282" s="127">
        <f t="shared" si="23"/>
        <v>87.322398798682499</v>
      </c>
      <c r="W282" s="127">
        <f t="shared" si="24"/>
        <v>3.1950565243085087</v>
      </c>
      <c r="X282" s="115"/>
      <c r="Y282" s="125">
        <v>279</v>
      </c>
      <c r="Z282" s="126">
        <v>43.088527918781729</v>
      </c>
      <c r="AA282" s="127">
        <f t="shared" si="25"/>
        <v>6.475041350354128</v>
      </c>
      <c r="AB282" s="120"/>
      <c r="AC282" s="115"/>
      <c r="AD282" s="115"/>
      <c r="AE282" s="115"/>
      <c r="AF282" s="115"/>
    </row>
    <row r="283" spans="1:32" ht="12.75" customHeight="1">
      <c r="A283" s="125">
        <v>280</v>
      </c>
      <c r="B283" s="126">
        <v>61.519843322640476</v>
      </c>
      <c r="C283" s="127">
        <f t="shared" si="15"/>
        <v>4.5513770009384054</v>
      </c>
      <c r="D283" s="128"/>
      <c r="E283" s="125">
        <v>280</v>
      </c>
      <c r="F283" s="126">
        <v>34.954456433318448</v>
      </c>
      <c r="G283" s="127">
        <f t="shared" si="16"/>
        <v>8.0104235216515942</v>
      </c>
      <c r="H283" s="129"/>
      <c r="I283" s="130">
        <f t="shared" si="26"/>
        <v>280</v>
      </c>
      <c r="J283" s="127">
        <f t="shared" si="17"/>
        <v>102.5330722044008</v>
      </c>
      <c r="K283" s="127">
        <f t="shared" si="18"/>
        <v>2.730826200563043</v>
      </c>
      <c r="L283" s="128"/>
      <c r="M283" s="130">
        <f t="shared" si="27"/>
        <v>280</v>
      </c>
      <c r="N283" s="127">
        <f t="shared" si="19"/>
        <v>58.25742738886408</v>
      </c>
      <c r="O283" s="127">
        <f t="shared" si="20"/>
        <v>4.8062541129909571</v>
      </c>
      <c r="P283" s="129"/>
      <c r="Q283" s="130">
        <f t="shared" si="28"/>
        <v>280</v>
      </c>
      <c r="R283" s="127">
        <f t="shared" si="21"/>
        <v>153.79960830660119</v>
      </c>
      <c r="S283" s="127">
        <f t="shared" si="22"/>
        <v>1.8205508003753623</v>
      </c>
      <c r="T283" s="115"/>
      <c r="U283" s="130">
        <f t="shared" si="29"/>
        <v>280</v>
      </c>
      <c r="V283" s="127">
        <f t="shared" si="23"/>
        <v>87.38614108329611</v>
      </c>
      <c r="W283" s="127">
        <f t="shared" si="24"/>
        <v>3.204169408660638</v>
      </c>
      <c r="X283" s="115"/>
      <c r="Y283" s="125">
        <v>280</v>
      </c>
      <c r="Z283" s="126">
        <v>43.093705583756346</v>
      </c>
      <c r="AA283" s="127">
        <f t="shared" si="25"/>
        <v>6.4974686258018766</v>
      </c>
      <c r="AB283" s="120"/>
      <c r="AC283" s="115"/>
      <c r="AD283" s="115"/>
      <c r="AE283" s="115"/>
      <c r="AF283" s="115"/>
    </row>
    <row r="284" spans="1:32" ht="12.75" customHeight="1">
      <c r="A284" s="125">
        <v>281</v>
      </c>
      <c r="B284" s="126">
        <v>61.564576091889862</v>
      </c>
      <c r="C284" s="127">
        <f t="shared" si="15"/>
        <v>4.5643130812853467</v>
      </c>
      <c r="D284" s="128"/>
      <c r="E284" s="125">
        <v>281</v>
      </c>
      <c r="F284" s="126">
        <v>34.979872779482875</v>
      </c>
      <c r="G284" s="127">
        <f t="shared" si="16"/>
        <v>8.0331910230622103</v>
      </c>
      <c r="H284" s="129"/>
      <c r="I284" s="130">
        <f t="shared" si="26"/>
        <v>281</v>
      </c>
      <c r="J284" s="127">
        <f t="shared" si="17"/>
        <v>102.60762681981645</v>
      </c>
      <c r="K284" s="127">
        <f t="shared" si="18"/>
        <v>2.7385878487712079</v>
      </c>
      <c r="L284" s="128"/>
      <c r="M284" s="130">
        <f t="shared" si="27"/>
        <v>281</v>
      </c>
      <c r="N284" s="127">
        <f t="shared" si="19"/>
        <v>58.299787965804796</v>
      </c>
      <c r="O284" s="127">
        <f t="shared" si="20"/>
        <v>4.8199146138373257</v>
      </c>
      <c r="P284" s="129"/>
      <c r="Q284" s="130">
        <f t="shared" si="28"/>
        <v>281</v>
      </c>
      <c r="R284" s="127">
        <f t="shared" si="21"/>
        <v>153.91144022972463</v>
      </c>
      <c r="S284" s="127">
        <f t="shared" si="22"/>
        <v>1.8257252325141389</v>
      </c>
      <c r="T284" s="115"/>
      <c r="U284" s="130">
        <f t="shared" si="29"/>
        <v>281</v>
      </c>
      <c r="V284" s="127">
        <f t="shared" si="23"/>
        <v>87.44968194870718</v>
      </c>
      <c r="W284" s="127">
        <f t="shared" si="24"/>
        <v>3.2132764092248842</v>
      </c>
      <c r="X284" s="115"/>
      <c r="Y284" s="125">
        <v>281</v>
      </c>
      <c r="Z284" s="126">
        <v>43.098883248730964</v>
      </c>
      <c r="AA284" s="127">
        <f t="shared" si="25"/>
        <v>6.5198905126683062</v>
      </c>
      <c r="AB284" s="120"/>
      <c r="AC284" s="115"/>
      <c r="AD284" s="115"/>
      <c r="AE284" s="115"/>
      <c r="AF284" s="115"/>
    </row>
    <row r="285" spans="1:32" ht="12.75" customHeight="1">
      <c r="A285" s="125">
        <v>282</v>
      </c>
      <c r="B285" s="126">
        <v>61.609168069477583</v>
      </c>
      <c r="C285" s="127">
        <f t="shared" si="15"/>
        <v>4.5772408366557453</v>
      </c>
      <c r="D285" s="128"/>
      <c r="E285" s="125">
        <v>282</v>
      </c>
      <c r="F285" s="126">
        <v>35.005209130384991</v>
      </c>
      <c r="G285" s="127">
        <f t="shared" si="16"/>
        <v>8.0559438725141117</v>
      </c>
      <c r="H285" s="129"/>
      <c r="I285" s="130">
        <f t="shared" si="26"/>
        <v>282</v>
      </c>
      <c r="J285" s="127">
        <f t="shared" si="17"/>
        <v>102.68194678246265</v>
      </c>
      <c r="K285" s="127">
        <f t="shared" si="18"/>
        <v>2.7463445019934469</v>
      </c>
      <c r="L285" s="128"/>
      <c r="M285" s="130">
        <f t="shared" si="27"/>
        <v>282</v>
      </c>
      <c r="N285" s="127">
        <f t="shared" si="19"/>
        <v>58.342015217308322</v>
      </c>
      <c r="O285" s="127">
        <f t="shared" si="20"/>
        <v>4.8335663235084665</v>
      </c>
      <c r="P285" s="129"/>
      <c r="Q285" s="130">
        <f t="shared" si="28"/>
        <v>282</v>
      </c>
      <c r="R285" s="127">
        <f t="shared" si="21"/>
        <v>154.02292017369396</v>
      </c>
      <c r="S285" s="127">
        <f t="shared" si="22"/>
        <v>1.8308963346622982</v>
      </c>
      <c r="T285" s="115"/>
      <c r="U285" s="130">
        <f t="shared" si="29"/>
        <v>282</v>
      </c>
      <c r="V285" s="127">
        <f t="shared" si="23"/>
        <v>87.513022825962466</v>
      </c>
      <c r="W285" s="127">
        <f t="shared" si="24"/>
        <v>3.2223775490056452</v>
      </c>
      <c r="X285" s="115"/>
      <c r="Y285" s="125">
        <v>282</v>
      </c>
      <c r="Z285" s="126">
        <v>43.104060913705588</v>
      </c>
      <c r="AA285" s="127">
        <f t="shared" si="25"/>
        <v>6.5423070128952476</v>
      </c>
      <c r="AB285" s="120"/>
      <c r="AC285" s="115"/>
      <c r="AD285" s="115"/>
      <c r="AE285" s="115"/>
      <c r="AF285" s="115"/>
    </row>
    <row r="286" spans="1:32" ht="12.75" customHeight="1">
      <c r="A286" s="125">
        <v>283</v>
      </c>
      <c r="B286" s="126">
        <v>61.653620252161915</v>
      </c>
      <c r="C286" s="127">
        <f t="shared" si="15"/>
        <v>4.5901602994688124</v>
      </c>
      <c r="D286" s="128"/>
      <c r="E286" s="125">
        <v>283</v>
      </c>
      <c r="F286" s="126">
        <v>35.03046605236473</v>
      </c>
      <c r="G286" s="127">
        <f t="shared" si="16"/>
        <v>8.0786821270651092</v>
      </c>
      <c r="H286" s="129"/>
      <c r="I286" s="130">
        <f t="shared" si="26"/>
        <v>283</v>
      </c>
      <c r="J286" s="127">
        <f t="shared" si="17"/>
        <v>102.75603375360319</v>
      </c>
      <c r="K286" s="127">
        <f t="shared" si="18"/>
        <v>2.7540961796812877</v>
      </c>
      <c r="L286" s="128"/>
      <c r="M286" s="130">
        <f t="shared" si="27"/>
        <v>283</v>
      </c>
      <c r="N286" s="127">
        <f t="shared" si="19"/>
        <v>58.38411008727455</v>
      </c>
      <c r="O286" s="127">
        <f t="shared" si="20"/>
        <v>4.8472092762390657</v>
      </c>
      <c r="P286" s="129"/>
      <c r="Q286" s="130">
        <f t="shared" si="28"/>
        <v>283</v>
      </c>
      <c r="R286" s="127">
        <f t="shared" si="21"/>
        <v>154.13405063040477</v>
      </c>
      <c r="S286" s="127">
        <f t="shared" si="22"/>
        <v>1.8360641197875254</v>
      </c>
      <c r="T286" s="115"/>
      <c r="U286" s="130">
        <f t="shared" si="29"/>
        <v>283</v>
      </c>
      <c r="V286" s="127">
        <f t="shared" si="23"/>
        <v>87.576165130911818</v>
      </c>
      <c r="W286" s="127">
        <f t="shared" si="24"/>
        <v>3.231472850826044</v>
      </c>
      <c r="X286" s="115"/>
      <c r="Y286" s="125">
        <v>283</v>
      </c>
      <c r="Z286" s="126">
        <v>43.109238578680213</v>
      </c>
      <c r="AA286" s="127">
        <f t="shared" si="25"/>
        <v>6.5647181284235998</v>
      </c>
      <c r="AB286" s="120"/>
      <c r="AC286" s="115"/>
      <c r="AD286" s="115"/>
      <c r="AE286" s="115"/>
      <c r="AF286" s="115"/>
    </row>
    <row r="287" spans="1:32" ht="12.75" customHeight="1">
      <c r="A287" s="125">
        <v>284</v>
      </c>
      <c r="B287" s="126">
        <v>61.697933626153365</v>
      </c>
      <c r="C287" s="127">
        <f t="shared" si="15"/>
        <v>4.6030715018892332</v>
      </c>
      <c r="D287" s="128"/>
      <c r="E287" s="125">
        <v>284</v>
      </c>
      <c r="F287" s="126">
        <v>35.055644105768948</v>
      </c>
      <c r="G287" s="127">
        <f t="shared" si="16"/>
        <v>8.1014058433250522</v>
      </c>
      <c r="H287" s="129"/>
      <c r="I287" s="130">
        <f t="shared" si="26"/>
        <v>284</v>
      </c>
      <c r="J287" s="127">
        <f t="shared" si="17"/>
        <v>102.82988937692228</v>
      </c>
      <c r="K287" s="127">
        <f t="shared" si="18"/>
        <v>2.7618429011335399</v>
      </c>
      <c r="L287" s="128"/>
      <c r="M287" s="130">
        <f t="shared" si="27"/>
        <v>284</v>
      </c>
      <c r="N287" s="127">
        <f t="shared" si="19"/>
        <v>58.426073509614916</v>
      </c>
      <c r="O287" s="127">
        <f t="shared" si="20"/>
        <v>4.8608435059950317</v>
      </c>
      <c r="P287" s="129"/>
      <c r="Q287" s="130">
        <f t="shared" si="28"/>
        <v>284</v>
      </c>
      <c r="R287" s="127">
        <f t="shared" si="21"/>
        <v>154.2448340653834</v>
      </c>
      <c r="S287" s="127">
        <f t="shared" si="22"/>
        <v>1.8412286007556935</v>
      </c>
      <c r="T287" s="115"/>
      <c r="U287" s="130">
        <f t="shared" si="29"/>
        <v>284</v>
      </c>
      <c r="V287" s="127">
        <f t="shared" si="23"/>
        <v>87.639110264422371</v>
      </c>
      <c r="W287" s="127">
        <f t="shared" si="24"/>
        <v>3.240562337330021</v>
      </c>
      <c r="X287" s="115"/>
      <c r="Y287" s="125">
        <v>284</v>
      </c>
      <c r="Z287" s="126">
        <v>43.114416243654816</v>
      </c>
      <c r="AA287" s="127">
        <f t="shared" si="25"/>
        <v>6.5871238611933318</v>
      </c>
      <c r="AB287" s="120"/>
      <c r="AC287" s="115"/>
      <c r="AD287" s="115"/>
      <c r="AE287" s="115"/>
      <c r="AF287" s="115"/>
    </row>
    <row r="288" spans="1:32" ht="12.75" customHeight="1">
      <c r="A288" s="125">
        <v>285</v>
      </c>
      <c r="B288" s="126">
        <v>61.742109167262974</v>
      </c>
      <c r="C288" s="127">
        <f t="shared" si="15"/>
        <v>4.6159744758300754</v>
      </c>
      <c r="D288" s="128"/>
      <c r="E288" s="125">
        <v>285</v>
      </c>
      <c r="F288" s="126">
        <v>35.080743845035784</v>
      </c>
      <c r="G288" s="127">
        <f t="shared" si="16"/>
        <v>8.1241150774609316</v>
      </c>
      <c r="H288" s="129"/>
      <c r="I288" s="130">
        <f t="shared" si="26"/>
        <v>285</v>
      </c>
      <c r="J288" s="127">
        <f t="shared" si="17"/>
        <v>102.90351527877162</v>
      </c>
      <c r="K288" s="127">
        <f t="shared" si="18"/>
        <v>2.7695846854980455</v>
      </c>
      <c r="L288" s="128"/>
      <c r="M288" s="130">
        <f t="shared" si="27"/>
        <v>285</v>
      </c>
      <c r="N288" s="127">
        <f t="shared" si="19"/>
        <v>58.467906408392977</v>
      </c>
      <c r="O288" s="127">
        <f t="shared" si="20"/>
        <v>4.874469046476559</v>
      </c>
      <c r="P288" s="129"/>
      <c r="Q288" s="130">
        <f t="shared" si="28"/>
        <v>285</v>
      </c>
      <c r="R288" s="127">
        <f t="shared" si="21"/>
        <v>154.35527291815743</v>
      </c>
      <c r="S288" s="127">
        <f t="shared" si="22"/>
        <v>1.8463897903320303</v>
      </c>
      <c r="T288" s="115"/>
      <c r="U288" s="130">
        <f t="shared" si="29"/>
        <v>285</v>
      </c>
      <c r="V288" s="127">
        <f t="shared" si="23"/>
        <v>87.701859612589459</v>
      </c>
      <c r="W288" s="127">
        <f t="shared" si="24"/>
        <v>3.2496460309843727</v>
      </c>
      <c r="X288" s="115"/>
      <c r="Y288" s="125">
        <v>285</v>
      </c>
      <c r="Z288" s="126">
        <v>43.11959390862944</v>
      </c>
      <c r="AA288" s="127">
        <f t="shared" si="25"/>
        <v>6.6095242131434713</v>
      </c>
      <c r="AB288" s="120"/>
      <c r="AC288" s="115"/>
      <c r="AD288" s="115"/>
      <c r="AE288" s="115"/>
      <c r="AF288" s="115"/>
    </row>
    <row r="289" spans="1:32" ht="12.75" customHeight="1">
      <c r="A289" s="125">
        <v>286</v>
      </c>
      <c r="B289" s="126">
        <v>61.786147841048077</v>
      </c>
      <c r="C289" s="127">
        <f t="shared" si="15"/>
        <v>4.6288692529556572</v>
      </c>
      <c r="D289" s="128"/>
      <c r="E289" s="125">
        <v>286</v>
      </c>
      <c r="F289" s="126">
        <v>35.105765818777314</v>
      </c>
      <c r="G289" s="127">
        <f t="shared" si="16"/>
        <v>8.1468098852019573</v>
      </c>
      <c r="H289" s="129"/>
      <c r="I289" s="130">
        <f t="shared" si="26"/>
        <v>286</v>
      </c>
      <c r="J289" s="127">
        <f t="shared" si="17"/>
        <v>102.97691306841347</v>
      </c>
      <c r="K289" s="127">
        <f t="shared" si="18"/>
        <v>2.7773215517733942</v>
      </c>
      <c r="L289" s="128"/>
      <c r="M289" s="130">
        <f t="shared" si="27"/>
        <v>286</v>
      </c>
      <c r="N289" s="127">
        <f t="shared" si="19"/>
        <v>58.50960969796219</v>
      </c>
      <c r="O289" s="127">
        <f t="shared" si="20"/>
        <v>4.8880859311211742</v>
      </c>
      <c r="P289" s="129"/>
      <c r="Q289" s="130">
        <f t="shared" si="28"/>
        <v>286</v>
      </c>
      <c r="R289" s="127">
        <f t="shared" si="21"/>
        <v>154.46536960262017</v>
      </c>
      <c r="S289" s="127">
        <f t="shared" si="22"/>
        <v>1.8515477011822632</v>
      </c>
      <c r="T289" s="115"/>
      <c r="U289" s="130">
        <f t="shared" si="29"/>
        <v>286</v>
      </c>
      <c r="V289" s="127">
        <f t="shared" si="23"/>
        <v>87.764414546943286</v>
      </c>
      <c r="W289" s="127">
        <f t="shared" si="24"/>
        <v>3.2587239540807826</v>
      </c>
      <c r="X289" s="115"/>
      <c r="Y289" s="125">
        <v>286</v>
      </c>
      <c r="Z289" s="126">
        <v>43.124771573604065</v>
      </c>
      <c r="AA289" s="127">
        <f t="shared" si="25"/>
        <v>6.6319191862121238</v>
      </c>
      <c r="AB289" s="120"/>
      <c r="AC289" s="115"/>
      <c r="AD289" s="115"/>
      <c r="AE289" s="115"/>
      <c r="AF289" s="115"/>
    </row>
    <row r="290" spans="1:32" ht="12.75" customHeight="1">
      <c r="A290" s="125">
        <v>287</v>
      </c>
      <c r="B290" s="126">
        <v>61.830050602955389</v>
      </c>
      <c r="C290" s="127">
        <f t="shared" si="15"/>
        <v>4.6417558646843773</v>
      </c>
      <c r="D290" s="128"/>
      <c r="E290" s="125">
        <v>287</v>
      </c>
      <c r="F290" s="126">
        <v>35.130710569861023</v>
      </c>
      <c r="G290" s="127">
        <f t="shared" si="16"/>
        <v>8.1694903218445027</v>
      </c>
      <c r="H290" s="129"/>
      <c r="I290" s="130">
        <f t="shared" si="26"/>
        <v>287</v>
      </c>
      <c r="J290" s="127">
        <f t="shared" si="17"/>
        <v>103.05008433825898</v>
      </c>
      <c r="K290" s="127">
        <f t="shared" si="18"/>
        <v>2.7850535188106265</v>
      </c>
      <c r="L290" s="128"/>
      <c r="M290" s="130">
        <f t="shared" si="27"/>
        <v>287</v>
      </c>
      <c r="N290" s="127">
        <f t="shared" si="19"/>
        <v>58.551184283101705</v>
      </c>
      <c r="O290" s="127">
        <f t="shared" si="20"/>
        <v>4.9016941931067013</v>
      </c>
      <c r="P290" s="129"/>
      <c r="Q290" s="130">
        <f t="shared" si="28"/>
        <v>287</v>
      </c>
      <c r="R290" s="127">
        <f t="shared" si="21"/>
        <v>154.57512650738846</v>
      </c>
      <c r="S290" s="127">
        <f t="shared" si="22"/>
        <v>1.856702345873751</v>
      </c>
      <c r="T290" s="115"/>
      <c r="U290" s="130">
        <f t="shared" si="29"/>
        <v>287</v>
      </c>
      <c r="V290" s="127">
        <f t="shared" si="23"/>
        <v>87.82677642465255</v>
      </c>
      <c r="W290" s="127">
        <f t="shared" si="24"/>
        <v>3.2677961287378015</v>
      </c>
      <c r="X290" s="115"/>
      <c r="Y290" s="125">
        <v>287</v>
      </c>
      <c r="Z290" s="126">
        <v>43.129949238578682</v>
      </c>
      <c r="AA290" s="127">
        <f t="shared" si="25"/>
        <v>6.6543087823364635</v>
      </c>
      <c r="AB290" s="120"/>
      <c r="AC290" s="115"/>
      <c r="AD290" s="115"/>
      <c r="AE290" s="115"/>
      <c r="AF290" s="115"/>
    </row>
    <row r="291" spans="1:32" ht="12.75" customHeight="1">
      <c r="A291" s="125">
        <v>288</v>
      </c>
      <c r="B291" s="126">
        <v>61.873818398461701</v>
      </c>
      <c r="C291" s="127">
        <f t="shared" si="15"/>
        <v>4.654634342191498</v>
      </c>
      <c r="D291" s="128"/>
      <c r="E291" s="125">
        <v>288</v>
      </c>
      <c r="F291" s="126">
        <v>35.155578635489597</v>
      </c>
      <c r="G291" s="127">
        <f t="shared" si="16"/>
        <v>8.1921564422570388</v>
      </c>
      <c r="H291" s="129"/>
      <c r="I291" s="130">
        <f t="shared" si="26"/>
        <v>288</v>
      </c>
      <c r="J291" s="127">
        <f t="shared" si="17"/>
        <v>103.12303066410284</v>
      </c>
      <c r="K291" s="127">
        <f t="shared" si="18"/>
        <v>2.7927806053148987</v>
      </c>
      <c r="L291" s="128"/>
      <c r="M291" s="130">
        <f t="shared" si="27"/>
        <v>288</v>
      </c>
      <c r="N291" s="127">
        <f t="shared" si="19"/>
        <v>58.592631059149333</v>
      </c>
      <c r="O291" s="127">
        <f t="shared" si="20"/>
        <v>4.9152938653542222</v>
      </c>
      <c r="P291" s="129"/>
      <c r="Q291" s="130">
        <f t="shared" si="28"/>
        <v>288</v>
      </c>
      <c r="R291" s="127">
        <f t="shared" si="21"/>
        <v>154.68454599615424</v>
      </c>
      <c r="S291" s="127">
        <f t="shared" si="22"/>
        <v>1.8618537368765995</v>
      </c>
      <c r="T291" s="115"/>
      <c r="U291" s="130">
        <f t="shared" si="29"/>
        <v>288</v>
      </c>
      <c r="V291" s="127">
        <f t="shared" si="23"/>
        <v>87.888946588723982</v>
      </c>
      <c r="W291" s="127">
        <f t="shared" si="24"/>
        <v>3.2768625769028157</v>
      </c>
      <c r="X291" s="115"/>
      <c r="Y291" s="125">
        <v>288</v>
      </c>
      <c r="Z291" s="126">
        <v>43.135126903553299</v>
      </c>
      <c r="AA291" s="127">
        <f t="shared" si="25"/>
        <v>6.6766930034527316</v>
      </c>
      <c r="AB291" s="120"/>
      <c r="AC291" s="115"/>
      <c r="AD291" s="115"/>
      <c r="AE291" s="115"/>
      <c r="AF291" s="115"/>
    </row>
    <row r="292" spans="1:32" ht="12.75" customHeight="1">
      <c r="A292" s="125">
        <v>289</v>
      </c>
      <c r="B292" s="126">
        <v>61.91745216321214</v>
      </c>
      <c r="C292" s="127">
        <f t="shared" si="15"/>
        <v>4.6675047164118864</v>
      </c>
      <c r="D292" s="128"/>
      <c r="E292" s="125">
        <v>289</v>
      </c>
      <c r="F292" s="126">
        <v>35.180370547279622</v>
      </c>
      <c r="G292" s="127">
        <f t="shared" si="16"/>
        <v>8.2148083008849202</v>
      </c>
      <c r="H292" s="129"/>
      <c r="I292" s="130">
        <f t="shared" si="26"/>
        <v>289</v>
      </c>
      <c r="J292" s="127">
        <f t="shared" si="17"/>
        <v>103.19575360535357</v>
      </c>
      <c r="K292" s="127">
        <f t="shared" si="18"/>
        <v>2.8005028298471313</v>
      </c>
      <c r="L292" s="128"/>
      <c r="M292" s="130">
        <f t="shared" si="27"/>
        <v>289</v>
      </c>
      <c r="N292" s="127">
        <f t="shared" si="19"/>
        <v>58.633950912132704</v>
      </c>
      <c r="O292" s="127">
        <f t="shared" si="20"/>
        <v>4.9288849805309516</v>
      </c>
      <c r="P292" s="129"/>
      <c r="Q292" s="130">
        <f t="shared" si="28"/>
        <v>289</v>
      </c>
      <c r="R292" s="127">
        <f t="shared" si="21"/>
        <v>154.79363040803034</v>
      </c>
      <c r="S292" s="127">
        <f t="shared" si="22"/>
        <v>1.8670018865647546</v>
      </c>
      <c r="T292" s="115"/>
      <c r="U292" s="130">
        <f t="shared" si="29"/>
        <v>289</v>
      </c>
      <c r="V292" s="127">
        <f t="shared" si="23"/>
        <v>87.950926368199049</v>
      </c>
      <c r="W292" s="127">
        <f t="shared" si="24"/>
        <v>3.2859233203539682</v>
      </c>
      <c r="X292" s="115"/>
      <c r="Y292" s="125">
        <v>289</v>
      </c>
      <c r="Z292" s="126">
        <v>43.140304568527917</v>
      </c>
      <c r="AA292" s="127">
        <f t="shared" si="25"/>
        <v>6.6990718514962397</v>
      </c>
      <c r="AB292" s="120"/>
      <c r="AC292" s="115"/>
      <c r="AD292" s="115"/>
      <c r="AE292" s="115"/>
      <c r="AF292" s="115"/>
    </row>
    <row r="293" spans="1:32" ht="12.75" customHeight="1">
      <c r="A293" s="125">
        <v>290</v>
      </c>
      <c r="B293" s="126">
        <v>61.960952823155971</v>
      </c>
      <c r="C293" s="127">
        <f t="shared" si="15"/>
        <v>4.680367018042717</v>
      </c>
      <c r="D293" s="128"/>
      <c r="E293" s="125">
        <v>290</v>
      </c>
      <c r="F293" s="126">
        <v>35.205086831338619</v>
      </c>
      <c r="G293" s="127">
        <f t="shared" si="16"/>
        <v>8.2374459517551823</v>
      </c>
      <c r="H293" s="129"/>
      <c r="I293" s="130">
        <f t="shared" si="26"/>
        <v>290</v>
      </c>
      <c r="J293" s="127">
        <f t="shared" si="17"/>
        <v>103.26825470525995</v>
      </c>
      <c r="K293" s="127">
        <f t="shared" si="18"/>
        <v>2.8082202108256307</v>
      </c>
      <c r="L293" s="128"/>
      <c r="M293" s="130">
        <f t="shared" si="27"/>
        <v>290</v>
      </c>
      <c r="N293" s="127">
        <f t="shared" si="19"/>
        <v>58.675144718897698</v>
      </c>
      <c r="O293" s="127">
        <f t="shared" si="20"/>
        <v>4.9424675710531094</v>
      </c>
      <c r="P293" s="129"/>
      <c r="Q293" s="130">
        <f t="shared" si="28"/>
        <v>290</v>
      </c>
      <c r="R293" s="127">
        <f t="shared" si="21"/>
        <v>154.90238205788992</v>
      </c>
      <c r="S293" s="127">
        <f t="shared" si="22"/>
        <v>1.872146807217087</v>
      </c>
      <c r="T293" s="115"/>
      <c r="U293" s="130">
        <f t="shared" si="29"/>
        <v>290</v>
      </c>
      <c r="V293" s="127">
        <f t="shared" si="23"/>
        <v>88.01271707834654</v>
      </c>
      <c r="W293" s="127">
        <f t="shared" si="24"/>
        <v>3.2949783807020734</v>
      </c>
      <c r="X293" s="115"/>
      <c r="Y293" s="125">
        <v>290</v>
      </c>
      <c r="Z293" s="126">
        <v>43.145482233502534</v>
      </c>
      <c r="AA293" s="127">
        <f t="shared" si="25"/>
        <v>6.721445328401372</v>
      </c>
      <c r="AB293" s="120"/>
      <c r="AC293" s="115"/>
      <c r="AD293" s="115"/>
      <c r="AE293" s="115"/>
      <c r="AF293" s="115"/>
    </row>
    <row r="294" spans="1:32" ht="12.75" customHeight="1">
      <c r="A294" s="125">
        <v>291</v>
      </c>
      <c r="B294" s="126">
        <v>62.004321294680139</v>
      </c>
      <c r="C294" s="127">
        <f t="shared" si="15"/>
        <v>4.6932212775461393</v>
      </c>
      <c r="D294" s="128"/>
      <c r="E294" s="125">
        <v>291</v>
      </c>
      <c r="F294" s="126">
        <v>35.229728008340985</v>
      </c>
      <c r="G294" s="127">
        <f t="shared" si="16"/>
        <v>8.2600694484812056</v>
      </c>
      <c r="H294" s="129"/>
      <c r="I294" s="130">
        <f t="shared" si="26"/>
        <v>291</v>
      </c>
      <c r="J294" s="127">
        <f t="shared" si="17"/>
        <v>103.34053549113356</v>
      </c>
      <c r="K294" s="127">
        <f t="shared" si="18"/>
        <v>2.8159327665276837</v>
      </c>
      <c r="L294" s="128"/>
      <c r="M294" s="130">
        <f t="shared" si="27"/>
        <v>291</v>
      </c>
      <c r="N294" s="127">
        <f t="shared" si="19"/>
        <v>58.716213347234977</v>
      </c>
      <c r="O294" s="127">
        <f t="shared" si="20"/>
        <v>4.956041669088723</v>
      </c>
      <c r="P294" s="129"/>
      <c r="Q294" s="130">
        <f t="shared" si="28"/>
        <v>291</v>
      </c>
      <c r="R294" s="127">
        <f t="shared" si="21"/>
        <v>155.01080323670033</v>
      </c>
      <c r="S294" s="127">
        <f t="shared" si="22"/>
        <v>1.8772885110184558</v>
      </c>
      <c r="T294" s="115"/>
      <c r="U294" s="130">
        <f t="shared" si="29"/>
        <v>291</v>
      </c>
      <c r="V294" s="127">
        <f t="shared" si="23"/>
        <v>88.074320020852454</v>
      </c>
      <c r="W294" s="127">
        <f t="shared" si="24"/>
        <v>3.3040277793924826</v>
      </c>
      <c r="X294" s="115"/>
      <c r="Y294" s="125">
        <v>291</v>
      </c>
      <c r="Z294" s="126">
        <v>43.150659898477159</v>
      </c>
      <c r="AA294" s="127">
        <f t="shared" si="25"/>
        <v>6.7438134361015827</v>
      </c>
      <c r="AB294" s="120"/>
      <c r="AC294" s="115"/>
      <c r="AD294" s="115"/>
      <c r="AE294" s="115"/>
      <c r="AF294" s="115"/>
    </row>
    <row r="295" spans="1:32" ht="12.75" customHeight="1">
      <c r="A295" s="125">
        <v>292</v>
      </c>
      <c r="B295" s="126">
        <v>62.047558484740442</v>
      </c>
      <c r="C295" s="127">
        <f t="shared" si="15"/>
        <v>4.7060675251518962</v>
      </c>
      <c r="D295" s="128"/>
      <c r="E295" s="125">
        <v>292</v>
      </c>
      <c r="F295" s="126">
        <v>35.254294593602523</v>
      </c>
      <c r="G295" s="127">
        <f t="shared" si="16"/>
        <v>8.2826788442673376</v>
      </c>
      <c r="H295" s="129"/>
      <c r="I295" s="130">
        <f t="shared" si="26"/>
        <v>292</v>
      </c>
      <c r="J295" s="127">
        <f t="shared" si="17"/>
        <v>103.41259747456741</v>
      </c>
      <c r="K295" s="127">
        <f t="shared" si="18"/>
        <v>2.8236405150911379</v>
      </c>
      <c r="L295" s="128"/>
      <c r="M295" s="130">
        <f t="shared" si="27"/>
        <v>292</v>
      </c>
      <c r="N295" s="127">
        <f t="shared" si="19"/>
        <v>58.75715765600421</v>
      </c>
      <c r="O295" s="127">
        <f t="shared" si="20"/>
        <v>4.9696073065604018</v>
      </c>
      <c r="P295" s="129"/>
      <c r="Q295" s="130">
        <f t="shared" si="28"/>
        <v>292</v>
      </c>
      <c r="R295" s="127">
        <f t="shared" si="21"/>
        <v>155.11889621185111</v>
      </c>
      <c r="S295" s="127">
        <f t="shared" si="22"/>
        <v>1.8824270100607585</v>
      </c>
      <c r="T295" s="115"/>
      <c r="U295" s="130">
        <f t="shared" si="29"/>
        <v>292</v>
      </c>
      <c r="V295" s="127">
        <f t="shared" si="23"/>
        <v>88.135736484006301</v>
      </c>
      <c r="W295" s="127">
        <f t="shared" si="24"/>
        <v>3.3130715377069353</v>
      </c>
      <c r="X295" s="115"/>
      <c r="Y295" s="125">
        <v>292</v>
      </c>
      <c r="Z295" s="126">
        <v>43.155837563451769</v>
      </c>
      <c r="AA295" s="127">
        <f t="shared" si="25"/>
        <v>6.7661761765294015</v>
      </c>
      <c r="AB295" s="120"/>
      <c r="AC295" s="115"/>
      <c r="AD295" s="115"/>
      <c r="AE295" s="115"/>
      <c r="AF295" s="115"/>
    </row>
    <row r="296" spans="1:32" ht="12.75" customHeight="1">
      <c r="A296" s="125">
        <v>293</v>
      </c>
      <c r="B296" s="126">
        <v>62.090665290990557</v>
      </c>
      <c r="C296" s="127">
        <f t="shared" si="15"/>
        <v>4.7189057908599139</v>
      </c>
      <c r="D296" s="128"/>
      <c r="E296" s="125">
        <v>293</v>
      </c>
      <c r="F296" s="126">
        <v>35.278787097153732</v>
      </c>
      <c r="G296" s="127">
        <f t="shared" si="16"/>
        <v>8.3052741919134476</v>
      </c>
      <c r="H296" s="129"/>
      <c r="I296" s="130">
        <f t="shared" si="26"/>
        <v>293</v>
      </c>
      <c r="J296" s="127">
        <f t="shared" si="17"/>
        <v>103.48444215165094</v>
      </c>
      <c r="K296" s="127">
        <f t="shared" si="18"/>
        <v>2.8313434745159483</v>
      </c>
      <c r="L296" s="128"/>
      <c r="M296" s="130">
        <f t="shared" si="27"/>
        <v>293</v>
      </c>
      <c r="N296" s="127">
        <f t="shared" si="19"/>
        <v>58.797978495256224</v>
      </c>
      <c r="O296" s="127">
        <f t="shared" si="20"/>
        <v>4.9831645151480677</v>
      </c>
      <c r="P296" s="129"/>
      <c r="Q296" s="130">
        <f t="shared" si="28"/>
        <v>293</v>
      </c>
      <c r="R296" s="127">
        <f t="shared" si="21"/>
        <v>155.22666322747639</v>
      </c>
      <c r="S296" s="127">
        <f t="shared" si="22"/>
        <v>1.8875623163439657</v>
      </c>
      <c r="T296" s="115"/>
      <c r="U296" s="130">
        <f t="shared" si="29"/>
        <v>293</v>
      </c>
      <c r="V296" s="127">
        <f t="shared" si="23"/>
        <v>88.196967742884326</v>
      </c>
      <c r="W296" s="127">
        <f t="shared" si="24"/>
        <v>3.322109676765379</v>
      </c>
      <c r="X296" s="115"/>
      <c r="Y296" s="125">
        <v>293</v>
      </c>
      <c r="Z296" s="126">
        <v>43.161015228426393</v>
      </c>
      <c r="AA296" s="127">
        <f t="shared" si="25"/>
        <v>6.7885335516164247</v>
      </c>
      <c r="AB296" s="120"/>
      <c r="AC296" s="115"/>
      <c r="AD296" s="115"/>
      <c r="AE296" s="115"/>
      <c r="AF296" s="115"/>
    </row>
    <row r="297" spans="1:32" ht="12.75" customHeight="1">
      <c r="A297" s="125">
        <v>294</v>
      </c>
      <c r="B297" s="126">
        <v>62.133642601908768</v>
      </c>
      <c r="C297" s="127">
        <f t="shared" si="15"/>
        <v>4.7317361044428488</v>
      </c>
      <c r="D297" s="128"/>
      <c r="E297" s="125">
        <v>294</v>
      </c>
      <c r="F297" s="126">
        <v>35.303206023811796</v>
      </c>
      <c r="G297" s="127">
        <f t="shared" si="16"/>
        <v>8.327855543819414</v>
      </c>
      <c r="H297" s="129"/>
      <c r="I297" s="130">
        <f t="shared" si="26"/>
        <v>294</v>
      </c>
      <c r="J297" s="127">
        <f t="shared" si="17"/>
        <v>103.55607100318129</v>
      </c>
      <c r="K297" s="127">
        <f t="shared" si="18"/>
        <v>2.8390416626657089</v>
      </c>
      <c r="L297" s="128"/>
      <c r="M297" s="130">
        <f t="shared" si="27"/>
        <v>294</v>
      </c>
      <c r="N297" s="127">
        <f t="shared" si="19"/>
        <v>58.838676706352999</v>
      </c>
      <c r="O297" s="127">
        <f t="shared" si="20"/>
        <v>4.9967133262916477</v>
      </c>
      <c r="P297" s="129"/>
      <c r="Q297" s="130">
        <f t="shared" si="28"/>
        <v>294</v>
      </c>
      <c r="R297" s="127">
        <f t="shared" si="21"/>
        <v>155.33410650477191</v>
      </c>
      <c r="S297" s="127">
        <f t="shared" si="22"/>
        <v>1.8926944417771394</v>
      </c>
      <c r="T297" s="115"/>
      <c r="U297" s="130">
        <f t="shared" si="29"/>
        <v>294</v>
      </c>
      <c r="V297" s="127">
        <f t="shared" si="23"/>
        <v>88.258015059529484</v>
      </c>
      <c r="W297" s="127">
        <f t="shared" si="24"/>
        <v>3.3311422175277658</v>
      </c>
      <c r="X297" s="115"/>
      <c r="Y297" s="125">
        <v>294</v>
      </c>
      <c r="Z297" s="126">
        <v>43.166192893401025</v>
      </c>
      <c r="AA297" s="127">
        <f t="shared" si="25"/>
        <v>6.8108855632933256</v>
      </c>
      <c r="AB297" s="120"/>
      <c r="AC297" s="115"/>
      <c r="AD297" s="115"/>
      <c r="AE297" s="115"/>
      <c r="AF297" s="115"/>
    </row>
    <row r="298" spans="1:32" ht="12.75" customHeight="1">
      <c r="A298" s="125">
        <v>295</v>
      </c>
      <c r="B298" s="126">
        <v>62.176491296922649</v>
      </c>
      <c r="C298" s="127">
        <f t="shared" si="15"/>
        <v>4.7445584954485955</v>
      </c>
      <c r="D298" s="128"/>
      <c r="E298" s="125">
        <v>295</v>
      </c>
      <c r="F298" s="126">
        <v>35.327551873251494</v>
      </c>
      <c r="G298" s="127">
        <f t="shared" si="16"/>
        <v>8.3504229519895308</v>
      </c>
      <c r="H298" s="129"/>
      <c r="I298" s="130">
        <f t="shared" si="26"/>
        <v>295</v>
      </c>
      <c r="J298" s="127">
        <f t="shared" si="17"/>
        <v>103.62748549487108</v>
      </c>
      <c r="K298" s="127">
        <f t="shared" si="18"/>
        <v>2.846735097269157</v>
      </c>
      <c r="L298" s="128"/>
      <c r="M298" s="130">
        <f t="shared" si="27"/>
        <v>295</v>
      </c>
      <c r="N298" s="127">
        <f t="shared" si="19"/>
        <v>58.879253122085828</v>
      </c>
      <c r="O298" s="127">
        <f t="shared" si="20"/>
        <v>5.0102537711937174</v>
      </c>
      <c r="P298" s="129"/>
      <c r="Q298" s="130">
        <f t="shared" si="28"/>
        <v>295</v>
      </c>
      <c r="R298" s="127">
        <f t="shared" si="21"/>
        <v>155.44122824230661</v>
      </c>
      <c r="S298" s="127">
        <f t="shared" si="22"/>
        <v>1.8978233981794383</v>
      </c>
      <c r="T298" s="115"/>
      <c r="U298" s="130">
        <f t="shared" si="29"/>
        <v>295</v>
      </c>
      <c r="V298" s="127">
        <f t="shared" si="23"/>
        <v>88.318879683128728</v>
      </c>
      <c r="W298" s="127">
        <f t="shared" si="24"/>
        <v>3.3401691807958125</v>
      </c>
      <c r="X298" s="115"/>
      <c r="Y298" s="125">
        <v>295</v>
      </c>
      <c r="Z298" s="126">
        <v>43.171370558375635</v>
      </c>
      <c r="AA298" s="127">
        <f t="shared" si="25"/>
        <v>6.8332322134898575</v>
      </c>
      <c r="AB298" s="120"/>
      <c r="AC298" s="115"/>
      <c r="AD298" s="115"/>
      <c r="AE298" s="115"/>
      <c r="AF298" s="115"/>
    </row>
    <row r="299" spans="1:32" ht="12.75" customHeight="1">
      <c r="A299" s="125">
        <v>296</v>
      </c>
      <c r="B299" s="126">
        <v>62.219212246531477</v>
      </c>
      <c r="C299" s="127">
        <f t="shared" si="15"/>
        <v>4.7573729932027717</v>
      </c>
      <c r="D299" s="128"/>
      <c r="E299" s="125">
        <v>296</v>
      </c>
      <c r="F299" s="126">
        <v>35.351825140074702</v>
      </c>
      <c r="G299" s="127">
        <f t="shared" si="16"/>
        <v>8.3729764680368781</v>
      </c>
      <c r="H299" s="129"/>
      <c r="I299" s="130">
        <f t="shared" si="26"/>
        <v>296</v>
      </c>
      <c r="J299" s="127">
        <f t="shared" si="17"/>
        <v>103.69868707755246</v>
      </c>
      <c r="K299" s="127">
        <f t="shared" si="18"/>
        <v>2.854423795921663</v>
      </c>
      <c r="L299" s="128"/>
      <c r="M299" s="130">
        <f t="shared" si="27"/>
        <v>296</v>
      </c>
      <c r="N299" s="127">
        <f t="shared" si="19"/>
        <v>58.919708566791172</v>
      </c>
      <c r="O299" s="127">
        <f t="shared" si="20"/>
        <v>5.0237858808221265</v>
      </c>
      <c r="P299" s="129"/>
      <c r="Q299" s="130">
        <f t="shared" si="28"/>
        <v>296</v>
      </c>
      <c r="R299" s="127">
        <f t="shared" si="21"/>
        <v>155.54803061632867</v>
      </c>
      <c r="S299" s="127">
        <f t="shared" si="22"/>
        <v>1.9029491972811088</v>
      </c>
      <c r="T299" s="115"/>
      <c r="U299" s="130">
        <f t="shared" si="29"/>
        <v>296</v>
      </c>
      <c r="V299" s="127">
        <f t="shared" si="23"/>
        <v>88.379562850186744</v>
      </c>
      <c r="W299" s="127">
        <f t="shared" si="24"/>
        <v>3.3491905872147516</v>
      </c>
      <c r="X299" s="115"/>
      <c r="Y299" s="125">
        <v>296</v>
      </c>
      <c r="Z299" s="126">
        <v>43.176548223350252</v>
      </c>
      <c r="AA299" s="127">
        <f t="shared" si="25"/>
        <v>6.8555735041348358</v>
      </c>
      <c r="AB299" s="120"/>
      <c r="AC299" s="115"/>
      <c r="AD299" s="115"/>
      <c r="AE299" s="115"/>
      <c r="AF299" s="115"/>
    </row>
    <row r="300" spans="1:32" ht="12.75" customHeight="1">
      <c r="A300" s="125">
        <v>297</v>
      </c>
      <c r="B300" s="126">
        <v>62.261806312426828</v>
      </c>
      <c r="C300" s="127">
        <f t="shared" si="15"/>
        <v>4.7701796268111449</v>
      </c>
      <c r="D300" s="128"/>
      <c r="E300" s="125">
        <v>297</v>
      </c>
      <c r="F300" s="126">
        <v>35.376026313878882</v>
      </c>
      <c r="G300" s="127">
        <f t="shared" si="16"/>
        <v>8.3955161431876153</v>
      </c>
      <c r="H300" s="129"/>
      <c r="I300" s="130">
        <f t="shared" si="26"/>
        <v>297</v>
      </c>
      <c r="J300" s="127">
        <f t="shared" si="17"/>
        <v>103.76967718737805</v>
      </c>
      <c r="K300" s="127">
        <f t="shared" si="18"/>
        <v>2.8621077760866869</v>
      </c>
      <c r="L300" s="128"/>
      <c r="M300" s="130">
        <f t="shared" si="27"/>
        <v>297</v>
      </c>
      <c r="N300" s="127">
        <f t="shared" si="19"/>
        <v>58.960043856464807</v>
      </c>
      <c r="O300" s="127">
        <f t="shared" si="20"/>
        <v>5.0373096859125681</v>
      </c>
      <c r="P300" s="129"/>
      <c r="Q300" s="130">
        <f t="shared" si="28"/>
        <v>297</v>
      </c>
      <c r="R300" s="127">
        <f t="shared" si="21"/>
        <v>155.65451578106706</v>
      </c>
      <c r="S300" s="127">
        <f t="shared" si="22"/>
        <v>1.9080718507244581</v>
      </c>
      <c r="T300" s="115"/>
      <c r="U300" s="130">
        <f t="shared" si="29"/>
        <v>297</v>
      </c>
      <c r="V300" s="127">
        <f t="shared" si="23"/>
        <v>88.440065784697197</v>
      </c>
      <c r="W300" s="127">
        <f t="shared" si="24"/>
        <v>3.3582064572750463</v>
      </c>
      <c r="X300" s="115"/>
      <c r="Y300" s="125">
        <v>297</v>
      </c>
      <c r="Z300" s="126">
        <v>43.18172588832487</v>
      </c>
      <c r="AA300" s="127">
        <f t="shared" si="25"/>
        <v>6.8779094371561582</v>
      </c>
      <c r="AB300" s="120"/>
      <c r="AC300" s="115"/>
      <c r="AD300" s="115"/>
      <c r="AE300" s="115"/>
      <c r="AF300" s="115"/>
    </row>
    <row r="301" spans="1:32" ht="12.75" customHeight="1">
      <c r="A301" s="125">
        <v>298</v>
      </c>
      <c r="B301" s="126">
        <v>62.30427434761085</v>
      </c>
      <c r="C301" s="127">
        <f t="shared" si="15"/>
        <v>4.7829784251620495</v>
      </c>
      <c r="D301" s="128"/>
      <c r="E301" s="125">
        <v>298</v>
      </c>
      <c r="F301" s="126">
        <v>35.400155879324345</v>
      </c>
      <c r="G301" s="127">
        <f t="shared" si="16"/>
        <v>8.4180420282852069</v>
      </c>
      <c r="H301" s="129"/>
      <c r="I301" s="130">
        <f t="shared" si="26"/>
        <v>298</v>
      </c>
      <c r="J301" s="127">
        <f t="shared" si="17"/>
        <v>103.84045724601809</v>
      </c>
      <c r="K301" s="127">
        <f t="shared" si="18"/>
        <v>2.8697870550972291</v>
      </c>
      <c r="L301" s="128"/>
      <c r="M301" s="130">
        <f t="shared" si="27"/>
        <v>298</v>
      </c>
      <c r="N301" s="127">
        <f t="shared" si="19"/>
        <v>59.000259798873913</v>
      </c>
      <c r="O301" s="127">
        <f t="shared" si="20"/>
        <v>5.0508252169711234</v>
      </c>
      <c r="P301" s="129"/>
      <c r="Q301" s="130">
        <f t="shared" si="28"/>
        <v>298</v>
      </c>
      <c r="R301" s="127">
        <f t="shared" si="21"/>
        <v>155.76068586902713</v>
      </c>
      <c r="S301" s="127">
        <f t="shared" si="22"/>
        <v>1.9131913700648195</v>
      </c>
      <c r="T301" s="115"/>
      <c r="U301" s="130">
        <f t="shared" si="29"/>
        <v>298</v>
      </c>
      <c r="V301" s="127">
        <f t="shared" si="23"/>
        <v>88.500389698310855</v>
      </c>
      <c r="W301" s="127">
        <f t="shared" si="24"/>
        <v>3.367216811314083</v>
      </c>
      <c r="X301" s="115"/>
      <c r="Y301" s="125">
        <v>298</v>
      </c>
      <c r="Z301" s="126">
        <v>43.186903553299494</v>
      </c>
      <c r="AA301" s="127">
        <f t="shared" si="25"/>
        <v>6.9002400144807954</v>
      </c>
      <c r="AB301" s="120"/>
      <c r="AC301" s="115"/>
      <c r="AD301" s="115"/>
      <c r="AE301" s="115"/>
      <c r="AF301" s="115"/>
    </row>
    <row r="302" spans="1:32" ht="12.75" customHeight="1">
      <c r="A302" s="125">
        <v>299</v>
      </c>
      <c r="B302" s="126">
        <v>62.346617196512796</v>
      </c>
      <c r="C302" s="127">
        <f t="shared" si="15"/>
        <v>4.7957694169287475</v>
      </c>
      <c r="D302" s="128"/>
      <c r="E302" s="125">
        <v>299</v>
      </c>
      <c r="F302" s="126">
        <v>35.424214316200448</v>
      </c>
      <c r="G302" s="127">
        <f t="shared" si="16"/>
        <v>8.440554173794597</v>
      </c>
      <c r="H302" s="129"/>
      <c r="I302" s="130">
        <f t="shared" si="26"/>
        <v>299</v>
      </c>
      <c r="J302" s="127">
        <f t="shared" si="17"/>
        <v>103.91102866085467</v>
      </c>
      <c r="K302" s="127">
        <f t="shared" si="18"/>
        <v>2.8774616501572483</v>
      </c>
      <c r="L302" s="128"/>
      <c r="M302" s="130">
        <f t="shared" si="27"/>
        <v>299</v>
      </c>
      <c r="N302" s="127">
        <f t="shared" si="19"/>
        <v>59.040357193667418</v>
      </c>
      <c r="O302" s="127">
        <f t="shared" si="20"/>
        <v>5.0643325042767575</v>
      </c>
      <c r="P302" s="129"/>
      <c r="Q302" s="130">
        <f t="shared" si="28"/>
        <v>299</v>
      </c>
      <c r="R302" s="127">
        <f t="shared" si="21"/>
        <v>155.86654299128199</v>
      </c>
      <c r="S302" s="127">
        <f t="shared" si="22"/>
        <v>1.9183077667714989</v>
      </c>
      <c r="T302" s="115"/>
      <c r="U302" s="130">
        <f t="shared" si="29"/>
        <v>299</v>
      </c>
      <c r="V302" s="127">
        <f t="shared" si="23"/>
        <v>88.56053579050112</v>
      </c>
      <c r="W302" s="127">
        <f t="shared" si="24"/>
        <v>3.3762216695178386</v>
      </c>
      <c r="X302" s="115"/>
      <c r="Y302" s="125">
        <v>299</v>
      </c>
      <c r="Z302" s="126">
        <v>43.192081218274112</v>
      </c>
      <c r="AA302" s="127">
        <f t="shared" si="25"/>
        <v>6.9225652380347968</v>
      </c>
      <c r="AB302" s="120"/>
      <c r="AC302" s="115"/>
      <c r="AD302" s="115"/>
      <c r="AE302" s="115"/>
      <c r="AF302" s="115"/>
    </row>
    <row r="303" spans="1:32" ht="12.75" customHeight="1">
      <c r="A303" s="125">
        <v>300</v>
      </c>
      <c r="B303" s="126">
        <v>62.388835695103488</v>
      </c>
      <c r="C303" s="127">
        <f t="shared" si="15"/>
        <v>4.8085526305717732</v>
      </c>
      <c r="D303" s="128"/>
      <c r="E303" s="125">
        <v>300</v>
      </c>
      <c r="F303" s="126">
        <v>35.448202099490615</v>
      </c>
      <c r="G303" s="127">
        <f t="shared" si="16"/>
        <v>8.4630526298063202</v>
      </c>
      <c r="H303" s="129"/>
      <c r="I303" s="130">
        <f t="shared" si="26"/>
        <v>300</v>
      </c>
      <c r="J303" s="127">
        <f t="shared" si="17"/>
        <v>103.98139282517248</v>
      </c>
      <c r="K303" s="127">
        <f t="shared" si="18"/>
        <v>2.885131578343064</v>
      </c>
      <c r="L303" s="128"/>
      <c r="M303" s="130">
        <f t="shared" si="27"/>
        <v>300</v>
      </c>
      <c r="N303" s="127">
        <f t="shared" si="19"/>
        <v>59.080336832484363</v>
      </c>
      <c r="O303" s="127">
        <f t="shared" si="20"/>
        <v>5.0778315778837921</v>
      </c>
      <c r="P303" s="129"/>
      <c r="Q303" s="130">
        <f t="shared" si="28"/>
        <v>300</v>
      </c>
      <c r="R303" s="127">
        <f t="shared" si="21"/>
        <v>155.97208923775872</v>
      </c>
      <c r="S303" s="127">
        <f t="shared" si="22"/>
        <v>1.9234210522287092</v>
      </c>
      <c r="T303" s="115"/>
      <c r="U303" s="130">
        <f t="shared" si="29"/>
        <v>300</v>
      </c>
      <c r="V303" s="127">
        <f t="shared" si="23"/>
        <v>88.620505248726531</v>
      </c>
      <c r="W303" s="127">
        <f t="shared" si="24"/>
        <v>3.3852210519225285</v>
      </c>
      <c r="X303" s="115"/>
      <c r="Y303" s="125">
        <v>300</v>
      </c>
      <c r="Z303" s="126">
        <v>43.197258883248736</v>
      </c>
      <c r="AA303" s="127">
        <f t="shared" si="25"/>
        <v>6.9448851097432849</v>
      </c>
      <c r="AB303" s="120"/>
      <c r="AC303" s="115"/>
      <c r="AD303" s="115"/>
      <c r="AE303" s="115"/>
      <c r="AF303" s="115"/>
    </row>
    <row r="304" spans="1:32" ht="12.75" customHeight="1">
      <c r="A304" s="125">
        <v>301</v>
      </c>
      <c r="B304" s="126">
        <v>62.430930671007943</v>
      </c>
      <c r="C304" s="127">
        <f t="shared" si="15"/>
        <v>4.8213280943412276</v>
      </c>
      <c r="D304" s="128"/>
      <c r="E304" s="125">
        <v>301</v>
      </c>
      <c r="F304" s="126">
        <v>35.472119699436327</v>
      </c>
      <c r="G304" s="127">
        <f t="shared" si="16"/>
        <v>8.4855374460405617</v>
      </c>
      <c r="H304" s="129"/>
      <c r="I304" s="130">
        <f t="shared" si="26"/>
        <v>301</v>
      </c>
      <c r="J304" s="127">
        <f t="shared" si="17"/>
        <v>104.05155111834658</v>
      </c>
      <c r="K304" s="127">
        <f t="shared" si="18"/>
        <v>2.8927968566047362</v>
      </c>
      <c r="L304" s="128"/>
      <c r="M304" s="130">
        <f t="shared" si="27"/>
        <v>301</v>
      </c>
      <c r="N304" s="127">
        <f t="shared" si="19"/>
        <v>59.120199499060547</v>
      </c>
      <c r="O304" s="127">
        <f t="shared" si="20"/>
        <v>5.0913224676243365</v>
      </c>
      <c r="P304" s="129"/>
      <c r="Q304" s="130">
        <f t="shared" si="28"/>
        <v>301</v>
      </c>
      <c r="R304" s="127">
        <f t="shared" si="21"/>
        <v>156.07732667751984</v>
      </c>
      <c r="S304" s="127">
        <f t="shared" si="22"/>
        <v>1.9285312377364912</v>
      </c>
      <c r="T304" s="115"/>
      <c r="U304" s="130">
        <f t="shared" si="29"/>
        <v>301</v>
      </c>
      <c r="V304" s="127">
        <f t="shared" si="23"/>
        <v>88.680299248590813</v>
      </c>
      <c r="W304" s="127">
        <f t="shared" si="24"/>
        <v>3.3942149784162243</v>
      </c>
      <c r="X304" s="115"/>
      <c r="Y304" s="125">
        <v>301</v>
      </c>
      <c r="Z304" s="126">
        <v>43.20243654822324</v>
      </c>
      <c r="AA304" s="127">
        <f t="shared" si="25"/>
        <v>6.9671996315304821</v>
      </c>
      <c r="AB304" s="115"/>
      <c r="AC304" s="115"/>
      <c r="AD304" s="115"/>
      <c r="AE304" s="115"/>
      <c r="AF304" s="115"/>
    </row>
    <row r="305" spans="1:32" ht="12.75" customHeight="1">
      <c r="A305" s="125">
        <v>302</v>
      </c>
      <c r="B305" s="126">
        <v>62.47290294361607</v>
      </c>
      <c r="C305" s="127">
        <f t="shared" si="15"/>
        <v>4.8340958362790554</v>
      </c>
      <c r="D305" s="128"/>
      <c r="E305" s="125">
        <v>302</v>
      </c>
      <c r="F305" s="126">
        <v>35.495967581600041</v>
      </c>
      <c r="G305" s="127">
        <f t="shared" si="16"/>
        <v>8.5080086718511367</v>
      </c>
      <c r="H305" s="129"/>
      <c r="I305" s="130">
        <f t="shared" si="26"/>
        <v>302</v>
      </c>
      <c r="J305" s="127">
        <f t="shared" si="17"/>
        <v>104.12150490602679</v>
      </c>
      <c r="K305" s="127">
        <f t="shared" si="18"/>
        <v>2.9004575017674332</v>
      </c>
      <c r="L305" s="128"/>
      <c r="M305" s="130">
        <f t="shared" si="27"/>
        <v>302</v>
      </c>
      <c r="N305" s="127">
        <f t="shared" si="19"/>
        <v>59.159945969333407</v>
      </c>
      <c r="O305" s="127">
        <f t="shared" si="20"/>
        <v>5.1048052031106819</v>
      </c>
      <c r="P305" s="129"/>
      <c r="Q305" s="130">
        <f t="shared" si="28"/>
        <v>302</v>
      </c>
      <c r="R305" s="127">
        <f t="shared" si="21"/>
        <v>156.18225735904016</v>
      </c>
      <c r="S305" s="127">
        <f t="shared" si="22"/>
        <v>1.9336383345116224</v>
      </c>
      <c r="T305" s="115"/>
      <c r="U305" s="130">
        <f t="shared" si="29"/>
        <v>302</v>
      </c>
      <c r="V305" s="127">
        <f t="shared" si="23"/>
        <v>88.739918954000103</v>
      </c>
      <c r="W305" s="127">
        <f t="shared" si="24"/>
        <v>3.4032034687404549</v>
      </c>
      <c r="X305" s="115"/>
      <c r="Y305" s="125">
        <v>302</v>
      </c>
      <c r="Z305" s="126">
        <v>43.207614213197843</v>
      </c>
      <c r="AA305" s="127">
        <f t="shared" ref="AA305:AA333" si="30">Y305/Z305</f>
        <v>6.9895088053196321</v>
      </c>
      <c r="AB305" s="115"/>
      <c r="AC305" s="115"/>
      <c r="AD305" s="115"/>
      <c r="AE305" s="115"/>
      <c r="AF305" s="115"/>
    </row>
    <row r="306" spans="1:32" ht="12.75" customHeight="1">
      <c r="A306" s="125">
        <v>303</v>
      </c>
      <c r="B306" s="126">
        <v>62.514753324191545</v>
      </c>
      <c r="C306" s="127">
        <f t="shared" si="15"/>
        <v>4.8468558842212861</v>
      </c>
      <c r="D306" s="128"/>
      <c r="E306" s="125">
        <v>303</v>
      </c>
      <c r="F306" s="126">
        <v>35.51974620692701</v>
      </c>
      <c r="G306" s="127">
        <f t="shared" si="16"/>
        <v>8.5304663562294643</v>
      </c>
      <c r="H306" s="129"/>
      <c r="I306" s="130">
        <f t="shared" si="26"/>
        <v>303</v>
      </c>
      <c r="J306" s="127">
        <f t="shared" si="17"/>
        <v>104.19125554031925</v>
      </c>
      <c r="K306" s="127">
        <f t="shared" si="18"/>
        <v>2.9081135305327717</v>
      </c>
      <c r="L306" s="128"/>
      <c r="M306" s="130">
        <f t="shared" si="27"/>
        <v>303</v>
      </c>
      <c r="N306" s="127">
        <f t="shared" si="19"/>
        <v>59.199577011545017</v>
      </c>
      <c r="O306" s="127">
        <f t="shared" si="20"/>
        <v>5.1182798137376784</v>
      </c>
      <c r="P306" s="129"/>
      <c r="Q306" s="130">
        <f t="shared" si="28"/>
        <v>303</v>
      </c>
      <c r="R306" s="127">
        <f t="shared" si="21"/>
        <v>156.28688331047886</v>
      </c>
      <c r="S306" s="127">
        <f t="shared" si="22"/>
        <v>1.9387423536885144</v>
      </c>
      <c r="T306" s="115"/>
      <c r="U306" s="130">
        <f t="shared" si="29"/>
        <v>303</v>
      </c>
      <c r="V306" s="127">
        <f t="shared" si="23"/>
        <v>88.799365517317526</v>
      </c>
      <c r="W306" s="127">
        <f t="shared" si="24"/>
        <v>3.4121865424917859</v>
      </c>
      <c r="X306" s="115"/>
      <c r="Y306" s="125">
        <v>303</v>
      </c>
      <c r="Z306" s="126">
        <v>43.212791878172453</v>
      </c>
      <c r="AA306" s="127">
        <f t="shared" si="30"/>
        <v>7.0118126330331059</v>
      </c>
      <c r="AB306" s="115"/>
      <c r="AC306" s="115"/>
      <c r="AD306" s="115"/>
      <c r="AE306" s="115"/>
      <c r="AF306" s="115"/>
    </row>
    <row r="307" spans="1:32" ht="12.75" customHeight="1">
      <c r="A307" s="125">
        <v>304</v>
      </c>
      <c r="B307" s="126">
        <v>62.556482615978936</v>
      </c>
      <c r="C307" s="127">
        <f t="shared" si="15"/>
        <v>4.8596082658002357</v>
      </c>
      <c r="D307" s="128"/>
      <c r="E307" s="125">
        <v>304</v>
      </c>
      <c r="F307" s="126">
        <v>35.543456031806208</v>
      </c>
      <c r="G307" s="127">
        <f t="shared" si="16"/>
        <v>8.5529105478084162</v>
      </c>
      <c r="H307" s="129"/>
      <c r="I307" s="130">
        <f t="shared" si="26"/>
        <v>304</v>
      </c>
      <c r="J307" s="127">
        <f t="shared" si="17"/>
        <v>104.26080435996489</v>
      </c>
      <c r="K307" s="127">
        <f t="shared" si="18"/>
        <v>2.9157649594801414</v>
      </c>
      <c r="L307" s="128"/>
      <c r="M307" s="130">
        <f t="shared" si="27"/>
        <v>304</v>
      </c>
      <c r="N307" s="127">
        <f t="shared" si="19"/>
        <v>59.239093386343683</v>
      </c>
      <c r="O307" s="127">
        <f t="shared" si="20"/>
        <v>5.1317463286850495</v>
      </c>
      <c r="P307" s="129"/>
      <c r="Q307" s="130">
        <f t="shared" si="28"/>
        <v>304</v>
      </c>
      <c r="R307" s="127">
        <f t="shared" si="21"/>
        <v>156.39120653994732</v>
      </c>
      <c r="S307" s="127">
        <f t="shared" si="22"/>
        <v>1.9438433063200946</v>
      </c>
      <c r="T307" s="115"/>
      <c r="U307" s="130">
        <f t="shared" si="29"/>
        <v>304</v>
      </c>
      <c r="V307" s="127">
        <f t="shared" si="23"/>
        <v>88.85864007951551</v>
      </c>
      <c r="W307" s="127">
        <f t="shared" si="24"/>
        <v>3.4211642191233671</v>
      </c>
      <c r="X307" s="115"/>
      <c r="Y307" s="125">
        <v>304</v>
      </c>
      <c r="Z307" s="126">
        <v>43.217969543147056</v>
      </c>
      <c r="AA307" s="127">
        <f t="shared" si="30"/>
        <v>7.0341111165923431</v>
      </c>
      <c r="AB307" s="115"/>
      <c r="AC307" s="115"/>
      <c r="AD307" s="115"/>
      <c r="AE307" s="115"/>
      <c r="AF307" s="115"/>
    </row>
    <row r="308" spans="1:32" ht="12.75" customHeight="1">
      <c r="A308" s="125">
        <v>305</v>
      </c>
      <c r="B308" s="126">
        <v>62.598091614309055</v>
      </c>
      <c r="C308" s="127">
        <f t="shared" si="15"/>
        <v>4.8723530084466864</v>
      </c>
      <c r="D308" s="128"/>
      <c r="E308" s="125">
        <v>305</v>
      </c>
      <c r="F308" s="126">
        <v>35.567097508130146</v>
      </c>
      <c r="G308" s="127">
        <f t="shared" si="16"/>
        <v>8.5753412948661669</v>
      </c>
      <c r="H308" s="129"/>
      <c r="I308" s="130">
        <f t="shared" si="26"/>
        <v>305</v>
      </c>
      <c r="J308" s="127">
        <f t="shared" si="17"/>
        <v>104.33015269051509</v>
      </c>
      <c r="K308" s="127">
        <f t="shared" si="18"/>
        <v>2.9234118050680116</v>
      </c>
      <c r="L308" s="128"/>
      <c r="M308" s="130">
        <f t="shared" si="27"/>
        <v>305</v>
      </c>
      <c r="N308" s="127">
        <f t="shared" si="19"/>
        <v>59.27849584688358</v>
      </c>
      <c r="O308" s="127">
        <f t="shared" si="20"/>
        <v>5.1452047769196998</v>
      </c>
      <c r="P308" s="129"/>
      <c r="Q308" s="130">
        <f t="shared" si="28"/>
        <v>305</v>
      </c>
      <c r="R308" s="127">
        <f t="shared" si="21"/>
        <v>156.49522903577264</v>
      </c>
      <c r="S308" s="127">
        <f t="shared" si="22"/>
        <v>1.9489412033786744</v>
      </c>
      <c r="T308" s="115"/>
      <c r="U308" s="130">
        <f t="shared" si="29"/>
        <v>305</v>
      </c>
      <c r="V308" s="127">
        <f t="shared" si="23"/>
        <v>88.917743770325359</v>
      </c>
      <c r="W308" s="127">
        <f t="shared" si="24"/>
        <v>3.4301365179464671</v>
      </c>
      <c r="X308" s="115"/>
      <c r="Y308" s="125">
        <v>305</v>
      </c>
      <c r="Z308" s="126">
        <v>43.223147208121667</v>
      </c>
      <c r="AA308" s="127">
        <f t="shared" si="30"/>
        <v>7.0564042579178556</v>
      </c>
      <c r="AB308" s="115"/>
      <c r="AC308" s="115"/>
      <c r="AD308" s="115"/>
      <c r="AE308" s="115"/>
      <c r="AF308" s="115"/>
    </row>
    <row r="309" spans="1:32" ht="12.75" customHeight="1">
      <c r="A309" s="125">
        <v>306</v>
      </c>
      <c r="B309" s="126">
        <v>62.639581106702565</v>
      </c>
      <c r="C309" s="127">
        <f t="shared" si="15"/>
        <v>4.8850901393920303</v>
      </c>
      <c r="D309" s="128"/>
      <c r="E309" s="125">
        <v>306</v>
      </c>
      <c r="F309" s="126">
        <v>35.590671083353733</v>
      </c>
      <c r="G309" s="127">
        <f t="shared" si="16"/>
        <v>8.5977586453299715</v>
      </c>
      <c r="H309" s="129"/>
      <c r="I309" s="130">
        <f t="shared" si="26"/>
        <v>306</v>
      </c>
      <c r="J309" s="127">
        <f t="shared" si="17"/>
        <v>104.39930184450428</v>
      </c>
      <c r="K309" s="127">
        <f t="shared" si="18"/>
        <v>2.9310540836352179</v>
      </c>
      <c r="L309" s="128"/>
      <c r="M309" s="130">
        <f t="shared" si="27"/>
        <v>306</v>
      </c>
      <c r="N309" s="127">
        <f t="shared" si="19"/>
        <v>59.317785138922893</v>
      </c>
      <c r="O309" s="127">
        <f t="shared" si="20"/>
        <v>5.1586551871979829</v>
      </c>
      <c r="P309" s="129"/>
      <c r="Q309" s="130">
        <f t="shared" si="28"/>
        <v>306</v>
      </c>
      <c r="R309" s="127">
        <f t="shared" si="21"/>
        <v>156.59895276675641</v>
      </c>
      <c r="S309" s="127">
        <f t="shared" si="22"/>
        <v>1.9540360557568119</v>
      </c>
      <c r="T309" s="115"/>
      <c r="U309" s="130">
        <f t="shared" si="29"/>
        <v>306</v>
      </c>
      <c r="V309" s="127">
        <f t="shared" si="23"/>
        <v>88.976677708384329</v>
      </c>
      <c r="W309" s="127">
        <f t="shared" si="24"/>
        <v>3.439103458131989</v>
      </c>
      <c r="X309" s="115"/>
      <c r="Y309" s="125">
        <v>306</v>
      </c>
      <c r="Z309" s="126">
        <v>43.22832487309627</v>
      </c>
      <c r="AA309" s="127">
        <f t="shared" si="30"/>
        <v>7.0786920589292421</v>
      </c>
      <c r="AB309" s="115"/>
      <c r="AC309" s="115"/>
      <c r="AD309" s="115"/>
      <c r="AE309" s="115"/>
      <c r="AF309" s="115"/>
    </row>
    <row r="310" spans="1:32" ht="12.75" customHeight="1">
      <c r="A310" s="125">
        <v>307</v>
      </c>
      <c r="B310" s="126">
        <v>62.68095187297191</v>
      </c>
      <c r="C310" s="127">
        <f t="shared" si="15"/>
        <v>4.8978196856703882</v>
      </c>
      <c r="D310" s="128"/>
      <c r="E310" s="125">
        <v>307</v>
      </c>
      <c r="F310" s="126">
        <v>35.61417720055222</v>
      </c>
      <c r="G310" s="127">
        <f t="shared" si="16"/>
        <v>8.6201626467798835</v>
      </c>
      <c r="H310" s="129"/>
      <c r="I310" s="130">
        <f t="shared" si="26"/>
        <v>307</v>
      </c>
      <c r="J310" s="127">
        <f t="shared" si="17"/>
        <v>104.46825312161985</v>
      </c>
      <c r="K310" s="127">
        <f t="shared" si="18"/>
        <v>2.9386918114022329</v>
      </c>
      <c r="L310" s="128"/>
      <c r="M310" s="130">
        <f t="shared" si="27"/>
        <v>307</v>
      </c>
      <c r="N310" s="127">
        <f t="shared" si="19"/>
        <v>59.356962000920369</v>
      </c>
      <c r="O310" s="127">
        <f t="shared" si="20"/>
        <v>5.1720975880679294</v>
      </c>
      <c r="P310" s="129"/>
      <c r="Q310" s="130">
        <f t="shared" si="28"/>
        <v>307</v>
      </c>
      <c r="R310" s="127">
        <f t="shared" si="21"/>
        <v>156.70237968242978</v>
      </c>
      <c r="S310" s="127">
        <f t="shared" si="22"/>
        <v>1.9591278742681553</v>
      </c>
      <c r="T310" s="115"/>
      <c r="U310" s="130">
        <f t="shared" si="29"/>
        <v>307</v>
      </c>
      <c r="V310" s="127">
        <f t="shared" si="23"/>
        <v>89.035443001380543</v>
      </c>
      <c r="W310" s="127">
        <f t="shared" si="24"/>
        <v>3.4480650587119537</v>
      </c>
      <c r="X310" s="115"/>
      <c r="Y310" s="125">
        <v>307</v>
      </c>
      <c r="Z310" s="126">
        <v>43.23350253807088</v>
      </c>
      <c r="AA310" s="127">
        <f t="shared" si="30"/>
        <v>7.1009745215451758</v>
      </c>
      <c r="AB310" s="115"/>
      <c r="AC310" s="115"/>
      <c r="AD310" s="115"/>
      <c r="AE310" s="115"/>
      <c r="AF310" s="115"/>
    </row>
    <row r="311" spans="1:32" ht="12.75" customHeight="1">
      <c r="A311" s="125">
        <v>308</v>
      </c>
      <c r="B311" s="126">
        <v>62.722204685321557</v>
      </c>
      <c r="C311" s="127">
        <f t="shared" si="15"/>
        <v>4.9105416741206982</v>
      </c>
      <c r="D311" s="128"/>
      <c r="E311" s="125">
        <v>308</v>
      </c>
      <c r="F311" s="126">
        <v>35.637616298478164</v>
      </c>
      <c r="G311" s="127">
        <f t="shared" si="16"/>
        <v>8.6425533464524271</v>
      </c>
      <c r="H311" s="129"/>
      <c r="I311" s="130">
        <f t="shared" si="26"/>
        <v>308</v>
      </c>
      <c r="J311" s="127">
        <f t="shared" si="17"/>
        <v>104.53700780886926</v>
      </c>
      <c r="K311" s="127">
        <f t="shared" si="18"/>
        <v>2.9463250044724187</v>
      </c>
      <c r="L311" s="128"/>
      <c r="M311" s="130">
        <f t="shared" si="27"/>
        <v>308</v>
      </c>
      <c r="N311" s="127">
        <f t="shared" si="19"/>
        <v>59.396027164130274</v>
      </c>
      <c r="O311" s="127">
        <f t="shared" si="20"/>
        <v>5.1855320078714557</v>
      </c>
      <c r="P311" s="129"/>
      <c r="Q311" s="130">
        <f t="shared" si="28"/>
        <v>308</v>
      </c>
      <c r="R311" s="127">
        <f t="shared" si="21"/>
        <v>156.80551171330387</v>
      </c>
      <c r="S311" s="127">
        <f t="shared" si="22"/>
        <v>1.9642166696482795</v>
      </c>
      <c r="T311" s="115"/>
      <c r="U311" s="130">
        <f t="shared" si="29"/>
        <v>308</v>
      </c>
      <c r="V311" s="127">
        <f t="shared" si="23"/>
        <v>89.094040746195404</v>
      </c>
      <c r="W311" s="127">
        <f t="shared" si="24"/>
        <v>3.4570213385809709</v>
      </c>
      <c r="X311" s="115"/>
      <c r="Y311" s="125">
        <v>308</v>
      </c>
      <c r="Z311" s="126">
        <v>43.238680203045583</v>
      </c>
      <c r="AA311" s="127">
        <f t="shared" si="30"/>
        <v>7.1232516476833991</v>
      </c>
      <c r="AB311" s="115"/>
      <c r="AC311" s="115"/>
      <c r="AD311" s="115"/>
      <c r="AE311" s="115"/>
      <c r="AF311" s="115"/>
    </row>
    <row r="312" spans="1:32" ht="12.75" customHeight="1">
      <c r="A312" s="125">
        <v>309</v>
      </c>
      <c r="B312" s="126">
        <v>62.763340308446701</v>
      </c>
      <c r="C312" s="127">
        <f t="shared" si="15"/>
        <v>4.9232561313887677</v>
      </c>
      <c r="D312" s="128"/>
      <c r="E312" s="125">
        <v>309</v>
      </c>
      <c r="F312" s="126">
        <v>35.660988811617443</v>
      </c>
      <c r="G312" s="127">
        <f t="shared" si="16"/>
        <v>8.664930791244231</v>
      </c>
      <c r="H312" s="129"/>
      <c r="I312" s="130">
        <f t="shared" si="26"/>
        <v>309</v>
      </c>
      <c r="J312" s="127">
        <f t="shared" si="17"/>
        <v>104.6055671807445</v>
      </c>
      <c r="K312" s="127">
        <f t="shared" si="18"/>
        <v>2.9539536788332605</v>
      </c>
      <c r="L312" s="128"/>
      <c r="M312" s="130">
        <f t="shared" si="27"/>
        <v>309</v>
      </c>
      <c r="N312" s="127">
        <f t="shared" si="19"/>
        <v>59.434981352695743</v>
      </c>
      <c r="O312" s="127">
        <f t="shared" si="20"/>
        <v>5.1989584747465383</v>
      </c>
      <c r="P312" s="129"/>
      <c r="Q312" s="130">
        <f t="shared" si="28"/>
        <v>309</v>
      </c>
      <c r="R312" s="127">
        <f t="shared" si="21"/>
        <v>156.90835077111674</v>
      </c>
      <c r="S312" s="127">
        <f t="shared" si="22"/>
        <v>1.9693024525555072</v>
      </c>
      <c r="T312" s="115"/>
      <c r="U312" s="130">
        <f t="shared" si="29"/>
        <v>309</v>
      </c>
      <c r="V312" s="127">
        <f t="shared" si="23"/>
        <v>89.152472029043608</v>
      </c>
      <c r="W312" s="127">
        <f t="shared" si="24"/>
        <v>3.4659723164976923</v>
      </c>
      <c r="X312" s="115"/>
      <c r="Y312" s="125">
        <v>309</v>
      </c>
      <c r="Z312" s="126">
        <v>43.243857868020193</v>
      </c>
      <c r="AA312" s="127">
        <f t="shared" si="30"/>
        <v>7.1455234392607805</v>
      </c>
      <c r="AB312" s="115"/>
      <c r="AC312" s="115"/>
      <c r="AD312" s="115"/>
      <c r="AE312" s="115"/>
      <c r="AF312" s="115"/>
    </row>
    <row r="313" spans="1:32" ht="12.75" customHeight="1">
      <c r="A313" s="125">
        <v>310</v>
      </c>
      <c r="B313" s="126">
        <v>62.80435949963023</v>
      </c>
      <c r="C313" s="127">
        <f t="shared" si="15"/>
        <v>4.9359630839293116</v>
      </c>
      <c r="D313" s="128"/>
      <c r="E313" s="125">
        <v>310</v>
      </c>
      <c r="F313" s="126">
        <v>35.684295170244454</v>
      </c>
      <c r="G313" s="127">
        <f t="shared" si="16"/>
        <v>8.6872950277155869</v>
      </c>
      <c r="H313" s="129"/>
      <c r="I313" s="130">
        <f t="shared" si="26"/>
        <v>310</v>
      </c>
      <c r="J313" s="127">
        <f t="shared" si="17"/>
        <v>104.67393249938372</v>
      </c>
      <c r="K313" s="127">
        <f t="shared" si="18"/>
        <v>2.9615778503575867</v>
      </c>
      <c r="L313" s="128"/>
      <c r="M313" s="130">
        <f t="shared" si="27"/>
        <v>310</v>
      </c>
      <c r="N313" s="127">
        <f t="shared" si="19"/>
        <v>59.473825283740759</v>
      </c>
      <c r="O313" s="127">
        <f t="shared" si="20"/>
        <v>5.2123770166293522</v>
      </c>
      <c r="P313" s="129"/>
      <c r="Q313" s="130">
        <f t="shared" si="28"/>
        <v>310</v>
      </c>
      <c r="R313" s="127">
        <f t="shared" si="21"/>
        <v>157.01089874907558</v>
      </c>
      <c r="S313" s="127">
        <f t="shared" si="22"/>
        <v>1.9743852335717247</v>
      </c>
      <c r="T313" s="115"/>
      <c r="U313" s="130">
        <f t="shared" si="29"/>
        <v>310</v>
      </c>
      <c r="V313" s="127">
        <f t="shared" si="23"/>
        <v>89.210737925611127</v>
      </c>
      <c r="W313" s="127">
        <f t="shared" si="24"/>
        <v>3.4749180110862352</v>
      </c>
      <c r="X313" s="115"/>
      <c r="Y313" s="125">
        <v>310</v>
      </c>
      <c r="Z313" s="126">
        <v>43.249035532994803</v>
      </c>
      <c r="AA313" s="127">
        <f t="shared" si="30"/>
        <v>7.1677898981932255</v>
      </c>
      <c r="AB313" s="115"/>
      <c r="AC313" s="115"/>
      <c r="AD313" s="115"/>
      <c r="AE313" s="115"/>
      <c r="AF313" s="115"/>
    </row>
    <row r="314" spans="1:32" ht="12.75" customHeight="1">
      <c r="A314" s="125">
        <v>311</v>
      </c>
      <c r="B314" s="126">
        <v>62.845263008838302</v>
      </c>
      <c r="C314" s="127">
        <f t="shared" si="15"/>
        <v>4.948662558007948</v>
      </c>
      <c r="D314" s="128"/>
      <c r="E314" s="125">
        <v>311</v>
      </c>
      <c r="F314" s="126">
        <v>35.707535800476307</v>
      </c>
      <c r="G314" s="127">
        <f t="shared" si="16"/>
        <v>8.7096461020939877</v>
      </c>
      <c r="H314" s="129"/>
      <c r="I314" s="130">
        <f t="shared" si="26"/>
        <v>311</v>
      </c>
      <c r="J314" s="127">
        <f t="shared" si="17"/>
        <v>104.74210501473051</v>
      </c>
      <c r="K314" s="127">
        <f t="shared" si="18"/>
        <v>2.9691975348047683</v>
      </c>
      <c r="L314" s="128"/>
      <c r="M314" s="130">
        <f t="shared" si="27"/>
        <v>311</v>
      </c>
      <c r="N314" s="127">
        <f t="shared" si="19"/>
        <v>59.512559667460515</v>
      </c>
      <c r="O314" s="127">
        <f t="shared" si="20"/>
        <v>5.2257876612563923</v>
      </c>
      <c r="P314" s="129"/>
      <c r="Q314" s="130">
        <f t="shared" si="28"/>
        <v>311</v>
      </c>
      <c r="R314" s="127">
        <f t="shared" si="21"/>
        <v>157.11315752209575</v>
      </c>
      <c r="S314" s="127">
        <f t="shared" si="22"/>
        <v>1.9794650232031792</v>
      </c>
      <c r="T314" s="115"/>
      <c r="U314" s="130">
        <f t="shared" si="29"/>
        <v>311</v>
      </c>
      <c r="V314" s="127">
        <f t="shared" si="23"/>
        <v>89.268839501190769</v>
      </c>
      <c r="W314" s="127">
        <f t="shared" si="24"/>
        <v>3.483858440837595</v>
      </c>
      <c r="X314" s="115"/>
      <c r="Y314" s="125">
        <v>311</v>
      </c>
      <c r="Z314" s="126">
        <v>43.254213197969413</v>
      </c>
      <c r="AA314" s="127">
        <f t="shared" si="30"/>
        <v>7.1900510263957367</v>
      </c>
      <c r="AB314" s="115"/>
      <c r="AC314" s="115"/>
      <c r="AD314" s="115"/>
      <c r="AE314" s="115"/>
      <c r="AF314" s="115"/>
    </row>
    <row r="315" spans="1:32" ht="12.75" customHeight="1">
      <c r="A315" s="125">
        <v>312</v>
      </c>
      <c r="B315" s="126">
        <v>62.886051578814254</v>
      </c>
      <c r="C315" s="127">
        <f t="shared" si="15"/>
        <v>4.9613545797031726</v>
      </c>
      <c r="D315" s="128"/>
      <c r="E315" s="125">
        <v>312</v>
      </c>
      <c r="F315" s="126">
        <v>35.730711124326284</v>
      </c>
      <c r="G315" s="127">
        <f t="shared" si="16"/>
        <v>8.7319840602775827</v>
      </c>
      <c r="H315" s="129"/>
      <c r="I315" s="130">
        <f t="shared" si="26"/>
        <v>312</v>
      </c>
      <c r="J315" s="127">
        <f t="shared" si="17"/>
        <v>104.81008596469043</v>
      </c>
      <c r="K315" s="127">
        <f t="shared" si="18"/>
        <v>2.9768127478219033</v>
      </c>
      <c r="L315" s="128"/>
      <c r="M315" s="130">
        <f t="shared" si="27"/>
        <v>312</v>
      </c>
      <c r="N315" s="127">
        <f t="shared" si="19"/>
        <v>59.551185207210473</v>
      </c>
      <c r="O315" s="127">
        <f t="shared" si="20"/>
        <v>5.2391904361665498</v>
      </c>
      <c r="P315" s="129"/>
      <c r="Q315" s="130">
        <f t="shared" si="28"/>
        <v>312</v>
      </c>
      <c r="R315" s="127">
        <f t="shared" si="21"/>
        <v>157.21512894703562</v>
      </c>
      <c r="S315" s="127">
        <f t="shared" si="22"/>
        <v>1.9845418318812691</v>
      </c>
      <c r="T315" s="115"/>
      <c r="U315" s="130">
        <f t="shared" si="29"/>
        <v>312</v>
      </c>
      <c r="V315" s="127">
        <f t="shared" si="23"/>
        <v>89.326777810815699</v>
      </c>
      <c r="W315" s="127">
        <f t="shared" si="24"/>
        <v>3.4927936241110333</v>
      </c>
      <c r="X315" s="115"/>
      <c r="Y315" s="125">
        <v>312</v>
      </c>
      <c r="Z315" s="126">
        <v>43.259390862944024</v>
      </c>
      <c r="AA315" s="127">
        <f t="shared" si="30"/>
        <v>7.2123068257824006</v>
      </c>
      <c r="AB315" s="115"/>
      <c r="AC315" s="115"/>
      <c r="AD315" s="115"/>
      <c r="AE315" s="115"/>
      <c r="AF315" s="115"/>
    </row>
    <row r="316" spans="1:32" ht="12.75" customHeight="1">
      <c r="A316" s="125">
        <v>313</v>
      </c>
      <c r="B316" s="126">
        <v>62.926725945171064</v>
      </c>
      <c r="C316" s="127">
        <f t="shared" si="15"/>
        <v>4.9740391749083095</v>
      </c>
      <c r="D316" s="128"/>
      <c r="E316" s="125">
        <v>313</v>
      </c>
      <c r="F316" s="126">
        <v>35.75382155975629</v>
      </c>
      <c r="G316" s="127">
        <f t="shared" si="16"/>
        <v>8.7543089478386236</v>
      </c>
      <c r="H316" s="129"/>
      <c r="I316" s="130">
        <f t="shared" si="26"/>
        <v>313</v>
      </c>
      <c r="J316" s="127">
        <f t="shared" si="17"/>
        <v>104.87787657528511</v>
      </c>
      <c r="K316" s="127">
        <f t="shared" si="18"/>
        <v>2.9844235049449854</v>
      </c>
      <c r="L316" s="128"/>
      <c r="M316" s="130">
        <f t="shared" si="27"/>
        <v>313</v>
      </c>
      <c r="N316" s="127">
        <f t="shared" si="19"/>
        <v>59.589702599593821</v>
      </c>
      <c r="O316" s="127">
        <f t="shared" si="20"/>
        <v>5.2525853687031745</v>
      </c>
      <c r="P316" s="129"/>
      <c r="Q316" s="130">
        <f t="shared" si="28"/>
        <v>313</v>
      </c>
      <c r="R316" s="127">
        <f t="shared" si="21"/>
        <v>157.31681486292766</v>
      </c>
      <c r="S316" s="127">
        <f t="shared" si="22"/>
        <v>1.9896156699633238</v>
      </c>
      <c r="T316" s="115"/>
      <c r="U316" s="130">
        <f t="shared" si="29"/>
        <v>313</v>
      </c>
      <c r="V316" s="127">
        <f t="shared" si="23"/>
        <v>89.384553899390724</v>
      </c>
      <c r="W316" s="127">
        <f t="shared" si="24"/>
        <v>3.5017235791354495</v>
      </c>
      <c r="X316" s="115"/>
      <c r="Y316" s="125">
        <v>313</v>
      </c>
      <c r="Z316" s="126">
        <v>43.264568527918627</v>
      </c>
      <c r="AA316" s="127">
        <f t="shared" si="30"/>
        <v>7.2345572982663882</v>
      </c>
      <c r="AB316" s="115"/>
      <c r="AC316" s="115"/>
      <c r="AD316" s="115"/>
      <c r="AE316" s="115"/>
      <c r="AF316" s="115"/>
    </row>
    <row r="317" spans="1:32" ht="12.75" customHeight="1">
      <c r="A317" s="125">
        <v>314</v>
      </c>
      <c r="B317" s="126">
        <v>62.967286836482323</v>
      </c>
      <c r="C317" s="127">
        <f t="shared" si="15"/>
        <v>4.9867163693334327</v>
      </c>
      <c r="D317" s="128"/>
      <c r="E317" s="125">
        <v>314</v>
      </c>
      <c r="F317" s="126">
        <v>35.776867520728587</v>
      </c>
      <c r="G317" s="127">
        <f t="shared" si="16"/>
        <v>8.7766208100268432</v>
      </c>
      <c r="H317" s="129"/>
      <c r="I317" s="130">
        <f t="shared" si="26"/>
        <v>314</v>
      </c>
      <c r="J317" s="127">
        <f t="shared" si="17"/>
        <v>104.94547806080388</v>
      </c>
      <c r="K317" s="127">
        <f t="shared" si="18"/>
        <v>2.9920298216000596</v>
      </c>
      <c r="L317" s="128"/>
      <c r="M317" s="130">
        <f t="shared" si="27"/>
        <v>314</v>
      </c>
      <c r="N317" s="127">
        <f t="shared" si="19"/>
        <v>59.628112534547647</v>
      </c>
      <c r="O317" s="127">
        <f t="shared" si="20"/>
        <v>5.2659724860161061</v>
      </c>
      <c r="P317" s="129"/>
      <c r="Q317" s="130">
        <f t="shared" si="28"/>
        <v>314</v>
      </c>
      <c r="R317" s="127">
        <f t="shared" si="21"/>
        <v>157.4182170912058</v>
      </c>
      <c r="S317" s="127">
        <f t="shared" si="22"/>
        <v>1.9946865477333733</v>
      </c>
      <c r="T317" s="115"/>
      <c r="U317" s="130">
        <f t="shared" si="29"/>
        <v>314</v>
      </c>
      <c r="V317" s="127">
        <f t="shared" si="23"/>
        <v>89.442168801821467</v>
      </c>
      <c r="W317" s="127">
        <f t="shared" si="24"/>
        <v>3.5106483240107376</v>
      </c>
      <c r="X317" s="115"/>
      <c r="Y317" s="125">
        <v>314</v>
      </c>
      <c r="Z317" s="126">
        <v>43.269746192893237</v>
      </c>
      <c r="AA317" s="127">
        <f t="shared" si="30"/>
        <v>7.256802445759952</v>
      </c>
      <c r="AB317" s="115"/>
      <c r="AC317" s="115"/>
      <c r="AD317" s="115"/>
      <c r="AE317" s="115"/>
      <c r="AF317" s="115"/>
    </row>
    <row r="318" spans="1:32" ht="12.75" customHeight="1">
      <c r="A318" s="125">
        <v>315</v>
      </c>
      <c r="B318" s="126">
        <v>63.007734974371779</v>
      </c>
      <c r="C318" s="127">
        <f t="shared" si="15"/>
        <v>4.9993861885072581</v>
      </c>
      <c r="D318" s="128"/>
      <c r="E318" s="125">
        <v>315</v>
      </c>
      <c r="F318" s="126">
        <v>35.799849417256695</v>
      </c>
      <c r="G318" s="127">
        <f t="shared" si="16"/>
        <v>8.7989196917727739</v>
      </c>
      <c r="H318" s="129"/>
      <c r="I318" s="130">
        <f t="shared" si="26"/>
        <v>315</v>
      </c>
      <c r="J318" s="127">
        <f t="shared" si="17"/>
        <v>105.01289162395297</v>
      </c>
      <c r="K318" s="127">
        <f t="shared" si="18"/>
        <v>2.9996317131043551</v>
      </c>
      <c r="L318" s="128"/>
      <c r="M318" s="130">
        <f t="shared" si="27"/>
        <v>315</v>
      </c>
      <c r="N318" s="127">
        <f t="shared" si="19"/>
        <v>59.66641569542783</v>
      </c>
      <c r="O318" s="127">
        <f t="shared" si="20"/>
        <v>5.2793518150636638</v>
      </c>
      <c r="P318" s="129"/>
      <c r="Q318" s="130">
        <f t="shared" si="28"/>
        <v>315</v>
      </c>
      <c r="R318" s="127">
        <f t="shared" si="21"/>
        <v>157.51933743592943</v>
      </c>
      <c r="S318" s="127">
        <f t="shared" si="22"/>
        <v>1.9997544754029035</v>
      </c>
      <c r="T318" s="115"/>
      <c r="U318" s="130">
        <f t="shared" si="29"/>
        <v>315</v>
      </c>
      <c r="V318" s="127">
        <f t="shared" si="23"/>
        <v>89.499623543141738</v>
      </c>
      <c r="W318" s="127">
        <f t="shared" si="24"/>
        <v>3.5195678767091096</v>
      </c>
      <c r="X318" s="115"/>
      <c r="Y318" s="125">
        <v>315</v>
      </c>
      <c r="Z318" s="126">
        <v>43.27492385786784</v>
      </c>
      <c r="AA318" s="127">
        <f t="shared" si="30"/>
        <v>7.2790422701744317</v>
      </c>
      <c r="AB318" s="115"/>
      <c r="AC318" s="115"/>
      <c r="AD318" s="115"/>
      <c r="AE318" s="115"/>
      <c r="AF318" s="115"/>
    </row>
    <row r="319" spans="1:32" ht="12.75" customHeight="1">
      <c r="A319" s="125">
        <v>316</v>
      </c>
      <c r="B319" s="126">
        <v>63.04807107360142</v>
      </c>
      <c r="C319" s="127">
        <f t="shared" si="15"/>
        <v>5.0120486577790162</v>
      </c>
      <c r="D319" s="128"/>
      <c r="E319" s="125">
        <v>316</v>
      </c>
      <c r="F319" s="126">
        <v>35.822767655455365</v>
      </c>
      <c r="G319" s="127">
        <f t="shared" si="16"/>
        <v>8.8212056376910652</v>
      </c>
      <c r="H319" s="129"/>
      <c r="I319" s="130">
        <f t="shared" si="26"/>
        <v>316</v>
      </c>
      <c r="J319" s="127">
        <f t="shared" si="17"/>
        <v>105.08011845600237</v>
      </c>
      <c r="K319" s="127">
        <f t="shared" si="18"/>
        <v>3.0072291946674095</v>
      </c>
      <c r="L319" s="128"/>
      <c r="M319" s="130">
        <f t="shared" si="27"/>
        <v>316</v>
      </c>
      <c r="N319" s="127">
        <f t="shared" si="19"/>
        <v>59.704612759092278</v>
      </c>
      <c r="O319" s="127">
        <f t="shared" si="20"/>
        <v>5.2927233826146391</v>
      </c>
      <c r="P319" s="129"/>
      <c r="Q319" s="130">
        <f t="shared" si="28"/>
        <v>316</v>
      </c>
      <c r="R319" s="127">
        <f t="shared" si="21"/>
        <v>157.62017768400355</v>
      </c>
      <c r="S319" s="127">
        <f t="shared" si="22"/>
        <v>2.0048194631116063</v>
      </c>
      <c r="T319" s="115"/>
      <c r="U319" s="130">
        <f t="shared" si="29"/>
        <v>316</v>
      </c>
      <c r="V319" s="127">
        <f t="shared" si="23"/>
        <v>89.556919138638406</v>
      </c>
      <c r="W319" s="127">
        <f t="shared" si="24"/>
        <v>3.5284822550764261</v>
      </c>
      <c r="X319" s="115"/>
      <c r="Y319" s="125">
        <v>316</v>
      </c>
      <c r="Z319" s="126">
        <v>43.28010152284245</v>
      </c>
      <c r="AA319" s="127">
        <f t="shared" si="30"/>
        <v>7.3012767734202502</v>
      </c>
      <c r="AB319" s="115"/>
      <c r="AC319" s="115"/>
      <c r="AD319" s="115"/>
      <c r="AE319" s="115"/>
      <c r="AF319" s="115"/>
    </row>
    <row r="320" spans="1:32" ht="12.75" customHeight="1">
      <c r="A320" s="125">
        <v>317</v>
      </c>
      <c r="B320" s="126">
        <v>63.088295842158239</v>
      </c>
      <c r="C320" s="127">
        <f t="shared" si="15"/>
        <v>5.0247038023202926</v>
      </c>
      <c r="D320" s="128"/>
      <c r="E320" s="125">
        <v>317</v>
      </c>
      <c r="F320" s="126">
        <v>35.845622637589905</v>
      </c>
      <c r="G320" s="127">
        <f t="shared" si="16"/>
        <v>8.8434786920837158</v>
      </c>
      <c r="H320" s="129"/>
      <c r="I320" s="130">
        <f t="shared" si="26"/>
        <v>317</v>
      </c>
      <c r="J320" s="127">
        <f t="shared" si="17"/>
        <v>105.1471597369304</v>
      </c>
      <c r="K320" s="127">
        <f t="shared" si="18"/>
        <v>3.0148222813921755</v>
      </c>
      <c r="L320" s="128"/>
      <c r="M320" s="130">
        <f t="shared" si="27"/>
        <v>317</v>
      </c>
      <c r="N320" s="127">
        <f t="shared" si="19"/>
        <v>59.742704395983175</v>
      </c>
      <c r="O320" s="127">
        <f t="shared" si="20"/>
        <v>5.306087215250229</v>
      </c>
      <c r="P320" s="129"/>
      <c r="Q320" s="130">
        <f t="shared" si="28"/>
        <v>317</v>
      </c>
      <c r="R320" s="127">
        <f t="shared" si="21"/>
        <v>157.72073960539558</v>
      </c>
      <c r="S320" s="127">
        <f t="shared" si="22"/>
        <v>2.0098815209281171</v>
      </c>
      <c r="T320" s="115"/>
      <c r="U320" s="130">
        <f t="shared" si="29"/>
        <v>317</v>
      </c>
      <c r="V320" s="127">
        <f t="shared" si="23"/>
        <v>89.614056593974752</v>
      </c>
      <c r="W320" s="127">
        <f t="shared" si="24"/>
        <v>3.5373914768334869</v>
      </c>
      <c r="X320" s="115"/>
      <c r="Y320" s="125">
        <v>317</v>
      </c>
      <c r="Z320" s="126">
        <v>43.285279187817054</v>
      </c>
      <c r="AA320" s="127">
        <f t="shared" si="30"/>
        <v>7.3235059574069208</v>
      </c>
      <c r="AB320" s="115"/>
      <c r="AC320" s="115"/>
      <c r="AD320" s="115"/>
      <c r="AE320" s="115"/>
      <c r="AF320" s="115"/>
    </row>
    <row r="321" spans="1:32" ht="12.75" customHeight="1">
      <c r="A321" s="125">
        <v>318</v>
      </c>
      <c r="B321" s="126">
        <v>63.128409981339566</v>
      </c>
      <c r="C321" s="127">
        <f t="shared" si="15"/>
        <v>5.0373516471268509</v>
      </c>
      <c r="D321" s="128"/>
      <c r="E321" s="125">
        <v>318</v>
      </c>
      <c r="F321" s="126">
        <v>35.868414762124758</v>
      </c>
      <c r="G321" s="127">
        <f t="shared" si="16"/>
        <v>8.8657388989432562</v>
      </c>
      <c r="H321" s="129"/>
      <c r="I321" s="130">
        <f t="shared" si="26"/>
        <v>318</v>
      </c>
      <c r="J321" s="127">
        <f t="shared" si="17"/>
        <v>105.21401663556594</v>
      </c>
      <c r="K321" s="127">
        <f t="shared" si="18"/>
        <v>3.0224109882761105</v>
      </c>
      <c r="L321" s="128"/>
      <c r="M321" s="130">
        <f t="shared" si="27"/>
        <v>318</v>
      </c>
      <c r="N321" s="127">
        <f t="shared" si="19"/>
        <v>59.780691270207932</v>
      </c>
      <c r="O321" s="127">
        <f t="shared" si="20"/>
        <v>5.3194433393659537</v>
      </c>
      <c r="P321" s="129"/>
      <c r="Q321" s="130">
        <f t="shared" si="28"/>
        <v>318</v>
      </c>
      <c r="R321" s="127">
        <f t="shared" si="21"/>
        <v>157.82102495334891</v>
      </c>
      <c r="S321" s="127">
        <f t="shared" si="22"/>
        <v>2.0149406588507404</v>
      </c>
      <c r="T321" s="115"/>
      <c r="U321" s="130">
        <f t="shared" si="29"/>
        <v>318</v>
      </c>
      <c r="V321" s="127">
        <f t="shared" si="23"/>
        <v>89.671036905311894</v>
      </c>
      <c r="W321" s="127">
        <f t="shared" si="24"/>
        <v>3.5462955595773025</v>
      </c>
      <c r="X321" s="115"/>
      <c r="Y321" s="125">
        <v>318</v>
      </c>
      <c r="Z321" s="126">
        <v>43.290456852791664</v>
      </c>
      <c r="AA321" s="127">
        <f t="shared" si="30"/>
        <v>7.3457298240430369</v>
      </c>
      <c r="AB321" s="115"/>
      <c r="AC321" s="115"/>
      <c r="AD321" s="115"/>
      <c r="AE321" s="115"/>
      <c r="AF321" s="115"/>
    </row>
    <row r="322" spans="1:32" ht="12.75" customHeight="1">
      <c r="A322" s="125">
        <v>319</v>
      </c>
      <c r="B322" s="126">
        <v>63.168414185837051</v>
      </c>
      <c r="C322" s="127">
        <f t="shared" si="15"/>
        <v>5.0499922170204297</v>
      </c>
      <c r="D322" s="128"/>
      <c r="E322" s="125">
        <v>319</v>
      </c>
      <c r="F322" s="126">
        <v>35.891144423771046</v>
      </c>
      <c r="G322" s="127">
        <f t="shared" si="16"/>
        <v>8.8879863019559568</v>
      </c>
      <c r="H322" s="129"/>
      <c r="I322" s="130">
        <f t="shared" si="26"/>
        <v>319</v>
      </c>
      <c r="J322" s="127">
        <f t="shared" si="17"/>
        <v>105.28069030972843</v>
      </c>
      <c r="K322" s="127">
        <f t="shared" si="18"/>
        <v>3.0299953302122575</v>
      </c>
      <c r="L322" s="128"/>
      <c r="M322" s="130">
        <f t="shared" si="27"/>
        <v>319</v>
      </c>
      <c r="N322" s="127">
        <f t="shared" si="19"/>
        <v>59.818574039618412</v>
      </c>
      <c r="O322" s="127">
        <f t="shared" si="20"/>
        <v>5.3327917811735741</v>
      </c>
      <c r="P322" s="129"/>
      <c r="Q322" s="130">
        <f t="shared" si="28"/>
        <v>319</v>
      </c>
      <c r="R322" s="127">
        <f t="shared" si="21"/>
        <v>157.92103546459262</v>
      </c>
      <c r="S322" s="127">
        <f t="shared" si="22"/>
        <v>2.0199968868081717</v>
      </c>
      <c r="T322" s="115"/>
      <c r="U322" s="130">
        <f t="shared" si="29"/>
        <v>319</v>
      </c>
      <c r="V322" s="127">
        <f t="shared" si="23"/>
        <v>89.72786105942761</v>
      </c>
      <c r="W322" s="127">
        <f t="shared" si="24"/>
        <v>3.5551945207823832</v>
      </c>
      <c r="X322" s="115"/>
      <c r="Y322" s="125">
        <v>319</v>
      </c>
      <c r="Z322" s="126">
        <v>43.295634517766274</v>
      </c>
      <c r="AA322" s="127">
        <f t="shared" si="30"/>
        <v>7.367948375236284</v>
      </c>
      <c r="AB322" s="115"/>
      <c r="AC322" s="115"/>
      <c r="AD322" s="115"/>
      <c r="AE322" s="115"/>
      <c r="AF322" s="115"/>
    </row>
    <row r="323" spans="1:32" ht="12.75" customHeight="1">
      <c r="A323" s="125">
        <v>320</v>
      </c>
      <c r="B323" s="126">
        <v>63.208309143819442</v>
      </c>
      <c r="C323" s="127">
        <f t="shared" si="15"/>
        <v>5.062625536650506</v>
      </c>
      <c r="D323" s="128"/>
      <c r="E323" s="125">
        <v>320</v>
      </c>
      <c r="F323" s="126">
        <v>35.913812013533772</v>
      </c>
      <c r="G323" s="127">
        <f t="shared" si="16"/>
        <v>8.910220944504891</v>
      </c>
      <c r="H323" s="129"/>
      <c r="I323" s="130">
        <f t="shared" si="26"/>
        <v>320</v>
      </c>
      <c r="J323" s="127">
        <f t="shared" si="17"/>
        <v>105.34718190636573</v>
      </c>
      <c r="K323" s="127">
        <f t="shared" si="18"/>
        <v>3.0375753219903037</v>
      </c>
      <c r="L323" s="128"/>
      <c r="M323" s="130">
        <f t="shared" si="27"/>
        <v>320</v>
      </c>
      <c r="N323" s="127">
        <f t="shared" si="19"/>
        <v>59.856353355889624</v>
      </c>
      <c r="O323" s="127">
        <f t="shared" si="20"/>
        <v>5.3461325667029342</v>
      </c>
      <c r="P323" s="129"/>
      <c r="Q323" s="130">
        <f t="shared" si="28"/>
        <v>320</v>
      </c>
      <c r="R323" s="127">
        <f t="shared" si="21"/>
        <v>158.0207728595486</v>
      </c>
      <c r="S323" s="127">
        <f t="shared" si="22"/>
        <v>2.0250502146602027</v>
      </c>
      <c r="T323" s="115"/>
      <c r="U323" s="130">
        <f t="shared" si="29"/>
        <v>320</v>
      </c>
      <c r="V323" s="127">
        <f t="shared" si="23"/>
        <v>89.784530033834429</v>
      </c>
      <c r="W323" s="127">
        <f t="shared" si="24"/>
        <v>3.5640883778019568</v>
      </c>
      <c r="X323" s="115"/>
      <c r="Y323" s="125">
        <v>320</v>
      </c>
      <c r="Z323" s="126">
        <v>43.300812182740884</v>
      </c>
      <c r="AA323" s="127">
        <f t="shared" si="30"/>
        <v>7.3901616128934329</v>
      </c>
      <c r="AB323" s="115"/>
      <c r="AC323" s="115"/>
      <c r="AD323" s="115"/>
      <c r="AE323" s="115"/>
      <c r="AF323" s="115"/>
    </row>
    <row r="324" spans="1:32" ht="12.75" customHeight="1">
      <c r="A324" s="125">
        <v>321</v>
      </c>
      <c r="B324" s="126">
        <v>63.24809553701391</v>
      </c>
      <c r="C324" s="127">
        <f t="shared" si="15"/>
        <v>5.0752516304960533</v>
      </c>
      <c r="D324" s="128"/>
      <c r="E324" s="125">
        <v>321</v>
      </c>
      <c r="F324" s="126">
        <v>35.936417918757904</v>
      </c>
      <c r="G324" s="127">
        <f t="shared" si="16"/>
        <v>8.9324428696730536</v>
      </c>
      <c r="H324" s="129"/>
      <c r="I324" s="130">
        <f t="shared" si="26"/>
        <v>321</v>
      </c>
      <c r="J324" s="127">
        <f t="shared" si="17"/>
        <v>105.41349256168985</v>
      </c>
      <c r="K324" s="127">
        <f t="shared" si="18"/>
        <v>3.0451509782976318</v>
      </c>
      <c r="L324" s="128"/>
      <c r="M324" s="130">
        <f t="shared" si="27"/>
        <v>321</v>
      </c>
      <c r="N324" s="127">
        <f t="shared" si="19"/>
        <v>59.894029864596511</v>
      </c>
      <c r="O324" s="127">
        <f t="shared" si="20"/>
        <v>5.359465721803832</v>
      </c>
      <c r="P324" s="129"/>
      <c r="Q324" s="130">
        <f t="shared" si="28"/>
        <v>321</v>
      </c>
      <c r="R324" s="127">
        <f t="shared" si="21"/>
        <v>158.12023884253477</v>
      </c>
      <c r="S324" s="127">
        <f t="shared" si="22"/>
        <v>2.0301006521984215</v>
      </c>
      <c r="T324" s="115"/>
      <c r="U324" s="130">
        <f t="shared" si="29"/>
        <v>321</v>
      </c>
      <c r="V324" s="127">
        <f t="shared" si="23"/>
        <v>89.841044796894749</v>
      </c>
      <c r="W324" s="127">
        <f t="shared" si="24"/>
        <v>3.572977147869222</v>
      </c>
      <c r="X324" s="115"/>
      <c r="Y324" s="125">
        <v>321</v>
      </c>
      <c r="Z324" s="126">
        <v>43.305989847715495</v>
      </c>
      <c r="AA324" s="127">
        <f t="shared" si="30"/>
        <v>7.4123695389203439</v>
      </c>
      <c r="AB324" s="115"/>
      <c r="AC324" s="115"/>
      <c r="AD324" s="115"/>
      <c r="AE324" s="115"/>
      <c r="AF324" s="115"/>
    </row>
    <row r="325" spans="1:32" ht="12.75" customHeight="1">
      <c r="A325" s="125">
        <v>322</v>
      </c>
      <c r="B325" s="126">
        <v>63.287774040786275</v>
      </c>
      <c r="C325" s="127">
        <f t="shared" si="15"/>
        <v>5.0878705228672558</v>
      </c>
      <c r="D325" s="128"/>
      <c r="E325" s="125">
        <v>322</v>
      </c>
      <c r="F325" s="126">
        <v>35.958962523174009</v>
      </c>
      <c r="G325" s="127">
        <f t="shared" si="16"/>
        <v>8.9546521202463722</v>
      </c>
      <c r="H325" s="129"/>
      <c r="I325" s="130">
        <f t="shared" si="26"/>
        <v>322</v>
      </c>
      <c r="J325" s="127">
        <f t="shared" si="17"/>
        <v>105.47962340131046</v>
      </c>
      <c r="K325" s="127">
        <f t="shared" si="18"/>
        <v>3.0527223137203534</v>
      </c>
      <c r="L325" s="128"/>
      <c r="M325" s="130">
        <f t="shared" si="27"/>
        <v>322</v>
      </c>
      <c r="N325" s="127">
        <f t="shared" si="19"/>
        <v>59.931604205290014</v>
      </c>
      <c r="O325" s="127">
        <f t="shared" si="20"/>
        <v>5.3727912721478237</v>
      </c>
      <c r="P325" s="129"/>
      <c r="Q325" s="130">
        <f t="shared" si="28"/>
        <v>322</v>
      </c>
      <c r="R325" s="127">
        <f t="shared" si="21"/>
        <v>158.21943510196567</v>
      </c>
      <c r="S325" s="127">
        <f t="shared" si="22"/>
        <v>2.0351482091469024</v>
      </c>
      <c r="T325" s="115"/>
      <c r="U325" s="130">
        <f t="shared" si="29"/>
        <v>322</v>
      </c>
      <c r="V325" s="127">
        <f t="shared" si="23"/>
        <v>89.897406307935015</v>
      </c>
      <c r="W325" s="127">
        <f t="shared" si="24"/>
        <v>3.5818608480985494</v>
      </c>
      <c r="X325" s="115"/>
      <c r="Y325" s="125">
        <v>322</v>
      </c>
      <c r="Z325" s="126">
        <v>43.311167512690098</v>
      </c>
      <c r="AA325" s="127">
        <f t="shared" si="30"/>
        <v>7.4345721552219652</v>
      </c>
      <c r="AB325" s="115"/>
      <c r="AC325" s="115"/>
      <c r="AD325" s="115"/>
      <c r="AE325" s="115"/>
      <c r="AF325" s="115"/>
    </row>
    <row r="326" spans="1:32" ht="12.75" customHeight="1">
      <c r="A326" s="125">
        <v>323</v>
      </c>
      <c r="B326" s="126">
        <v>63.327345324219799</v>
      </c>
      <c r="C326" s="127">
        <f t="shared" si="15"/>
        <v>5.1004822379072214</v>
      </c>
      <c r="D326" s="128"/>
      <c r="E326" s="125">
        <v>323</v>
      </c>
      <c r="F326" s="126">
        <v>35.981446206943076</v>
      </c>
      <c r="G326" s="127">
        <f t="shared" si="16"/>
        <v>8.9768487387167077</v>
      </c>
      <c r="H326" s="129"/>
      <c r="I326" s="130">
        <f t="shared" si="26"/>
        <v>323</v>
      </c>
      <c r="J326" s="127">
        <f t="shared" si="17"/>
        <v>105.54557554036633</v>
      </c>
      <c r="K326" s="127">
        <f t="shared" si="18"/>
        <v>3.060289342744333</v>
      </c>
      <c r="L326" s="128"/>
      <c r="M326" s="130">
        <f t="shared" si="27"/>
        <v>323</v>
      </c>
      <c r="N326" s="127">
        <f t="shared" si="19"/>
        <v>59.969077011571798</v>
      </c>
      <c r="O326" s="127">
        <f t="shared" si="20"/>
        <v>5.3861092432300239</v>
      </c>
      <c r="P326" s="129"/>
      <c r="Q326" s="130">
        <f t="shared" si="28"/>
        <v>323</v>
      </c>
      <c r="R326" s="127">
        <f t="shared" si="21"/>
        <v>158.3183633105495</v>
      </c>
      <c r="S326" s="127">
        <f t="shared" si="22"/>
        <v>2.0401928951628885</v>
      </c>
      <c r="T326" s="115"/>
      <c r="U326" s="130">
        <f t="shared" si="29"/>
        <v>323</v>
      </c>
      <c r="V326" s="127">
        <f t="shared" si="23"/>
        <v>89.95361551735769</v>
      </c>
      <c r="W326" s="127">
        <f t="shared" si="24"/>
        <v>3.5907394954866829</v>
      </c>
      <c r="X326" s="115"/>
      <c r="Y326" s="125">
        <v>323</v>
      </c>
      <c r="Z326" s="126">
        <v>43.316345177664807</v>
      </c>
      <c r="AA326" s="127">
        <f t="shared" si="30"/>
        <v>7.4567694637023161</v>
      </c>
      <c r="AB326" s="115"/>
      <c r="AC326" s="115"/>
      <c r="AD326" s="115"/>
      <c r="AE326" s="115"/>
      <c r="AF326" s="115"/>
    </row>
    <row r="327" spans="1:32" ht="12.75" customHeight="1">
      <c r="A327" s="125">
        <v>324</v>
      </c>
      <c r="B327" s="126">
        <v>63.366810050193003</v>
      </c>
      <c r="C327" s="127">
        <f t="shared" si="15"/>
        <v>5.1130867995936491</v>
      </c>
      <c r="D327" s="128"/>
      <c r="E327" s="125">
        <v>324</v>
      </c>
      <c r="F327" s="126">
        <v>36.003869346700569</v>
      </c>
      <c r="G327" s="127">
        <f t="shared" si="16"/>
        <v>8.999032767284822</v>
      </c>
      <c r="H327" s="129"/>
      <c r="I327" s="130">
        <f t="shared" si="26"/>
        <v>324</v>
      </c>
      <c r="J327" s="127">
        <f t="shared" si="17"/>
        <v>105.61135008365501</v>
      </c>
      <c r="K327" s="127">
        <f t="shared" si="18"/>
        <v>3.067852079756189</v>
      </c>
      <c r="L327" s="128"/>
      <c r="M327" s="130">
        <f t="shared" si="27"/>
        <v>324</v>
      </c>
      <c r="N327" s="127">
        <f t="shared" si="19"/>
        <v>60.006448911167617</v>
      </c>
      <c r="O327" s="127">
        <f t="shared" si="20"/>
        <v>5.399419660370893</v>
      </c>
      <c r="P327" s="129"/>
      <c r="Q327" s="130">
        <f t="shared" si="28"/>
        <v>324</v>
      </c>
      <c r="R327" s="127">
        <f t="shared" si="21"/>
        <v>158.4170251254825</v>
      </c>
      <c r="S327" s="127">
        <f t="shared" si="22"/>
        <v>2.0452347198374596</v>
      </c>
      <c r="T327" s="115"/>
      <c r="U327" s="130">
        <f t="shared" si="29"/>
        <v>324</v>
      </c>
      <c r="V327" s="127">
        <f t="shared" si="23"/>
        <v>90.009673366751414</v>
      </c>
      <c r="W327" s="127">
        <f t="shared" si="24"/>
        <v>3.599613106913929</v>
      </c>
      <c r="X327" s="115"/>
      <c r="Y327" s="125">
        <v>324</v>
      </c>
      <c r="Z327" s="126">
        <v>43.321522842639411</v>
      </c>
      <c r="AA327" s="127">
        <f t="shared" si="30"/>
        <v>7.4789614662645585</v>
      </c>
      <c r="AB327" s="115"/>
      <c r="AC327" s="115"/>
      <c r="AD327" s="115"/>
      <c r="AE327" s="115"/>
      <c r="AF327" s="115"/>
    </row>
    <row r="328" spans="1:32" ht="12.75" customHeight="1">
      <c r="A328" s="125">
        <v>325</v>
      </c>
      <c r="B328" s="126">
        <v>63.406168875456039</v>
      </c>
      <c r="C328" s="127">
        <f t="shared" si="15"/>
        <v>5.1256842317404958</v>
      </c>
      <c r="D328" s="128"/>
      <c r="E328" s="125">
        <v>325</v>
      </c>
      <c r="F328" s="126">
        <v>36.026232315600012</v>
      </c>
      <c r="G328" s="127">
        <f t="shared" si="16"/>
        <v>9.0212042478632739</v>
      </c>
      <c r="H328" s="129"/>
      <c r="I328" s="130">
        <f t="shared" si="26"/>
        <v>325</v>
      </c>
      <c r="J328" s="127">
        <f t="shared" si="17"/>
        <v>105.67694812576006</v>
      </c>
      <c r="K328" s="127">
        <f t="shared" si="18"/>
        <v>3.0754105390442974</v>
      </c>
      <c r="L328" s="128"/>
      <c r="M328" s="130">
        <f t="shared" si="27"/>
        <v>325</v>
      </c>
      <c r="N328" s="127">
        <f t="shared" si="19"/>
        <v>60.043720526000023</v>
      </c>
      <c r="O328" s="127">
        <f t="shared" si="20"/>
        <v>5.4127225487179649</v>
      </c>
      <c r="P328" s="129"/>
      <c r="Q328" s="130">
        <f t="shared" si="28"/>
        <v>325</v>
      </c>
      <c r="R328" s="127">
        <f t="shared" si="21"/>
        <v>158.51542218864009</v>
      </c>
      <c r="S328" s="127">
        <f t="shared" si="22"/>
        <v>2.0502736926961984</v>
      </c>
      <c r="T328" s="115"/>
      <c r="U328" s="130">
        <f t="shared" si="29"/>
        <v>325</v>
      </c>
      <c r="V328" s="127">
        <f t="shared" si="23"/>
        <v>90.065580789000023</v>
      </c>
      <c r="W328" s="127">
        <f t="shared" si="24"/>
        <v>3.6084816991453099</v>
      </c>
      <c r="X328" s="115"/>
      <c r="Y328" s="125">
        <v>325</v>
      </c>
      <c r="Z328" s="126">
        <v>43.326700507614021</v>
      </c>
      <c r="AA328" s="127">
        <f t="shared" si="30"/>
        <v>7.5011481648108909</v>
      </c>
      <c r="AB328" s="115"/>
      <c r="AC328" s="115"/>
      <c r="AD328" s="115"/>
      <c r="AE328" s="115"/>
      <c r="AF328" s="115"/>
    </row>
    <row r="329" spans="1:32" ht="12.75" customHeight="1">
      <c r="A329" s="125">
        <v>326</v>
      </c>
      <c r="B329" s="126">
        <v>63.445422450706062</v>
      </c>
      <c r="C329" s="127">
        <f t="shared" si="15"/>
        <v>5.1382745579996065</v>
      </c>
      <c r="D329" s="128"/>
      <c r="E329" s="125">
        <v>326</v>
      </c>
      <c r="F329" s="126">
        <v>36.048535483355721</v>
      </c>
      <c r="G329" s="127">
        <f t="shared" si="16"/>
        <v>9.0433632220793072</v>
      </c>
      <c r="H329" s="129"/>
      <c r="I329" s="130">
        <f t="shared" si="26"/>
        <v>326</v>
      </c>
      <c r="J329" s="127">
        <f t="shared" si="17"/>
        <v>105.74237075117678</v>
      </c>
      <c r="K329" s="127">
        <f t="shared" si="18"/>
        <v>3.0829647347997637</v>
      </c>
      <c r="L329" s="128"/>
      <c r="M329" s="130">
        <f t="shared" si="27"/>
        <v>326</v>
      </c>
      <c r="N329" s="127">
        <f t="shared" si="19"/>
        <v>60.080892472259535</v>
      </c>
      <c r="O329" s="127">
        <f t="shared" si="20"/>
        <v>5.426017933247584</v>
      </c>
      <c r="P329" s="129"/>
      <c r="Q329" s="130">
        <f t="shared" si="28"/>
        <v>326</v>
      </c>
      <c r="R329" s="127">
        <f t="shared" si="21"/>
        <v>158.61355612676513</v>
      </c>
      <c r="S329" s="127">
        <f t="shared" si="22"/>
        <v>2.0553098231998428</v>
      </c>
      <c r="T329" s="115"/>
      <c r="U329" s="130">
        <f t="shared" si="29"/>
        <v>326</v>
      </c>
      <c r="V329" s="127">
        <f t="shared" si="23"/>
        <v>90.121338708389302</v>
      </c>
      <c r="W329" s="127">
        <f t="shared" si="24"/>
        <v>3.6173452888317223</v>
      </c>
      <c r="X329" s="115"/>
      <c r="Y329" s="125">
        <v>326</v>
      </c>
      <c r="Z329" s="126">
        <v>43.331878172588624</v>
      </c>
      <c r="AA329" s="127">
        <f t="shared" si="30"/>
        <v>7.5233295612426234</v>
      </c>
      <c r="AB329" s="115"/>
      <c r="AC329" s="115"/>
      <c r="AD329" s="115"/>
      <c r="AE329" s="115"/>
      <c r="AF329" s="115"/>
    </row>
    <row r="330" spans="1:32" ht="12.75" customHeight="1">
      <c r="A330" s="125">
        <v>327</v>
      </c>
      <c r="B330" s="126">
        <v>63.484571420661354</v>
      </c>
      <c r="C330" s="127">
        <f t="shared" si="15"/>
        <v>5.1508578018623323</v>
      </c>
      <c r="D330" s="128"/>
      <c r="E330" s="125">
        <v>327</v>
      </c>
      <c r="F330" s="126">
        <v>36.070779216284855</v>
      </c>
      <c r="G330" s="127">
        <f t="shared" si="16"/>
        <v>9.0655097312777073</v>
      </c>
      <c r="H330" s="129"/>
      <c r="I330" s="130">
        <f t="shared" si="26"/>
        <v>327</v>
      </c>
      <c r="J330" s="127">
        <f t="shared" si="17"/>
        <v>105.80761903443559</v>
      </c>
      <c r="K330" s="127">
        <f t="shared" si="18"/>
        <v>3.0905146811173996</v>
      </c>
      <c r="L330" s="128"/>
      <c r="M330" s="130">
        <f t="shared" si="27"/>
        <v>327</v>
      </c>
      <c r="N330" s="127">
        <f t="shared" si="19"/>
        <v>60.117965360474763</v>
      </c>
      <c r="O330" s="127">
        <f t="shared" si="20"/>
        <v>5.4393058387666233</v>
      </c>
      <c r="P330" s="129"/>
      <c r="Q330" s="130">
        <f t="shared" si="28"/>
        <v>327</v>
      </c>
      <c r="R330" s="127">
        <f t="shared" si="21"/>
        <v>158.71142855165337</v>
      </c>
      <c r="S330" s="127">
        <f t="shared" si="22"/>
        <v>2.0603431207449332</v>
      </c>
      <c r="T330" s="115"/>
      <c r="U330" s="130">
        <f t="shared" si="29"/>
        <v>327</v>
      </c>
      <c r="V330" s="127">
        <f t="shared" si="23"/>
        <v>90.176948040712134</v>
      </c>
      <c r="W330" s="127">
        <f t="shared" si="24"/>
        <v>3.6262038925110827</v>
      </c>
      <c r="X330" s="115"/>
      <c r="Y330" s="125">
        <v>327</v>
      </c>
      <c r="Z330" s="126">
        <v>43.337055837563234</v>
      </c>
      <c r="AA330" s="127">
        <f t="shared" si="30"/>
        <v>7.5455056574601542</v>
      </c>
      <c r="AB330" s="115"/>
      <c r="AC330" s="115"/>
      <c r="AD330" s="115"/>
      <c r="AE330" s="115"/>
      <c r="AF330" s="115"/>
    </row>
    <row r="331" spans="1:32" ht="12.75" customHeight="1">
      <c r="A331" s="125">
        <v>328</v>
      </c>
      <c r="B331" s="126">
        <v>63.523616424134353</v>
      </c>
      <c r="C331" s="127">
        <f t="shared" si="15"/>
        <v>5.1634339866611221</v>
      </c>
      <c r="D331" s="128"/>
      <c r="E331" s="125">
        <v>328</v>
      </c>
      <c r="F331" s="126">
        <v>36.092963877349057</v>
      </c>
      <c r="G331" s="127">
        <f t="shared" si="16"/>
        <v>9.0876438165235776</v>
      </c>
      <c r="H331" s="129"/>
      <c r="I331" s="130">
        <f t="shared" si="26"/>
        <v>328</v>
      </c>
      <c r="J331" s="127">
        <f t="shared" si="17"/>
        <v>105.87269404022392</v>
      </c>
      <c r="K331" s="127">
        <f t="shared" si="18"/>
        <v>3.0980603919966736</v>
      </c>
      <c r="L331" s="128"/>
      <c r="M331" s="130">
        <f t="shared" si="27"/>
        <v>328</v>
      </c>
      <c r="N331" s="127">
        <f t="shared" si="19"/>
        <v>60.154939795581761</v>
      </c>
      <c r="O331" s="127">
        <f t="shared" si="20"/>
        <v>5.4525862899141462</v>
      </c>
      <c r="P331" s="129"/>
      <c r="Q331" s="130">
        <f t="shared" si="28"/>
        <v>328</v>
      </c>
      <c r="R331" s="127">
        <f t="shared" si="21"/>
        <v>158.80904106033589</v>
      </c>
      <c r="S331" s="127">
        <f t="shared" si="22"/>
        <v>2.0653735946644489</v>
      </c>
      <c r="T331" s="115"/>
      <c r="U331" s="130">
        <f t="shared" si="29"/>
        <v>328</v>
      </c>
      <c r="V331" s="127">
        <f t="shared" si="23"/>
        <v>90.232409693372631</v>
      </c>
      <c r="W331" s="127">
        <f t="shared" si="24"/>
        <v>3.6350575266094314</v>
      </c>
      <c r="X331" s="115"/>
      <c r="Y331" s="125">
        <v>328</v>
      </c>
      <c r="Z331" s="126">
        <v>43.342233502537837</v>
      </c>
      <c r="AA331" s="127">
        <f t="shared" si="30"/>
        <v>7.5676764553629772</v>
      </c>
      <c r="AB331" s="115"/>
      <c r="AC331" s="115"/>
      <c r="AD331" s="115"/>
      <c r="AE331" s="115"/>
      <c r="AF331" s="115"/>
    </row>
    <row r="332" spans="1:32" ht="12.75" customHeight="1">
      <c r="A332" s="125">
        <v>329</v>
      </c>
      <c r="B332" s="126">
        <v>63.562558094103622</v>
      </c>
      <c r="C332" s="127">
        <f t="shared" si="15"/>
        <v>5.1760031355710909</v>
      </c>
      <c r="D332" s="128"/>
      <c r="E332" s="125">
        <v>329</v>
      </c>
      <c r="F332" s="126">
        <v>36.115089826195238</v>
      </c>
      <c r="G332" s="127">
        <f t="shared" si="16"/>
        <v>9.109765518605121</v>
      </c>
      <c r="H332" s="129"/>
      <c r="I332" s="130">
        <f t="shared" si="26"/>
        <v>329</v>
      </c>
      <c r="J332" s="127">
        <f t="shared" si="17"/>
        <v>105.93759682350604</v>
      </c>
      <c r="K332" s="127">
        <f t="shared" si="18"/>
        <v>3.1056018813426545</v>
      </c>
      <c r="L332" s="128"/>
      <c r="M332" s="130">
        <f t="shared" si="27"/>
        <v>329</v>
      </c>
      <c r="N332" s="127">
        <f t="shared" si="19"/>
        <v>60.191816376992065</v>
      </c>
      <c r="O332" s="127">
        <f t="shared" si="20"/>
        <v>5.4658593111630722</v>
      </c>
      <c r="P332" s="129"/>
      <c r="Q332" s="130">
        <f t="shared" si="28"/>
        <v>329</v>
      </c>
      <c r="R332" s="127">
        <f t="shared" si="21"/>
        <v>158.90639523525905</v>
      </c>
      <c r="S332" s="127">
        <f t="shared" si="22"/>
        <v>2.0704012542284365</v>
      </c>
      <c r="T332" s="115"/>
      <c r="U332" s="130">
        <f t="shared" si="29"/>
        <v>329</v>
      </c>
      <c r="V332" s="127">
        <f t="shared" si="23"/>
        <v>90.287724565488091</v>
      </c>
      <c r="W332" s="127">
        <f t="shared" si="24"/>
        <v>3.6439062074420487</v>
      </c>
      <c r="X332" s="115"/>
      <c r="Y332" s="125">
        <v>329</v>
      </c>
      <c r="Z332" s="126">
        <v>43.347411167512448</v>
      </c>
      <c r="AA332" s="127">
        <f t="shared" si="30"/>
        <v>7.5898419568496722</v>
      </c>
      <c r="AB332" s="115"/>
      <c r="AC332" s="115"/>
      <c r="AD332" s="115"/>
      <c r="AE332" s="115"/>
      <c r="AF332" s="115"/>
    </row>
    <row r="333" spans="1:32" ht="12.75" customHeight="1">
      <c r="A333" s="125">
        <v>330</v>
      </c>
      <c r="B333" s="126">
        <v>63.601397057784574</v>
      </c>
      <c r="C333" s="127">
        <f t="shared" si="15"/>
        <v>5.1885652716115809</v>
      </c>
      <c r="D333" s="128"/>
      <c r="E333" s="125">
        <v>330</v>
      </c>
      <c r="F333" s="126">
        <v>36.137157419195773</v>
      </c>
      <c r="G333" s="127">
        <f t="shared" si="16"/>
        <v>9.131874878036383</v>
      </c>
      <c r="H333" s="129"/>
      <c r="I333" s="130">
        <f t="shared" si="26"/>
        <v>330</v>
      </c>
      <c r="J333" s="127">
        <f t="shared" si="17"/>
        <v>106.00232842964095</v>
      </c>
      <c r="K333" s="127">
        <f t="shared" si="18"/>
        <v>3.1131391629669483</v>
      </c>
      <c r="L333" s="128"/>
      <c r="M333" s="130">
        <f t="shared" si="27"/>
        <v>330</v>
      </c>
      <c r="N333" s="127">
        <f t="shared" si="19"/>
        <v>60.228595698659625</v>
      </c>
      <c r="O333" s="127">
        <f t="shared" si="20"/>
        <v>5.4791249268218296</v>
      </c>
      <c r="P333" s="129"/>
      <c r="Q333" s="130">
        <f t="shared" si="28"/>
        <v>330</v>
      </c>
      <c r="R333" s="127">
        <f t="shared" si="21"/>
        <v>159.00349264446143</v>
      </c>
      <c r="S333" s="127">
        <f t="shared" si="22"/>
        <v>2.0754261086446322</v>
      </c>
      <c r="T333" s="115"/>
      <c r="U333" s="130">
        <f t="shared" si="29"/>
        <v>330</v>
      </c>
      <c r="V333" s="127">
        <f t="shared" si="23"/>
        <v>90.342893547989434</v>
      </c>
      <c r="W333" s="127">
        <f t="shared" si="24"/>
        <v>3.6527499512145534</v>
      </c>
      <c r="X333" s="115"/>
      <c r="Y333" s="125">
        <v>330</v>
      </c>
      <c r="Z333" s="126">
        <v>43.352588832487058</v>
      </c>
      <c r="AA333" s="127">
        <f t="shared" si="30"/>
        <v>7.6120021638179178</v>
      </c>
      <c r="AB333" s="115"/>
      <c r="AC333" s="115"/>
      <c r="AD333" s="115"/>
      <c r="AE333" s="115"/>
      <c r="AF333" s="115"/>
    </row>
    <row r="334" spans="1:32" ht="12.75" customHeight="1">
      <c r="A334" s="125">
        <v>331</v>
      </c>
      <c r="B334" s="126">
        <v>63.640133936699293</v>
      </c>
      <c r="C334" s="127">
        <f t="shared" si="15"/>
        <v>5.2011204176476848</v>
      </c>
      <c r="D334" s="128"/>
      <c r="E334" s="125">
        <v>331</v>
      </c>
      <c r="F334" s="126">
        <v>36.159167009488236</v>
      </c>
      <c r="G334" s="127">
        <f t="shared" si="16"/>
        <v>9.1539719350599249</v>
      </c>
      <c r="H334" s="129"/>
      <c r="I334" s="130">
        <f t="shared" si="26"/>
        <v>331</v>
      </c>
      <c r="J334" s="127">
        <f t="shared" si="17"/>
        <v>106.06688989449883</v>
      </c>
      <c r="K334" s="127">
        <f t="shared" si="18"/>
        <v>3.1206722505886106</v>
      </c>
      <c r="L334" s="128"/>
      <c r="M334" s="130">
        <f t="shared" si="27"/>
        <v>331</v>
      </c>
      <c r="N334" s="127">
        <f t="shared" si="19"/>
        <v>60.26527834914706</v>
      </c>
      <c r="O334" s="127">
        <f t="shared" si="20"/>
        <v>5.4923831610359546</v>
      </c>
      <c r="P334" s="129"/>
      <c r="Q334" s="130">
        <f t="shared" si="28"/>
        <v>331</v>
      </c>
      <c r="R334" s="127">
        <f t="shared" si="21"/>
        <v>159.10033484174824</v>
      </c>
      <c r="S334" s="127">
        <f t="shared" si="22"/>
        <v>2.0804481670590738</v>
      </c>
      <c r="T334" s="115"/>
      <c r="U334" s="130">
        <f t="shared" si="29"/>
        <v>331</v>
      </c>
      <c r="V334" s="127">
        <f t="shared" si="23"/>
        <v>90.397917523720579</v>
      </c>
      <c r="W334" s="127">
        <f t="shared" si="24"/>
        <v>3.6615887740239703</v>
      </c>
      <c r="X334" s="115"/>
      <c r="Y334" s="115"/>
      <c r="Z334" s="115"/>
      <c r="AA334" s="115"/>
      <c r="AB334" s="115"/>
      <c r="AC334" s="115"/>
      <c r="AD334" s="115"/>
      <c r="AE334" s="115"/>
      <c r="AF334" s="115"/>
    </row>
    <row r="335" spans="1:32" ht="12.75" customHeight="1">
      <c r="A335" s="125">
        <v>332</v>
      </c>
      <c r="B335" s="126">
        <v>63.678769346745213</v>
      </c>
      <c r="C335" s="127">
        <f t="shared" si="15"/>
        <v>5.2136685963917637</v>
      </c>
      <c r="D335" s="128"/>
      <c r="E335" s="125">
        <v>332</v>
      </c>
      <c r="F335" s="126">
        <v>36.181118947014326</v>
      </c>
      <c r="G335" s="127">
        <f t="shared" si="16"/>
        <v>9.1760567296495044</v>
      </c>
      <c r="H335" s="129"/>
      <c r="I335" s="130">
        <f t="shared" si="26"/>
        <v>332</v>
      </c>
      <c r="J335" s="127">
        <f t="shared" si="17"/>
        <v>106.13128224457536</v>
      </c>
      <c r="K335" s="127">
        <f t="shared" si="18"/>
        <v>3.1282011578350581</v>
      </c>
      <c r="L335" s="128"/>
      <c r="M335" s="130">
        <f t="shared" si="27"/>
        <v>332</v>
      </c>
      <c r="N335" s="127">
        <f t="shared" si="19"/>
        <v>60.301864911690544</v>
      </c>
      <c r="O335" s="127">
        <f t="shared" si="20"/>
        <v>5.5056340377897026</v>
      </c>
      <c r="P335" s="129"/>
      <c r="Q335" s="130">
        <f t="shared" si="28"/>
        <v>332</v>
      </c>
      <c r="R335" s="127">
        <f t="shared" si="21"/>
        <v>159.19692336686302</v>
      </c>
      <c r="S335" s="127">
        <f t="shared" si="22"/>
        <v>2.0854674385567056</v>
      </c>
      <c r="T335" s="115"/>
      <c r="U335" s="130">
        <f t="shared" si="29"/>
        <v>332</v>
      </c>
      <c r="V335" s="127">
        <f t="shared" si="23"/>
        <v>90.452797367535808</v>
      </c>
      <c r="W335" s="127">
        <f t="shared" si="24"/>
        <v>3.6704226918598022</v>
      </c>
      <c r="X335" s="115"/>
      <c r="Y335" s="115"/>
      <c r="Z335" s="115"/>
      <c r="AA335" s="115"/>
      <c r="AB335" s="115"/>
      <c r="AC335" s="115"/>
      <c r="AD335" s="115"/>
      <c r="AE335" s="115"/>
      <c r="AF335" s="115"/>
    </row>
    <row r="336" spans="1:32" ht="12.75" customHeight="1">
      <c r="A336" s="125">
        <v>333</v>
      </c>
      <c r="B336" s="126">
        <v>63.717303898262792</v>
      </c>
      <c r="C336" s="127">
        <f t="shared" si="15"/>
        <v>5.2262098304049402</v>
      </c>
      <c r="D336" s="128"/>
      <c r="E336" s="125">
        <v>333</v>
      </c>
      <c r="F336" s="126">
        <v>36.203013578558405</v>
      </c>
      <c r="G336" s="127">
        <f t="shared" si="16"/>
        <v>9.1981293015126937</v>
      </c>
      <c r="H336" s="129"/>
      <c r="I336" s="130">
        <f t="shared" si="26"/>
        <v>333</v>
      </c>
      <c r="J336" s="127">
        <f t="shared" si="17"/>
        <v>106.19550649710466</v>
      </c>
      <c r="K336" s="127">
        <f t="shared" si="18"/>
        <v>3.1357258982429639</v>
      </c>
      <c r="L336" s="128"/>
      <c r="M336" s="130">
        <f t="shared" si="27"/>
        <v>333</v>
      </c>
      <c r="N336" s="127">
        <f t="shared" si="19"/>
        <v>60.338355964264011</v>
      </c>
      <c r="O336" s="127">
        <f t="shared" si="20"/>
        <v>5.518877580907616</v>
      </c>
      <c r="P336" s="129"/>
      <c r="Q336" s="130">
        <f t="shared" si="28"/>
        <v>333</v>
      </c>
      <c r="R336" s="127">
        <f t="shared" si="21"/>
        <v>159.29325974565697</v>
      </c>
      <c r="S336" s="127">
        <f t="shared" si="22"/>
        <v>2.0904839321619759</v>
      </c>
      <c r="T336" s="115"/>
      <c r="U336" s="130">
        <f t="shared" si="29"/>
        <v>333</v>
      </c>
      <c r="V336" s="127">
        <f t="shared" si="23"/>
        <v>90.507533946396009</v>
      </c>
      <c r="W336" s="127">
        <f t="shared" si="24"/>
        <v>3.6792517206050777</v>
      </c>
      <c r="X336" s="115"/>
      <c r="Y336" s="115"/>
      <c r="Z336" s="115"/>
      <c r="AA336" s="115"/>
      <c r="AB336" s="115"/>
      <c r="AC336" s="115"/>
      <c r="AD336" s="115"/>
      <c r="AE336" s="115"/>
      <c r="AF336" s="115"/>
    </row>
    <row r="337" spans="1:32" ht="12.75" customHeight="1">
      <c r="A337" s="125">
        <v>334</v>
      </c>
      <c r="B337" s="126">
        <v>63.755738196102122</v>
      </c>
      <c r="C337" s="127">
        <f t="shared" si="15"/>
        <v>5.238744142098569</v>
      </c>
      <c r="D337" s="128"/>
      <c r="E337" s="125">
        <v>334</v>
      </c>
      <c r="F337" s="126">
        <v>36.224851247785296</v>
      </c>
      <c r="G337" s="127">
        <f t="shared" si="16"/>
        <v>9.2201896900934823</v>
      </c>
      <c r="H337" s="129"/>
      <c r="I337" s="130">
        <f t="shared" si="26"/>
        <v>334</v>
      </c>
      <c r="J337" s="127">
        <f t="shared" si="17"/>
        <v>106.2595636601702</v>
      </c>
      <c r="K337" s="127">
        <f t="shared" si="18"/>
        <v>3.1432464852591417</v>
      </c>
      <c r="L337" s="128"/>
      <c r="M337" s="130">
        <f t="shared" si="27"/>
        <v>334</v>
      </c>
      <c r="N337" s="127">
        <f t="shared" si="19"/>
        <v>60.374752079642164</v>
      </c>
      <c r="O337" s="127">
        <f t="shared" si="20"/>
        <v>5.532113814056089</v>
      </c>
      <c r="P337" s="129"/>
      <c r="Q337" s="130">
        <f t="shared" si="28"/>
        <v>334</v>
      </c>
      <c r="R337" s="127">
        <f t="shared" si="21"/>
        <v>159.38934549025529</v>
      </c>
      <c r="S337" s="127">
        <f t="shared" si="22"/>
        <v>2.0954976568394277</v>
      </c>
      <c r="T337" s="115"/>
      <c r="U337" s="130">
        <f t="shared" si="29"/>
        <v>334</v>
      </c>
      <c r="V337" s="127">
        <f t="shared" si="23"/>
        <v>90.562128119463239</v>
      </c>
      <c r="W337" s="127">
        <f t="shared" si="24"/>
        <v>3.6880758760373928</v>
      </c>
      <c r="X337" s="115"/>
      <c r="Y337" s="115"/>
      <c r="Z337" s="115"/>
      <c r="AA337" s="115"/>
      <c r="AB337" s="115"/>
      <c r="AC337" s="115"/>
      <c r="AD337" s="115"/>
      <c r="AE337" s="115"/>
      <c r="AF337" s="115"/>
    </row>
    <row r="338" spans="1:32" ht="12.75" customHeight="1">
      <c r="A338" s="125">
        <v>335</v>
      </c>
      <c r="B338" s="126">
        <v>63.794072839688617</v>
      </c>
      <c r="C338" s="127">
        <f t="shared" si="15"/>
        <v>5.2512715537356991</v>
      </c>
      <c r="D338" s="128"/>
      <c r="E338" s="125">
        <v>335</v>
      </c>
      <c r="F338" s="126">
        <v>36.246632295277628</v>
      </c>
      <c r="G338" s="127">
        <f t="shared" si="16"/>
        <v>9.2422379345748293</v>
      </c>
      <c r="H338" s="129"/>
      <c r="I338" s="130">
        <f t="shared" si="26"/>
        <v>335</v>
      </c>
      <c r="J338" s="127">
        <f t="shared" si="17"/>
        <v>106.32345473281437</v>
      </c>
      <c r="K338" s="127">
        <f t="shared" si="18"/>
        <v>3.150762932241419</v>
      </c>
      <c r="L338" s="128"/>
      <c r="M338" s="130">
        <f t="shared" si="27"/>
        <v>335</v>
      </c>
      <c r="N338" s="127">
        <f t="shared" si="19"/>
        <v>60.411053825462716</v>
      </c>
      <c r="O338" s="127">
        <f t="shared" si="20"/>
        <v>5.5453427607448971</v>
      </c>
      <c r="P338" s="129"/>
      <c r="Q338" s="130">
        <f t="shared" si="28"/>
        <v>335</v>
      </c>
      <c r="R338" s="127">
        <f t="shared" si="21"/>
        <v>159.48518209922153</v>
      </c>
      <c r="S338" s="127">
        <f t="shared" si="22"/>
        <v>2.1005086214942796</v>
      </c>
      <c r="T338" s="115"/>
      <c r="U338" s="130">
        <f t="shared" si="29"/>
        <v>335</v>
      </c>
      <c r="V338" s="127">
        <f t="shared" si="23"/>
        <v>90.61658073819406</v>
      </c>
      <c r="W338" s="127">
        <f t="shared" si="24"/>
        <v>3.6968951738299323</v>
      </c>
      <c r="X338" s="115"/>
      <c r="Y338" s="115"/>
      <c r="Z338" s="115"/>
      <c r="AA338" s="115"/>
      <c r="AB338" s="115"/>
      <c r="AC338" s="115"/>
      <c r="AD338" s="115"/>
      <c r="AE338" s="115"/>
      <c r="AF338" s="115"/>
    </row>
    <row r="339" spans="1:32" ht="12.75" customHeight="1">
      <c r="A339" s="125">
        <v>336</v>
      </c>
      <c r="B339" s="126">
        <v>63.832308423087738</v>
      </c>
      <c r="C339" s="127">
        <f t="shared" si="15"/>
        <v>5.2637920874324973</v>
      </c>
      <c r="D339" s="128"/>
      <c r="E339" s="125">
        <v>336</v>
      </c>
      <c r="F339" s="126">
        <v>36.268357058572569</v>
      </c>
      <c r="G339" s="127">
        <f t="shared" si="16"/>
        <v>9.2642740738811984</v>
      </c>
      <c r="H339" s="129"/>
      <c r="I339" s="130">
        <f t="shared" si="26"/>
        <v>336</v>
      </c>
      <c r="J339" s="127">
        <f t="shared" si="17"/>
        <v>106.38718070514624</v>
      </c>
      <c r="K339" s="127">
        <f t="shared" si="18"/>
        <v>3.1582752524594984</v>
      </c>
      <c r="L339" s="128"/>
      <c r="M339" s="130">
        <f t="shared" si="27"/>
        <v>336</v>
      </c>
      <c r="N339" s="127">
        <f t="shared" si="19"/>
        <v>60.447261764287617</v>
      </c>
      <c r="O339" s="127">
        <f t="shared" si="20"/>
        <v>5.5585644443287183</v>
      </c>
      <c r="P339" s="129"/>
      <c r="Q339" s="130">
        <f t="shared" si="28"/>
        <v>336</v>
      </c>
      <c r="R339" s="127">
        <f t="shared" si="21"/>
        <v>159.58077105771935</v>
      </c>
      <c r="S339" s="127">
        <f t="shared" si="22"/>
        <v>2.1055168349729989</v>
      </c>
      <c r="T339" s="115"/>
      <c r="U339" s="130">
        <f t="shared" si="29"/>
        <v>336</v>
      </c>
      <c r="V339" s="127">
        <f t="shared" si="23"/>
        <v>90.670892646431412</v>
      </c>
      <c r="W339" s="127">
        <f t="shared" si="24"/>
        <v>3.7057096295524796</v>
      </c>
      <c r="X339" s="115"/>
      <c r="Y339" s="115"/>
      <c r="Z339" s="115"/>
      <c r="AA339" s="115"/>
      <c r="AB339" s="115"/>
      <c r="AC339" s="115"/>
      <c r="AD339" s="115"/>
      <c r="AE339" s="115"/>
      <c r="AF339" s="115"/>
    </row>
    <row r="340" spans="1:32" ht="12.75" customHeight="1">
      <c r="A340" s="125">
        <v>337</v>
      </c>
      <c r="B340" s="126">
        <v>63.870445535068576</v>
      </c>
      <c r="C340" s="127">
        <f t="shared" si="15"/>
        <v>5.2763057651596847</v>
      </c>
      <c r="D340" s="128"/>
      <c r="E340" s="125">
        <v>337</v>
      </c>
      <c r="F340" s="126">
        <v>36.290025872198058</v>
      </c>
      <c r="G340" s="127">
        <f t="shared" si="16"/>
        <v>9.2862981466810446</v>
      </c>
      <c r="H340" s="129"/>
      <c r="I340" s="130">
        <f t="shared" si="26"/>
        <v>337</v>
      </c>
      <c r="J340" s="127">
        <f t="shared" si="17"/>
        <v>106.45074255844763</v>
      </c>
      <c r="K340" s="127">
        <f t="shared" si="18"/>
        <v>3.1657834590958109</v>
      </c>
      <c r="L340" s="128"/>
      <c r="M340" s="130">
        <f t="shared" si="27"/>
        <v>337</v>
      </c>
      <c r="N340" s="127">
        <f t="shared" si="19"/>
        <v>60.483376453663432</v>
      </c>
      <c r="O340" s="127">
        <f t="shared" si="20"/>
        <v>5.5717788880086268</v>
      </c>
      <c r="P340" s="129"/>
      <c r="Q340" s="130">
        <f t="shared" si="28"/>
        <v>337</v>
      </c>
      <c r="R340" s="127">
        <f t="shared" si="21"/>
        <v>159.67611383767144</v>
      </c>
      <c r="S340" s="127">
        <f t="shared" si="22"/>
        <v>2.1105223060638743</v>
      </c>
      <c r="T340" s="115"/>
      <c r="U340" s="130">
        <f t="shared" si="29"/>
        <v>337</v>
      </c>
      <c r="V340" s="127">
        <f t="shared" si="23"/>
        <v>90.725064680495137</v>
      </c>
      <c r="W340" s="127">
        <f t="shared" si="24"/>
        <v>3.7145192586724183</v>
      </c>
      <c r="X340" s="115"/>
      <c r="Y340" s="115"/>
      <c r="Z340" s="115"/>
      <c r="AA340" s="115"/>
      <c r="AB340" s="115"/>
      <c r="AC340" s="115"/>
      <c r="AD340" s="115"/>
      <c r="AE340" s="115"/>
      <c r="AF340" s="115"/>
    </row>
    <row r="341" spans="1:32" ht="12.75" customHeight="1">
      <c r="A341" s="125">
        <v>338</v>
      </c>
      <c r="B341" s="126">
        <v>63.908484759166811</v>
      </c>
      <c r="C341" s="127">
        <f t="shared" si="15"/>
        <v>5.2888126087439185</v>
      </c>
      <c r="D341" s="128"/>
      <c r="E341" s="125">
        <v>338</v>
      </c>
      <c r="F341" s="126">
        <v>36.311639067708413</v>
      </c>
      <c r="G341" s="127">
        <f t="shared" si="16"/>
        <v>9.3083101913892978</v>
      </c>
      <c r="H341" s="129"/>
      <c r="I341" s="130">
        <f t="shared" si="26"/>
        <v>338</v>
      </c>
      <c r="J341" s="127">
        <f t="shared" si="17"/>
        <v>106.51414126527803</v>
      </c>
      <c r="K341" s="127">
        <f t="shared" si="18"/>
        <v>3.1732875652463512</v>
      </c>
      <c r="L341" s="128"/>
      <c r="M341" s="130">
        <f t="shared" si="27"/>
        <v>338</v>
      </c>
      <c r="N341" s="127">
        <f t="shared" si="19"/>
        <v>60.519398446180688</v>
      </c>
      <c r="O341" s="127">
        <f t="shared" si="20"/>
        <v>5.5849861148335789</v>
      </c>
      <c r="P341" s="129"/>
      <c r="Q341" s="130">
        <f t="shared" si="28"/>
        <v>338</v>
      </c>
      <c r="R341" s="127">
        <f t="shared" si="21"/>
        <v>159.77121189791703</v>
      </c>
      <c r="S341" s="127">
        <f t="shared" si="22"/>
        <v>2.1155250434975676</v>
      </c>
      <c r="T341" s="115"/>
      <c r="U341" s="130">
        <f t="shared" si="29"/>
        <v>338</v>
      </c>
      <c r="V341" s="127">
        <f t="shared" si="23"/>
        <v>90.779097669271025</v>
      </c>
      <c r="W341" s="127">
        <f t="shared" si="24"/>
        <v>3.7233240765557194</v>
      </c>
      <c r="X341" s="115"/>
      <c r="Y341" s="115"/>
      <c r="Z341" s="115"/>
      <c r="AA341" s="115"/>
      <c r="AB341" s="115"/>
      <c r="AC341" s="115"/>
      <c r="AD341" s="115"/>
      <c r="AE341" s="115"/>
      <c r="AF341" s="115"/>
    </row>
    <row r="342" spans="1:32" ht="12.75" customHeight="1">
      <c r="A342" s="125">
        <v>339</v>
      </c>
      <c r="B342" s="126">
        <v>63.946426673746302</v>
      </c>
      <c r="C342" s="127">
        <f t="shared" si="15"/>
        <v>5.3013126398691961</v>
      </c>
      <c r="D342" s="128"/>
      <c r="E342" s="125">
        <v>339</v>
      </c>
      <c r="F342" s="126">
        <v>36.333196973719481</v>
      </c>
      <c r="G342" s="127">
        <f t="shared" si="16"/>
        <v>9.3303102461697875</v>
      </c>
      <c r="H342" s="129"/>
      <c r="I342" s="130">
        <f t="shared" si="26"/>
        <v>339</v>
      </c>
      <c r="J342" s="127">
        <f t="shared" si="17"/>
        <v>106.57737778957717</v>
      </c>
      <c r="K342" s="127">
        <f t="shared" si="18"/>
        <v>3.1807875839215178</v>
      </c>
      <c r="L342" s="128"/>
      <c r="M342" s="130">
        <f t="shared" si="27"/>
        <v>339</v>
      </c>
      <c r="N342" s="127">
        <f t="shared" si="19"/>
        <v>60.555328289532468</v>
      </c>
      <c r="O342" s="127">
        <f t="shared" si="20"/>
        <v>5.5981861477018731</v>
      </c>
      <c r="P342" s="129"/>
      <c r="Q342" s="130">
        <f t="shared" si="28"/>
        <v>339</v>
      </c>
      <c r="R342" s="127">
        <f t="shared" si="21"/>
        <v>159.86606668436573</v>
      </c>
      <c r="S342" s="127">
        <f t="shared" si="22"/>
        <v>2.1205250559476787</v>
      </c>
      <c r="T342" s="115"/>
      <c r="U342" s="130">
        <f t="shared" si="29"/>
        <v>339</v>
      </c>
      <c r="V342" s="127">
        <f t="shared" si="23"/>
        <v>90.832992434298703</v>
      </c>
      <c r="W342" s="127">
        <f t="shared" si="24"/>
        <v>3.7321240984679149</v>
      </c>
      <c r="X342" s="115"/>
      <c r="Y342" s="115"/>
      <c r="Z342" s="115"/>
      <c r="AA342" s="115"/>
      <c r="AB342" s="115"/>
      <c r="AC342" s="115"/>
      <c r="AD342" s="115"/>
      <c r="AE342" s="115"/>
      <c r="AF342" s="115"/>
    </row>
    <row r="343" spans="1:32" ht="12.75" customHeight="1">
      <c r="A343" s="125">
        <v>340</v>
      </c>
      <c r="B343" s="126">
        <v>63.984271852060317</v>
      </c>
      <c r="C343" s="127">
        <f t="shared" si="15"/>
        <v>5.3138058800781973</v>
      </c>
      <c r="D343" s="128"/>
      <c r="E343" s="125">
        <v>340</v>
      </c>
      <c r="F343" s="126">
        <v>36.354699915943364</v>
      </c>
      <c r="G343" s="127">
        <f t="shared" si="16"/>
        <v>9.3522983489376266</v>
      </c>
      <c r="H343" s="129"/>
      <c r="I343" s="130">
        <f t="shared" si="26"/>
        <v>340</v>
      </c>
      <c r="J343" s="127">
        <f t="shared" si="17"/>
        <v>106.6404530867672</v>
      </c>
      <c r="K343" s="127">
        <f t="shared" si="18"/>
        <v>3.1882835280469184</v>
      </c>
      <c r="L343" s="128"/>
      <c r="M343" s="130">
        <f t="shared" si="27"/>
        <v>340</v>
      </c>
      <c r="N343" s="127">
        <f t="shared" si="19"/>
        <v>60.591166526572273</v>
      </c>
      <c r="O343" s="127">
        <f t="shared" si="20"/>
        <v>5.6113790093625759</v>
      </c>
      <c r="P343" s="129"/>
      <c r="Q343" s="130">
        <f t="shared" si="28"/>
        <v>340</v>
      </c>
      <c r="R343" s="127">
        <f t="shared" si="21"/>
        <v>159.96067963015079</v>
      </c>
      <c r="S343" s="127">
        <f t="shared" si="22"/>
        <v>2.1255223520312789</v>
      </c>
      <c r="T343" s="115"/>
      <c r="U343" s="130">
        <f t="shared" si="29"/>
        <v>340</v>
      </c>
      <c r="V343" s="127">
        <f t="shared" si="23"/>
        <v>90.886749789858399</v>
      </c>
      <c r="W343" s="127">
        <f t="shared" si="24"/>
        <v>3.7409193395750511</v>
      </c>
      <c r="X343" s="115"/>
      <c r="Y343" s="115"/>
      <c r="Z343" s="115"/>
      <c r="AA343" s="115"/>
      <c r="AB343" s="115"/>
      <c r="AC343" s="115"/>
      <c r="AD343" s="115"/>
      <c r="AE343" s="115"/>
      <c r="AF343" s="115"/>
    </row>
    <row r="344" spans="1:32" ht="12.75" customHeight="1">
      <c r="A344" s="125">
        <v>341</v>
      </c>
      <c r="B344" s="126">
        <v>64.022020862311308</v>
      </c>
      <c r="C344" s="127">
        <f t="shared" si="15"/>
        <v>5.3262923507736541</v>
      </c>
      <c r="D344" s="128"/>
      <c r="E344" s="125">
        <v>341</v>
      </c>
      <c r="F344" s="126">
        <v>36.376148217222337</v>
      </c>
      <c r="G344" s="127">
        <f t="shared" si="16"/>
        <v>9.3742745373616305</v>
      </c>
      <c r="H344" s="129"/>
      <c r="I344" s="130">
        <f t="shared" si="26"/>
        <v>341</v>
      </c>
      <c r="J344" s="127">
        <f t="shared" si="17"/>
        <v>106.70336810385218</v>
      </c>
      <c r="K344" s="127">
        <f t="shared" si="18"/>
        <v>3.1957754104641922</v>
      </c>
      <c r="L344" s="128"/>
      <c r="M344" s="130">
        <f t="shared" si="27"/>
        <v>341</v>
      </c>
      <c r="N344" s="127">
        <f t="shared" si="19"/>
        <v>60.626913695370561</v>
      </c>
      <c r="O344" s="127">
        <f t="shared" si="20"/>
        <v>5.6245647224169781</v>
      </c>
      <c r="P344" s="129"/>
      <c r="Q344" s="130">
        <f t="shared" si="28"/>
        <v>341</v>
      </c>
      <c r="R344" s="127">
        <f t="shared" si="21"/>
        <v>160.05505215577827</v>
      </c>
      <c r="S344" s="127">
        <f t="shared" si="22"/>
        <v>2.1305169403094615</v>
      </c>
      <c r="T344" s="115"/>
      <c r="U344" s="130">
        <f t="shared" si="29"/>
        <v>341</v>
      </c>
      <c r="V344" s="127">
        <f t="shared" si="23"/>
        <v>90.940370543055835</v>
      </c>
      <c r="W344" s="127">
        <f t="shared" si="24"/>
        <v>3.7497098149446524</v>
      </c>
      <c r="X344" s="115"/>
      <c r="Y344" s="115"/>
      <c r="Z344" s="115"/>
      <c r="AA344" s="115"/>
      <c r="AB344" s="115"/>
      <c r="AC344" s="115"/>
      <c r="AD344" s="115"/>
      <c r="AE344" s="115"/>
      <c r="AF344" s="115"/>
    </row>
    <row r="345" spans="1:32" ht="12.75" customHeight="1">
      <c r="A345" s="125">
        <v>342</v>
      </c>
      <c r="B345" s="126">
        <v>64.059674267710221</v>
      </c>
      <c r="C345" s="127">
        <f t="shared" si="15"/>
        <v>5.3387720732196691</v>
      </c>
      <c r="D345" s="128"/>
      <c r="E345" s="125">
        <v>342</v>
      </c>
      <c r="F345" s="126">
        <v>36.397542197562629</v>
      </c>
      <c r="G345" s="127">
        <f t="shared" si="16"/>
        <v>9.3962388488666164</v>
      </c>
      <c r="H345" s="129"/>
      <c r="I345" s="130">
        <f t="shared" si="26"/>
        <v>342</v>
      </c>
      <c r="J345" s="127">
        <f t="shared" si="17"/>
        <v>106.76612377951705</v>
      </c>
      <c r="K345" s="127">
        <f t="shared" si="18"/>
        <v>3.2032632439318012</v>
      </c>
      <c r="L345" s="128"/>
      <c r="M345" s="130">
        <f t="shared" si="27"/>
        <v>342</v>
      </c>
      <c r="N345" s="127">
        <f t="shared" si="19"/>
        <v>60.662570329271048</v>
      </c>
      <c r="O345" s="127">
        <f t="shared" si="20"/>
        <v>5.63774330931997</v>
      </c>
      <c r="P345" s="129"/>
      <c r="Q345" s="130">
        <f t="shared" si="28"/>
        <v>342</v>
      </c>
      <c r="R345" s="127">
        <f t="shared" si="21"/>
        <v>160.14918566927554</v>
      </c>
      <c r="S345" s="127">
        <f t="shared" si="22"/>
        <v>2.1355088292878679</v>
      </c>
      <c r="T345" s="115"/>
      <c r="U345" s="130">
        <f t="shared" si="29"/>
        <v>342</v>
      </c>
      <c r="V345" s="127">
        <f t="shared" si="23"/>
        <v>90.993855493906565</v>
      </c>
      <c r="W345" s="127">
        <f t="shared" si="24"/>
        <v>3.7584955395466473</v>
      </c>
      <c r="X345" s="115"/>
      <c r="Y345" s="115"/>
      <c r="Z345" s="115"/>
      <c r="AA345" s="115"/>
      <c r="AB345" s="115"/>
      <c r="AC345" s="115"/>
      <c r="AD345" s="115"/>
      <c r="AE345" s="115"/>
      <c r="AF345" s="115"/>
    </row>
    <row r="346" spans="1:32" ht="12.75" customHeight="1">
      <c r="A346" s="125">
        <v>343</v>
      </c>
      <c r="B346" s="126">
        <v>64.09723262653479</v>
      </c>
      <c r="C346" s="127">
        <f t="shared" si="15"/>
        <v>5.3512450685430348</v>
      </c>
      <c r="D346" s="128"/>
      <c r="E346" s="125">
        <v>343</v>
      </c>
      <c r="F346" s="126">
        <v>36.418882174167507</v>
      </c>
      <c r="G346" s="127">
        <f t="shared" si="16"/>
        <v>9.4181913206357368</v>
      </c>
      <c r="H346" s="129"/>
      <c r="I346" s="130">
        <f t="shared" si="26"/>
        <v>343</v>
      </c>
      <c r="J346" s="127">
        <f t="shared" si="17"/>
        <v>106.82872104422465</v>
      </c>
      <c r="K346" s="127">
        <f t="shared" si="18"/>
        <v>3.210747041125821</v>
      </c>
      <c r="L346" s="128"/>
      <c r="M346" s="130">
        <f t="shared" si="27"/>
        <v>343</v>
      </c>
      <c r="N346" s="127">
        <f t="shared" si="19"/>
        <v>60.698136956945845</v>
      </c>
      <c r="O346" s="127">
        <f t="shared" si="20"/>
        <v>5.6509147923814425</v>
      </c>
      <c r="P346" s="129"/>
      <c r="Q346" s="130">
        <f t="shared" si="28"/>
        <v>343</v>
      </c>
      <c r="R346" s="127">
        <f t="shared" si="21"/>
        <v>160.24308156633697</v>
      </c>
      <c r="S346" s="127">
        <f t="shared" si="22"/>
        <v>2.1404980274172138</v>
      </c>
      <c r="T346" s="115"/>
      <c r="U346" s="130">
        <f t="shared" si="29"/>
        <v>343</v>
      </c>
      <c r="V346" s="127">
        <f t="shared" si="23"/>
        <v>91.047205435418761</v>
      </c>
      <c r="W346" s="127">
        <f t="shared" si="24"/>
        <v>3.7672765282542953</v>
      </c>
      <c r="X346" s="115"/>
      <c r="Y346" s="115"/>
      <c r="Z346" s="115"/>
      <c r="AA346" s="115"/>
      <c r="AB346" s="115"/>
      <c r="AC346" s="115"/>
      <c r="AD346" s="115"/>
      <c r="AE346" s="115"/>
      <c r="AF346" s="115"/>
    </row>
    <row r="347" spans="1:32" ht="12.75" customHeight="1">
      <c r="A347" s="125">
        <v>344</v>
      </c>
      <c r="B347" s="126">
        <v>64.134696492186919</v>
      </c>
      <c r="C347" s="127">
        <f t="shared" si="15"/>
        <v>5.3637113577345312</v>
      </c>
      <c r="D347" s="128"/>
      <c r="E347" s="125">
        <v>344</v>
      </c>
      <c r="F347" s="126">
        <v>36.440168461469845</v>
      </c>
      <c r="G347" s="127">
        <f t="shared" si="16"/>
        <v>9.4401319896127749</v>
      </c>
      <c r="H347" s="129"/>
      <c r="I347" s="130">
        <f t="shared" si="26"/>
        <v>344</v>
      </c>
      <c r="J347" s="127">
        <f t="shared" si="17"/>
        <v>106.89116082031154</v>
      </c>
      <c r="K347" s="127">
        <f t="shared" si="18"/>
        <v>3.2182268146407185</v>
      </c>
      <c r="L347" s="128"/>
      <c r="M347" s="130">
        <f t="shared" si="27"/>
        <v>344</v>
      </c>
      <c r="N347" s="127">
        <f t="shared" si="19"/>
        <v>60.733614102449742</v>
      </c>
      <c r="O347" s="127">
        <f t="shared" si="20"/>
        <v>5.6640791937676642</v>
      </c>
      <c r="P347" s="129"/>
      <c r="Q347" s="130">
        <f t="shared" si="28"/>
        <v>344</v>
      </c>
      <c r="R347" s="127">
        <f t="shared" si="21"/>
        <v>160.33674123046728</v>
      </c>
      <c r="S347" s="127">
        <f t="shared" si="22"/>
        <v>2.1454845430938128</v>
      </c>
      <c r="T347" s="115"/>
      <c r="U347" s="130">
        <f t="shared" si="29"/>
        <v>344</v>
      </c>
      <c r="V347" s="127">
        <f t="shared" si="23"/>
        <v>91.100421153674603</v>
      </c>
      <c r="W347" s="127">
        <f t="shared" si="24"/>
        <v>3.7760527958451102</v>
      </c>
      <c r="X347" s="115"/>
      <c r="Y347" s="115"/>
      <c r="Z347" s="115"/>
      <c r="AA347" s="115"/>
      <c r="AB347" s="115"/>
      <c r="AC347" s="115"/>
      <c r="AD347" s="115"/>
      <c r="AE347" s="115"/>
      <c r="AF347" s="115"/>
    </row>
    <row r="348" spans="1:32" ht="12.75" customHeight="1">
      <c r="A348" s="125">
        <v>345</v>
      </c>
      <c r="B348" s="126">
        <v>64.172066413249283</v>
      </c>
      <c r="C348" s="127">
        <f t="shared" si="15"/>
        <v>5.3761709616502174</v>
      </c>
      <c r="D348" s="128"/>
      <c r="E348" s="125">
        <v>345</v>
      </c>
      <c r="F348" s="126">
        <v>36.461401371164364</v>
      </c>
      <c r="G348" s="127">
        <f t="shared" si="16"/>
        <v>9.4620608925043825</v>
      </c>
      <c r="H348" s="129"/>
      <c r="I348" s="130">
        <f t="shared" si="26"/>
        <v>345</v>
      </c>
      <c r="J348" s="127">
        <f t="shared" si="17"/>
        <v>106.95344402208214</v>
      </c>
      <c r="K348" s="127">
        <f t="shared" si="18"/>
        <v>3.2257025769901304</v>
      </c>
      <c r="L348" s="128"/>
      <c r="M348" s="130">
        <f t="shared" si="27"/>
        <v>345</v>
      </c>
      <c r="N348" s="127">
        <f t="shared" si="19"/>
        <v>60.769002285273942</v>
      </c>
      <c r="O348" s="127">
        <f t="shared" si="20"/>
        <v>5.6772365355026295</v>
      </c>
      <c r="P348" s="129"/>
      <c r="Q348" s="130">
        <f t="shared" si="28"/>
        <v>345</v>
      </c>
      <c r="R348" s="127">
        <f t="shared" si="21"/>
        <v>160.43016603312319</v>
      </c>
      <c r="S348" s="127">
        <f t="shared" si="22"/>
        <v>2.1504683846600869</v>
      </c>
      <c r="T348" s="115"/>
      <c r="U348" s="130">
        <f t="shared" si="29"/>
        <v>345</v>
      </c>
      <c r="V348" s="127">
        <f t="shared" si="23"/>
        <v>91.153503427910906</v>
      </c>
      <c r="W348" s="127">
        <f t="shared" si="24"/>
        <v>3.784824357001753</v>
      </c>
      <c r="X348" s="115"/>
      <c r="Y348" s="115"/>
      <c r="Z348" s="115"/>
      <c r="AA348" s="115"/>
      <c r="AB348" s="115"/>
      <c r="AC348" s="115"/>
      <c r="AD348" s="115"/>
      <c r="AE348" s="115"/>
      <c r="AF348" s="115"/>
    </row>
    <row r="349" spans="1:32" ht="12.75" customHeight="1">
      <c r="A349" s="125">
        <v>346</v>
      </c>
      <c r="B349" s="126">
        <v>64.209342933541194</v>
      </c>
      <c r="C349" s="127">
        <f t="shared" si="15"/>
        <v>5.3886239010126848</v>
      </c>
      <c r="D349" s="128"/>
      <c r="E349" s="125">
        <v>346</v>
      </c>
      <c r="F349" s="126">
        <v>36.482581212239324</v>
      </c>
      <c r="G349" s="127">
        <f t="shared" si="16"/>
        <v>9.4839780657823223</v>
      </c>
      <c r="H349" s="129"/>
      <c r="I349" s="130">
        <f t="shared" si="26"/>
        <v>346</v>
      </c>
      <c r="J349" s="127">
        <f t="shared" si="17"/>
        <v>107.015571555902</v>
      </c>
      <c r="K349" s="127">
        <f t="shared" si="18"/>
        <v>3.2331743406076106</v>
      </c>
      <c r="L349" s="128"/>
      <c r="M349" s="130">
        <f t="shared" si="27"/>
        <v>346</v>
      </c>
      <c r="N349" s="127">
        <f t="shared" si="19"/>
        <v>60.804302020398879</v>
      </c>
      <c r="O349" s="127">
        <f t="shared" si="20"/>
        <v>5.6903868394693928</v>
      </c>
      <c r="P349" s="129"/>
      <c r="Q349" s="130">
        <f t="shared" si="28"/>
        <v>346</v>
      </c>
      <c r="R349" s="127">
        <f t="shared" si="21"/>
        <v>160.52335733385297</v>
      </c>
      <c r="S349" s="127">
        <f t="shared" si="22"/>
        <v>2.1554495604050738</v>
      </c>
      <c r="T349" s="115"/>
      <c r="U349" s="130">
        <f t="shared" si="29"/>
        <v>346</v>
      </c>
      <c r="V349" s="127">
        <f t="shared" si="23"/>
        <v>91.206453030598311</v>
      </c>
      <c r="W349" s="127">
        <f t="shared" si="24"/>
        <v>3.793591226312929</v>
      </c>
      <c r="X349" s="115"/>
      <c r="Y349" s="115"/>
      <c r="Z349" s="115"/>
      <c r="AA349" s="115"/>
      <c r="AB349" s="115"/>
      <c r="AC349" s="115"/>
      <c r="AD349" s="115"/>
      <c r="AE349" s="115"/>
      <c r="AF349" s="115"/>
    </row>
    <row r="350" spans="1:32" ht="12.75" customHeight="1">
      <c r="A350" s="125">
        <v>347</v>
      </c>
      <c r="B350" s="126">
        <v>64.246526592173637</v>
      </c>
      <c r="C350" s="127">
        <f t="shared" si="15"/>
        <v>5.4010701964123102</v>
      </c>
      <c r="D350" s="128"/>
      <c r="E350" s="125">
        <v>347</v>
      </c>
      <c r="F350" s="126">
        <v>36.50370829100774</v>
      </c>
      <c r="G350" s="127">
        <f t="shared" si="16"/>
        <v>9.5058835456856681</v>
      </c>
      <c r="H350" s="129"/>
      <c r="I350" s="130">
        <f t="shared" si="26"/>
        <v>347</v>
      </c>
      <c r="J350" s="127">
        <f t="shared" si="17"/>
        <v>107.07754432028941</v>
      </c>
      <c r="K350" s="127">
        <f t="shared" si="18"/>
        <v>3.2406421178473859</v>
      </c>
      <c r="L350" s="128"/>
      <c r="M350" s="130">
        <f t="shared" si="27"/>
        <v>347</v>
      </c>
      <c r="N350" s="127">
        <f t="shared" si="19"/>
        <v>60.839513818346234</v>
      </c>
      <c r="O350" s="127">
        <f t="shared" si="20"/>
        <v>5.7035301274114012</v>
      </c>
      <c r="P350" s="129"/>
      <c r="Q350" s="130">
        <f t="shared" si="28"/>
        <v>347</v>
      </c>
      <c r="R350" s="127">
        <f t="shared" si="21"/>
        <v>160.61631648043408</v>
      </c>
      <c r="S350" s="127">
        <f t="shared" si="22"/>
        <v>2.1604280785649244</v>
      </c>
      <c r="T350" s="115"/>
      <c r="U350" s="130">
        <f t="shared" si="29"/>
        <v>347</v>
      </c>
      <c r="V350" s="127">
        <f t="shared" si="23"/>
        <v>91.25927072751935</v>
      </c>
      <c r="W350" s="127">
        <f t="shared" si="24"/>
        <v>3.8023534182742673</v>
      </c>
      <c r="X350" s="115"/>
      <c r="Y350" s="115"/>
      <c r="Z350" s="115"/>
      <c r="AA350" s="115"/>
      <c r="AB350" s="115"/>
      <c r="AC350" s="115"/>
      <c r="AD350" s="115"/>
      <c r="AE350" s="115"/>
      <c r="AF350" s="115"/>
    </row>
    <row r="351" spans="1:32" ht="12.75" customHeight="1">
      <c r="A351" s="125">
        <v>348</v>
      </c>
      <c r="B351" s="126">
        <v>64.283617923603217</v>
      </c>
      <c r="C351" s="127">
        <f t="shared" si="15"/>
        <v>5.4135098683085126</v>
      </c>
      <c r="D351" s="128"/>
      <c r="E351" s="125">
        <v>348</v>
      </c>
      <c r="F351" s="126">
        <v>36.524782911138196</v>
      </c>
      <c r="G351" s="127">
        <f t="shared" si="16"/>
        <v>9.5277773682229814</v>
      </c>
      <c r="H351" s="129"/>
      <c r="I351" s="130">
        <f t="shared" si="26"/>
        <v>348</v>
      </c>
      <c r="J351" s="127">
        <f t="shared" si="17"/>
        <v>107.13936320600537</v>
      </c>
      <c r="K351" s="127">
        <f t="shared" si="18"/>
        <v>3.2481059209851075</v>
      </c>
      <c r="L351" s="128"/>
      <c r="M351" s="130">
        <f t="shared" si="27"/>
        <v>348</v>
      </c>
      <c r="N351" s="127">
        <f t="shared" si="19"/>
        <v>60.874638185230332</v>
      </c>
      <c r="O351" s="127">
        <f t="shared" si="20"/>
        <v>5.7166664209337883</v>
      </c>
      <c r="P351" s="129"/>
      <c r="Q351" s="130">
        <f t="shared" si="28"/>
        <v>348</v>
      </c>
      <c r="R351" s="127">
        <f t="shared" si="21"/>
        <v>160.70904480900802</v>
      </c>
      <c r="S351" s="127">
        <f t="shared" si="22"/>
        <v>2.1654039473234055</v>
      </c>
      <c r="T351" s="115"/>
      <c r="U351" s="130">
        <f t="shared" si="29"/>
        <v>348</v>
      </c>
      <c r="V351" s="127">
        <f t="shared" si="23"/>
        <v>91.31195727784548</v>
      </c>
      <c r="W351" s="127">
        <f t="shared" si="24"/>
        <v>3.8111109472891931</v>
      </c>
      <c r="X351" s="115"/>
      <c r="Y351" s="115"/>
      <c r="Z351" s="115"/>
      <c r="AA351" s="115"/>
      <c r="AB351" s="115"/>
      <c r="AC351" s="115"/>
      <c r="AD351" s="115"/>
      <c r="AE351" s="115"/>
      <c r="AF351" s="115"/>
    </row>
    <row r="352" spans="1:32" ht="12.75" customHeight="1">
      <c r="A352" s="125">
        <v>349</v>
      </c>
      <c r="B352" s="126">
        <v>64.320617457685941</v>
      </c>
      <c r="C352" s="127">
        <f t="shared" si="15"/>
        <v>5.42594293703094</v>
      </c>
      <c r="D352" s="128"/>
      <c r="E352" s="125">
        <v>349</v>
      </c>
      <c r="F352" s="126">
        <v>36.545805373685191</v>
      </c>
      <c r="G352" s="127">
        <f t="shared" si="16"/>
        <v>9.5496595691744552</v>
      </c>
      <c r="H352" s="129"/>
      <c r="I352" s="130">
        <f t="shared" si="26"/>
        <v>349</v>
      </c>
      <c r="J352" s="127">
        <f t="shared" si="17"/>
        <v>107.20102909614324</v>
      </c>
      <c r="K352" s="127">
        <f t="shared" si="18"/>
        <v>3.2555657622185636</v>
      </c>
      <c r="L352" s="128"/>
      <c r="M352" s="130">
        <f t="shared" si="27"/>
        <v>349</v>
      </c>
      <c r="N352" s="127">
        <f t="shared" si="19"/>
        <v>60.909675622808656</v>
      </c>
      <c r="O352" s="127">
        <f t="shared" si="20"/>
        <v>5.7297957415046721</v>
      </c>
      <c r="P352" s="129"/>
      <c r="Q352" s="130">
        <f t="shared" si="28"/>
        <v>349</v>
      </c>
      <c r="R352" s="127">
        <f t="shared" si="21"/>
        <v>160.80154364421483</v>
      </c>
      <c r="S352" s="127">
        <f t="shared" si="22"/>
        <v>2.1703771748123764</v>
      </c>
      <c r="T352" s="115"/>
      <c r="U352" s="130">
        <f t="shared" si="29"/>
        <v>349</v>
      </c>
      <c r="V352" s="127">
        <f t="shared" si="23"/>
        <v>91.364513434212967</v>
      </c>
      <c r="W352" s="127">
        <f t="shared" si="24"/>
        <v>3.8198638276697823</v>
      </c>
      <c r="X352" s="115"/>
      <c r="Y352" s="115"/>
      <c r="Z352" s="115"/>
      <c r="AA352" s="115"/>
      <c r="AB352" s="115"/>
      <c r="AC352" s="115"/>
      <c r="AD352" s="115"/>
      <c r="AE352" s="115"/>
      <c r="AF352" s="115"/>
    </row>
    <row r="353" spans="1:32" ht="12.75" customHeight="1">
      <c r="A353" s="125">
        <v>350</v>
      </c>
      <c r="B353" s="126">
        <v>64.357525719729509</v>
      </c>
      <c r="C353" s="127">
        <f t="shared" si="15"/>
        <v>5.4383694227807089</v>
      </c>
      <c r="D353" s="128"/>
      <c r="E353" s="125">
        <v>350</v>
      </c>
      <c r="F353" s="126">
        <v>36.566775977119036</v>
      </c>
      <c r="G353" s="127">
        <f t="shared" si="16"/>
        <v>9.5715301840940494</v>
      </c>
      <c r="H353" s="129"/>
      <c r="I353" s="130">
        <f t="shared" si="26"/>
        <v>350</v>
      </c>
      <c r="J353" s="127">
        <f t="shared" si="17"/>
        <v>107.26254286621585</v>
      </c>
      <c r="K353" s="127">
        <f t="shared" si="18"/>
        <v>3.2630216536684253</v>
      </c>
      <c r="L353" s="128"/>
      <c r="M353" s="130">
        <f t="shared" si="27"/>
        <v>350</v>
      </c>
      <c r="N353" s="127">
        <f t="shared" si="19"/>
        <v>60.944626628531729</v>
      </c>
      <c r="O353" s="127">
        <f t="shared" si="20"/>
        <v>5.7429181104564293</v>
      </c>
      <c r="P353" s="129"/>
      <c r="Q353" s="130">
        <f t="shared" si="28"/>
        <v>350</v>
      </c>
      <c r="R353" s="127">
        <f t="shared" si="21"/>
        <v>160.89381429932376</v>
      </c>
      <c r="S353" s="127">
        <f t="shared" si="22"/>
        <v>2.1753477691122836</v>
      </c>
      <c r="T353" s="115"/>
      <c r="U353" s="130">
        <f t="shared" si="29"/>
        <v>350</v>
      </c>
      <c r="V353" s="127">
        <f t="shared" si="23"/>
        <v>91.416939942797583</v>
      </c>
      <c r="W353" s="127">
        <f t="shared" si="24"/>
        <v>3.8286120736376197</v>
      </c>
      <c r="X353" s="115"/>
      <c r="Y353" s="115"/>
      <c r="Z353" s="115"/>
      <c r="AA353" s="115"/>
      <c r="AB353" s="115"/>
      <c r="AC353" s="115"/>
      <c r="AD353" s="115"/>
      <c r="AE353" s="115"/>
      <c r="AF353" s="115"/>
    </row>
    <row r="354" spans="1:32" ht="12.75" customHeight="1">
      <c r="A354" s="125">
        <v>351</v>
      </c>
      <c r="B354" s="126">
        <v>64.394343230545545</v>
      </c>
      <c r="C354" s="127">
        <f t="shared" si="15"/>
        <v>5.450789345631569</v>
      </c>
      <c r="D354" s="128"/>
      <c r="E354" s="125">
        <v>351</v>
      </c>
      <c r="F354" s="126">
        <v>36.587695017355415</v>
      </c>
      <c r="G354" s="127">
        <f t="shared" si="16"/>
        <v>9.5933892483115635</v>
      </c>
      <c r="H354" s="129"/>
      <c r="I354" s="130">
        <f t="shared" si="26"/>
        <v>351</v>
      </c>
      <c r="J354" s="127">
        <f t="shared" si="17"/>
        <v>107.32390538424258</v>
      </c>
      <c r="K354" s="127">
        <f t="shared" si="18"/>
        <v>3.2704736073789413</v>
      </c>
      <c r="L354" s="128"/>
      <c r="M354" s="130">
        <f t="shared" si="27"/>
        <v>351</v>
      </c>
      <c r="N354" s="127">
        <f t="shared" si="19"/>
        <v>60.979491695592358</v>
      </c>
      <c r="O354" s="127">
        <f t="shared" si="20"/>
        <v>5.7560335489869381</v>
      </c>
      <c r="P354" s="129"/>
      <c r="Q354" s="130">
        <f t="shared" si="28"/>
        <v>351</v>
      </c>
      <c r="R354" s="127">
        <f t="shared" si="21"/>
        <v>160.98585807636385</v>
      </c>
      <c r="S354" s="127">
        <f t="shared" si="22"/>
        <v>2.1803157382526277</v>
      </c>
      <c r="T354" s="115"/>
      <c r="U354" s="130">
        <f t="shared" si="29"/>
        <v>351</v>
      </c>
      <c r="V354" s="127">
        <f t="shared" si="23"/>
        <v>91.46923754338853</v>
      </c>
      <c r="W354" s="127">
        <f t="shared" si="24"/>
        <v>3.8373556993246258</v>
      </c>
      <c r="X354" s="115"/>
      <c r="Y354" s="115"/>
      <c r="Z354" s="115"/>
      <c r="AA354" s="115"/>
      <c r="AB354" s="115"/>
      <c r="AC354" s="115"/>
      <c r="AD354" s="115"/>
      <c r="AE354" s="115"/>
      <c r="AF354" s="115"/>
    </row>
    <row r="355" spans="1:32" ht="12.75" customHeight="1">
      <c r="A355" s="125">
        <v>352</v>
      </c>
      <c r="B355" s="126">
        <v>64.431070506500532</v>
      </c>
      <c r="C355" s="127">
        <f t="shared" si="15"/>
        <v>5.4632027255310973</v>
      </c>
      <c r="D355" s="128"/>
      <c r="E355" s="125">
        <v>352</v>
      </c>
      <c r="F355" s="126">
        <v>36.608562787784386</v>
      </c>
      <c r="G355" s="127">
        <f t="shared" si="16"/>
        <v>9.6152367969347328</v>
      </c>
      <c r="H355" s="129"/>
      <c r="I355" s="130">
        <f t="shared" si="26"/>
        <v>352</v>
      </c>
      <c r="J355" s="127">
        <f t="shared" si="17"/>
        <v>107.38511751083422</v>
      </c>
      <c r="K355" s="127">
        <f t="shared" si="18"/>
        <v>3.2779216353186582</v>
      </c>
      <c r="L355" s="128"/>
      <c r="M355" s="130">
        <f t="shared" si="27"/>
        <v>352</v>
      </c>
      <c r="N355" s="127">
        <f t="shared" si="19"/>
        <v>61.014271312973982</v>
      </c>
      <c r="O355" s="127">
        <f t="shared" si="20"/>
        <v>5.7691420781608391</v>
      </c>
      <c r="P355" s="129"/>
      <c r="Q355" s="130">
        <f t="shared" si="28"/>
        <v>352</v>
      </c>
      <c r="R355" s="127">
        <f t="shared" si="21"/>
        <v>161.07767626625133</v>
      </c>
      <c r="S355" s="127">
        <f t="shared" si="22"/>
        <v>2.1852810902124391</v>
      </c>
      <c r="T355" s="115"/>
      <c r="U355" s="130">
        <f t="shared" si="29"/>
        <v>352</v>
      </c>
      <c r="V355" s="127">
        <f t="shared" si="23"/>
        <v>91.521406969460955</v>
      </c>
      <c r="W355" s="127">
        <f t="shared" si="24"/>
        <v>3.8460947187738936</v>
      </c>
      <c r="X355" s="115"/>
      <c r="Y355" s="115"/>
      <c r="Z355" s="115"/>
      <c r="AA355" s="115"/>
      <c r="AB355" s="115"/>
      <c r="AC355" s="115"/>
      <c r="AD355" s="115"/>
      <c r="AE355" s="115"/>
      <c r="AF355" s="115"/>
    </row>
    <row r="356" spans="1:32" ht="12.75" customHeight="1">
      <c r="A356" s="125">
        <v>353</v>
      </c>
      <c r="B356" s="126">
        <v>64.467708059566306</v>
      </c>
      <c r="C356" s="127">
        <f t="shared" si="15"/>
        <v>5.4756095823018587</v>
      </c>
      <c r="D356" s="128"/>
      <c r="E356" s="125">
        <v>353</v>
      </c>
      <c r="F356" s="126">
        <v>36.629379579299041</v>
      </c>
      <c r="G356" s="127">
        <f t="shared" si="16"/>
        <v>9.6370728648512696</v>
      </c>
      <c r="H356" s="129"/>
      <c r="I356" s="130">
        <f t="shared" si="26"/>
        <v>353</v>
      </c>
      <c r="J356" s="127">
        <f t="shared" si="17"/>
        <v>107.44618009927719</v>
      </c>
      <c r="K356" s="127">
        <f t="shared" si="18"/>
        <v>3.2853657493811146</v>
      </c>
      <c r="L356" s="128"/>
      <c r="M356" s="130">
        <f t="shared" si="27"/>
        <v>353</v>
      </c>
      <c r="N356" s="127">
        <f t="shared" si="19"/>
        <v>61.048965965498404</v>
      </c>
      <c r="O356" s="127">
        <f t="shared" si="20"/>
        <v>5.7822437189107614</v>
      </c>
      <c r="P356" s="129"/>
      <c r="Q356" s="130">
        <f t="shared" si="28"/>
        <v>353</v>
      </c>
      <c r="R356" s="127">
        <f t="shared" si="21"/>
        <v>161.16927014891576</v>
      </c>
      <c r="S356" s="127">
        <f t="shared" si="22"/>
        <v>2.1902438329207432</v>
      </c>
      <c r="T356" s="115"/>
      <c r="U356" s="130">
        <f t="shared" si="29"/>
        <v>353</v>
      </c>
      <c r="V356" s="127">
        <f t="shared" si="23"/>
        <v>91.573448948247602</v>
      </c>
      <c r="W356" s="127">
        <f t="shared" si="24"/>
        <v>3.8548291459405077</v>
      </c>
      <c r="X356" s="115"/>
      <c r="Y356" s="115"/>
      <c r="Z356" s="115"/>
      <c r="AA356" s="115"/>
      <c r="AB356" s="115"/>
      <c r="AC356" s="115"/>
      <c r="AD356" s="115"/>
      <c r="AE356" s="115"/>
      <c r="AF356" s="115"/>
    </row>
    <row r="357" spans="1:32" ht="12.75" customHeight="1">
      <c r="A357" s="125">
        <v>354</v>
      </c>
      <c r="B357" s="126">
        <v>64.504256397369915</v>
      </c>
      <c r="C357" s="127">
        <f t="shared" si="15"/>
        <v>5.4880099356425402</v>
      </c>
      <c r="D357" s="128"/>
      <c r="E357" s="125">
        <v>354</v>
      </c>
      <c r="F357" s="126">
        <v>36.65014568032381</v>
      </c>
      <c r="G357" s="127">
        <f t="shared" si="16"/>
        <v>9.6588974867308721</v>
      </c>
      <c r="H357" s="129"/>
      <c r="I357" s="130">
        <f t="shared" si="26"/>
        <v>354</v>
      </c>
      <c r="J357" s="127">
        <f t="shared" si="17"/>
        <v>107.50709399561653</v>
      </c>
      <c r="K357" s="127">
        <f t="shared" si="18"/>
        <v>3.2928059613855241</v>
      </c>
      <c r="L357" s="128"/>
      <c r="M357" s="130">
        <f t="shared" si="27"/>
        <v>354</v>
      </c>
      <c r="N357" s="127">
        <f t="shared" si="19"/>
        <v>61.083576133873017</v>
      </c>
      <c r="O357" s="127">
        <f t="shared" si="20"/>
        <v>5.7953384920385238</v>
      </c>
      <c r="P357" s="129"/>
      <c r="Q357" s="130">
        <f t="shared" si="28"/>
        <v>354</v>
      </c>
      <c r="R357" s="127">
        <f t="shared" si="21"/>
        <v>161.26064099342477</v>
      </c>
      <c r="S357" s="127">
        <f t="shared" si="22"/>
        <v>2.1952039742570166</v>
      </c>
      <c r="T357" s="115"/>
      <c r="U357" s="130">
        <f t="shared" si="29"/>
        <v>354</v>
      </c>
      <c r="V357" s="127">
        <f t="shared" si="23"/>
        <v>91.625364200809514</v>
      </c>
      <c r="W357" s="127">
        <f t="shared" si="24"/>
        <v>3.8635589946923496</v>
      </c>
      <c r="X357" s="115"/>
      <c r="Y357" s="115"/>
      <c r="Z357" s="115"/>
      <c r="AA357" s="115"/>
      <c r="AB357" s="115"/>
      <c r="AC357" s="115"/>
      <c r="AD357" s="115"/>
      <c r="AE357" s="115"/>
      <c r="AF357" s="115"/>
    </row>
    <row r="358" spans="1:32" ht="12.75" customHeight="1">
      <c r="A358" s="125">
        <v>355</v>
      </c>
      <c r="B358" s="126">
        <v>64.540716023242425</v>
      </c>
      <c r="C358" s="127">
        <f t="shared" si="15"/>
        <v>5.5004038051291104</v>
      </c>
      <c r="D358" s="128"/>
      <c r="E358" s="125">
        <v>355</v>
      </c>
      <c r="F358" s="126">
        <v>36.670861376842289</v>
      </c>
      <c r="G358" s="127">
        <f t="shared" si="16"/>
        <v>9.6807106970272336</v>
      </c>
      <c r="H358" s="129"/>
      <c r="I358" s="130">
        <f t="shared" si="26"/>
        <v>355</v>
      </c>
      <c r="J358" s="127">
        <f t="shared" si="17"/>
        <v>107.56786003873738</v>
      </c>
      <c r="K358" s="127">
        <f t="shared" si="18"/>
        <v>3.3002422830774663</v>
      </c>
      <c r="L358" s="128"/>
      <c r="M358" s="130">
        <f t="shared" si="27"/>
        <v>355</v>
      </c>
      <c r="N358" s="127">
        <f t="shared" si="19"/>
        <v>61.118102294737149</v>
      </c>
      <c r="O358" s="127">
        <f t="shared" si="20"/>
        <v>5.8084264182163405</v>
      </c>
      <c r="P358" s="129"/>
      <c r="Q358" s="130">
        <f t="shared" si="28"/>
        <v>355</v>
      </c>
      <c r="R358" s="127">
        <f t="shared" si="21"/>
        <v>161.35179005810605</v>
      </c>
      <c r="S358" s="127">
        <f t="shared" si="22"/>
        <v>2.2001615220516446</v>
      </c>
      <c r="T358" s="115"/>
      <c r="U358" s="130">
        <f t="shared" si="29"/>
        <v>355</v>
      </c>
      <c r="V358" s="127">
        <f t="shared" si="23"/>
        <v>91.67715344210572</v>
      </c>
      <c r="W358" s="127">
        <f t="shared" si="24"/>
        <v>3.872284278810894</v>
      </c>
      <c r="X358" s="115"/>
      <c r="Y358" s="115"/>
      <c r="Z358" s="115"/>
      <c r="AA358" s="115"/>
      <c r="AB358" s="115"/>
      <c r="AC358" s="115"/>
      <c r="AD358" s="115"/>
      <c r="AE358" s="115"/>
      <c r="AF358" s="115"/>
    </row>
    <row r="359" spans="1:32" ht="12.75" customHeight="1">
      <c r="A359" s="125">
        <v>356</v>
      </c>
      <c r="B359" s="126">
        <v>64.577087436267405</v>
      </c>
      <c r="C359" s="127">
        <f t="shared" si="15"/>
        <v>5.512791210215922</v>
      </c>
      <c r="D359" s="128"/>
      <c r="E359" s="125">
        <v>356</v>
      </c>
      <c r="F359" s="126">
        <v>36.69152695242466</v>
      </c>
      <c r="G359" s="127">
        <f t="shared" si="16"/>
        <v>9.702512529980023</v>
      </c>
      <c r="H359" s="129"/>
      <c r="I359" s="130">
        <f t="shared" si="26"/>
        <v>356</v>
      </c>
      <c r="J359" s="127">
        <f t="shared" si="17"/>
        <v>107.62847906044568</v>
      </c>
      <c r="K359" s="127">
        <f t="shared" si="18"/>
        <v>3.3076747261295529</v>
      </c>
      <c r="L359" s="128"/>
      <c r="M359" s="130">
        <f t="shared" si="27"/>
        <v>356</v>
      </c>
      <c r="N359" s="127">
        <f t="shared" si="19"/>
        <v>61.152544920707768</v>
      </c>
      <c r="O359" s="127">
        <f t="shared" si="20"/>
        <v>5.8215075179880138</v>
      </c>
      <c r="P359" s="129"/>
      <c r="Q359" s="130">
        <f t="shared" si="28"/>
        <v>356</v>
      </c>
      <c r="R359" s="127">
        <f t="shared" si="21"/>
        <v>161.44271859066851</v>
      </c>
      <c r="S359" s="127">
        <f t="shared" si="22"/>
        <v>2.2051164840863691</v>
      </c>
      <c r="T359" s="115"/>
      <c r="U359" s="130">
        <f t="shared" si="29"/>
        <v>356</v>
      </c>
      <c r="V359" s="127">
        <f t="shared" si="23"/>
        <v>91.728817381061646</v>
      </c>
      <c r="W359" s="127">
        <f t="shared" si="24"/>
        <v>3.8810050119920096</v>
      </c>
      <c r="X359" s="115"/>
      <c r="Y359" s="115"/>
      <c r="Z359" s="115"/>
      <c r="AA359" s="115"/>
      <c r="AB359" s="115"/>
      <c r="AC359" s="115"/>
      <c r="AD359" s="115"/>
      <c r="AE359" s="115"/>
      <c r="AF359" s="115"/>
    </row>
    <row r="360" spans="1:32" ht="12.75" customHeight="1">
      <c r="A360" s="125">
        <v>357</v>
      </c>
      <c r="B360" s="126">
        <v>64.613371131328591</v>
      </c>
      <c r="C360" s="127">
        <f t="shared" si="15"/>
        <v>5.5251721702368215</v>
      </c>
      <c r="D360" s="128"/>
      <c r="E360" s="125">
        <v>357</v>
      </c>
      <c r="F360" s="126">
        <v>36.712142688254886</v>
      </c>
      <c r="G360" s="127">
        <f t="shared" si="16"/>
        <v>9.724303019616805</v>
      </c>
      <c r="H360" s="129"/>
      <c r="I360" s="130">
        <f t="shared" si="26"/>
        <v>357</v>
      </c>
      <c r="J360" s="127">
        <f t="shared" si="17"/>
        <v>107.68895188554765</v>
      </c>
      <c r="K360" s="127">
        <f t="shared" si="18"/>
        <v>3.3151033021420933</v>
      </c>
      <c r="L360" s="128"/>
      <c r="M360" s="130">
        <f t="shared" si="27"/>
        <v>357</v>
      </c>
      <c r="N360" s="127">
        <f t="shared" si="19"/>
        <v>61.186904480424815</v>
      </c>
      <c r="O360" s="127">
        <f t="shared" si="20"/>
        <v>5.8345818117700823</v>
      </c>
      <c r="P360" s="129"/>
      <c r="Q360" s="130">
        <f t="shared" si="28"/>
        <v>357</v>
      </c>
      <c r="R360" s="127">
        <f t="shared" si="21"/>
        <v>161.53342782832146</v>
      </c>
      <c r="S360" s="127">
        <f t="shared" si="22"/>
        <v>2.2100688680947287</v>
      </c>
      <c r="T360" s="115"/>
      <c r="U360" s="130">
        <f t="shared" si="29"/>
        <v>357</v>
      </c>
      <c r="V360" s="127">
        <f t="shared" si="23"/>
        <v>91.780356720637215</v>
      </c>
      <c r="W360" s="127">
        <f t="shared" si="24"/>
        <v>3.8897212078467218</v>
      </c>
      <c r="X360" s="115"/>
      <c r="Y360" s="115"/>
      <c r="Z360" s="115"/>
      <c r="AA360" s="115"/>
      <c r="AB360" s="115"/>
      <c r="AC360" s="115"/>
      <c r="AD360" s="115"/>
      <c r="AE360" s="115"/>
      <c r="AF360" s="115"/>
    </row>
    <row r="361" spans="1:32" ht="12.75" customHeight="1">
      <c r="A361" s="125">
        <v>358</v>
      </c>
      <c r="B361" s="126">
        <v>64.649567599156867</v>
      </c>
      <c r="C361" s="127">
        <f t="shared" si="15"/>
        <v>5.537546704406247</v>
      </c>
      <c r="D361" s="128"/>
      <c r="E361" s="125">
        <v>358</v>
      </c>
      <c r="F361" s="126">
        <v>36.732708863157306</v>
      </c>
      <c r="G361" s="127">
        <f t="shared" si="16"/>
        <v>9.746082199754996</v>
      </c>
      <c r="H361" s="129"/>
      <c r="I361" s="130">
        <f t="shared" si="26"/>
        <v>358</v>
      </c>
      <c r="J361" s="127">
        <f t="shared" si="17"/>
        <v>107.74927933192812</v>
      </c>
      <c r="K361" s="127">
        <f t="shared" si="18"/>
        <v>3.3225280226437479</v>
      </c>
      <c r="L361" s="128"/>
      <c r="M361" s="130">
        <f t="shared" si="27"/>
        <v>358</v>
      </c>
      <c r="N361" s="127">
        <f t="shared" si="19"/>
        <v>61.221181438595515</v>
      </c>
      <c r="O361" s="127">
        <f t="shared" si="20"/>
        <v>5.8476493198529971</v>
      </c>
      <c r="P361" s="129"/>
      <c r="Q361" s="130">
        <f t="shared" si="28"/>
        <v>358</v>
      </c>
      <c r="R361" s="127">
        <f t="shared" si="21"/>
        <v>161.62391899789216</v>
      </c>
      <c r="S361" s="127">
        <f t="shared" si="22"/>
        <v>2.2150186817624991</v>
      </c>
      <c r="T361" s="115"/>
      <c r="U361" s="130">
        <f t="shared" si="29"/>
        <v>358</v>
      </c>
      <c r="V361" s="127">
        <f t="shared" si="23"/>
        <v>91.831772157893255</v>
      </c>
      <c r="W361" s="127">
        <f t="shared" si="24"/>
        <v>3.8984328799019989</v>
      </c>
      <c r="X361" s="115"/>
      <c r="Y361" s="115"/>
      <c r="Z361" s="115"/>
      <c r="AA361" s="115"/>
      <c r="AB361" s="115"/>
      <c r="AC361" s="115"/>
      <c r="AD361" s="115"/>
      <c r="AE361" s="115"/>
      <c r="AF361" s="115"/>
    </row>
    <row r="362" spans="1:32" ht="12.75" customHeight="1">
      <c r="A362" s="125">
        <v>359</v>
      </c>
      <c r="B362" s="126">
        <v>64.685677326376421</v>
      </c>
      <c r="C362" s="127">
        <f t="shared" si="15"/>
        <v>5.5499148318203222</v>
      </c>
      <c r="D362" s="128"/>
      <c r="E362" s="125">
        <v>359</v>
      </c>
      <c r="F362" s="126">
        <v>36.753225753622957</v>
      </c>
      <c r="G362" s="127">
        <f t="shared" si="16"/>
        <v>9.7678501040037684</v>
      </c>
      <c r="H362" s="129"/>
      <c r="I362" s="130">
        <f t="shared" si="26"/>
        <v>359</v>
      </c>
      <c r="J362" s="127">
        <f t="shared" si="17"/>
        <v>107.80946221062737</v>
      </c>
      <c r="K362" s="127">
        <f t="shared" si="18"/>
        <v>3.329948899092193</v>
      </c>
      <c r="L362" s="128"/>
      <c r="M362" s="130">
        <f t="shared" si="27"/>
        <v>359</v>
      </c>
      <c r="N362" s="127">
        <f t="shared" si="19"/>
        <v>61.255376256038261</v>
      </c>
      <c r="O362" s="127">
        <f t="shared" si="20"/>
        <v>5.8607100624022612</v>
      </c>
      <c r="P362" s="129"/>
      <c r="Q362" s="130">
        <f t="shared" si="28"/>
        <v>359</v>
      </c>
      <c r="R362" s="127">
        <f t="shared" si="21"/>
        <v>161.71419331594103</v>
      </c>
      <c r="S362" s="127">
        <f t="shared" si="22"/>
        <v>2.2199659327281291</v>
      </c>
      <c r="T362" s="115"/>
      <c r="U362" s="130">
        <f t="shared" si="29"/>
        <v>359</v>
      </c>
      <c r="V362" s="127">
        <f t="shared" si="23"/>
        <v>91.883064384057391</v>
      </c>
      <c r="W362" s="127">
        <f t="shared" si="24"/>
        <v>3.9071400416015076</v>
      </c>
      <c r="X362" s="115"/>
      <c r="Y362" s="115"/>
      <c r="Z362" s="115"/>
      <c r="AA362" s="115"/>
      <c r="AB362" s="115"/>
      <c r="AC362" s="115"/>
      <c r="AD362" s="115"/>
      <c r="AE362" s="115"/>
      <c r="AF362" s="115"/>
    </row>
    <row r="363" spans="1:32" ht="12.75" customHeight="1">
      <c r="A363" s="125">
        <v>360</v>
      </c>
      <c r="B363" s="126">
        <v>64.721700795550731</v>
      </c>
      <c r="C363" s="127">
        <f t="shared" si="15"/>
        <v>5.5622765714579003</v>
      </c>
      <c r="D363" s="128"/>
      <c r="E363" s="125">
        <v>360</v>
      </c>
      <c r="F363" s="126">
        <v>36.773693633835649</v>
      </c>
      <c r="G363" s="127">
        <f t="shared" si="16"/>
        <v>9.7896067657659032</v>
      </c>
      <c r="H363" s="129"/>
      <c r="I363" s="130">
        <f t="shared" si="26"/>
        <v>360</v>
      </c>
      <c r="J363" s="127">
        <f t="shared" si="17"/>
        <v>107.86950132591789</v>
      </c>
      <c r="K363" s="127">
        <f t="shared" si="18"/>
        <v>3.3373659428747402</v>
      </c>
      <c r="L363" s="128"/>
      <c r="M363" s="130">
        <f t="shared" si="27"/>
        <v>360</v>
      </c>
      <c r="N363" s="127">
        <f t="shared" si="19"/>
        <v>61.289489389726086</v>
      </c>
      <c r="O363" s="127">
        <f t="shared" si="20"/>
        <v>5.8737640594595417</v>
      </c>
      <c r="P363" s="129"/>
      <c r="Q363" s="130">
        <f t="shared" si="28"/>
        <v>360</v>
      </c>
      <c r="R363" s="127">
        <f t="shared" si="21"/>
        <v>161.80425198887681</v>
      </c>
      <c r="S363" s="127">
        <f t="shared" si="22"/>
        <v>2.2249106285831606</v>
      </c>
      <c r="T363" s="115"/>
      <c r="U363" s="130">
        <f t="shared" si="29"/>
        <v>360</v>
      </c>
      <c r="V363" s="127">
        <f t="shared" si="23"/>
        <v>91.934234084589121</v>
      </c>
      <c r="W363" s="127">
        <f t="shared" si="24"/>
        <v>3.9158427063063614</v>
      </c>
      <c r="X363" s="115"/>
      <c r="Y363" s="115"/>
      <c r="Z363" s="115"/>
      <c r="AA363" s="115"/>
      <c r="AB363" s="115"/>
      <c r="AC363" s="115"/>
      <c r="AD363" s="115"/>
      <c r="AE363" s="115"/>
      <c r="AF363" s="115"/>
    </row>
    <row r="364" spans="1:32" ht="12.75" customHeight="1">
      <c r="A364" s="125">
        <v>361</v>
      </c>
      <c r="B364" s="126">
        <v>64.757638485227474</v>
      </c>
      <c r="C364" s="127">
        <f t="shared" si="15"/>
        <v>5.5746319421816377</v>
      </c>
      <c r="D364" s="128"/>
      <c r="E364" s="125">
        <v>361</v>
      </c>
      <c r="F364" s="126">
        <v>36.794112775697421</v>
      </c>
      <c r="G364" s="127">
        <f t="shared" si="16"/>
        <v>9.8113522182396835</v>
      </c>
      <c r="H364" s="129"/>
      <c r="I364" s="130">
        <f t="shared" si="26"/>
        <v>361</v>
      </c>
      <c r="J364" s="127">
        <f t="shared" si="17"/>
        <v>107.92939747537913</v>
      </c>
      <c r="K364" s="127">
        <f t="shared" si="18"/>
        <v>3.3447791653089824</v>
      </c>
      <c r="L364" s="128"/>
      <c r="M364" s="130">
        <f t="shared" si="27"/>
        <v>361</v>
      </c>
      <c r="N364" s="127">
        <f t="shared" si="19"/>
        <v>61.323521292829035</v>
      </c>
      <c r="O364" s="127">
        <f t="shared" si="20"/>
        <v>5.8868113309438108</v>
      </c>
      <c r="P364" s="129"/>
      <c r="Q364" s="130">
        <f t="shared" si="28"/>
        <v>361</v>
      </c>
      <c r="R364" s="127">
        <f t="shared" si="21"/>
        <v>161.89409621306868</v>
      </c>
      <c r="S364" s="127">
        <f t="shared" si="22"/>
        <v>2.2298527768726553</v>
      </c>
      <c r="T364" s="115"/>
      <c r="U364" s="130">
        <f t="shared" si="29"/>
        <v>361</v>
      </c>
      <c r="V364" s="127">
        <f t="shared" si="23"/>
        <v>91.985281939243549</v>
      </c>
      <c r="W364" s="127">
        <f t="shared" si="24"/>
        <v>3.924540887295874</v>
      </c>
      <c r="X364" s="115"/>
      <c r="Y364" s="115"/>
      <c r="Z364" s="115"/>
      <c r="AA364" s="115"/>
      <c r="AB364" s="115"/>
      <c r="AC364" s="115"/>
      <c r="AD364" s="115"/>
      <c r="AE364" s="115"/>
      <c r="AF364" s="115"/>
    </row>
    <row r="365" spans="1:32" ht="12.75" customHeight="1">
      <c r="A365" s="125">
        <v>362</v>
      </c>
      <c r="B365" s="126">
        <v>64.793490869982861</v>
      </c>
      <c r="C365" s="127">
        <f t="shared" si="15"/>
        <v>5.5869809627390392</v>
      </c>
      <c r="D365" s="128"/>
      <c r="E365" s="125">
        <v>362</v>
      </c>
      <c r="F365" s="126">
        <v>36.814483448853899</v>
      </c>
      <c r="G365" s="127">
        <f t="shared" si="16"/>
        <v>9.8330864944207086</v>
      </c>
      <c r="H365" s="129"/>
      <c r="I365" s="130">
        <f t="shared" si="26"/>
        <v>362</v>
      </c>
      <c r="J365" s="127">
        <f t="shared" si="17"/>
        <v>107.98915144997144</v>
      </c>
      <c r="K365" s="127">
        <f t="shared" si="18"/>
        <v>3.3521885776434233</v>
      </c>
      <c r="L365" s="128"/>
      <c r="M365" s="130">
        <f t="shared" si="27"/>
        <v>362</v>
      </c>
      <c r="N365" s="127">
        <f t="shared" si="19"/>
        <v>61.357472414756501</v>
      </c>
      <c r="O365" s="127">
        <f t="shared" si="20"/>
        <v>5.8998518966524252</v>
      </c>
      <c r="P365" s="129"/>
      <c r="Q365" s="130">
        <f t="shared" si="28"/>
        <v>362</v>
      </c>
      <c r="R365" s="127">
        <f t="shared" si="21"/>
        <v>161.98372717495715</v>
      </c>
      <c r="S365" s="127">
        <f t="shared" si="22"/>
        <v>2.2347923850956155</v>
      </c>
      <c r="T365" s="115"/>
      <c r="U365" s="130">
        <f t="shared" si="29"/>
        <v>362</v>
      </c>
      <c r="V365" s="127">
        <f t="shared" si="23"/>
        <v>92.036208622134737</v>
      </c>
      <c r="W365" s="127">
        <f t="shared" si="24"/>
        <v>3.9332345977682839</v>
      </c>
      <c r="X365" s="115"/>
      <c r="Y365" s="115"/>
      <c r="Z365" s="115"/>
      <c r="AA365" s="115"/>
      <c r="AB365" s="115"/>
      <c r="AC365" s="115"/>
      <c r="AD365" s="115"/>
      <c r="AE365" s="115"/>
      <c r="AF365" s="115"/>
    </row>
    <row r="366" spans="1:32" ht="12.75" customHeight="1">
      <c r="A366" s="125">
        <v>363</v>
      </c>
      <c r="B366" s="126">
        <v>64.829258420465663</v>
      </c>
      <c r="C366" s="127">
        <f t="shared" si="15"/>
        <v>5.5993236517634779</v>
      </c>
      <c r="D366" s="128"/>
      <c r="E366" s="125">
        <v>363</v>
      </c>
      <c r="F366" s="126">
        <v>36.83480592071912</v>
      </c>
      <c r="G366" s="127">
        <f t="shared" si="16"/>
        <v>9.8548096271037231</v>
      </c>
      <c r="H366" s="129"/>
      <c r="I366" s="130">
        <f t="shared" si="26"/>
        <v>363</v>
      </c>
      <c r="J366" s="127">
        <f t="shared" si="17"/>
        <v>108.04876403410944</v>
      </c>
      <c r="K366" s="127">
        <f t="shared" si="18"/>
        <v>3.3595941910580867</v>
      </c>
      <c r="L366" s="128"/>
      <c r="M366" s="130">
        <f t="shared" si="27"/>
        <v>363</v>
      </c>
      <c r="N366" s="127">
        <f t="shared" si="19"/>
        <v>61.391343201198538</v>
      </c>
      <c r="O366" s="127">
        <f t="shared" si="20"/>
        <v>5.9128857762622333</v>
      </c>
      <c r="P366" s="129"/>
      <c r="Q366" s="130">
        <f t="shared" si="28"/>
        <v>363</v>
      </c>
      <c r="R366" s="127">
        <f t="shared" si="21"/>
        <v>162.07314605116414</v>
      </c>
      <c r="S366" s="127">
        <f t="shared" si="22"/>
        <v>2.2397294607053913</v>
      </c>
      <c r="T366" s="115"/>
      <c r="U366" s="130">
        <f t="shared" si="29"/>
        <v>363</v>
      </c>
      <c r="V366" s="127">
        <f t="shared" si="23"/>
        <v>92.087014801797793</v>
      </c>
      <c r="W366" s="127">
        <f t="shared" si="24"/>
        <v>3.9419238508414893</v>
      </c>
      <c r="X366" s="115"/>
      <c r="Y366" s="115"/>
      <c r="Z366" s="115"/>
      <c r="AA366" s="115"/>
      <c r="AB366" s="115"/>
      <c r="AC366" s="115"/>
      <c r="AD366" s="115"/>
      <c r="AE366" s="115"/>
      <c r="AF366" s="115"/>
    </row>
    <row r="367" spans="1:32" ht="12.75" customHeight="1">
      <c r="A367" s="125">
        <v>364</v>
      </c>
      <c r="B367" s="126">
        <v>64.864941603440272</v>
      </c>
      <c r="C367" s="127">
        <f t="shared" si="15"/>
        <v>5.6116600277752253</v>
      </c>
      <c r="D367" s="128"/>
      <c r="E367" s="125">
        <v>364</v>
      </c>
      <c r="F367" s="126">
        <v>36.855080456500154</v>
      </c>
      <c r="G367" s="127">
        <f t="shared" si="16"/>
        <v>9.8765216488843972</v>
      </c>
      <c r="H367" s="129"/>
      <c r="I367" s="130">
        <f t="shared" si="26"/>
        <v>364</v>
      </c>
      <c r="J367" s="127">
        <f t="shared" si="17"/>
        <v>108.10823600573379</v>
      </c>
      <c r="K367" s="127">
        <f t="shared" si="18"/>
        <v>3.3669960166651349</v>
      </c>
      <c r="L367" s="128"/>
      <c r="M367" s="130">
        <f t="shared" si="27"/>
        <v>364</v>
      </c>
      <c r="N367" s="127">
        <f t="shared" si="19"/>
        <v>61.425134094166928</v>
      </c>
      <c r="O367" s="127">
        <f t="shared" si="20"/>
        <v>5.9259129893306373</v>
      </c>
      <c r="P367" s="129"/>
      <c r="Q367" s="130">
        <f t="shared" si="28"/>
        <v>364</v>
      </c>
      <c r="R367" s="127">
        <f t="shared" si="21"/>
        <v>162.16235400860066</v>
      </c>
      <c r="S367" s="127">
        <f t="shared" si="22"/>
        <v>2.2446640111100904</v>
      </c>
      <c r="T367" s="115"/>
      <c r="U367" s="130">
        <f t="shared" si="29"/>
        <v>364</v>
      </c>
      <c r="V367" s="127">
        <f t="shared" si="23"/>
        <v>92.137701141250375</v>
      </c>
      <c r="W367" s="127">
        <f t="shared" si="24"/>
        <v>3.9506086595537591</v>
      </c>
      <c r="X367" s="115"/>
      <c r="Y367" s="115"/>
      <c r="Z367" s="115"/>
      <c r="AA367" s="115"/>
      <c r="AB367" s="115"/>
      <c r="AC367" s="115"/>
      <c r="AD367" s="115"/>
      <c r="AE367" s="115"/>
      <c r="AF367" s="115"/>
    </row>
    <row r="368" spans="1:32" ht="12.75" customHeight="1">
      <c r="A368" s="125">
        <v>365</v>
      </c>
      <c r="B368" s="126">
        <v>64.900540881829485</v>
      </c>
      <c r="C368" s="127">
        <f t="shared" si="15"/>
        <v>5.6239901091824462</v>
      </c>
      <c r="D368" s="128"/>
      <c r="E368" s="125">
        <v>365</v>
      </c>
      <c r="F368" s="126">
        <v>36.875307319221299</v>
      </c>
      <c r="G368" s="127">
        <f t="shared" si="16"/>
        <v>9.8982225921611047</v>
      </c>
      <c r="H368" s="129"/>
      <c r="I368" s="130">
        <f t="shared" si="26"/>
        <v>365</v>
      </c>
      <c r="J368" s="127">
        <f t="shared" si="17"/>
        <v>108.16756813638249</v>
      </c>
      <c r="K368" s="127">
        <f t="shared" si="18"/>
        <v>3.3743940655094673</v>
      </c>
      <c r="L368" s="128"/>
      <c r="M368" s="130">
        <f t="shared" si="27"/>
        <v>365</v>
      </c>
      <c r="N368" s="127">
        <f t="shared" si="19"/>
        <v>61.458845532035504</v>
      </c>
      <c r="O368" s="127">
        <f t="shared" si="20"/>
        <v>5.9389335552966624</v>
      </c>
      <c r="P368" s="129"/>
      <c r="Q368" s="130">
        <f t="shared" si="28"/>
        <v>365</v>
      </c>
      <c r="R368" s="127">
        <f t="shared" si="21"/>
        <v>162.25135220457369</v>
      </c>
      <c r="S368" s="127">
        <f t="shared" si="22"/>
        <v>2.2495960436729785</v>
      </c>
      <c r="T368" s="115"/>
      <c r="U368" s="130">
        <f t="shared" si="29"/>
        <v>365</v>
      </c>
      <c r="V368" s="127">
        <f t="shared" si="23"/>
        <v>92.188268298053245</v>
      </c>
      <c r="W368" s="127">
        <f t="shared" si="24"/>
        <v>3.9592890368644418</v>
      </c>
      <c r="X368" s="115"/>
      <c r="Y368" s="115"/>
      <c r="Z368" s="115"/>
      <c r="AA368" s="115"/>
      <c r="AB368" s="115"/>
      <c r="AC368" s="115"/>
      <c r="AD368" s="115"/>
      <c r="AE368" s="115"/>
      <c r="AF368" s="115"/>
    </row>
    <row r="369" spans="1:32" ht="12.75" customHeight="1">
      <c r="A369" s="125">
        <v>366</v>
      </c>
      <c r="B369" s="126">
        <v>64.936056714756319</v>
      </c>
      <c r="C369" s="127">
        <f t="shared" si="15"/>
        <v>5.6363139142822138</v>
      </c>
      <c r="D369" s="128"/>
      <c r="E369" s="125">
        <v>366</v>
      </c>
      <c r="F369" s="126">
        <v>36.895486769747905</v>
      </c>
      <c r="G369" s="127">
        <f t="shared" si="16"/>
        <v>9.9199124891366974</v>
      </c>
      <c r="H369" s="129"/>
      <c r="I369" s="130">
        <f t="shared" si="26"/>
        <v>366</v>
      </c>
      <c r="J369" s="127">
        <f t="shared" si="17"/>
        <v>108.22676119126054</v>
      </c>
      <c r="K369" s="127">
        <f t="shared" si="18"/>
        <v>3.3817883485693279</v>
      </c>
      <c r="L369" s="128"/>
      <c r="M369" s="130">
        <f t="shared" si="27"/>
        <v>366</v>
      </c>
      <c r="N369" s="127">
        <f t="shared" si="19"/>
        <v>61.492477949579843</v>
      </c>
      <c r="O369" s="127">
        <f t="shared" si="20"/>
        <v>5.9519474934820176</v>
      </c>
      <c r="P369" s="129"/>
      <c r="Q369" s="130">
        <f t="shared" si="28"/>
        <v>366</v>
      </c>
      <c r="R369" s="127">
        <f t="shared" si="21"/>
        <v>162.3401417868908</v>
      </c>
      <c r="S369" s="127">
        <f t="shared" si="22"/>
        <v>2.2545255657128855</v>
      </c>
      <c r="T369" s="115"/>
      <c r="U369" s="130">
        <f t="shared" si="29"/>
        <v>366</v>
      </c>
      <c r="V369" s="127">
        <f t="shared" si="23"/>
        <v>92.238716924369754</v>
      </c>
      <c r="W369" s="127">
        <f t="shared" si="24"/>
        <v>3.967964995654679</v>
      </c>
      <c r="X369" s="115"/>
      <c r="Y369" s="115"/>
      <c r="Z369" s="115"/>
      <c r="AA369" s="115"/>
      <c r="AB369" s="115"/>
      <c r="AC369" s="115"/>
      <c r="AD369" s="115"/>
      <c r="AE369" s="115"/>
      <c r="AF369" s="115"/>
    </row>
    <row r="370" spans="1:32" ht="12.75" customHeight="1">
      <c r="A370" s="125">
        <v>367</v>
      </c>
      <c r="B370" s="126">
        <v>64.971489557585684</v>
      </c>
      <c r="C370" s="127">
        <f t="shared" si="15"/>
        <v>5.648631461261477</v>
      </c>
      <c r="D370" s="128"/>
      <c r="E370" s="125">
        <v>367</v>
      </c>
      <c r="F370" s="126">
        <v>36.915619066810045</v>
      </c>
      <c r="G370" s="127">
        <f t="shared" si="16"/>
        <v>9.9415913718202003</v>
      </c>
      <c r="H370" s="129"/>
      <c r="I370" s="130">
        <f t="shared" si="26"/>
        <v>367</v>
      </c>
      <c r="J370" s="127">
        <f t="shared" si="17"/>
        <v>108.28581592930948</v>
      </c>
      <c r="K370" s="127">
        <f t="shared" si="18"/>
        <v>3.389178876756886</v>
      </c>
      <c r="L370" s="128"/>
      <c r="M370" s="130">
        <f t="shared" si="27"/>
        <v>367</v>
      </c>
      <c r="N370" s="127">
        <f t="shared" si="19"/>
        <v>61.526031778016744</v>
      </c>
      <c r="O370" s="127">
        <f t="shared" si="20"/>
        <v>5.9649548230921194</v>
      </c>
      <c r="P370" s="129"/>
      <c r="Q370" s="130">
        <f t="shared" si="28"/>
        <v>367</v>
      </c>
      <c r="R370" s="127">
        <f t="shared" si="21"/>
        <v>162.42872389396419</v>
      </c>
      <c r="S370" s="127">
        <f t="shared" si="22"/>
        <v>2.259452584504591</v>
      </c>
      <c r="T370" s="115"/>
      <c r="U370" s="130">
        <f t="shared" si="29"/>
        <v>367</v>
      </c>
      <c r="V370" s="127">
        <f t="shared" si="23"/>
        <v>92.289047667025102</v>
      </c>
      <c r="W370" s="127">
        <f t="shared" si="24"/>
        <v>3.9766365487280804</v>
      </c>
      <c r="X370" s="115"/>
      <c r="Y370" s="115"/>
      <c r="Z370" s="115"/>
      <c r="AA370" s="115"/>
      <c r="AB370" s="115"/>
      <c r="AC370" s="115"/>
      <c r="AD370" s="115"/>
      <c r="AE370" s="115"/>
      <c r="AF370" s="115"/>
    </row>
    <row r="371" spans="1:32" ht="12.75" customHeight="1">
      <c r="A371" s="125">
        <v>368</v>
      </c>
      <c r="B371" s="126">
        <v>65.006839861965247</v>
      </c>
      <c r="C371" s="127">
        <f t="shared" si="15"/>
        <v>5.6609427681980362</v>
      </c>
      <c r="D371" s="128"/>
      <c r="E371" s="125">
        <v>368</v>
      </c>
      <c r="F371" s="126">
        <v>36.935704467025701</v>
      </c>
      <c r="G371" s="127">
        <f t="shared" si="16"/>
        <v>9.9632592720285462</v>
      </c>
      <c r="H371" s="129"/>
      <c r="I371" s="130">
        <f t="shared" si="26"/>
        <v>368</v>
      </c>
      <c r="J371" s="127">
        <f t="shared" si="17"/>
        <v>108.34473310327542</v>
      </c>
      <c r="K371" s="127">
        <f t="shared" si="18"/>
        <v>3.3965656609188217</v>
      </c>
      <c r="L371" s="128"/>
      <c r="M371" s="130">
        <f t="shared" si="27"/>
        <v>368</v>
      </c>
      <c r="N371" s="127">
        <f t="shared" si="19"/>
        <v>61.55950744504284</v>
      </c>
      <c r="O371" s="127">
        <f t="shared" si="20"/>
        <v>5.9779555632171268</v>
      </c>
      <c r="P371" s="129"/>
      <c r="Q371" s="130">
        <f t="shared" si="28"/>
        <v>368</v>
      </c>
      <c r="R371" s="127">
        <f t="shared" si="21"/>
        <v>162.5170996549131</v>
      </c>
      <c r="S371" s="127">
        <f t="shared" si="22"/>
        <v>2.2643771072792149</v>
      </c>
      <c r="T371" s="115"/>
      <c r="U371" s="130">
        <f t="shared" si="29"/>
        <v>368</v>
      </c>
      <c r="V371" s="127">
        <f t="shared" si="23"/>
        <v>92.339261167564246</v>
      </c>
      <c r="W371" s="127">
        <f t="shared" si="24"/>
        <v>3.9853037088114185</v>
      </c>
      <c r="X371" s="115"/>
      <c r="Y371" s="115"/>
      <c r="Z371" s="115"/>
      <c r="AA371" s="115"/>
      <c r="AB371" s="115"/>
      <c r="AC371" s="115"/>
      <c r="AD371" s="115"/>
      <c r="AE371" s="115"/>
      <c r="AF371" s="115"/>
    </row>
    <row r="372" spans="1:32" ht="12.75" customHeight="1">
      <c r="A372" s="125">
        <v>369</v>
      </c>
      <c r="B372" s="126">
        <v>65.042108075865656</v>
      </c>
      <c r="C372" s="127">
        <f t="shared" si="15"/>
        <v>5.6732478530615174</v>
      </c>
      <c r="D372" s="128"/>
      <c r="E372" s="125">
        <v>369</v>
      </c>
      <c r="F372" s="126">
        <v>36.955743224923665</v>
      </c>
      <c r="G372" s="127">
        <f t="shared" si="16"/>
        <v>9.9849162213882714</v>
      </c>
      <c r="H372" s="129"/>
      <c r="I372" s="130">
        <f t="shared" si="26"/>
        <v>369</v>
      </c>
      <c r="J372" s="127">
        <f t="shared" si="17"/>
        <v>108.40351345977609</v>
      </c>
      <c r="K372" s="127">
        <f t="shared" si="18"/>
        <v>3.4039487118369105</v>
      </c>
      <c r="L372" s="128"/>
      <c r="M372" s="130">
        <f t="shared" si="27"/>
        <v>369</v>
      </c>
      <c r="N372" s="127">
        <f t="shared" si="19"/>
        <v>61.592905374872778</v>
      </c>
      <c r="O372" s="127">
        <f t="shared" si="20"/>
        <v>5.9909497328329619</v>
      </c>
      <c r="P372" s="129"/>
      <c r="Q372" s="130">
        <f t="shared" si="28"/>
        <v>369</v>
      </c>
      <c r="R372" s="127">
        <f t="shared" si="21"/>
        <v>162.60527018966414</v>
      </c>
      <c r="S372" s="127">
        <f t="shared" si="22"/>
        <v>2.2692991412246069</v>
      </c>
      <c r="T372" s="115"/>
      <c r="U372" s="130">
        <f t="shared" si="29"/>
        <v>369</v>
      </c>
      <c r="V372" s="127">
        <f t="shared" si="23"/>
        <v>92.389358062309157</v>
      </c>
      <c r="W372" s="127">
        <f t="shared" si="24"/>
        <v>3.9939664885553086</v>
      </c>
      <c r="X372" s="115"/>
      <c r="Y372" s="115"/>
      <c r="Z372" s="115"/>
      <c r="AA372" s="115"/>
      <c r="AB372" s="115"/>
      <c r="AC372" s="115"/>
      <c r="AD372" s="115"/>
      <c r="AE372" s="115"/>
      <c r="AF372" s="115"/>
    </row>
    <row r="373" spans="1:32" ht="12.75" customHeight="1">
      <c r="A373" s="125">
        <v>370</v>
      </c>
      <c r="B373" s="126">
        <v>65.077294643620533</v>
      </c>
      <c r="C373" s="127">
        <f t="shared" si="15"/>
        <v>5.6855467337143022</v>
      </c>
      <c r="D373" s="128"/>
      <c r="E373" s="125">
        <v>370</v>
      </c>
      <c r="F373" s="126">
        <v>36.975735592966217</v>
      </c>
      <c r="G373" s="127">
        <f t="shared" si="16"/>
        <v>10.00656225133717</v>
      </c>
      <c r="H373" s="129"/>
      <c r="I373" s="130">
        <f t="shared" si="26"/>
        <v>370</v>
      </c>
      <c r="J373" s="127">
        <f t="shared" si="17"/>
        <v>108.46215773936756</v>
      </c>
      <c r="K373" s="127">
        <f t="shared" si="18"/>
        <v>3.4113280402285815</v>
      </c>
      <c r="L373" s="128"/>
      <c r="M373" s="130">
        <f t="shared" si="27"/>
        <v>370</v>
      </c>
      <c r="N373" s="127">
        <f t="shared" si="19"/>
        <v>61.626225988277028</v>
      </c>
      <c r="O373" s="127">
        <f t="shared" si="20"/>
        <v>6.0039373508023024</v>
      </c>
      <c r="P373" s="129"/>
      <c r="Q373" s="130">
        <f t="shared" si="28"/>
        <v>370</v>
      </c>
      <c r="R373" s="127">
        <f t="shared" si="21"/>
        <v>162.69323660905133</v>
      </c>
      <c r="S373" s="127">
        <f t="shared" si="22"/>
        <v>2.2742186934857211</v>
      </c>
      <c r="T373" s="115"/>
      <c r="U373" s="130">
        <f t="shared" si="29"/>
        <v>370</v>
      </c>
      <c r="V373" s="127">
        <f t="shared" si="23"/>
        <v>92.439338982415535</v>
      </c>
      <c r="W373" s="127">
        <f t="shared" si="24"/>
        <v>4.0026249005348689</v>
      </c>
      <c r="X373" s="115"/>
      <c r="Y373" s="115"/>
      <c r="Z373" s="115"/>
      <c r="AA373" s="115"/>
      <c r="AB373" s="115"/>
      <c r="AC373" s="115"/>
      <c r="AD373" s="115"/>
      <c r="AE373" s="115"/>
      <c r="AF373" s="115"/>
    </row>
    <row r="374" spans="1:32" ht="12.75" customHeight="1">
      <c r="A374" s="125">
        <v>371</v>
      </c>
      <c r="B374" s="126">
        <v>65.112400005965597</v>
      </c>
      <c r="C374" s="127">
        <f t="shared" si="15"/>
        <v>5.6978394279124869</v>
      </c>
      <c r="D374" s="128"/>
      <c r="E374" s="125">
        <v>371</v>
      </c>
      <c r="F374" s="126">
        <v>36.995681821571367</v>
      </c>
      <c r="G374" s="127">
        <f t="shared" si="16"/>
        <v>10.028197393125975</v>
      </c>
      <c r="H374" s="129"/>
      <c r="I374" s="130">
        <f t="shared" si="26"/>
        <v>371</v>
      </c>
      <c r="J374" s="127">
        <f t="shared" si="17"/>
        <v>108.52066667660934</v>
      </c>
      <c r="K374" s="127">
        <f t="shared" si="18"/>
        <v>3.4187036567474918</v>
      </c>
      <c r="L374" s="128"/>
      <c r="M374" s="130">
        <f t="shared" si="27"/>
        <v>371</v>
      </c>
      <c r="N374" s="127">
        <f t="shared" si="19"/>
        <v>61.659469702618949</v>
      </c>
      <c r="O374" s="127">
        <f t="shared" si="20"/>
        <v>6.0169184358755841</v>
      </c>
      <c r="P374" s="129"/>
      <c r="Q374" s="130">
        <f t="shared" si="28"/>
        <v>371</v>
      </c>
      <c r="R374" s="127">
        <f t="shared" si="21"/>
        <v>162.78100001491399</v>
      </c>
      <c r="S374" s="127">
        <f t="shared" si="22"/>
        <v>2.2791357711649947</v>
      </c>
      <c r="T374" s="115"/>
      <c r="U374" s="130">
        <f t="shared" si="29"/>
        <v>371</v>
      </c>
      <c r="V374" s="127">
        <f t="shared" si="23"/>
        <v>92.489204553928417</v>
      </c>
      <c r="W374" s="127">
        <f t="shared" si="24"/>
        <v>4.01127895725039</v>
      </c>
      <c r="X374" s="115"/>
      <c r="Y374" s="115"/>
      <c r="Z374" s="115"/>
      <c r="AA374" s="115"/>
      <c r="AB374" s="115"/>
      <c r="AC374" s="115"/>
      <c r="AD374" s="115"/>
      <c r="AE374" s="115"/>
      <c r="AF374" s="115"/>
    </row>
    <row r="375" spans="1:32" ht="12.75" customHeight="1">
      <c r="A375" s="125">
        <v>372</v>
      </c>
      <c r="B375" s="126">
        <v>65.147424600077485</v>
      </c>
      <c r="C375" s="127">
        <f t="shared" si="15"/>
        <v>5.710125953306795</v>
      </c>
      <c r="D375" s="128"/>
      <c r="E375" s="125">
        <v>372</v>
      </c>
      <c r="F375" s="126">
        <v>37.015582159134922</v>
      </c>
      <c r="G375" s="127">
        <f t="shared" si="16"/>
        <v>10.049821677819963</v>
      </c>
      <c r="H375" s="129"/>
      <c r="I375" s="130">
        <f t="shared" si="26"/>
        <v>372</v>
      </c>
      <c r="J375" s="127">
        <f t="shared" si="17"/>
        <v>108.57904100012915</v>
      </c>
      <c r="K375" s="127">
        <f t="shared" si="18"/>
        <v>3.4260755719840765</v>
      </c>
      <c r="L375" s="128"/>
      <c r="M375" s="130">
        <f t="shared" si="27"/>
        <v>372</v>
      </c>
      <c r="N375" s="127">
        <f t="shared" si="19"/>
        <v>61.692636931891542</v>
      </c>
      <c r="O375" s="127">
        <f t="shared" si="20"/>
        <v>6.0298930066919771</v>
      </c>
      <c r="P375" s="129"/>
      <c r="Q375" s="130">
        <f t="shared" si="28"/>
        <v>372</v>
      </c>
      <c r="R375" s="127">
        <f t="shared" si="21"/>
        <v>162.86856150019369</v>
      </c>
      <c r="S375" s="127">
        <f t="shared" si="22"/>
        <v>2.2840503813227184</v>
      </c>
      <c r="T375" s="115"/>
      <c r="U375" s="130">
        <f t="shared" si="29"/>
        <v>372</v>
      </c>
      <c r="V375" s="127">
        <f t="shared" si="23"/>
        <v>92.538955397837299</v>
      </c>
      <c r="W375" s="127">
        <f t="shared" si="24"/>
        <v>4.0199286711279854</v>
      </c>
      <c r="X375" s="115"/>
      <c r="Y375" s="115"/>
      <c r="Z375" s="115"/>
      <c r="AA375" s="115"/>
      <c r="AB375" s="115"/>
      <c r="AC375" s="115"/>
      <c r="AD375" s="115"/>
      <c r="AE375" s="115"/>
      <c r="AF375" s="115"/>
    </row>
    <row r="376" spans="1:32" ht="12.75" customHeight="1">
      <c r="A376" s="125">
        <v>373</v>
      </c>
      <c r="B376" s="126">
        <v>65.182368859611898</v>
      </c>
      <c r="C376" s="127">
        <f t="shared" si="15"/>
        <v>5.7224063274435109</v>
      </c>
      <c r="D376" s="128"/>
      <c r="E376" s="125">
        <v>373</v>
      </c>
      <c r="F376" s="126">
        <v>37.035436852052207</v>
      </c>
      <c r="G376" s="127">
        <f t="shared" si="16"/>
        <v>10.071435136300581</v>
      </c>
      <c r="H376" s="129"/>
      <c r="I376" s="130">
        <f t="shared" si="26"/>
        <v>373</v>
      </c>
      <c r="J376" s="127">
        <f t="shared" si="17"/>
        <v>108.63728143268651</v>
      </c>
      <c r="K376" s="127">
        <f t="shared" si="18"/>
        <v>3.4334437964661064</v>
      </c>
      <c r="L376" s="128"/>
      <c r="M376" s="130">
        <f t="shared" si="27"/>
        <v>373</v>
      </c>
      <c r="N376" s="127">
        <f t="shared" si="19"/>
        <v>61.725728086753683</v>
      </c>
      <c r="O376" s="127">
        <f t="shared" si="20"/>
        <v>6.0428610817803481</v>
      </c>
      <c r="P376" s="129"/>
      <c r="Q376" s="130">
        <f t="shared" si="28"/>
        <v>373</v>
      </c>
      <c r="R376" s="127">
        <f t="shared" si="21"/>
        <v>162.95592214902973</v>
      </c>
      <c r="S376" s="127">
        <f t="shared" si="22"/>
        <v>2.2889625309774044</v>
      </c>
      <c r="T376" s="115"/>
      <c r="U376" s="130">
        <f t="shared" si="29"/>
        <v>373</v>
      </c>
      <c r="V376" s="127">
        <f t="shared" si="23"/>
        <v>92.588592130130507</v>
      </c>
      <c r="W376" s="127">
        <f t="shared" si="24"/>
        <v>4.0285740545202327</v>
      </c>
      <c r="X376" s="115"/>
      <c r="Y376" s="115"/>
      <c r="Z376" s="115"/>
      <c r="AA376" s="115"/>
      <c r="AB376" s="115"/>
      <c r="AC376" s="115"/>
      <c r="AD376" s="115"/>
      <c r="AE376" s="115"/>
      <c r="AF376" s="115"/>
    </row>
    <row r="377" spans="1:32" ht="12.75" customHeight="1">
      <c r="A377" s="125">
        <v>374</v>
      </c>
      <c r="B377" s="126">
        <v>65.217233214741398</v>
      </c>
      <c r="C377" s="127">
        <f t="shared" si="15"/>
        <v>5.7346805677653743</v>
      </c>
      <c r="D377" s="128"/>
      <c r="E377" s="125">
        <v>374</v>
      </c>
      <c r="F377" s="126">
        <v>37.055246144739428</v>
      </c>
      <c r="G377" s="127">
        <f t="shared" si="16"/>
        <v>10.093037799267059</v>
      </c>
      <c r="H377" s="129"/>
      <c r="I377" s="130">
        <f t="shared" si="26"/>
        <v>374</v>
      </c>
      <c r="J377" s="127">
        <f t="shared" si="17"/>
        <v>108.69538869123566</v>
      </c>
      <c r="K377" s="127">
        <f t="shared" si="18"/>
        <v>3.4408083406592245</v>
      </c>
      <c r="L377" s="128"/>
      <c r="M377" s="130">
        <f t="shared" si="27"/>
        <v>374</v>
      </c>
      <c r="N377" s="127">
        <f t="shared" si="19"/>
        <v>61.758743574565713</v>
      </c>
      <c r="O377" s="127">
        <f t="shared" si="20"/>
        <v>6.0558226795602357</v>
      </c>
      <c r="P377" s="129"/>
      <c r="Q377" s="130">
        <f t="shared" si="28"/>
        <v>374</v>
      </c>
      <c r="R377" s="127">
        <f t="shared" si="21"/>
        <v>163.04308303685349</v>
      </c>
      <c r="S377" s="127">
        <f t="shared" si="22"/>
        <v>2.2938722271061498</v>
      </c>
      <c r="T377" s="115"/>
      <c r="U377" s="130">
        <f t="shared" si="29"/>
        <v>374</v>
      </c>
      <c r="V377" s="127">
        <f t="shared" si="23"/>
        <v>92.638115361848563</v>
      </c>
      <c r="W377" s="127">
        <f t="shared" si="24"/>
        <v>4.0372151197068238</v>
      </c>
      <c r="X377" s="115"/>
      <c r="Y377" s="115"/>
      <c r="Z377" s="115"/>
      <c r="AA377" s="115"/>
      <c r="AB377" s="115"/>
      <c r="AC377" s="115"/>
      <c r="AD377" s="115"/>
      <c r="AE377" s="115"/>
      <c r="AF377" s="115"/>
    </row>
    <row r="378" spans="1:32" ht="12.75" customHeight="1">
      <c r="A378" s="125">
        <v>375</v>
      </c>
      <c r="B378" s="126">
        <v>65.252018092192529</v>
      </c>
      <c r="C378" s="127">
        <f t="shared" si="15"/>
        <v>5.7469486916124843</v>
      </c>
      <c r="D378" s="128"/>
      <c r="E378" s="125">
        <v>375</v>
      </c>
      <c r="F378" s="126">
        <v>37.07501027965484</v>
      </c>
      <c r="G378" s="127">
        <f t="shared" si="16"/>
        <v>10.114629697237973</v>
      </c>
      <c r="H378" s="129"/>
      <c r="I378" s="130">
        <f t="shared" si="26"/>
        <v>375</v>
      </c>
      <c r="J378" s="127">
        <f t="shared" si="17"/>
        <v>108.75336348698755</v>
      </c>
      <c r="K378" s="127">
        <f t="shared" si="18"/>
        <v>3.4481692149674905</v>
      </c>
      <c r="L378" s="128"/>
      <c r="M378" s="130">
        <f t="shared" si="27"/>
        <v>375</v>
      </c>
      <c r="N378" s="127">
        <f t="shared" si="19"/>
        <v>61.791683799424739</v>
      </c>
      <c r="O378" s="127">
        <f t="shared" si="20"/>
        <v>6.0687778183427836</v>
      </c>
      <c r="P378" s="129"/>
      <c r="Q378" s="130">
        <f t="shared" si="28"/>
        <v>375</v>
      </c>
      <c r="R378" s="127">
        <f t="shared" si="21"/>
        <v>163.1300452304813</v>
      </c>
      <c r="S378" s="127">
        <f t="shared" si="22"/>
        <v>2.2987794766449938</v>
      </c>
      <c r="T378" s="115"/>
      <c r="U378" s="130">
        <f t="shared" si="29"/>
        <v>375</v>
      </c>
      <c r="V378" s="127">
        <f t="shared" si="23"/>
        <v>92.687525699137097</v>
      </c>
      <c r="W378" s="127">
        <f t="shared" si="24"/>
        <v>4.0458518788951894</v>
      </c>
      <c r="X378" s="115"/>
      <c r="Y378" s="115"/>
      <c r="Z378" s="115"/>
      <c r="AA378" s="115"/>
      <c r="AB378" s="115"/>
      <c r="AC378" s="115"/>
      <c r="AD378" s="115"/>
      <c r="AE378" s="115"/>
      <c r="AF378" s="115"/>
    </row>
    <row r="379" spans="1:32" ht="12.75" customHeight="1">
      <c r="A379" s="125">
        <v>376</v>
      </c>
      <c r="B379" s="126">
        <v>65.286723915282579</v>
      </c>
      <c r="C379" s="127">
        <f t="shared" si="15"/>
        <v>5.759210716223186</v>
      </c>
      <c r="D379" s="128"/>
      <c r="E379" s="125">
        <v>376</v>
      </c>
      <c r="F379" s="126">
        <v>37.094729497319641</v>
      </c>
      <c r="G379" s="127">
        <f t="shared" si="16"/>
        <v>10.13621086055281</v>
      </c>
      <c r="H379" s="129"/>
      <c r="I379" s="130">
        <f t="shared" si="26"/>
        <v>376</v>
      </c>
      <c r="J379" s="127">
        <f t="shared" si="17"/>
        <v>108.81120652547096</v>
      </c>
      <c r="K379" s="127">
        <f t="shared" si="18"/>
        <v>3.4555264297339119</v>
      </c>
      <c r="L379" s="128"/>
      <c r="M379" s="130">
        <f t="shared" si="27"/>
        <v>376</v>
      </c>
      <c r="N379" s="127">
        <f t="shared" si="19"/>
        <v>61.824549162199403</v>
      </c>
      <c r="O379" s="127">
        <f t="shared" si="20"/>
        <v>6.0817265163316856</v>
      </c>
      <c r="P379" s="129"/>
      <c r="Q379" s="130">
        <f t="shared" si="28"/>
        <v>376</v>
      </c>
      <c r="R379" s="127">
        <f t="shared" si="21"/>
        <v>163.21680978820643</v>
      </c>
      <c r="S379" s="127">
        <f t="shared" si="22"/>
        <v>2.3036842864892746</v>
      </c>
      <c r="T379" s="115"/>
      <c r="U379" s="130">
        <f t="shared" si="29"/>
        <v>376</v>
      </c>
      <c r="V379" s="127">
        <f t="shared" si="23"/>
        <v>92.736823743299098</v>
      </c>
      <c r="W379" s="127">
        <f t="shared" si="24"/>
        <v>4.054484344221124</v>
      </c>
      <c r="X379" s="115"/>
      <c r="Y379" s="115"/>
      <c r="Z379" s="115"/>
      <c r="AA379" s="115"/>
      <c r="AB379" s="115"/>
      <c r="AC379" s="115"/>
      <c r="AD379" s="115"/>
      <c r="AE379" s="115"/>
      <c r="AF379" s="115"/>
    </row>
    <row r="380" spans="1:32" ht="12.75" customHeight="1">
      <c r="A380" s="125">
        <v>377</v>
      </c>
      <c r="B380" s="126">
        <v>65.321351103955791</v>
      </c>
      <c r="C380" s="127">
        <f t="shared" si="15"/>
        <v>5.7714666587349459</v>
      </c>
      <c r="D380" s="128"/>
      <c r="E380" s="125">
        <v>377</v>
      </c>
      <c r="F380" s="126">
        <v>37.114404036338513</v>
      </c>
      <c r="G380" s="127">
        <f t="shared" si="16"/>
        <v>10.157781319373505</v>
      </c>
      <c r="H380" s="129"/>
      <c r="I380" s="130">
        <f t="shared" si="26"/>
        <v>377</v>
      </c>
      <c r="J380" s="127">
        <f t="shared" si="17"/>
        <v>108.86891850659299</v>
      </c>
      <c r="K380" s="127">
        <f t="shared" si="18"/>
        <v>3.4628799952409675</v>
      </c>
      <c r="L380" s="128"/>
      <c r="M380" s="130">
        <f t="shared" si="27"/>
        <v>377</v>
      </c>
      <c r="N380" s="127">
        <f t="shared" si="19"/>
        <v>61.857340060564191</v>
      </c>
      <c r="O380" s="127">
        <f t="shared" si="20"/>
        <v>6.0946687916241036</v>
      </c>
      <c r="P380" s="129"/>
      <c r="Q380" s="130">
        <f t="shared" si="28"/>
        <v>377</v>
      </c>
      <c r="R380" s="127">
        <f t="shared" si="21"/>
        <v>163.30337775988946</v>
      </c>
      <c r="S380" s="127">
        <f t="shared" si="22"/>
        <v>2.3085866634939785</v>
      </c>
      <c r="T380" s="115"/>
      <c r="U380" s="130">
        <f t="shared" si="29"/>
        <v>377</v>
      </c>
      <c r="V380" s="127">
        <f t="shared" si="23"/>
        <v>92.786010090846275</v>
      </c>
      <c r="W380" s="127">
        <f t="shared" si="24"/>
        <v>4.0631125277494027</v>
      </c>
      <c r="X380" s="115"/>
      <c r="Y380" s="115"/>
      <c r="Z380" s="115"/>
      <c r="AA380" s="115"/>
      <c r="AB380" s="115"/>
      <c r="AC380" s="115"/>
      <c r="AD380" s="115"/>
      <c r="AE380" s="115"/>
      <c r="AF380" s="115"/>
    </row>
    <row r="381" spans="1:32" ht="12.75" customHeight="1">
      <c r="A381" s="125">
        <v>378</v>
      </c>
      <c r="B381" s="126">
        <v>65.355900074819047</v>
      </c>
      <c r="C381" s="127">
        <f t="shared" si="15"/>
        <v>5.7837165361852234</v>
      </c>
      <c r="D381" s="128"/>
      <c r="E381" s="125">
        <v>378</v>
      </c>
      <c r="F381" s="126">
        <v>37.13403413341991</v>
      </c>
      <c r="G381" s="127">
        <f t="shared" si="16"/>
        <v>10.179341103685994</v>
      </c>
      <c r="H381" s="129"/>
      <c r="I381" s="130">
        <f t="shared" si="26"/>
        <v>378</v>
      </c>
      <c r="J381" s="127">
        <f t="shared" si="17"/>
        <v>108.92650012469842</v>
      </c>
      <c r="K381" s="127">
        <f t="shared" si="18"/>
        <v>3.4702299217111339</v>
      </c>
      <c r="L381" s="128"/>
      <c r="M381" s="130">
        <f t="shared" si="27"/>
        <v>378</v>
      </c>
      <c r="N381" s="127">
        <f t="shared" si="19"/>
        <v>61.890056889033183</v>
      </c>
      <c r="O381" s="127">
        <f t="shared" si="20"/>
        <v>6.107604662211596</v>
      </c>
      <c r="P381" s="129"/>
      <c r="Q381" s="130">
        <f t="shared" si="28"/>
        <v>378</v>
      </c>
      <c r="R381" s="127">
        <f t="shared" si="21"/>
        <v>163.38975018704761</v>
      </c>
      <c r="S381" s="127">
        <f t="shared" si="22"/>
        <v>2.3134866144740895</v>
      </c>
      <c r="T381" s="115"/>
      <c r="U381" s="130">
        <f t="shared" si="29"/>
        <v>378</v>
      </c>
      <c r="V381" s="127">
        <f t="shared" si="23"/>
        <v>92.83508533354977</v>
      </c>
      <c r="W381" s="127">
        <f t="shared" si="24"/>
        <v>4.0717364414743979</v>
      </c>
      <c r="X381" s="115"/>
      <c r="Y381" s="115"/>
      <c r="Z381" s="115"/>
      <c r="AA381" s="115"/>
      <c r="AB381" s="115"/>
      <c r="AC381" s="115"/>
      <c r="AD381" s="115"/>
      <c r="AE381" s="115"/>
      <c r="AF381" s="115"/>
    </row>
    <row r="382" spans="1:32" ht="12.75" customHeight="1">
      <c r="A382" s="125">
        <v>379</v>
      </c>
      <c r="B382" s="126">
        <v>65.390371241177206</v>
      </c>
      <c r="C382" s="127">
        <f t="shared" si="15"/>
        <v>5.7959603655123244</v>
      </c>
      <c r="D382" s="128"/>
      <c r="E382" s="125">
        <v>379</v>
      </c>
      <c r="F382" s="126">
        <v>37.153620023396144</v>
      </c>
      <c r="G382" s="127">
        <f t="shared" si="16"/>
        <v>10.200890243301689</v>
      </c>
      <c r="H382" s="129"/>
      <c r="I382" s="130">
        <f t="shared" si="26"/>
        <v>379</v>
      </c>
      <c r="J382" s="127">
        <f t="shared" si="17"/>
        <v>108.98395206862868</v>
      </c>
      <c r="K382" s="127">
        <f t="shared" si="18"/>
        <v>3.4775762193073945</v>
      </c>
      <c r="L382" s="128"/>
      <c r="M382" s="130">
        <f t="shared" si="27"/>
        <v>379</v>
      </c>
      <c r="N382" s="127">
        <f t="shared" si="19"/>
        <v>61.922700038993575</v>
      </c>
      <c r="O382" s="127">
        <f t="shared" si="20"/>
        <v>6.1205341459810132</v>
      </c>
      <c r="P382" s="129"/>
      <c r="Q382" s="130">
        <f t="shared" si="28"/>
        <v>379</v>
      </c>
      <c r="R382" s="127">
        <f t="shared" si="21"/>
        <v>163.47592810294302</v>
      </c>
      <c r="S382" s="127">
        <f t="shared" si="22"/>
        <v>2.3183841462049295</v>
      </c>
      <c r="T382" s="115"/>
      <c r="U382" s="130">
        <f t="shared" si="29"/>
        <v>379</v>
      </c>
      <c r="V382" s="127">
        <f t="shared" si="23"/>
        <v>92.884050058490359</v>
      </c>
      <c r="W382" s="127">
        <f t="shared" si="24"/>
        <v>4.0803560973206761</v>
      </c>
      <c r="X382" s="115"/>
      <c r="Y382" s="115"/>
      <c r="Z382" s="115"/>
      <c r="AA382" s="115"/>
      <c r="AB382" s="115"/>
      <c r="AC382" s="115"/>
      <c r="AD382" s="115"/>
      <c r="AE382" s="115"/>
      <c r="AF382" s="115"/>
    </row>
    <row r="383" spans="1:32" ht="12.75" customHeight="1">
      <c r="A383" s="125">
        <v>380</v>
      </c>
      <c r="B383" s="126">
        <v>65.424765013067983</v>
      </c>
      <c r="C383" s="127">
        <f t="shared" si="15"/>
        <v>5.8081981635562396</v>
      </c>
      <c r="D383" s="128"/>
      <c r="E383" s="125">
        <v>380</v>
      </c>
      <c r="F383" s="126">
        <v>37.173161939243172</v>
      </c>
      <c r="G383" s="127">
        <f t="shared" si="16"/>
        <v>10.222428767858982</v>
      </c>
      <c r="H383" s="129"/>
      <c r="I383" s="130">
        <f t="shared" si="26"/>
        <v>380</v>
      </c>
      <c r="J383" s="127">
        <f t="shared" si="17"/>
        <v>109.04127502177998</v>
      </c>
      <c r="K383" s="127">
        <f t="shared" si="18"/>
        <v>3.4849188981337438</v>
      </c>
      <c r="L383" s="128"/>
      <c r="M383" s="130">
        <f t="shared" si="27"/>
        <v>380</v>
      </c>
      <c r="N383" s="127">
        <f t="shared" si="19"/>
        <v>61.955269898738621</v>
      </c>
      <c r="O383" s="127">
        <f t="shared" si="20"/>
        <v>6.1334572607153897</v>
      </c>
      <c r="P383" s="129"/>
      <c r="Q383" s="130">
        <f t="shared" si="28"/>
        <v>380</v>
      </c>
      <c r="R383" s="127">
        <f t="shared" si="21"/>
        <v>163.56191253266994</v>
      </c>
      <c r="S383" s="127">
        <f t="shared" si="22"/>
        <v>2.3232792654224963</v>
      </c>
      <c r="T383" s="115"/>
      <c r="U383" s="130">
        <f t="shared" si="29"/>
        <v>380</v>
      </c>
      <c r="V383" s="127">
        <f t="shared" si="23"/>
        <v>92.932904848107924</v>
      </c>
      <c r="W383" s="127">
        <f t="shared" si="24"/>
        <v>4.0889715071435928</v>
      </c>
      <c r="X383" s="115"/>
      <c r="Y383" s="115"/>
      <c r="Z383" s="115"/>
      <c r="AA383" s="115"/>
      <c r="AB383" s="115"/>
      <c r="AC383" s="115"/>
      <c r="AD383" s="115"/>
      <c r="AE383" s="115"/>
      <c r="AF383" s="115"/>
    </row>
    <row r="384" spans="1:32" ht="12.75" customHeight="1">
      <c r="A384" s="125">
        <v>381</v>
      </c>
      <c r="B384" s="126">
        <v>65.459081797296022</v>
      </c>
      <c r="C384" s="127">
        <f t="shared" si="15"/>
        <v>5.8204299470595124</v>
      </c>
      <c r="D384" s="128"/>
      <c r="E384" s="125">
        <v>381</v>
      </c>
      <c r="F384" s="126">
        <v>37.192660112100015</v>
      </c>
      <c r="G384" s="127">
        <f t="shared" si="16"/>
        <v>10.243956706824742</v>
      </c>
      <c r="H384" s="129"/>
      <c r="I384" s="130">
        <f t="shared" si="26"/>
        <v>381</v>
      </c>
      <c r="J384" s="127">
        <f t="shared" si="17"/>
        <v>109.09846966216004</v>
      </c>
      <c r="K384" s="127">
        <f t="shared" si="18"/>
        <v>3.4922579682357076</v>
      </c>
      <c r="L384" s="128"/>
      <c r="M384" s="130">
        <f t="shared" si="27"/>
        <v>381</v>
      </c>
      <c r="N384" s="127">
        <f t="shared" si="19"/>
        <v>61.987766853500027</v>
      </c>
      <c r="O384" s="127">
        <f t="shared" si="20"/>
        <v>6.146374024094845</v>
      </c>
      <c r="P384" s="129"/>
      <c r="Q384" s="130">
        <f t="shared" si="28"/>
        <v>381</v>
      </c>
      <c r="R384" s="127">
        <f t="shared" si="21"/>
        <v>163.64770449324004</v>
      </c>
      <c r="S384" s="127">
        <f t="shared" si="22"/>
        <v>2.3281719788238053</v>
      </c>
      <c r="T384" s="115"/>
      <c r="U384" s="130">
        <f t="shared" si="29"/>
        <v>381</v>
      </c>
      <c r="V384" s="127">
        <f t="shared" si="23"/>
        <v>92.981650280250037</v>
      </c>
      <c r="W384" s="127">
        <f t="shared" si="24"/>
        <v>4.0975826827298967</v>
      </c>
      <c r="X384" s="115"/>
      <c r="Y384" s="115"/>
      <c r="Z384" s="115"/>
      <c r="AA384" s="115"/>
      <c r="AB384" s="115"/>
      <c r="AC384" s="115"/>
      <c r="AD384" s="115"/>
      <c r="AE384" s="115"/>
      <c r="AF384" s="115"/>
    </row>
    <row r="385" spans="1:32" ht="12.75" customHeight="1">
      <c r="A385" s="125">
        <v>382</v>
      </c>
      <c r="B385" s="126">
        <v>65.49332199746712</v>
      </c>
      <c r="C385" s="127">
        <f t="shared" si="15"/>
        <v>5.8326557326680328</v>
      </c>
      <c r="D385" s="128"/>
      <c r="E385" s="125">
        <v>382</v>
      </c>
      <c r="F385" s="126">
        <v>37.212114771288135</v>
      </c>
      <c r="G385" s="127">
        <f t="shared" si="16"/>
        <v>10.265474089495738</v>
      </c>
      <c r="H385" s="129"/>
      <c r="I385" s="130">
        <f t="shared" si="26"/>
        <v>382</v>
      </c>
      <c r="J385" s="127">
        <f t="shared" si="17"/>
        <v>109.1555366624452</v>
      </c>
      <c r="K385" s="127">
        <f t="shared" si="18"/>
        <v>3.4995934396008197</v>
      </c>
      <c r="L385" s="128"/>
      <c r="M385" s="130">
        <f t="shared" si="27"/>
        <v>382</v>
      </c>
      <c r="N385" s="127">
        <f t="shared" si="19"/>
        <v>62.02019128548023</v>
      </c>
      <c r="O385" s="127">
        <f t="shared" si="20"/>
        <v>6.1592844536974427</v>
      </c>
      <c r="P385" s="129"/>
      <c r="Q385" s="130">
        <f t="shared" si="28"/>
        <v>382</v>
      </c>
      <c r="R385" s="127">
        <f t="shared" si="21"/>
        <v>163.73330499366779</v>
      </c>
      <c r="S385" s="127">
        <f t="shared" si="22"/>
        <v>2.3330622930672136</v>
      </c>
      <c r="T385" s="115"/>
      <c r="U385" s="130">
        <f t="shared" si="29"/>
        <v>382</v>
      </c>
      <c r="V385" s="127">
        <f t="shared" si="23"/>
        <v>93.030286928220335</v>
      </c>
      <c r="W385" s="127">
        <f t="shared" si="24"/>
        <v>4.1061896357982954</v>
      </c>
      <c r="X385" s="115"/>
      <c r="Y385" s="115"/>
      <c r="Z385" s="115"/>
      <c r="AA385" s="115"/>
      <c r="AB385" s="115"/>
      <c r="AC385" s="115"/>
      <c r="AD385" s="115"/>
      <c r="AE385" s="115"/>
      <c r="AF385" s="115"/>
    </row>
    <row r="386" spans="1:32" ht="12.75" customHeight="1">
      <c r="A386" s="125">
        <v>383</v>
      </c>
      <c r="B386" s="126">
        <v>65.527486014021449</v>
      </c>
      <c r="C386" s="127">
        <f t="shared" si="15"/>
        <v>5.8448755369318821</v>
      </c>
      <c r="D386" s="128"/>
      <c r="E386" s="125">
        <v>383</v>
      </c>
      <c r="F386" s="126">
        <v>37.231526144330374</v>
      </c>
      <c r="G386" s="127">
        <f t="shared" si="16"/>
        <v>10.28698094500011</v>
      </c>
      <c r="H386" s="129"/>
      <c r="I386" s="130">
        <f t="shared" si="26"/>
        <v>383</v>
      </c>
      <c r="J386" s="127">
        <f t="shared" si="17"/>
        <v>109.21247669003576</v>
      </c>
      <c r="K386" s="127">
        <f t="shared" si="18"/>
        <v>3.506925322159129</v>
      </c>
      <c r="L386" s="128"/>
      <c r="M386" s="130">
        <f t="shared" si="27"/>
        <v>383</v>
      </c>
      <c r="N386" s="127">
        <f t="shared" si="19"/>
        <v>62.052543573883959</v>
      </c>
      <c r="O386" s="127">
        <f t="shared" si="20"/>
        <v>6.1721885670000658</v>
      </c>
      <c r="P386" s="129"/>
      <c r="Q386" s="130">
        <f t="shared" si="28"/>
        <v>383</v>
      </c>
      <c r="R386" s="127">
        <f t="shared" si="21"/>
        <v>163.8187150350536</v>
      </c>
      <c r="S386" s="127">
        <f t="shared" si="22"/>
        <v>2.3379502147727531</v>
      </c>
      <c r="T386" s="115"/>
      <c r="U386" s="130">
        <f t="shared" si="29"/>
        <v>383</v>
      </c>
      <c r="V386" s="127">
        <f t="shared" si="23"/>
        <v>93.078815360825928</v>
      </c>
      <c r="W386" s="127">
        <f t="shared" si="24"/>
        <v>4.114792378000045</v>
      </c>
      <c r="X386" s="115"/>
      <c r="Y386" s="115"/>
      <c r="Z386" s="115"/>
      <c r="AA386" s="115"/>
      <c r="AB386" s="115"/>
      <c r="AC386" s="115"/>
      <c r="AD386" s="115"/>
      <c r="AE386" s="115"/>
      <c r="AF386" s="115"/>
    </row>
    <row r="387" spans="1:32" ht="12.75" customHeight="1">
      <c r="A387" s="125">
        <v>384</v>
      </c>
      <c r="B387" s="126">
        <v>65.561574244266694</v>
      </c>
      <c r="C387" s="127">
        <f t="shared" si="15"/>
        <v>5.8570893763061296</v>
      </c>
      <c r="D387" s="128"/>
      <c r="E387" s="125">
        <v>384</v>
      </c>
      <c r="F387" s="126">
        <v>37.250894456969718</v>
      </c>
      <c r="G387" s="127">
        <f t="shared" si="16"/>
        <v>10.308477302298787</v>
      </c>
      <c r="H387" s="129"/>
      <c r="I387" s="130">
        <f t="shared" si="26"/>
        <v>384</v>
      </c>
      <c r="J387" s="127">
        <f t="shared" si="17"/>
        <v>109.26929040711116</v>
      </c>
      <c r="K387" s="127">
        <f t="shared" si="18"/>
        <v>3.5142536257836774</v>
      </c>
      <c r="L387" s="128"/>
      <c r="M387" s="130">
        <f t="shared" si="27"/>
        <v>384</v>
      </c>
      <c r="N387" s="127">
        <f t="shared" si="19"/>
        <v>62.084824094949532</v>
      </c>
      <c r="O387" s="127">
        <f t="shared" si="20"/>
        <v>6.1850863813792714</v>
      </c>
      <c r="P387" s="129"/>
      <c r="Q387" s="130">
        <f t="shared" si="28"/>
        <v>384</v>
      </c>
      <c r="R387" s="127">
        <f t="shared" si="21"/>
        <v>163.90393561066674</v>
      </c>
      <c r="S387" s="127">
        <f t="shared" si="22"/>
        <v>2.3428357505224517</v>
      </c>
      <c r="T387" s="115"/>
      <c r="U387" s="130">
        <f t="shared" si="29"/>
        <v>384</v>
      </c>
      <c r="V387" s="127">
        <f t="shared" si="23"/>
        <v>93.127236142424294</v>
      </c>
      <c r="W387" s="127">
        <f t="shared" si="24"/>
        <v>4.1233909209195145</v>
      </c>
      <c r="X387" s="115"/>
      <c r="Y387" s="115"/>
      <c r="Z387" s="115"/>
      <c r="AA387" s="115"/>
      <c r="AB387" s="115"/>
      <c r="AC387" s="115"/>
      <c r="AD387" s="115"/>
      <c r="AE387" s="115"/>
      <c r="AF387" s="115"/>
    </row>
    <row r="388" spans="1:32" ht="12.75" customHeight="1">
      <c r="A388" s="125">
        <v>385</v>
      </c>
      <c r="B388" s="126">
        <v>65.595587082410603</v>
      </c>
      <c r="C388" s="127">
        <f t="shared" si="15"/>
        <v>5.8692972671516408</v>
      </c>
      <c r="D388" s="128"/>
      <c r="E388" s="125">
        <v>385</v>
      </c>
      <c r="F388" s="126">
        <v>37.270219933187839</v>
      </c>
      <c r="G388" s="127">
        <f t="shared" si="16"/>
        <v>10.329963190186888</v>
      </c>
      <c r="H388" s="129"/>
      <c r="I388" s="130">
        <f t="shared" si="26"/>
        <v>385</v>
      </c>
      <c r="J388" s="127">
        <f t="shared" si="17"/>
        <v>109.32597847068435</v>
      </c>
      <c r="K388" s="127">
        <f t="shared" si="18"/>
        <v>3.521578360290984</v>
      </c>
      <c r="L388" s="128"/>
      <c r="M388" s="130">
        <f t="shared" si="27"/>
        <v>385</v>
      </c>
      <c r="N388" s="127">
        <f t="shared" si="19"/>
        <v>62.117033221979732</v>
      </c>
      <c r="O388" s="127">
        <f t="shared" si="20"/>
        <v>6.1979779141121325</v>
      </c>
      <c r="P388" s="129"/>
      <c r="Q388" s="130">
        <f t="shared" si="28"/>
        <v>385</v>
      </c>
      <c r="R388" s="127">
        <f t="shared" si="21"/>
        <v>163.9889677060265</v>
      </c>
      <c r="S388" s="127">
        <f t="shared" si="22"/>
        <v>2.3477189068606563</v>
      </c>
      <c r="T388" s="115"/>
      <c r="U388" s="130">
        <f t="shared" si="29"/>
        <v>385</v>
      </c>
      <c r="V388" s="127">
        <f t="shared" si="23"/>
        <v>93.175549832969594</v>
      </c>
      <c r="W388" s="127">
        <f t="shared" si="24"/>
        <v>4.1319852760747553</v>
      </c>
      <c r="X388" s="115"/>
      <c r="Y388" s="115"/>
      <c r="Z388" s="115"/>
      <c r="AA388" s="115"/>
      <c r="AB388" s="115"/>
      <c r="AC388" s="115"/>
      <c r="AD388" s="115"/>
      <c r="AE388" s="115"/>
      <c r="AF388" s="115"/>
    </row>
    <row r="389" spans="1:32" ht="12.75" customHeight="1">
      <c r="A389" s="125">
        <v>386</v>
      </c>
      <c r="B389" s="126">
        <v>65.629524919593138</v>
      </c>
      <c r="C389" s="127">
        <f t="shared" si="15"/>
        <v>5.8814992257358698</v>
      </c>
      <c r="D389" s="128"/>
      <c r="E389" s="125">
        <v>386</v>
      </c>
      <c r="F389" s="126">
        <v>37.28950279522337</v>
      </c>
      <c r="G389" s="127">
        <f t="shared" si="16"/>
        <v>10.351438637295132</v>
      </c>
      <c r="H389" s="129"/>
      <c r="I389" s="130">
        <f t="shared" si="26"/>
        <v>386</v>
      </c>
      <c r="J389" s="127">
        <f t="shared" si="17"/>
        <v>109.38254153265524</v>
      </c>
      <c r="K389" s="127">
        <f t="shared" si="18"/>
        <v>3.5288995354415214</v>
      </c>
      <c r="L389" s="128"/>
      <c r="M389" s="130">
        <f t="shared" si="27"/>
        <v>386</v>
      </c>
      <c r="N389" s="127">
        <f t="shared" si="19"/>
        <v>62.149171325372286</v>
      </c>
      <c r="O389" s="127">
        <f t="shared" si="20"/>
        <v>6.2108631823770786</v>
      </c>
      <c r="P389" s="129"/>
      <c r="Q389" s="130">
        <f t="shared" si="28"/>
        <v>386</v>
      </c>
      <c r="R389" s="127">
        <f t="shared" si="21"/>
        <v>164.07381229898283</v>
      </c>
      <c r="S389" s="127">
        <f t="shared" si="22"/>
        <v>2.352599690294348</v>
      </c>
      <c r="T389" s="115"/>
      <c r="U389" s="130">
        <f t="shared" si="29"/>
        <v>386</v>
      </c>
      <c r="V389" s="127">
        <f t="shared" si="23"/>
        <v>93.223756988058426</v>
      </c>
      <c r="W389" s="127">
        <f t="shared" si="24"/>
        <v>4.1405754549180527</v>
      </c>
      <c r="X389" s="115"/>
      <c r="Y389" s="115"/>
      <c r="Z389" s="115"/>
      <c r="AA389" s="115"/>
      <c r="AB389" s="115"/>
      <c r="AC389" s="115"/>
      <c r="AD389" s="115"/>
      <c r="AE389" s="115"/>
      <c r="AF389" s="115"/>
    </row>
    <row r="390" spans="1:32" ht="12.75" customHeight="1">
      <c r="A390" s="125">
        <v>387</v>
      </c>
      <c r="B390" s="126">
        <v>65.663388143918226</v>
      </c>
      <c r="C390" s="127">
        <f t="shared" si="15"/>
        <v>5.8936952682336434</v>
      </c>
      <c r="D390" s="128"/>
      <c r="E390" s="125">
        <v>387</v>
      </c>
      <c r="F390" s="126">
        <v>37.308743263589903</v>
      </c>
      <c r="G390" s="127">
        <f t="shared" si="16"/>
        <v>10.372903672091212</v>
      </c>
      <c r="H390" s="129"/>
      <c r="I390" s="130">
        <f t="shared" si="26"/>
        <v>387</v>
      </c>
      <c r="J390" s="127">
        <f t="shared" si="17"/>
        <v>109.43898023986371</v>
      </c>
      <c r="K390" s="127">
        <f t="shared" si="18"/>
        <v>3.5362171609401862</v>
      </c>
      <c r="L390" s="128"/>
      <c r="M390" s="130">
        <f t="shared" si="27"/>
        <v>387</v>
      </c>
      <c r="N390" s="127">
        <f t="shared" si="19"/>
        <v>62.181238772649841</v>
      </c>
      <c r="O390" s="127">
        <f t="shared" si="20"/>
        <v>6.2237422032547274</v>
      </c>
      <c r="P390" s="129"/>
      <c r="Q390" s="130">
        <f t="shared" si="28"/>
        <v>387</v>
      </c>
      <c r="R390" s="127">
        <f t="shared" si="21"/>
        <v>164.15847035979556</v>
      </c>
      <c r="S390" s="127">
        <f t="shared" si="22"/>
        <v>2.3574781072934576</v>
      </c>
      <c r="T390" s="115"/>
      <c r="U390" s="130">
        <f t="shared" si="29"/>
        <v>387</v>
      </c>
      <c r="V390" s="127">
        <f t="shared" si="23"/>
        <v>93.271858158974752</v>
      </c>
      <c r="W390" s="127">
        <f t="shared" si="24"/>
        <v>4.1491614688364855</v>
      </c>
      <c r="X390" s="115"/>
      <c r="Y390" s="115"/>
      <c r="Z390" s="115"/>
      <c r="AA390" s="115"/>
      <c r="AB390" s="115"/>
      <c r="AC390" s="115"/>
      <c r="AD390" s="115"/>
      <c r="AE390" s="115"/>
      <c r="AF390" s="115"/>
    </row>
    <row r="391" spans="1:32" ht="12.75" customHeight="1">
      <c r="A391" s="125">
        <v>388</v>
      </c>
      <c r="B391" s="126">
        <v>65.697177140485124</v>
      </c>
      <c r="C391" s="127">
        <f t="shared" si="15"/>
        <v>5.9058854107279366</v>
      </c>
      <c r="D391" s="128"/>
      <c r="E391" s="125">
        <v>388</v>
      </c>
      <c r="F391" s="126">
        <v>37.327941557093823</v>
      </c>
      <c r="G391" s="127">
        <f t="shared" si="16"/>
        <v>10.394358322881168</v>
      </c>
      <c r="H391" s="129"/>
      <c r="I391" s="130">
        <f t="shared" si="26"/>
        <v>388</v>
      </c>
      <c r="J391" s="127">
        <f t="shared" si="17"/>
        <v>109.49529523414188</v>
      </c>
      <c r="K391" s="127">
        <f t="shared" si="18"/>
        <v>3.5435312464367619</v>
      </c>
      <c r="L391" s="128"/>
      <c r="M391" s="130">
        <f t="shared" si="27"/>
        <v>388</v>
      </c>
      <c r="N391" s="127">
        <f t="shared" si="19"/>
        <v>62.213235928489709</v>
      </c>
      <c r="O391" s="127">
        <f t="shared" si="20"/>
        <v>6.2366149937287005</v>
      </c>
      <c r="P391" s="129"/>
      <c r="Q391" s="130">
        <f t="shared" si="28"/>
        <v>388</v>
      </c>
      <c r="R391" s="127">
        <f t="shared" si="21"/>
        <v>164.2429428512128</v>
      </c>
      <c r="S391" s="127">
        <f t="shared" si="22"/>
        <v>2.3623541642911747</v>
      </c>
      <c r="T391" s="115"/>
      <c r="U391" s="130">
        <f t="shared" si="29"/>
        <v>388</v>
      </c>
      <c r="V391" s="127">
        <f t="shared" si="23"/>
        <v>93.319853892734557</v>
      </c>
      <c r="W391" s="127">
        <f t="shared" si="24"/>
        <v>4.157743329152467</v>
      </c>
      <c r="X391" s="115"/>
      <c r="Y391" s="115"/>
      <c r="Z391" s="115"/>
      <c r="AA391" s="115"/>
      <c r="AB391" s="115"/>
      <c r="AC391" s="115"/>
      <c r="AD391" s="115"/>
      <c r="AE391" s="115"/>
      <c r="AF391" s="115"/>
    </row>
    <row r="392" spans="1:32" ht="12.75" customHeight="1">
      <c r="A392" s="125">
        <v>389</v>
      </c>
      <c r="B392" s="126">
        <v>65.73089229141938</v>
      </c>
      <c r="C392" s="127">
        <f t="shared" si="15"/>
        <v>5.9180696692106327</v>
      </c>
      <c r="D392" s="128"/>
      <c r="E392" s="125">
        <v>389</v>
      </c>
      <c r="F392" s="126">
        <v>37.34709789285192</v>
      </c>
      <c r="G392" s="127">
        <f t="shared" si="16"/>
        <v>10.415802617810714</v>
      </c>
      <c r="H392" s="129"/>
      <c r="I392" s="130">
        <f t="shared" si="26"/>
        <v>389</v>
      </c>
      <c r="J392" s="127">
        <f t="shared" si="17"/>
        <v>109.55148715236564</v>
      </c>
      <c r="K392" s="127">
        <f t="shared" si="18"/>
        <v>3.5508418015263792</v>
      </c>
      <c r="L392" s="128"/>
      <c r="M392" s="130">
        <f t="shared" si="27"/>
        <v>389</v>
      </c>
      <c r="N392" s="127">
        <f t="shared" si="19"/>
        <v>62.2451631547532</v>
      </c>
      <c r="O392" s="127">
        <f t="shared" si="20"/>
        <v>6.2494815706864282</v>
      </c>
      <c r="P392" s="129"/>
      <c r="Q392" s="130">
        <f t="shared" si="28"/>
        <v>389</v>
      </c>
      <c r="R392" s="127">
        <f t="shared" si="21"/>
        <v>164.32723072854844</v>
      </c>
      <c r="S392" s="127">
        <f t="shared" si="22"/>
        <v>2.3672278676842531</v>
      </c>
      <c r="T392" s="115"/>
      <c r="U392" s="130">
        <f t="shared" si="29"/>
        <v>389</v>
      </c>
      <c r="V392" s="127">
        <f t="shared" si="23"/>
        <v>93.367744732129793</v>
      </c>
      <c r="W392" s="127">
        <f t="shared" si="24"/>
        <v>4.1663210471242857</v>
      </c>
      <c r="X392" s="115"/>
      <c r="Y392" s="115"/>
      <c r="Z392" s="115"/>
      <c r="AA392" s="115"/>
      <c r="AB392" s="115"/>
      <c r="AC392" s="115"/>
      <c r="AD392" s="115"/>
      <c r="AE392" s="115"/>
      <c r="AF392" s="115"/>
    </row>
    <row r="393" spans="1:32" ht="12.75" customHeight="1">
      <c r="A393" s="125">
        <v>390</v>
      </c>
      <c r="B393" s="126">
        <v>65.764533975903291</v>
      </c>
      <c r="C393" s="127">
        <f t="shared" si="15"/>
        <v>5.9302480595832927</v>
      </c>
      <c r="D393" s="128"/>
      <c r="E393" s="125">
        <v>390</v>
      </c>
      <c r="F393" s="126">
        <v>37.366212486308683</v>
      </c>
      <c r="G393" s="127">
        <f t="shared" si="16"/>
        <v>10.437236584866596</v>
      </c>
      <c r="H393" s="129"/>
      <c r="I393" s="130">
        <f t="shared" si="26"/>
        <v>390</v>
      </c>
      <c r="J393" s="127">
        <f t="shared" si="17"/>
        <v>109.60755662650548</v>
      </c>
      <c r="K393" s="127">
        <f t="shared" si="18"/>
        <v>3.5581488357499755</v>
      </c>
      <c r="L393" s="128"/>
      <c r="M393" s="130">
        <f t="shared" si="27"/>
        <v>390</v>
      </c>
      <c r="N393" s="127">
        <f t="shared" si="19"/>
        <v>62.277020810514472</v>
      </c>
      <c r="O393" s="127">
        <f t="shared" si="20"/>
        <v>6.262341950919958</v>
      </c>
      <c r="P393" s="129"/>
      <c r="Q393" s="130">
        <f t="shared" si="28"/>
        <v>390</v>
      </c>
      <c r="R393" s="127">
        <f t="shared" si="21"/>
        <v>164.41133493975821</v>
      </c>
      <c r="S393" s="127">
        <f t="shared" si="22"/>
        <v>2.3720992238333172</v>
      </c>
      <c r="T393" s="115"/>
      <c r="U393" s="130">
        <f t="shared" si="29"/>
        <v>390</v>
      </c>
      <c r="V393" s="127">
        <f t="shared" si="23"/>
        <v>93.415531215771708</v>
      </c>
      <c r="W393" s="127">
        <f t="shared" si="24"/>
        <v>4.1748946339466384</v>
      </c>
      <c r="X393" s="115"/>
      <c r="Y393" s="115"/>
      <c r="Z393" s="115"/>
      <c r="AA393" s="115"/>
      <c r="AB393" s="115"/>
      <c r="AC393" s="115"/>
      <c r="AD393" s="115"/>
      <c r="AE393" s="115"/>
      <c r="AF393" s="115"/>
    </row>
    <row r="394" spans="1:32" ht="12.75" customHeight="1">
      <c r="A394" s="125">
        <v>391</v>
      </c>
      <c r="B394" s="126">
        <v>65.798102570206098</v>
      </c>
      <c r="C394" s="127">
        <f t="shared" si="15"/>
        <v>5.9424205976579012</v>
      </c>
      <c r="D394" s="128"/>
      <c r="E394" s="125">
        <v>391</v>
      </c>
      <c r="F394" s="126">
        <v>37.385285551253467</v>
      </c>
      <c r="G394" s="127">
        <f t="shared" si="16"/>
        <v>10.458660251877905</v>
      </c>
      <c r="H394" s="129"/>
      <c r="I394" s="130">
        <f t="shared" si="26"/>
        <v>391</v>
      </c>
      <c r="J394" s="127">
        <f t="shared" si="17"/>
        <v>109.66350428367683</v>
      </c>
      <c r="K394" s="127">
        <f t="shared" si="18"/>
        <v>3.5654523585947406</v>
      </c>
      <c r="L394" s="128"/>
      <c r="M394" s="130">
        <f t="shared" si="27"/>
        <v>391</v>
      </c>
      <c r="N394" s="127">
        <f t="shared" si="19"/>
        <v>62.308809252089112</v>
      </c>
      <c r="O394" s="127">
        <f t="shared" si="20"/>
        <v>6.2751961511267433</v>
      </c>
      <c r="P394" s="129"/>
      <c r="Q394" s="130">
        <f t="shared" si="28"/>
        <v>391</v>
      </c>
      <c r="R394" s="127">
        <f t="shared" si="21"/>
        <v>164.49525642551524</v>
      </c>
      <c r="S394" s="127">
        <f t="shared" si="22"/>
        <v>2.3769682390631606</v>
      </c>
      <c r="T394" s="115"/>
      <c r="U394" s="130">
        <f t="shared" si="29"/>
        <v>391</v>
      </c>
      <c r="V394" s="127">
        <f t="shared" si="23"/>
        <v>93.463213878133658</v>
      </c>
      <c r="W394" s="127">
        <f t="shared" si="24"/>
        <v>4.1834641007511628</v>
      </c>
      <c r="X394" s="115"/>
      <c r="Y394" s="115"/>
      <c r="Z394" s="115"/>
      <c r="AA394" s="115"/>
      <c r="AB394" s="115"/>
      <c r="AC394" s="115"/>
      <c r="AD394" s="115"/>
      <c r="AE394" s="115"/>
      <c r="AF394" s="115"/>
    </row>
    <row r="395" spans="1:32" ht="12.75" customHeight="1">
      <c r="A395" s="125">
        <v>392</v>
      </c>
      <c r="B395" s="126">
        <v>65.831598447713759</v>
      </c>
      <c r="C395" s="127">
        <f t="shared" si="15"/>
        <v>5.9545872991576072</v>
      </c>
      <c r="D395" s="128"/>
      <c r="E395" s="125">
        <v>392</v>
      </c>
      <c r="F395" s="126">
        <v>37.404317299837359</v>
      </c>
      <c r="G395" s="127">
        <f t="shared" si="16"/>
        <v>10.48007364651739</v>
      </c>
      <c r="H395" s="129"/>
      <c r="I395" s="130">
        <f t="shared" si="26"/>
        <v>392</v>
      </c>
      <c r="J395" s="127">
        <f t="shared" si="17"/>
        <v>109.7193307461896</v>
      </c>
      <c r="K395" s="127">
        <f t="shared" si="18"/>
        <v>3.5727523794945641</v>
      </c>
      <c r="L395" s="128"/>
      <c r="M395" s="130">
        <f t="shared" si="27"/>
        <v>392</v>
      </c>
      <c r="N395" s="127">
        <f t="shared" si="19"/>
        <v>62.340528833062265</v>
      </c>
      <c r="O395" s="127">
        <f t="shared" si="20"/>
        <v>6.2880441879104341</v>
      </c>
      <c r="P395" s="129"/>
      <c r="Q395" s="130">
        <f t="shared" si="28"/>
        <v>392</v>
      </c>
      <c r="R395" s="127">
        <f t="shared" si="21"/>
        <v>164.5789961192844</v>
      </c>
      <c r="S395" s="127">
        <f t="shared" si="22"/>
        <v>2.3818349196630431</v>
      </c>
      <c r="T395" s="115"/>
      <c r="U395" s="130">
        <f t="shared" si="29"/>
        <v>392</v>
      </c>
      <c r="V395" s="127">
        <f t="shared" si="23"/>
        <v>93.510793249593391</v>
      </c>
      <c r="W395" s="127">
        <f t="shared" si="24"/>
        <v>4.1920294586069566</v>
      </c>
      <c r="X395" s="115"/>
      <c r="Y395" s="115"/>
      <c r="Z395" s="115"/>
      <c r="AA395" s="115"/>
      <c r="AB395" s="115"/>
      <c r="AC395" s="115"/>
      <c r="AD395" s="115"/>
      <c r="AE395" s="115"/>
      <c r="AF395" s="115"/>
    </row>
    <row r="396" spans="1:32" ht="12.75" customHeight="1">
      <c r="A396" s="125">
        <v>393</v>
      </c>
      <c r="B396" s="126">
        <v>65.865021978958339</v>
      </c>
      <c r="C396" s="127">
        <f t="shared" si="15"/>
        <v>5.9667481797174577</v>
      </c>
      <c r="D396" s="128"/>
      <c r="E396" s="125">
        <v>393</v>
      </c>
      <c r="F396" s="126">
        <v>37.423307942589965</v>
      </c>
      <c r="G396" s="127">
        <f t="shared" si="16"/>
        <v>10.501476796302725</v>
      </c>
      <c r="H396" s="129"/>
      <c r="I396" s="130">
        <f t="shared" si="26"/>
        <v>393</v>
      </c>
      <c r="J396" s="127">
        <f t="shared" si="17"/>
        <v>109.77503663159723</v>
      </c>
      <c r="K396" s="127">
        <f t="shared" si="18"/>
        <v>3.5800489078304745</v>
      </c>
      <c r="L396" s="128"/>
      <c r="M396" s="130">
        <f t="shared" si="27"/>
        <v>393</v>
      </c>
      <c r="N396" s="127">
        <f t="shared" si="19"/>
        <v>62.37217990431661</v>
      </c>
      <c r="O396" s="127">
        <f t="shared" si="20"/>
        <v>6.3008860777816347</v>
      </c>
      <c r="P396" s="129"/>
      <c r="Q396" s="130">
        <f t="shared" si="28"/>
        <v>393</v>
      </c>
      <c r="R396" s="127">
        <f t="shared" si="21"/>
        <v>164.66255494739585</v>
      </c>
      <c r="S396" s="127">
        <f t="shared" si="22"/>
        <v>2.3866992718869828</v>
      </c>
      <c r="T396" s="115"/>
      <c r="U396" s="130">
        <f t="shared" si="29"/>
        <v>393</v>
      </c>
      <c r="V396" s="127">
        <f t="shared" si="23"/>
        <v>93.558269856474908</v>
      </c>
      <c r="W396" s="127">
        <f t="shared" si="24"/>
        <v>4.2005907185210907</v>
      </c>
      <c r="X396" s="115"/>
      <c r="Y396" s="115"/>
      <c r="Z396" s="115"/>
      <c r="AA396" s="115"/>
      <c r="AB396" s="115"/>
      <c r="AC396" s="115"/>
      <c r="AD396" s="115"/>
      <c r="AE396" s="115"/>
      <c r="AF396" s="115"/>
    </row>
    <row r="397" spans="1:32" ht="12.75" customHeight="1">
      <c r="A397" s="125">
        <v>394</v>
      </c>
      <c r="B397" s="126">
        <v>65.898373531646939</v>
      </c>
      <c r="C397" s="127">
        <f t="shared" si="15"/>
        <v>5.9789032548851306</v>
      </c>
      <c r="D397" s="128"/>
      <c r="E397" s="125">
        <v>394</v>
      </c>
      <c r="F397" s="126">
        <v>37.44225768843576</v>
      </c>
      <c r="G397" s="127">
        <f t="shared" si="16"/>
        <v>10.522869728597829</v>
      </c>
      <c r="H397" s="129"/>
      <c r="I397" s="130">
        <f t="shared" si="26"/>
        <v>394</v>
      </c>
      <c r="J397" s="127">
        <f t="shared" si="17"/>
        <v>109.8306225527449</v>
      </c>
      <c r="K397" s="127">
        <f t="shared" si="18"/>
        <v>3.5873419529310779</v>
      </c>
      <c r="L397" s="128"/>
      <c r="M397" s="130">
        <f t="shared" si="27"/>
        <v>394</v>
      </c>
      <c r="N397" s="127">
        <f t="shared" si="19"/>
        <v>62.403762814059604</v>
      </c>
      <c r="O397" s="127">
        <f t="shared" si="20"/>
        <v>6.3137218371586972</v>
      </c>
      <c r="P397" s="129"/>
      <c r="Q397" s="130">
        <f t="shared" si="28"/>
        <v>394</v>
      </c>
      <c r="R397" s="127">
        <f t="shared" si="21"/>
        <v>164.74593382911735</v>
      </c>
      <c r="S397" s="127">
        <f t="shared" si="22"/>
        <v>2.3915613019540523</v>
      </c>
      <c r="T397" s="115"/>
      <c r="U397" s="130">
        <f t="shared" si="29"/>
        <v>394</v>
      </c>
      <c r="V397" s="127">
        <f t="shared" si="23"/>
        <v>93.605644221089392</v>
      </c>
      <c r="W397" s="127">
        <f t="shared" si="24"/>
        <v>4.209147891439132</v>
      </c>
      <c r="X397" s="115"/>
      <c r="Y397" s="115"/>
      <c r="Z397" s="115"/>
      <c r="AA397" s="115"/>
      <c r="AB397" s="115"/>
      <c r="AC397" s="115"/>
      <c r="AD397" s="115"/>
      <c r="AE397" s="115"/>
      <c r="AF397" s="115"/>
    </row>
    <row r="398" spans="1:32" ht="12.75" customHeight="1">
      <c r="A398" s="125">
        <v>395</v>
      </c>
      <c r="B398" s="126">
        <v>65.931653470690463</v>
      </c>
      <c r="C398" s="127">
        <f t="shared" si="15"/>
        <v>5.9910525401216423</v>
      </c>
      <c r="D398" s="128"/>
      <c r="E398" s="125">
        <v>395</v>
      </c>
      <c r="F398" s="126">
        <v>37.461166744710482</v>
      </c>
      <c r="G398" s="127">
        <f t="shared" si="16"/>
        <v>10.544252470614094</v>
      </c>
      <c r="H398" s="129"/>
      <c r="I398" s="130">
        <f t="shared" si="26"/>
        <v>395</v>
      </c>
      <c r="J398" s="127">
        <f t="shared" si="17"/>
        <v>109.88608911781745</v>
      </c>
      <c r="K398" s="127">
        <f t="shared" si="18"/>
        <v>3.5946315240729851</v>
      </c>
      <c r="L398" s="128"/>
      <c r="M398" s="130">
        <f t="shared" si="27"/>
        <v>395</v>
      </c>
      <c r="N398" s="127">
        <f t="shared" si="19"/>
        <v>62.435277907850804</v>
      </c>
      <c r="O398" s="127">
        <f t="shared" si="20"/>
        <v>6.3265514823684557</v>
      </c>
      <c r="P398" s="129"/>
      <c r="Q398" s="130">
        <f t="shared" si="28"/>
        <v>395</v>
      </c>
      <c r="R398" s="127">
        <f t="shared" si="21"/>
        <v>164.82913367672614</v>
      </c>
      <c r="S398" s="127">
        <f t="shared" si="22"/>
        <v>2.3964210160486572</v>
      </c>
      <c r="T398" s="115"/>
      <c r="U398" s="130">
        <f t="shared" si="29"/>
        <v>395</v>
      </c>
      <c r="V398" s="127">
        <f t="shared" si="23"/>
        <v>93.652916861776205</v>
      </c>
      <c r="W398" s="127">
        <f t="shared" si="24"/>
        <v>4.2177009882456371</v>
      </c>
      <c r="X398" s="115"/>
      <c r="Y398" s="115"/>
      <c r="Z398" s="115"/>
      <c r="AA398" s="115"/>
      <c r="AB398" s="115"/>
      <c r="AC398" s="115"/>
      <c r="AD398" s="115"/>
      <c r="AE398" s="115"/>
      <c r="AF398" s="115"/>
    </row>
    <row r="399" spans="1:32" ht="12.75" customHeight="1">
      <c r="A399" s="125">
        <v>396</v>
      </c>
      <c r="B399" s="126">
        <v>65.964862158231824</v>
      </c>
      <c r="C399" s="127">
        <f t="shared" si="15"/>
        <v>6.0031960508020674</v>
      </c>
      <c r="D399" s="128"/>
      <c r="E399" s="125">
        <v>396</v>
      </c>
      <c r="F399" s="126">
        <v>37.480035317177183</v>
      </c>
      <c r="G399" s="127">
        <f t="shared" si="16"/>
        <v>10.565625049411635</v>
      </c>
      <c r="H399" s="129"/>
      <c r="I399" s="130">
        <f t="shared" si="26"/>
        <v>396</v>
      </c>
      <c r="J399" s="127">
        <f t="shared" si="17"/>
        <v>109.94143693038637</v>
      </c>
      <c r="K399" s="127">
        <f t="shared" si="18"/>
        <v>3.6019176304812404</v>
      </c>
      <c r="L399" s="128"/>
      <c r="M399" s="130">
        <f t="shared" si="27"/>
        <v>396</v>
      </c>
      <c r="N399" s="127">
        <f t="shared" si="19"/>
        <v>62.466725528628643</v>
      </c>
      <c r="O399" s="127">
        <f t="shared" si="20"/>
        <v>6.3393750296469804</v>
      </c>
      <c r="P399" s="129"/>
      <c r="Q399" s="130">
        <f t="shared" si="28"/>
        <v>396</v>
      </c>
      <c r="R399" s="127">
        <f t="shared" si="21"/>
        <v>164.91215539557956</v>
      </c>
      <c r="S399" s="127">
        <f t="shared" si="22"/>
        <v>2.4012784203208266</v>
      </c>
      <c r="T399" s="115"/>
      <c r="U399" s="130">
        <f t="shared" si="29"/>
        <v>396</v>
      </c>
      <c r="V399" s="127">
        <f t="shared" si="23"/>
        <v>93.700088292942951</v>
      </c>
      <c r="W399" s="127">
        <f t="shared" si="24"/>
        <v>4.2262500197646542</v>
      </c>
      <c r="X399" s="115"/>
      <c r="Y399" s="115"/>
      <c r="Z399" s="115"/>
      <c r="AA399" s="115"/>
      <c r="AB399" s="115"/>
      <c r="AC399" s="115"/>
      <c r="AD399" s="115"/>
      <c r="AE399" s="115"/>
      <c r="AF399" s="115"/>
    </row>
    <row r="400" spans="1:32" ht="12.75" customHeight="1">
      <c r="A400" s="125">
        <v>397</v>
      </c>
      <c r="B400" s="126">
        <v>65.997999953673883</v>
      </c>
      <c r="C400" s="127">
        <f t="shared" si="15"/>
        <v>6.0153338022162348</v>
      </c>
      <c r="D400" s="128"/>
      <c r="E400" s="125">
        <v>397</v>
      </c>
      <c r="F400" s="126">
        <v>37.49886361004198</v>
      </c>
      <c r="G400" s="127">
        <f t="shared" si="16"/>
        <v>10.586987491900572</v>
      </c>
      <c r="H400" s="129"/>
      <c r="I400" s="130">
        <f t="shared" si="26"/>
        <v>397</v>
      </c>
      <c r="J400" s="127">
        <f t="shared" si="17"/>
        <v>109.99666658945648</v>
      </c>
      <c r="K400" s="127">
        <f t="shared" si="18"/>
        <v>3.6092002813297404</v>
      </c>
      <c r="L400" s="128"/>
      <c r="M400" s="130">
        <f t="shared" si="27"/>
        <v>397</v>
      </c>
      <c r="N400" s="127">
        <f t="shared" si="19"/>
        <v>62.498106016736635</v>
      </c>
      <c r="O400" s="127">
        <f t="shared" si="20"/>
        <v>6.3521924951403435</v>
      </c>
      <c r="P400" s="129"/>
      <c r="Q400" s="130">
        <f t="shared" si="28"/>
        <v>397</v>
      </c>
      <c r="R400" s="127">
        <f t="shared" si="21"/>
        <v>164.99499988418469</v>
      </c>
      <c r="S400" s="127">
        <f t="shared" si="22"/>
        <v>2.406133520886494</v>
      </c>
      <c r="T400" s="115"/>
      <c r="U400" s="130">
        <f t="shared" si="29"/>
        <v>397</v>
      </c>
      <c r="V400" s="127">
        <f t="shared" si="23"/>
        <v>93.747159025104949</v>
      </c>
      <c r="W400" s="127">
        <f t="shared" si="24"/>
        <v>4.234794996760229</v>
      </c>
      <c r="X400" s="115"/>
      <c r="Y400" s="115"/>
      <c r="Z400" s="115"/>
      <c r="AA400" s="115"/>
      <c r="AB400" s="115"/>
      <c r="AC400" s="115"/>
      <c r="AD400" s="115"/>
      <c r="AE400" s="115"/>
      <c r="AF400" s="115"/>
    </row>
    <row r="401" spans="1:32" ht="12.75" customHeight="1">
      <c r="A401" s="125">
        <v>398</v>
      </c>
      <c r="B401" s="126">
        <v>66.031067213706962</v>
      </c>
      <c r="C401" s="127">
        <f t="shared" si="15"/>
        <v>6.0274658095694349</v>
      </c>
      <c r="D401" s="128"/>
      <c r="E401" s="125">
        <v>398</v>
      </c>
      <c r="F401" s="126">
        <v>37.517651825969871</v>
      </c>
      <c r="G401" s="127">
        <f t="shared" si="16"/>
        <v>10.608339824842204</v>
      </c>
      <c r="H401" s="129"/>
      <c r="I401" s="130">
        <f t="shared" si="26"/>
        <v>398</v>
      </c>
      <c r="J401" s="127">
        <f t="shared" si="17"/>
        <v>110.05177868951161</v>
      </c>
      <c r="K401" s="127">
        <f t="shared" si="18"/>
        <v>3.6164794857416607</v>
      </c>
      <c r="L401" s="128"/>
      <c r="M401" s="130">
        <f t="shared" si="27"/>
        <v>398</v>
      </c>
      <c r="N401" s="127">
        <f t="shared" si="19"/>
        <v>62.529419709949785</v>
      </c>
      <c r="O401" s="127">
        <f t="shared" si="20"/>
        <v>6.365003894905322</v>
      </c>
      <c r="P401" s="129"/>
      <c r="Q401" s="130">
        <f t="shared" si="28"/>
        <v>398</v>
      </c>
      <c r="R401" s="127">
        <f t="shared" si="21"/>
        <v>165.07766803426739</v>
      </c>
      <c r="S401" s="127">
        <f t="shared" si="22"/>
        <v>2.4109863238277742</v>
      </c>
      <c r="T401" s="115"/>
      <c r="U401" s="130">
        <f t="shared" si="29"/>
        <v>398</v>
      </c>
      <c r="V401" s="127">
        <f t="shared" si="23"/>
        <v>93.794129564924674</v>
      </c>
      <c r="W401" s="127">
        <f t="shared" si="24"/>
        <v>4.2433359299368814</v>
      </c>
      <c r="X401" s="115"/>
      <c r="Y401" s="115"/>
      <c r="Z401" s="115"/>
      <c r="AA401" s="115"/>
      <c r="AB401" s="115"/>
      <c r="AC401" s="115"/>
      <c r="AD401" s="115"/>
      <c r="AE401" s="115"/>
      <c r="AF401" s="115"/>
    </row>
    <row r="402" spans="1:32" ht="12.75" customHeight="1">
      <c r="A402" s="125">
        <v>399</v>
      </c>
      <c r="B402" s="126">
        <v>66.064064292336283</v>
      </c>
      <c r="C402" s="127">
        <f t="shared" si="15"/>
        <v>6.0395920879830838</v>
      </c>
      <c r="D402" s="128"/>
      <c r="E402" s="125">
        <v>399</v>
      </c>
      <c r="F402" s="126">
        <v>37.536400166100165</v>
      </c>
      <c r="G402" s="127">
        <f t="shared" si="16"/>
        <v>10.629682074850226</v>
      </c>
      <c r="H402" s="129"/>
      <c r="I402" s="130">
        <f t="shared" si="26"/>
        <v>399</v>
      </c>
      <c r="J402" s="127">
        <f t="shared" si="17"/>
        <v>110.10677382056048</v>
      </c>
      <c r="K402" s="127">
        <f t="shared" si="18"/>
        <v>3.6237552527898504</v>
      </c>
      <c r="L402" s="128"/>
      <c r="M402" s="130">
        <f t="shared" si="27"/>
        <v>399</v>
      </c>
      <c r="N402" s="127">
        <f t="shared" si="19"/>
        <v>62.56066694350028</v>
      </c>
      <c r="O402" s="127">
        <f t="shared" si="20"/>
        <v>6.3778092449101358</v>
      </c>
      <c r="P402" s="129"/>
      <c r="Q402" s="130">
        <f t="shared" si="28"/>
        <v>399</v>
      </c>
      <c r="R402" s="127">
        <f t="shared" si="21"/>
        <v>165.16016073084069</v>
      </c>
      <c r="S402" s="127">
        <f t="shared" si="22"/>
        <v>2.4158368351932338</v>
      </c>
      <c r="T402" s="115"/>
      <c r="U402" s="130">
        <f t="shared" si="29"/>
        <v>399</v>
      </c>
      <c r="V402" s="127">
        <f t="shared" si="23"/>
        <v>93.841000415250406</v>
      </c>
      <c r="W402" s="127">
        <f t="shared" si="24"/>
        <v>4.2518728299400914</v>
      </c>
      <c r="X402" s="115"/>
      <c r="Y402" s="115"/>
      <c r="Z402" s="115"/>
      <c r="AA402" s="115"/>
      <c r="AB402" s="115"/>
      <c r="AC402" s="115"/>
      <c r="AD402" s="115"/>
      <c r="AE402" s="115"/>
      <c r="AF402" s="115"/>
    </row>
    <row r="403" spans="1:32" ht="12.75" customHeight="1">
      <c r="A403" s="125">
        <v>400</v>
      </c>
      <c r="B403" s="126">
        <v>66.09699154090849</v>
      </c>
      <c r="C403" s="127">
        <f t="shared" si="15"/>
        <v>6.0517126524954401</v>
      </c>
      <c r="D403" s="128"/>
      <c r="E403" s="125">
        <v>400</v>
      </c>
      <c r="F403" s="126">
        <v>37.555108830061641</v>
      </c>
      <c r="G403" s="127">
        <f t="shared" si="16"/>
        <v>10.651014268391975</v>
      </c>
      <c r="H403" s="129"/>
      <c r="I403" s="130">
        <f t="shared" si="26"/>
        <v>400</v>
      </c>
      <c r="J403" s="127">
        <f t="shared" si="17"/>
        <v>110.16165256818083</v>
      </c>
      <c r="K403" s="127">
        <f t="shared" si="18"/>
        <v>3.6310275914972641</v>
      </c>
      <c r="L403" s="128"/>
      <c r="M403" s="130">
        <f t="shared" si="27"/>
        <v>400</v>
      </c>
      <c r="N403" s="127">
        <f t="shared" si="19"/>
        <v>62.59184805010274</v>
      </c>
      <c r="O403" s="127">
        <f t="shared" si="20"/>
        <v>6.3906085610351848</v>
      </c>
      <c r="P403" s="129"/>
      <c r="Q403" s="130">
        <f t="shared" si="28"/>
        <v>400</v>
      </c>
      <c r="R403" s="127">
        <f t="shared" si="21"/>
        <v>165.2424788522712</v>
      </c>
      <c r="S403" s="127">
        <f t="shared" si="22"/>
        <v>2.4206850609981765</v>
      </c>
      <c r="T403" s="115"/>
      <c r="U403" s="130">
        <f t="shared" si="29"/>
        <v>400</v>
      </c>
      <c r="V403" s="127">
        <f t="shared" si="23"/>
        <v>93.887772075154103</v>
      </c>
      <c r="W403" s="127">
        <f t="shared" si="24"/>
        <v>4.2604057073567905</v>
      </c>
      <c r="X403" s="115"/>
      <c r="Y403" s="115"/>
      <c r="Z403" s="115"/>
      <c r="AA403" s="115"/>
      <c r="AB403" s="115"/>
      <c r="AC403" s="115"/>
      <c r="AD403" s="115"/>
      <c r="AE403" s="115"/>
      <c r="AF403" s="115"/>
    </row>
    <row r="404" spans="1:32" ht="12.75" customHeight="1">
      <c r="A404" s="125">
        <v>401</v>
      </c>
      <c r="B404" s="126">
        <v>66.129849308138574</v>
      </c>
      <c r="C404" s="127">
        <f t="shared" si="15"/>
        <v>6.0638275180622419</v>
      </c>
      <c r="D404" s="128"/>
      <c r="E404" s="125">
        <v>401</v>
      </c>
      <c r="F404" s="126">
        <v>37.573778015987834</v>
      </c>
      <c r="G404" s="127">
        <f t="shared" si="16"/>
        <v>10.672336431789544</v>
      </c>
      <c r="H404" s="129"/>
      <c r="I404" s="130">
        <f t="shared" si="26"/>
        <v>401</v>
      </c>
      <c r="J404" s="127">
        <f t="shared" si="17"/>
        <v>110.2164155135643</v>
      </c>
      <c r="K404" s="127">
        <f t="shared" si="18"/>
        <v>3.6382965108373448</v>
      </c>
      <c r="L404" s="128"/>
      <c r="M404" s="130">
        <f t="shared" si="27"/>
        <v>401</v>
      </c>
      <c r="N404" s="127">
        <f t="shared" si="19"/>
        <v>62.622963359979728</v>
      </c>
      <c r="O404" s="127">
        <f t="shared" si="20"/>
        <v>6.4034018590737256</v>
      </c>
      <c r="P404" s="129"/>
      <c r="Q404" s="130">
        <f t="shared" si="28"/>
        <v>401</v>
      </c>
      <c r="R404" s="127">
        <f t="shared" si="21"/>
        <v>165.32462327034642</v>
      </c>
      <c r="S404" s="127">
        <f t="shared" si="22"/>
        <v>2.425531007224897</v>
      </c>
      <c r="T404" s="115"/>
      <c r="U404" s="130">
        <f t="shared" si="29"/>
        <v>401</v>
      </c>
      <c r="V404" s="127">
        <f t="shared" si="23"/>
        <v>93.934445039969575</v>
      </c>
      <c r="W404" s="127">
        <f t="shared" si="24"/>
        <v>4.2689345727158177</v>
      </c>
      <c r="X404" s="115"/>
      <c r="Y404" s="115"/>
      <c r="Z404" s="115"/>
      <c r="AA404" s="115"/>
      <c r="AB404" s="115"/>
      <c r="AC404" s="115"/>
      <c r="AD404" s="115"/>
      <c r="AE404" s="115"/>
      <c r="AF404" s="115"/>
    </row>
    <row r="405" spans="1:32" ht="12.75" customHeight="1">
      <c r="A405" s="125">
        <v>402</v>
      </c>
      <c r="B405" s="126">
        <v>66.16263794013588</v>
      </c>
      <c r="C405" s="127">
        <f t="shared" si="15"/>
        <v>6.0759366995573938</v>
      </c>
      <c r="D405" s="128"/>
      <c r="E405" s="125">
        <v>402</v>
      </c>
      <c r="F405" s="126">
        <v>37.592407920531755</v>
      </c>
      <c r="G405" s="127">
        <f t="shared" si="16"/>
        <v>10.693648591221011</v>
      </c>
      <c r="H405" s="129"/>
      <c r="I405" s="130">
        <f t="shared" si="26"/>
        <v>402</v>
      </c>
      <c r="J405" s="127">
        <f t="shared" si="17"/>
        <v>110.2710632335598</v>
      </c>
      <c r="K405" s="127">
        <f t="shared" si="18"/>
        <v>3.6455620197344363</v>
      </c>
      <c r="L405" s="128"/>
      <c r="M405" s="130">
        <f t="shared" si="27"/>
        <v>402</v>
      </c>
      <c r="N405" s="127">
        <f t="shared" si="19"/>
        <v>62.654013200886261</v>
      </c>
      <c r="O405" s="127">
        <f t="shared" si="20"/>
        <v>6.4161891547326064</v>
      </c>
      <c r="P405" s="129"/>
      <c r="Q405" s="130">
        <f t="shared" si="28"/>
        <v>402</v>
      </c>
      <c r="R405" s="127">
        <f t="shared" si="21"/>
        <v>165.4065948503397</v>
      </c>
      <c r="S405" s="127">
        <f t="shared" si="22"/>
        <v>2.4303746798229575</v>
      </c>
      <c r="T405" s="115"/>
      <c r="U405" s="130">
        <f t="shared" si="29"/>
        <v>402</v>
      </c>
      <c r="V405" s="127">
        <f t="shared" si="23"/>
        <v>93.981019801329381</v>
      </c>
      <c r="W405" s="127">
        <f t="shared" si="24"/>
        <v>4.2774594364884049</v>
      </c>
      <c r="X405" s="115"/>
      <c r="Y405" s="115"/>
      <c r="Z405" s="115"/>
      <c r="AA405" s="115"/>
      <c r="AB405" s="115"/>
      <c r="AC405" s="115"/>
      <c r="AD405" s="115"/>
      <c r="AE405" s="115"/>
      <c r="AF405" s="115"/>
    </row>
    <row r="406" spans="1:32" ht="12.75" customHeight="1">
      <c r="A406" s="125">
        <v>403</v>
      </c>
      <c r="B406" s="126">
        <v>66.195357780430029</v>
      </c>
      <c r="C406" s="127">
        <f t="shared" si="15"/>
        <v>6.088040211773623</v>
      </c>
      <c r="D406" s="128"/>
      <c r="E406" s="125">
        <v>403</v>
      </c>
      <c r="F406" s="126">
        <v>37.610998738880689</v>
      </c>
      <c r="G406" s="127">
        <f t="shared" si="16"/>
        <v>10.714950772721579</v>
      </c>
      <c r="H406" s="129"/>
      <c r="I406" s="130">
        <f t="shared" si="26"/>
        <v>403</v>
      </c>
      <c r="J406" s="127">
        <f t="shared" si="17"/>
        <v>110.32559630071673</v>
      </c>
      <c r="K406" s="127">
        <f t="shared" si="18"/>
        <v>3.6528241270641737</v>
      </c>
      <c r="L406" s="128"/>
      <c r="M406" s="130">
        <f t="shared" si="27"/>
        <v>403</v>
      </c>
      <c r="N406" s="127">
        <f t="shared" si="19"/>
        <v>62.684997898134483</v>
      </c>
      <c r="O406" s="127">
        <f t="shared" si="20"/>
        <v>6.4289704636329477</v>
      </c>
      <c r="P406" s="129"/>
      <c r="Q406" s="130">
        <f t="shared" si="28"/>
        <v>403</v>
      </c>
      <c r="R406" s="127">
        <f t="shared" si="21"/>
        <v>165.48839445107507</v>
      </c>
      <c r="S406" s="127">
        <f t="shared" si="22"/>
        <v>2.4352160847094493</v>
      </c>
      <c r="T406" s="115"/>
      <c r="U406" s="130">
        <f t="shared" si="29"/>
        <v>403</v>
      </c>
      <c r="V406" s="127">
        <f t="shared" si="23"/>
        <v>94.027496847201718</v>
      </c>
      <c r="W406" s="127">
        <f t="shared" si="24"/>
        <v>4.2859803090886324</v>
      </c>
      <c r="X406" s="115"/>
      <c r="Y406" s="115"/>
      <c r="Z406" s="115"/>
      <c r="AA406" s="115"/>
      <c r="AB406" s="115"/>
      <c r="AC406" s="115"/>
      <c r="AD406" s="115"/>
      <c r="AE406" s="115"/>
      <c r="AF406" s="115"/>
    </row>
    <row r="407" spans="1:32" ht="12.75" customHeight="1">
      <c r="A407" s="125">
        <v>404</v>
      </c>
      <c r="B407" s="126">
        <v>66.22800916999654</v>
      </c>
      <c r="C407" s="127">
        <f t="shared" si="15"/>
        <v>6.1001380694231297</v>
      </c>
      <c r="D407" s="128"/>
      <c r="E407" s="125">
        <v>404</v>
      </c>
      <c r="F407" s="126">
        <v>37.629550664770754</v>
      </c>
      <c r="G407" s="127">
        <f t="shared" si="16"/>
        <v>10.736243002184709</v>
      </c>
      <c r="H407" s="129"/>
      <c r="I407" s="130">
        <f t="shared" si="26"/>
        <v>404</v>
      </c>
      <c r="J407" s="127">
        <f t="shared" si="17"/>
        <v>110.38001528332757</v>
      </c>
      <c r="K407" s="127">
        <f t="shared" si="18"/>
        <v>3.6600828416538778</v>
      </c>
      <c r="L407" s="128"/>
      <c r="M407" s="130">
        <f t="shared" si="27"/>
        <v>404</v>
      </c>
      <c r="N407" s="127">
        <f t="shared" si="19"/>
        <v>62.715917774617928</v>
      </c>
      <c r="O407" s="127">
        <f t="shared" si="20"/>
        <v>6.4417458013108257</v>
      </c>
      <c r="P407" s="129"/>
      <c r="Q407" s="130">
        <f t="shared" si="28"/>
        <v>404</v>
      </c>
      <c r="R407" s="127">
        <f t="shared" si="21"/>
        <v>165.57002292499135</v>
      </c>
      <c r="S407" s="127">
        <f t="shared" si="22"/>
        <v>2.4400552277692515</v>
      </c>
      <c r="T407" s="115"/>
      <c r="U407" s="130">
        <f t="shared" si="29"/>
        <v>404</v>
      </c>
      <c r="V407" s="127">
        <f t="shared" si="23"/>
        <v>94.073876661926874</v>
      </c>
      <c r="W407" s="127">
        <f t="shared" si="24"/>
        <v>4.2944972008738844</v>
      </c>
      <c r="X407" s="115"/>
      <c r="Y407" s="115"/>
      <c r="Z407" s="115"/>
      <c r="AA407" s="115"/>
      <c r="AB407" s="115"/>
      <c r="AC407" s="115"/>
      <c r="AD407" s="115"/>
      <c r="AE407" s="115"/>
      <c r="AF407" s="115"/>
    </row>
    <row r="408" spans="1:32" ht="12.75" customHeight="1">
      <c r="A408" s="125">
        <v>405</v>
      </c>
      <c r="B408" s="126">
        <v>66.26059244728205</v>
      </c>
      <c r="C408" s="127">
        <f t="shared" si="15"/>
        <v>6.1122302871382299</v>
      </c>
      <c r="D408" s="128"/>
      <c r="E408" s="125">
        <v>405</v>
      </c>
      <c r="F408" s="126">
        <v>37.648063890501163</v>
      </c>
      <c r="G408" s="127">
        <f t="shared" si="16"/>
        <v>10.757525305363286</v>
      </c>
      <c r="H408" s="129"/>
      <c r="I408" s="130">
        <f t="shared" si="26"/>
        <v>405</v>
      </c>
      <c r="J408" s="127">
        <f t="shared" si="17"/>
        <v>110.43432074547009</v>
      </c>
      <c r="K408" s="127">
        <f t="shared" si="18"/>
        <v>3.6673381722829377</v>
      </c>
      <c r="L408" s="128"/>
      <c r="M408" s="130">
        <f t="shared" si="27"/>
        <v>405</v>
      </c>
      <c r="N408" s="127">
        <f t="shared" si="19"/>
        <v>62.746773150835274</v>
      </c>
      <c r="O408" s="127">
        <f t="shared" si="20"/>
        <v>6.4545151832179712</v>
      </c>
      <c r="P408" s="129"/>
      <c r="Q408" s="130">
        <f t="shared" si="28"/>
        <v>405</v>
      </c>
      <c r="R408" s="127">
        <f t="shared" si="21"/>
        <v>165.65148111820511</v>
      </c>
      <c r="S408" s="127">
        <f t="shared" si="22"/>
        <v>2.4448921148552922</v>
      </c>
      <c r="T408" s="115"/>
      <c r="U408" s="130">
        <f t="shared" si="29"/>
        <v>405</v>
      </c>
      <c r="V408" s="127">
        <f t="shared" si="23"/>
        <v>94.120159726252908</v>
      </c>
      <c r="W408" s="127">
        <f t="shared" si="24"/>
        <v>4.3030101221453139</v>
      </c>
      <c r="X408" s="115"/>
      <c r="Y408" s="115"/>
      <c r="Z408" s="115"/>
      <c r="AA408" s="115"/>
      <c r="AB408" s="115"/>
      <c r="AC408" s="115"/>
      <c r="AD408" s="115"/>
      <c r="AE408" s="115"/>
      <c r="AF408" s="115"/>
    </row>
    <row r="409" spans="1:32" ht="12.75" customHeight="1">
      <c r="A409" s="125">
        <v>406</v>
      </c>
      <c r="B409" s="126">
        <v>66.293107948229263</v>
      </c>
      <c r="C409" s="127">
        <f t="shared" si="15"/>
        <v>6.1243168794720022</v>
      </c>
      <c r="D409" s="128"/>
      <c r="E409" s="125">
        <v>406</v>
      </c>
      <c r="F409" s="126">
        <v>37.66653860694845</v>
      </c>
      <c r="G409" s="127">
        <f t="shared" si="16"/>
        <v>10.778797707870721</v>
      </c>
      <c r="H409" s="129"/>
      <c r="I409" s="130">
        <f t="shared" si="26"/>
        <v>406</v>
      </c>
      <c r="J409" s="127">
        <f t="shared" si="17"/>
        <v>110.48851324704877</v>
      </c>
      <c r="K409" s="127">
        <f t="shared" si="18"/>
        <v>3.6745901276832011</v>
      </c>
      <c r="L409" s="128"/>
      <c r="M409" s="130">
        <f t="shared" si="27"/>
        <v>406</v>
      </c>
      <c r="N409" s="127">
        <f t="shared" si="19"/>
        <v>62.777564344914083</v>
      </c>
      <c r="O409" s="127">
        <f t="shared" si="20"/>
        <v>6.4672786247224332</v>
      </c>
      <c r="P409" s="129"/>
      <c r="Q409" s="130">
        <f t="shared" si="28"/>
        <v>406</v>
      </c>
      <c r="R409" s="127">
        <f t="shared" si="21"/>
        <v>165.73276987057315</v>
      </c>
      <c r="S409" s="127">
        <f t="shared" si="22"/>
        <v>2.4497267517888006</v>
      </c>
      <c r="T409" s="115"/>
      <c r="U409" s="130">
        <f t="shared" si="29"/>
        <v>406</v>
      </c>
      <c r="V409" s="127">
        <f t="shared" si="23"/>
        <v>94.166346517371124</v>
      </c>
      <c r="W409" s="127">
        <f t="shared" si="24"/>
        <v>4.3115190831482888</v>
      </c>
      <c r="X409" s="115"/>
      <c r="Y409" s="115"/>
      <c r="Z409" s="115"/>
      <c r="AA409" s="115"/>
      <c r="AB409" s="115"/>
      <c r="AC409" s="115"/>
      <c r="AD409" s="115"/>
      <c r="AE409" s="115"/>
      <c r="AF409" s="115"/>
    </row>
    <row r="410" spans="1:32" ht="12.75" customHeight="1">
      <c r="A410" s="125">
        <v>407</v>
      </c>
      <c r="B410" s="126">
        <v>66.325556006301611</v>
      </c>
      <c r="C410" s="127">
        <f t="shared" si="15"/>
        <v>6.1363978608989092</v>
      </c>
      <c r="D410" s="128"/>
      <c r="E410" s="125">
        <v>407</v>
      </c>
      <c r="F410" s="126">
        <v>37.684975003580455</v>
      </c>
      <c r="G410" s="127">
        <f t="shared" si="16"/>
        <v>10.800060235182082</v>
      </c>
      <c r="H410" s="129"/>
      <c r="I410" s="130">
        <f t="shared" si="26"/>
        <v>407</v>
      </c>
      <c r="J410" s="127">
        <f t="shared" si="17"/>
        <v>110.54259334383602</v>
      </c>
      <c r="K410" s="127">
        <f t="shared" si="18"/>
        <v>3.6818387165393456</v>
      </c>
      <c r="L410" s="128"/>
      <c r="M410" s="130">
        <f t="shared" si="27"/>
        <v>407</v>
      </c>
      <c r="N410" s="127">
        <f t="shared" si="19"/>
        <v>62.808291672634091</v>
      </c>
      <c r="O410" s="127">
        <f t="shared" si="20"/>
        <v>6.4800361411092489</v>
      </c>
      <c r="P410" s="129"/>
      <c r="Q410" s="130">
        <f t="shared" si="28"/>
        <v>407</v>
      </c>
      <c r="R410" s="127">
        <f t="shared" si="21"/>
        <v>165.81389001575403</v>
      </c>
      <c r="S410" s="127">
        <f t="shared" si="22"/>
        <v>2.4545591443595636</v>
      </c>
      <c r="T410" s="115"/>
      <c r="U410" s="130">
        <f t="shared" si="29"/>
        <v>407</v>
      </c>
      <c r="V410" s="127">
        <f t="shared" si="23"/>
        <v>94.212437508951126</v>
      </c>
      <c r="W410" s="127">
        <f t="shared" si="24"/>
        <v>4.3200240940728332</v>
      </c>
      <c r="X410" s="115"/>
      <c r="Y410" s="115"/>
      <c r="Z410" s="115"/>
      <c r="AA410" s="115"/>
      <c r="AB410" s="115"/>
      <c r="AC410" s="115"/>
      <c r="AD410" s="115"/>
      <c r="AE410" s="115"/>
      <c r="AF410" s="115"/>
    </row>
    <row r="411" spans="1:32" ht="12.75" customHeight="1">
      <c r="A411" s="125">
        <v>408</v>
      </c>
      <c r="B411" s="126">
        <v>66.357936952507558</v>
      </c>
      <c r="C411" s="127">
        <f t="shared" si="15"/>
        <v>6.148473245815433</v>
      </c>
      <c r="D411" s="128"/>
      <c r="E411" s="125">
        <v>408</v>
      </c>
      <c r="F411" s="126">
        <v>37.703373268470216</v>
      </c>
      <c r="G411" s="127">
        <f t="shared" si="16"/>
        <v>10.821312912635157</v>
      </c>
      <c r="H411" s="129"/>
      <c r="I411" s="130">
        <f t="shared" si="26"/>
        <v>408</v>
      </c>
      <c r="J411" s="127">
        <f t="shared" si="17"/>
        <v>110.5965615875126</v>
      </c>
      <c r="K411" s="127">
        <f t="shared" si="18"/>
        <v>3.6890839474892596</v>
      </c>
      <c r="L411" s="128"/>
      <c r="M411" s="130">
        <f t="shared" si="27"/>
        <v>408</v>
      </c>
      <c r="N411" s="127">
        <f t="shared" si="19"/>
        <v>62.83895544745036</v>
      </c>
      <c r="O411" s="127">
        <f t="shared" si="20"/>
        <v>6.4927877475810947</v>
      </c>
      <c r="P411" s="129"/>
      <c r="Q411" s="130">
        <f t="shared" si="28"/>
        <v>408</v>
      </c>
      <c r="R411" s="127">
        <f t="shared" si="21"/>
        <v>165.89484238126889</v>
      </c>
      <c r="S411" s="127">
        <f t="shared" si="22"/>
        <v>2.4593892983261734</v>
      </c>
      <c r="T411" s="115"/>
      <c r="U411" s="130">
        <f t="shared" si="29"/>
        <v>408</v>
      </c>
      <c r="V411" s="127">
        <f t="shared" si="23"/>
        <v>94.25843317117554</v>
      </c>
      <c r="W411" s="127">
        <f t="shared" si="24"/>
        <v>4.3285251650540637</v>
      </c>
      <c r="X411" s="115"/>
      <c r="Y411" s="115"/>
      <c r="Z411" s="115"/>
      <c r="AA411" s="115"/>
      <c r="AB411" s="115"/>
      <c r="AC411" s="115"/>
      <c r="AD411" s="115"/>
      <c r="AE411" s="115"/>
      <c r="AF411" s="115"/>
    </row>
    <row r="412" spans="1:32" ht="12.75" customHeight="1">
      <c r="A412" s="125">
        <v>409</v>
      </c>
      <c r="B412" s="126">
        <v>66.390251115424704</v>
      </c>
      <c r="C412" s="127">
        <f t="shared" si="15"/>
        <v>6.1605430485406831</v>
      </c>
      <c r="D412" s="128"/>
      <c r="E412" s="125">
        <v>409</v>
      </c>
      <c r="F412" s="126">
        <v>37.72173358830949</v>
      </c>
      <c r="G412" s="127">
        <f t="shared" si="16"/>
        <v>10.842555765431603</v>
      </c>
      <c r="H412" s="129"/>
      <c r="I412" s="130">
        <f t="shared" si="26"/>
        <v>409</v>
      </c>
      <c r="J412" s="127">
        <f t="shared" si="17"/>
        <v>110.65041852570785</v>
      </c>
      <c r="K412" s="127">
        <f t="shared" si="18"/>
        <v>3.6963258291244094</v>
      </c>
      <c r="L412" s="128"/>
      <c r="M412" s="130">
        <f t="shared" si="27"/>
        <v>409</v>
      </c>
      <c r="N412" s="127">
        <f t="shared" si="19"/>
        <v>62.86955598051582</v>
      </c>
      <c r="O412" s="127">
        <f t="shared" si="20"/>
        <v>6.5055334592589613</v>
      </c>
      <c r="P412" s="129"/>
      <c r="Q412" s="130">
        <f t="shared" si="28"/>
        <v>409</v>
      </c>
      <c r="R412" s="127">
        <f t="shared" si="21"/>
        <v>165.97562778856175</v>
      </c>
      <c r="S412" s="127">
        <f t="shared" si="22"/>
        <v>2.4642172194162733</v>
      </c>
      <c r="T412" s="115"/>
      <c r="U412" s="130">
        <f t="shared" si="29"/>
        <v>409</v>
      </c>
      <c r="V412" s="127">
        <f t="shared" si="23"/>
        <v>94.304333970773726</v>
      </c>
      <c r="W412" s="127">
        <f t="shared" si="24"/>
        <v>4.3370223061726412</v>
      </c>
      <c r="X412" s="115"/>
      <c r="Y412" s="115"/>
      <c r="Z412" s="115"/>
      <c r="AA412" s="115"/>
      <c r="AB412" s="115"/>
      <c r="AC412" s="115"/>
      <c r="AD412" s="115"/>
      <c r="AE412" s="115"/>
      <c r="AF412" s="115"/>
    </row>
    <row r="413" spans="1:32" ht="12.75" customHeight="1">
      <c r="A413" s="125">
        <v>410</v>
      </c>
      <c r="B413" s="126">
        <v>66.4224988212234</v>
      </c>
      <c r="C413" s="127">
        <f t="shared" si="15"/>
        <v>6.1726072833170242</v>
      </c>
      <c r="D413" s="128"/>
      <c r="E413" s="125">
        <v>410</v>
      </c>
      <c r="F413" s="126">
        <v>37.740056148422383</v>
      </c>
      <c r="G413" s="127">
        <f t="shared" si="16"/>
        <v>10.863788818637964</v>
      </c>
      <c r="H413" s="129"/>
      <c r="I413" s="130">
        <f t="shared" si="26"/>
        <v>410</v>
      </c>
      <c r="J413" s="127">
        <f t="shared" si="17"/>
        <v>110.70416470203901</v>
      </c>
      <c r="K413" s="127">
        <f t="shared" si="18"/>
        <v>3.7035643699902141</v>
      </c>
      <c r="L413" s="128"/>
      <c r="M413" s="130">
        <f t="shared" si="27"/>
        <v>410</v>
      </c>
      <c r="N413" s="127">
        <f t="shared" si="19"/>
        <v>62.900093580703974</v>
      </c>
      <c r="O413" s="127">
        <f t="shared" si="20"/>
        <v>6.5182732911827781</v>
      </c>
      <c r="P413" s="129"/>
      <c r="Q413" s="130">
        <f t="shared" si="28"/>
        <v>410</v>
      </c>
      <c r="R413" s="127">
        <f t="shared" si="21"/>
        <v>166.05624705305848</v>
      </c>
      <c r="S413" s="127">
        <f t="shared" si="22"/>
        <v>2.4690429133268097</v>
      </c>
      <c r="T413" s="115"/>
      <c r="U413" s="130">
        <f t="shared" si="29"/>
        <v>410</v>
      </c>
      <c r="V413" s="127">
        <f t="shared" si="23"/>
        <v>94.350140371055957</v>
      </c>
      <c r="W413" s="127">
        <f t="shared" si="24"/>
        <v>4.3455155274551851</v>
      </c>
      <c r="X413" s="115"/>
      <c r="Y413" s="115"/>
      <c r="Z413" s="115"/>
      <c r="AA413" s="115"/>
      <c r="AB413" s="115"/>
      <c r="AC413" s="115"/>
      <c r="AD413" s="115"/>
      <c r="AE413" s="115"/>
      <c r="AF413" s="115"/>
    </row>
    <row r="414" spans="1:32" ht="12.75" customHeight="1">
      <c r="A414" s="125">
        <v>411</v>
      </c>
      <c r="B414" s="126">
        <v>66.454680393690353</v>
      </c>
      <c r="C414" s="127">
        <f t="shared" si="15"/>
        <v>6.184665964310665</v>
      </c>
      <c r="D414" s="128"/>
      <c r="E414" s="125">
        <v>411</v>
      </c>
      <c r="F414" s="126">
        <v>37.758341132778604</v>
      </c>
      <c r="G414" s="127">
        <f t="shared" si="16"/>
        <v>10.885012097186772</v>
      </c>
      <c r="H414" s="129"/>
      <c r="I414" s="130">
        <f t="shared" si="26"/>
        <v>411</v>
      </c>
      <c r="J414" s="127">
        <f t="shared" si="17"/>
        <v>110.75780065615059</v>
      </c>
      <c r="K414" s="127">
        <f t="shared" si="18"/>
        <v>3.710799578586399</v>
      </c>
      <c r="L414" s="128"/>
      <c r="M414" s="130">
        <f t="shared" si="27"/>
        <v>411</v>
      </c>
      <c r="N414" s="127">
        <f t="shared" si="19"/>
        <v>62.930568554631009</v>
      </c>
      <c r="O414" s="127">
        <f t="shared" si="20"/>
        <v>6.5310072583120631</v>
      </c>
      <c r="P414" s="129"/>
      <c r="Q414" s="130">
        <f t="shared" si="28"/>
        <v>411</v>
      </c>
      <c r="R414" s="127">
        <f t="shared" si="21"/>
        <v>166.13670098422588</v>
      </c>
      <c r="S414" s="127">
        <f t="shared" si="22"/>
        <v>2.473866385724266</v>
      </c>
      <c r="T414" s="115"/>
      <c r="U414" s="130">
        <f t="shared" si="29"/>
        <v>411</v>
      </c>
      <c r="V414" s="127">
        <f t="shared" si="23"/>
        <v>94.395852831946499</v>
      </c>
      <c r="W414" s="127">
        <f t="shared" si="24"/>
        <v>4.354004838874709</v>
      </c>
      <c r="X414" s="115"/>
      <c r="Y414" s="115"/>
      <c r="Z414" s="115"/>
      <c r="AA414" s="115"/>
      <c r="AB414" s="115"/>
      <c r="AC414" s="115"/>
      <c r="AD414" s="115"/>
      <c r="AE414" s="115"/>
      <c r="AF414" s="115"/>
    </row>
    <row r="415" spans="1:32" ht="12.75" customHeight="1">
      <c r="A415" s="125">
        <v>412</v>
      </c>
      <c r="B415" s="126">
        <v>66.486796154251692</v>
      </c>
      <c r="C415" s="127">
        <f t="shared" si="15"/>
        <v>6.1967191056122717</v>
      </c>
      <c r="D415" s="128"/>
      <c r="E415" s="125">
        <v>412</v>
      </c>
      <c r="F415" s="126">
        <v>37.77658872400665</v>
      </c>
      <c r="G415" s="127">
        <f t="shared" si="16"/>
        <v>10.906225625877596</v>
      </c>
      <c r="H415" s="129"/>
      <c r="I415" s="130">
        <f t="shared" si="26"/>
        <v>412</v>
      </c>
      <c r="J415" s="127">
        <f t="shared" si="17"/>
        <v>110.81132692375283</v>
      </c>
      <c r="K415" s="127">
        <f t="shared" si="18"/>
        <v>3.718031463367363</v>
      </c>
      <c r="L415" s="128"/>
      <c r="M415" s="130">
        <f t="shared" si="27"/>
        <v>412</v>
      </c>
      <c r="N415" s="127">
        <f t="shared" si="19"/>
        <v>62.960981206677751</v>
      </c>
      <c r="O415" s="127">
        <f t="shared" si="20"/>
        <v>6.5437353755265582</v>
      </c>
      <c r="P415" s="129"/>
      <c r="Q415" s="130">
        <f t="shared" si="28"/>
        <v>412</v>
      </c>
      <c r="R415" s="127">
        <f t="shared" si="21"/>
        <v>166.21699038562923</v>
      </c>
      <c r="S415" s="127">
        <f t="shared" si="22"/>
        <v>2.4786876422449087</v>
      </c>
      <c r="T415" s="115"/>
      <c r="U415" s="130">
        <f t="shared" si="29"/>
        <v>412</v>
      </c>
      <c r="V415" s="127">
        <f t="shared" si="23"/>
        <v>94.441471810016623</v>
      </c>
      <c r="W415" s="127">
        <f t="shared" si="24"/>
        <v>4.3624902503510388</v>
      </c>
      <c r="X415" s="115"/>
      <c r="Y415" s="115"/>
      <c r="Z415" s="115"/>
      <c r="AA415" s="115"/>
      <c r="AB415" s="115"/>
      <c r="AC415" s="115"/>
      <c r="AD415" s="115"/>
      <c r="AE415" s="115"/>
      <c r="AF415" s="115"/>
    </row>
    <row r="416" spans="1:32" ht="12.75" customHeight="1">
      <c r="A416" s="125">
        <v>413</v>
      </c>
      <c r="B416" s="126">
        <v>66.518846421995931</v>
      </c>
      <c r="C416" s="127">
        <f t="shared" si="15"/>
        <v>6.208766721237553</v>
      </c>
      <c r="D416" s="128"/>
      <c r="E416" s="125">
        <v>413</v>
      </c>
      <c r="F416" s="126">
        <v>37.794799103406774</v>
      </c>
      <c r="G416" s="127">
        <f t="shared" si="16"/>
        <v>10.927429429378094</v>
      </c>
      <c r="H416" s="129"/>
      <c r="I416" s="130">
        <f t="shared" si="26"/>
        <v>413</v>
      </c>
      <c r="J416" s="127">
        <f t="shared" si="17"/>
        <v>110.86474403665989</v>
      </c>
      <c r="K416" s="127">
        <f t="shared" si="18"/>
        <v>3.7252600327425318</v>
      </c>
      <c r="L416" s="128"/>
      <c r="M416" s="130">
        <f t="shared" si="27"/>
        <v>413</v>
      </c>
      <c r="N416" s="127">
        <f t="shared" si="19"/>
        <v>62.991331839011295</v>
      </c>
      <c r="O416" s="127">
        <f t="shared" si="20"/>
        <v>6.5564576576268561</v>
      </c>
      <c r="P416" s="129"/>
      <c r="Q416" s="130">
        <f t="shared" si="28"/>
        <v>413</v>
      </c>
      <c r="R416" s="127">
        <f t="shared" si="21"/>
        <v>166.29711605498983</v>
      </c>
      <c r="S416" s="127">
        <f t="shared" si="22"/>
        <v>2.4835066884950212</v>
      </c>
      <c r="T416" s="115"/>
      <c r="U416" s="130">
        <f t="shared" si="29"/>
        <v>413</v>
      </c>
      <c r="V416" s="127">
        <f t="shared" si="23"/>
        <v>94.486997758516935</v>
      </c>
      <c r="W416" s="127">
        <f t="shared" si="24"/>
        <v>4.370971771751238</v>
      </c>
      <c r="X416" s="115"/>
      <c r="Y416" s="115"/>
      <c r="Z416" s="115"/>
      <c r="AA416" s="115"/>
      <c r="AB416" s="115"/>
      <c r="AC416" s="115"/>
      <c r="AD416" s="115"/>
      <c r="AE416" s="115"/>
      <c r="AF416" s="115"/>
    </row>
    <row r="417" spans="1:32" ht="12.75" customHeight="1">
      <c r="A417" s="125">
        <v>414</v>
      </c>
      <c r="B417" s="126">
        <v>66.550831513696522</v>
      </c>
      <c r="C417" s="127">
        <f t="shared" si="15"/>
        <v>6.2208088251278504</v>
      </c>
      <c r="D417" s="128"/>
      <c r="E417" s="125">
        <v>414</v>
      </c>
      <c r="F417" s="126">
        <v>37.812972450963933</v>
      </c>
      <c r="G417" s="127">
        <f t="shared" si="16"/>
        <v>10.948623532225017</v>
      </c>
      <c r="H417" s="129"/>
      <c r="I417" s="130">
        <f t="shared" si="26"/>
        <v>414</v>
      </c>
      <c r="J417" s="127">
        <f t="shared" si="17"/>
        <v>110.91805252282754</v>
      </c>
      <c r="K417" s="127">
        <f t="shared" si="18"/>
        <v>3.7324852950767102</v>
      </c>
      <c r="L417" s="128"/>
      <c r="M417" s="130">
        <f t="shared" si="27"/>
        <v>414</v>
      </c>
      <c r="N417" s="127">
        <f t="shared" si="19"/>
        <v>63.021620751606555</v>
      </c>
      <c r="O417" s="127">
        <f t="shared" si="20"/>
        <v>6.5691741193350106</v>
      </c>
      <c r="P417" s="129"/>
      <c r="Q417" s="130">
        <f t="shared" si="28"/>
        <v>414</v>
      </c>
      <c r="R417" s="127">
        <f t="shared" si="21"/>
        <v>166.37707878424129</v>
      </c>
      <c r="S417" s="127">
        <f t="shared" si="22"/>
        <v>2.4883235300511406</v>
      </c>
      <c r="T417" s="115"/>
      <c r="U417" s="130">
        <f t="shared" si="29"/>
        <v>414</v>
      </c>
      <c r="V417" s="127">
        <f t="shared" si="23"/>
        <v>94.532431127409822</v>
      </c>
      <c r="W417" s="127">
        <f t="shared" si="24"/>
        <v>4.3794494128900077</v>
      </c>
      <c r="X417" s="115"/>
      <c r="Y417" s="115"/>
      <c r="Z417" s="115"/>
      <c r="AA417" s="115"/>
      <c r="AB417" s="115"/>
      <c r="AC417" s="115"/>
      <c r="AD417" s="115"/>
      <c r="AE417" s="115"/>
      <c r="AF417" s="115"/>
    </row>
    <row r="418" spans="1:32" ht="12.75" customHeight="1">
      <c r="A418" s="125">
        <v>415</v>
      </c>
      <c r="B418" s="126">
        <v>66.582751743834251</v>
      </c>
      <c r="C418" s="127">
        <f t="shared" si="15"/>
        <v>6.2328454311507206</v>
      </c>
      <c r="D418" s="128"/>
      <c r="E418" s="125">
        <v>415</v>
      </c>
      <c r="F418" s="126">
        <v>37.831108945360377</v>
      </c>
      <c r="G418" s="127">
        <f t="shared" si="16"/>
        <v>10.969807958825266</v>
      </c>
      <c r="H418" s="129"/>
      <c r="I418" s="130">
        <f t="shared" si="26"/>
        <v>415</v>
      </c>
      <c r="J418" s="127">
        <f t="shared" si="17"/>
        <v>110.97125290639042</v>
      </c>
      <c r="K418" s="127">
        <f t="shared" si="18"/>
        <v>3.7397072586904323</v>
      </c>
      <c r="L418" s="128"/>
      <c r="M418" s="130">
        <f t="shared" si="27"/>
        <v>415</v>
      </c>
      <c r="N418" s="127">
        <f t="shared" si="19"/>
        <v>63.051848242267297</v>
      </c>
      <c r="O418" s="127">
        <f t="shared" si="20"/>
        <v>6.5818847752951593</v>
      </c>
      <c r="P418" s="129"/>
      <c r="Q418" s="130">
        <f t="shared" si="28"/>
        <v>415</v>
      </c>
      <c r="R418" s="127">
        <f t="shared" si="21"/>
        <v>166.45687935958563</v>
      </c>
      <c r="S418" s="127">
        <f t="shared" si="22"/>
        <v>2.4931381724602883</v>
      </c>
      <c r="T418" s="115"/>
      <c r="U418" s="130">
        <f t="shared" si="29"/>
        <v>415</v>
      </c>
      <c r="V418" s="127">
        <f t="shared" si="23"/>
        <v>94.577772363400939</v>
      </c>
      <c r="W418" s="127">
        <f t="shared" si="24"/>
        <v>4.3879231835301065</v>
      </c>
      <c r="X418" s="115"/>
      <c r="Y418" s="115"/>
      <c r="Z418" s="115"/>
      <c r="AA418" s="115"/>
      <c r="AB418" s="115"/>
      <c r="AC418" s="115"/>
      <c r="AD418" s="115"/>
      <c r="AE418" s="115"/>
      <c r="AF418" s="115"/>
    </row>
    <row r="419" spans="1:32" ht="12.75" customHeight="1">
      <c r="A419" s="125">
        <v>416</v>
      </c>
      <c r="B419" s="126">
        <v>66.614607424619251</v>
      </c>
      <c r="C419" s="127">
        <f t="shared" si="15"/>
        <v>6.2448765531005117</v>
      </c>
      <c r="D419" s="128"/>
      <c r="E419" s="125">
        <v>416</v>
      </c>
      <c r="F419" s="126">
        <v>37.849208763988216</v>
      </c>
      <c r="G419" s="127">
        <f t="shared" si="16"/>
        <v>10.990982733456898</v>
      </c>
      <c r="H419" s="129"/>
      <c r="I419" s="130">
        <f t="shared" si="26"/>
        <v>416</v>
      </c>
      <c r="J419" s="127">
        <f t="shared" si="17"/>
        <v>111.02434570769876</v>
      </c>
      <c r="K419" s="127">
        <f t="shared" si="18"/>
        <v>3.7469259318603068</v>
      </c>
      <c r="L419" s="128"/>
      <c r="M419" s="130">
        <f t="shared" si="27"/>
        <v>416</v>
      </c>
      <c r="N419" s="127">
        <f t="shared" si="19"/>
        <v>63.082014606647029</v>
      </c>
      <c r="O419" s="127">
        <f t="shared" si="20"/>
        <v>6.5945896400741386</v>
      </c>
      <c r="P419" s="129"/>
      <c r="Q419" s="130">
        <f t="shared" si="28"/>
        <v>416</v>
      </c>
      <c r="R419" s="127">
        <f t="shared" si="21"/>
        <v>166.53651856154812</v>
      </c>
      <c r="S419" s="127">
        <f t="shared" si="22"/>
        <v>2.4979506212402045</v>
      </c>
      <c r="T419" s="115"/>
      <c r="U419" s="130">
        <f t="shared" si="29"/>
        <v>416</v>
      </c>
      <c r="V419" s="127">
        <f t="shared" si="23"/>
        <v>94.623021909970532</v>
      </c>
      <c r="W419" s="127">
        <f t="shared" si="24"/>
        <v>4.39639309338276</v>
      </c>
      <c r="X419" s="115"/>
      <c r="Y419" s="115"/>
      <c r="Z419" s="115"/>
      <c r="AA419" s="115"/>
      <c r="AB419" s="115"/>
      <c r="AC419" s="115"/>
      <c r="AD419" s="115"/>
      <c r="AE419" s="115"/>
      <c r="AF419" s="115"/>
    </row>
    <row r="420" spans="1:32" ht="12.75" customHeight="1">
      <c r="A420" s="125">
        <v>417</v>
      </c>
      <c r="B420" s="126">
        <v>66.646398866012831</v>
      </c>
      <c r="C420" s="127">
        <f t="shared" si="15"/>
        <v>6.2569022046989309</v>
      </c>
      <c r="D420" s="128"/>
      <c r="E420" s="125">
        <v>417</v>
      </c>
      <c r="F420" s="126">
        <v>37.867272082961833</v>
      </c>
      <c r="G420" s="127">
        <f t="shared" si="16"/>
        <v>11.012147880270119</v>
      </c>
      <c r="H420" s="129"/>
      <c r="I420" s="130">
        <f t="shared" si="26"/>
        <v>417</v>
      </c>
      <c r="J420" s="127">
        <f t="shared" si="17"/>
        <v>111.07733144335472</v>
      </c>
      <c r="K420" s="127">
        <f t="shared" si="18"/>
        <v>3.7541413228193581</v>
      </c>
      <c r="L420" s="128"/>
      <c r="M420" s="130">
        <f t="shared" si="27"/>
        <v>417</v>
      </c>
      <c r="N420" s="127">
        <f t="shared" si="19"/>
        <v>63.112120138269724</v>
      </c>
      <c r="O420" s="127">
        <f t="shared" si="20"/>
        <v>6.6072887281620716</v>
      </c>
      <c r="P420" s="129"/>
      <c r="Q420" s="130">
        <f t="shared" si="28"/>
        <v>417</v>
      </c>
      <c r="R420" s="127">
        <f t="shared" si="21"/>
        <v>166.61599716503207</v>
      </c>
      <c r="S420" s="127">
        <f t="shared" si="22"/>
        <v>2.5027608818795724</v>
      </c>
      <c r="T420" s="115"/>
      <c r="U420" s="130">
        <f t="shared" si="29"/>
        <v>417</v>
      </c>
      <c r="V420" s="127">
        <f t="shared" si="23"/>
        <v>94.668180207404575</v>
      </c>
      <c r="W420" s="127">
        <f t="shared" si="24"/>
        <v>4.404859152108048</v>
      </c>
      <c r="X420" s="115"/>
      <c r="Y420" s="115"/>
      <c r="Z420" s="115"/>
      <c r="AA420" s="115"/>
      <c r="AB420" s="115"/>
      <c r="AC420" s="115"/>
      <c r="AD420" s="115"/>
      <c r="AE420" s="115"/>
      <c r="AF420" s="115"/>
    </row>
    <row r="421" spans="1:32" ht="12.75" customHeight="1">
      <c r="A421" s="125">
        <v>418</v>
      </c>
      <c r="B421" s="126">
        <v>66.678126375749059</v>
      </c>
      <c r="C421" s="127">
        <f t="shared" si="15"/>
        <v>6.268922399595608</v>
      </c>
      <c r="D421" s="128"/>
      <c r="E421" s="125">
        <v>418</v>
      </c>
      <c r="F421" s="126">
        <v>37.885299077130149</v>
      </c>
      <c r="G421" s="127">
        <f t="shared" si="16"/>
        <v>11.03330342328827</v>
      </c>
      <c r="H421" s="129"/>
      <c r="I421" s="130">
        <f t="shared" si="26"/>
        <v>418</v>
      </c>
      <c r="J421" s="127">
        <f t="shared" si="17"/>
        <v>111.13021062624844</v>
      </c>
      <c r="K421" s="127">
        <f t="shared" si="18"/>
        <v>3.7613534397573645</v>
      </c>
      <c r="L421" s="128"/>
      <c r="M421" s="130">
        <f t="shared" si="27"/>
        <v>418</v>
      </c>
      <c r="N421" s="127">
        <f t="shared" si="19"/>
        <v>63.142165128550253</v>
      </c>
      <c r="O421" s="127">
        <f t="shared" si="20"/>
        <v>6.6199820539729615</v>
      </c>
      <c r="P421" s="129"/>
      <c r="Q421" s="130">
        <f t="shared" si="28"/>
        <v>418</v>
      </c>
      <c r="R421" s="127">
        <f t="shared" si="21"/>
        <v>166.69531593937265</v>
      </c>
      <c r="S421" s="127">
        <f t="shared" si="22"/>
        <v>2.5075689598382431</v>
      </c>
      <c r="T421" s="115"/>
      <c r="U421" s="130">
        <f t="shared" si="29"/>
        <v>418</v>
      </c>
      <c r="V421" s="127">
        <f t="shared" si="23"/>
        <v>94.713247692825362</v>
      </c>
      <c r="W421" s="127">
        <f t="shared" si="24"/>
        <v>4.4133213693153079</v>
      </c>
      <c r="X421" s="115"/>
      <c r="Y421" s="115"/>
      <c r="Z421" s="115"/>
      <c r="AA421" s="115"/>
      <c r="AB421" s="115"/>
      <c r="AC421" s="115"/>
      <c r="AD421" s="115"/>
      <c r="AE421" s="115"/>
      <c r="AF421" s="115"/>
    </row>
    <row r="422" spans="1:32" ht="12.75" customHeight="1">
      <c r="A422" s="125">
        <v>419</v>
      </c>
      <c r="B422" s="126">
        <v>66.709790259355998</v>
      </c>
      <c r="C422" s="127">
        <f t="shared" si="15"/>
        <v>6.280937151368656</v>
      </c>
      <c r="D422" s="128"/>
      <c r="E422" s="125">
        <v>419</v>
      </c>
      <c r="F422" s="126">
        <v>37.903289920088632</v>
      </c>
      <c r="G422" s="127">
        <f t="shared" si="16"/>
        <v>11.054449386408836</v>
      </c>
      <c r="H422" s="129"/>
      <c r="I422" s="130">
        <f t="shared" si="26"/>
        <v>419</v>
      </c>
      <c r="J422" s="127">
        <f t="shared" si="17"/>
        <v>111.18298376559333</v>
      </c>
      <c r="K422" s="127">
        <f t="shared" si="18"/>
        <v>3.7685622908211935</v>
      </c>
      <c r="L422" s="128"/>
      <c r="M422" s="130">
        <f t="shared" si="27"/>
        <v>419</v>
      </c>
      <c r="N422" s="127">
        <f t="shared" si="19"/>
        <v>63.172149866814387</v>
      </c>
      <c r="O422" s="127">
        <f t="shared" si="20"/>
        <v>6.6326696318453013</v>
      </c>
      <c r="P422" s="129"/>
      <c r="Q422" s="130">
        <f t="shared" si="28"/>
        <v>419</v>
      </c>
      <c r="R422" s="127">
        <f t="shared" si="21"/>
        <v>166.77447564838999</v>
      </c>
      <c r="S422" s="127">
        <f t="shared" si="22"/>
        <v>2.5123748605474625</v>
      </c>
      <c r="T422" s="115"/>
      <c r="U422" s="130">
        <f t="shared" si="29"/>
        <v>419</v>
      </c>
      <c r="V422" s="127">
        <f t="shared" si="23"/>
        <v>94.758224800221569</v>
      </c>
      <c r="W422" s="127">
        <f t="shared" si="24"/>
        <v>4.4217797545635351</v>
      </c>
      <c r="X422" s="115"/>
      <c r="Y422" s="115"/>
      <c r="Z422" s="115"/>
      <c r="AA422" s="115"/>
      <c r="AB422" s="115"/>
      <c r="AC422" s="115"/>
      <c r="AD422" s="115"/>
      <c r="AE422" s="115"/>
      <c r="AF422" s="115"/>
    </row>
    <row r="423" spans="1:32" ht="12.75" customHeight="1">
      <c r="A423" s="125">
        <v>420</v>
      </c>
      <c r="B423" s="126">
        <v>66.74139082017679</v>
      </c>
      <c r="C423" s="127">
        <f t="shared" si="15"/>
        <v>6.2929464735252196</v>
      </c>
      <c r="D423" s="128"/>
      <c r="E423" s="125">
        <v>420</v>
      </c>
      <c r="F423" s="126">
        <v>37.921244784191344</v>
      </c>
      <c r="G423" s="127">
        <f t="shared" si="16"/>
        <v>11.075585793404391</v>
      </c>
      <c r="H423" s="129"/>
      <c r="I423" s="130">
        <f t="shared" si="26"/>
        <v>420</v>
      </c>
      <c r="J423" s="127">
        <f t="shared" si="17"/>
        <v>111.23565136696132</v>
      </c>
      <c r="K423" s="127">
        <f t="shared" si="18"/>
        <v>3.7757678841151319</v>
      </c>
      <c r="L423" s="128"/>
      <c r="M423" s="130">
        <f t="shared" si="27"/>
        <v>420</v>
      </c>
      <c r="N423" s="127">
        <f t="shared" si="19"/>
        <v>63.202074640318912</v>
      </c>
      <c r="O423" s="127">
        <f t="shared" si="20"/>
        <v>6.6453514760426335</v>
      </c>
      <c r="P423" s="129"/>
      <c r="Q423" s="130">
        <f t="shared" si="28"/>
        <v>420</v>
      </c>
      <c r="R423" s="127">
        <f t="shared" si="21"/>
        <v>166.85347705044197</v>
      </c>
      <c r="S423" s="127">
        <f t="shared" si="22"/>
        <v>2.5171785894100882</v>
      </c>
      <c r="T423" s="115"/>
      <c r="U423" s="130">
        <f t="shared" si="29"/>
        <v>420</v>
      </c>
      <c r="V423" s="127">
        <f t="shared" si="23"/>
        <v>94.803111960478361</v>
      </c>
      <c r="W423" s="127">
        <f t="shared" si="24"/>
        <v>4.430234317361756</v>
      </c>
      <c r="X423" s="115"/>
      <c r="Y423" s="115"/>
      <c r="Z423" s="115"/>
      <c r="AA423" s="115"/>
      <c r="AB423" s="115"/>
      <c r="AC423" s="115"/>
      <c r="AD423" s="115"/>
      <c r="AE423" s="115"/>
      <c r="AF423" s="115"/>
    </row>
    <row r="424" spans="1:32" ht="12.75" customHeight="1">
      <c r="A424" s="125">
        <v>421</v>
      </c>
      <c r="B424" s="126">
        <v>66.772928359390349</v>
      </c>
      <c r="C424" s="127">
        <f t="shared" si="15"/>
        <v>6.3049503795020296</v>
      </c>
      <c r="D424" s="128"/>
      <c r="E424" s="125">
        <v>421</v>
      </c>
      <c r="F424" s="126">
        <v>37.939163840562692</v>
      </c>
      <c r="G424" s="127">
        <f t="shared" si="16"/>
        <v>11.096712667923574</v>
      </c>
      <c r="H424" s="129"/>
      <c r="I424" s="130">
        <f t="shared" si="26"/>
        <v>421</v>
      </c>
      <c r="J424" s="127">
        <f t="shared" si="17"/>
        <v>111.28821393231725</v>
      </c>
      <c r="K424" s="127">
        <f t="shared" si="18"/>
        <v>3.7829702277012176</v>
      </c>
      <c r="L424" s="128"/>
      <c r="M424" s="130">
        <f t="shared" si="27"/>
        <v>421</v>
      </c>
      <c r="N424" s="127">
        <f t="shared" si="19"/>
        <v>63.231939734271158</v>
      </c>
      <c r="O424" s="127">
        <f t="shared" si="20"/>
        <v>6.6580276007541439</v>
      </c>
      <c r="P424" s="129"/>
      <c r="Q424" s="130">
        <f t="shared" si="28"/>
        <v>421</v>
      </c>
      <c r="R424" s="127">
        <f t="shared" si="21"/>
        <v>166.93232089847587</v>
      </c>
      <c r="S424" s="127">
        <f t="shared" si="22"/>
        <v>2.521980151800812</v>
      </c>
      <c r="T424" s="115"/>
      <c r="U424" s="130">
        <f t="shared" si="29"/>
        <v>421</v>
      </c>
      <c r="V424" s="127">
        <f t="shared" si="23"/>
        <v>94.847909601406727</v>
      </c>
      <c r="W424" s="127">
        <f t="shared" si="24"/>
        <v>4.4386850671694296</v>
      </c>
      <c r="X424" s="115"/>
      <c r="Y424" s="115"/>
      <c r="Z424" s="115"/>
      <c r="AA424" s="115"/>
      <c r="AB424" s="115"/>
      <c r="AC424" s="115"/>
      <c r="AD424" s="115"/>
      <c r="AE424" s="115"/>
      <c r="AF424" s="115"/>
    </row>
    <row r="425" spans="1:32" ht="12.75" customHeight="1">
      <c r="A425" s="125">
        <v>422</v>
      </c>
      <c r="B425" s="126">
        <v>66.804403176032054</v>
      </c>
      <c r="C425" s="127">
        <f t="shared" si="15"/>
        <v>6.3169488826659306</v>
      </c>
      <c r="D425" s="128"/>
      <c r="E425" s="125">
        <v>422</v>
      </c>
      <c r="F425" s="126">
        <v>37.957047259109132</v>
      </c>
      <c r="G425" s="127">
        <f t="shared" si="16"/>
        <v>11.117830033492034</v>
      </c>
      <c r="H425" s="129"/>
      <c r="I425" s="130">
        <f t="shared" si="26"/>
        <v>422</v>
      </c>
      <c r="J425" s="127">
        <f t="shared" si="17"/>
        <v>111.34067196005343</v>
      </c>
      <c r="K425" s="127">
        <f t="shared" si="18"/>
        <v>3.790169329599558</v>
      </c>
      <c r="L425" s="128"/>
      <c r="M425" s="130">
        <f t="shared" si="27"/>
        <v>422</v>
      </c>
      <c r="N425" s="127">
        <f t="shared" si="19"/>
        <v>63.261745431848553</v>
      </c>
      <c r="O425" s="127">
        <f t="shared" si="20"/>
        <v>6.6706980200952204</v>
      </c>
      <c r="P425" s="129"/>
      <c r="Q425" s="130">
        <f t="shared" si="28"/>
        <v>422</v>
      </c>
      <c r="R425" s="127">
        <f t="shared" si="21"/>
        <v>167.01100794008013</v>
      </c>
      <c r="S425" s="127">
        <f t="shared" si="22"/>
        <v>2.5267795530663721</v>
      </c>
      <c r="T425" s="115"/>
      <c r="U425" s="130">
        <f t="shared" si="29"/>
        <v>422</v>
      </c>
      <c r="V425" s="127">
        <f t="shared" si="23"/>
        <v>94.892618147772822</v>
      </c>
      <c r="W425" s="127">
        <f t="shared" si="24"/>
        <v>4.4471320133968142</v>
      </c>
      <c r="X425" s="115"/>
      <c r="Y425" s="115"/>
      <c r="Z425" s="115"/>
      <c r="AA425" s="115"/>
      <c r="AB425" s="115"/>
      <c r="AC425" s="115"/>
      <c r="AD425" s="115"/>
      <c r="AE425" s="115"/>
      <c r="AF425" s="115"/>
    </row>
    <row r="426" spans="1:32" ht="12.75" customHeight="1">
      <c r="A426" s="125">
        <v>423</v>
      </c>
      <c r="B426" s="126">
        <v>66.835815567013867</v>
      </c>
      <c r="C426" s="127">
        <f t="shared" si="15"/>
        <v>6.3289419963144331</v>
      </c>
      <c r="D426" s="128"/>
      <c r="E426" s="125">
        <v>423</v>
      </c>
      <c r="F426" s="126">
        <v>37.974895208530612</v>
      </c>
      <c r="G426" s="127">
        <f t="shared" si="16"/>
        <v>11.1389379135134</v>
      </c>
      <c r="H426" s="129"/>
      <c r="I426" s="130">
        <f t="shared" si="26"/>
        <v>423</v>
      </c>
      <c r="J426" s="127">
        <f t="shared" si="17"/>
        <v>111.39302594502311</v>
      </c>
      <c r="K426" s="127">
        <f t="shared" si="18"/>
        <v>3.7973651977886598</v>
      </c>
      <c r="L426" s="128"/>
      <c r="M426" s="130">
        <f t="shared" si="27"/>
        <v>423</v>
      </c>
      <c r="N426" s="127">
        <f t="shared" si="19"/>
        <v>63.291492014217688</v>
      </c>
      <c r="O426" s="127">
        <f t="shared" si="20"/>
        <v>6.6833627481080402</v>
      </c>
      <c r="P426" s="129"/>
      <c r="Q426" s="130">
        <f t="shared" si="28"/>
        <v>423</v>
      </c>
      <c r="R426" s="127">
        <f t="shared" si="21"/>
        <v>167.08953891753467</v>
      </c>
      <c r="S426" s="127">
        <f t="shared" si="22"/>
        <v>2.5315767985257733</v>
      </c>
      <c r="T426" s="115"/>
      <c r="U426" s="130">
        <f t="shared" si="29"/>
        <v>423</v>
      </c>
      <c r="V426" s="127">
        <f t="shared" si="23"/>
        <v>94.937238021326522</v>
      </c>
      <c r="W426" s="127">
        <f t="shared" si="24"/>
        <v>4.4555751654053601</v>
      </c>
      <c r="X426" s="115"/>
      <c r="Y426" s="115"/>
      <c r="Z426" s="115"/>
      <c r="AA426" s="115"/>
      <c r="AB426" s="115"/>
      <c r="AC426" s="115"/>
      <c r="AD426" s="115"/>
      <c r="AE426" s="115"/>
      <c r="AF426" s="115"/>
    </row>
    <row r="427" spans="1:32" ht="12.75" customHeight="1">
      <c r="A427" s="125">
        <v>424</v>
      </c>
      <c r="B427" s="126">
        <v>66.867165827144561</v>
      </c>
      <c r="C427" s="127">
        <f t="shared" si="15"/>
        <v>6.3409297336762291</v>
      </c>
      <c r="D427" s="128"/>
      <c r="E427" s="125">
        <v>424</v>
      </c>
      <c r="F427" s="126">
        <v>37.992707856332139</v>
      </c>
      <c r="G427" s="127">
        <f t="shared" si="16"/>
        <v>11.160036331270163</v>
      </c>
      <c r="H427" s="129"/>
      <c r="I427" s="130">
        <f t="shared" si="26"/>
        <v>424</v>
      </c>
      <c r="J427" s="127">
        <f t="shared" si="17"/>
        <v>111.44527637857428</v>
      </c>
      <c r="K427" s="127">
        <f t="shared" si="18"/>
        <v>3.804557840205737</v>
      </c>
      <c r="L427" s="128"/>
      <c r="M427" s="130">
        <f t="shared" si="27"/>
        <v>424</v>
      </c>
      <c r="N427" s="127">
        <f t="shared" si="19"/>
        <v>63.321179760553569</v>
      </c>
      <c r="O427" s="127">
        <f t="shared" si="20"/>
        <v>6.6960217987620974</v>
      </c>
      <c r="P427" s="129"/>
      <c r="Q427" s="130">
        <f t="shared" si="28"/>
        <v>424</v>
      </c>
      <c r="R427" s="127">
        <f t="shared" si="21"/>
        <v>167.1679145678614</v>
      </c>
      <c r="S427" s="127">
        <f t="shared" si="22"/>
        <v>2.5363718934704917</v>
      </c>
      <c r="T427" s="115"/>
      <c r="U427" s="130">
        <f t="shared" si="29"/>
        <v>424</v>
      </c>
      <c r="V427" s="127">
        <f t="shared" si="23"/>
        <v>94.981769640830336</v>
      </c>
      <c r="W427" s="127">
        <f t="shared" si="24"/>
        <v>4.4640145325080658</v>
      </c>
      <c r="X427" s="115"/>
      <c r="Y427" s="115"/>
      <c r="Z427" s="115"/>
      <c r="AA427" s="115"/>
      <c r="AB427" s="115"/>
      <c r="AC427" s="115"/>
      <c r="AD427" s="115"/>
      <c r="AE427" s="115"/>
      <c r="AF427" s="115"/>
    </row>
    <row r="428" spans="1:32" ht="12.75" customHeight="1">
      <c r="A428" s="125">
        <v>425</v>
      </c>
      <c r="B428" s="126">
        <v>66.898454249149367</v>
      </c>
      <c r="C428" s="127">
        <f t="shared" si="15"/>
        <v>6.352912107911731</v>
      </c>
      <c r="D428" s="128"/>
      <c r="E428" s="125">
        <v>425</v>
      </c>
      <c r="F428" s="126">
        <v>38.010485368834871</v>
      </c>
      <c r="G428" s="127">
        <f t="shared" si="16"/>
        <v>11.181125309924646</v>
      </c>
      <c r="H428" s="129"/>
      <c r="I428" s="130">
        <f t="shared" si="26"/>
        <v>425</v>
      </c>
      <c r="J428" s="127">
        <f t="shared" si="17"/>
        <v>111.49742374858228</v>
      </c>
      <c r="K428" s="127">
        <f t="shared" si="18"/>
        <v>3.8117472647470385</v>
      </c>
      <c r="L428" s="128"/>
      <c r="M428" s="130">
        <f t="shared" si="27"/>
        <v>425</v>
      </c>
      <c r="N428" s="127">
        <f t="shared" si="19"/>
        <v>63.350808948058123</v>
      </c>
      <c r="O428" s="127">
        <f t="shared" si="20"/>
        <v>6.7086751859547871</v>
      </c>
      <c r="P428" s="129"/>
      <c r="Q428" s="130">
        <f t="shared" si="28"/>
        <v>425</v>
      </c>
      <c r="R428" s="127">
        <f t="shared" si="21"/>
        <v>167.2461356228734</v>
      </c>
      <c r="S428" s="127">
        <f t="shared" si="22"/>
        <v>2.5411648431646925</v>
      </c>
      <c r="T428" s="115"/>
      <c r="U428" s="130">
        <f t="shared" si="29"/>
        <v>425</v>
      </c>
      <c r="V428" s="127">
        <f t="shared" si="23"/>
        <v>95.026213422087167</v>
      </c>
      <c r="W428" s="127">
        <f t="shared" si="24"/>
        <v>4.4724501239698586</v>
      </c>
      <c r="X428" s="115"/>
      <c r="Y428" s="115"/>
      <c r="Z428" s="115"/>
      <c r="AA428" s="115"/>
      <c r="AB428" s="115"/>
      <c r="AC428" s="115"/>
      <c r="AD428" s="115"/>
      <c r="AE428" s="115"/>
      <c r="AF428" s="115"/>
    </row>
    <row r="429" spans="1:32" ht="12.75" customHeight="1">
      <c r="A429" s="125">
        <v>426</v>
      </c>
      <c r="B429" s="126">
        <v>66.929681123689647</v>
      </c>
      <c r="C429" s="127">
        <f t="shared" si="15"/>
        <v>6.3648891321135848</v>
      </c>
      <c r="D429" s="128"/>
      <c r="E429" s="125">
        <v>426</v>
      </c>
      <c r="F429" s="126">
        <v>38.028227911187308</v>
      </c>
      <c r="G429" s="127">
        <f t="shared" si="16"/>
        <v>11.202204872519907</v>
      </c>
      <c r="H429" s="129"/>
      <c r="I429" s="130">
        <f t="shared" si="26"/>
        <v>426</v>
      </c>
      <c r="J429" s="127">
        <f t="shared" si="17"/>
        <v>111.54946853948275</v>
      </c>
      <c r="K429" s="127">
        <f t="shared" si="18"/>
        <v>3.8189334792681509</v>
      </c>
      <c r="L429" s="128"/>
      <c r="M429" s="130">
        <f t="shared" si="27"/>
        <v>426</v>
      </c>
      <c r="N429" s="127">
        <f t="shared" si="19"/>
        <v>63.380379851978851</v>
      </c>
      <c r="O429" s="127">
        <f t="shared" si="20"/>
        <v>6.721322923511944</v>
      </c>
      <c r="P429" s="129"/>
      <c r="Q429" s="130">
        <f t="shared" si="28"/>
        <v>426</v>
      </c>
      <c r="R429" s="127">
        <f t="shared" si="21"/>
        <v>167.32420280922412</v>
      </c>
      <c r="S429" s="127">
        <f t="shared" si="22"/>
        <v>2.5459556528454339</v>
      </c>
      <c r="T429" s="115"/>
      <c r="U429" s="130">
        <f t="shared" si="29"/>
        <v>426</v>
      </c>
      <c r="V429" s="127">
        <f t="shared" si="23"/>
        <v>95.070569777968259</v>
      </c>
      <c r="W429" s="127">
        <f t="shared" si="24"/>
        <v>4.480881949007963</v>
      </c>
      <c r="X429" s="115"/>
      <c r="Y429" s="115"/>
      <c r="Z429" s="115"/>
      <c r="AA429" s="115"/>
      <c r="AB429" s="115"/>
      <c r="AC429" s="115"/>
      <c r="AD429" s="115"/>
      <c r="AE429" s="115"/>
      <c r="AF429" s="115"/>
    </row>
    <row r="430" spans="1:32" ht="12.75" customHeight="1">
      <c r="A430" s="125">
        <v>427</v>
      </c>
      <c r="B430" s="126">
        <v>66.960846739382347</v>
      </c>
      <c r="C430" s="127">
        <f t="shared" si="15"/>
        <v>6.3768608193071765</v>
      </c>
      <c r="D430" s="128"/>
      <c r="E430" s="125">
        <v>427</v>
      </c>
      <c r="F430" s="126">
        <v>38.045935647376332</v>
      </c>
      <c r="G430" s="127">
        <f t="shared" si="16"/>
        <v>11.223275041980632</v>
      </c>
      <c r="H430" s="129"/>
      <c r="I430" s="130">
        <f t="shared" si="26"/>
        <v>427</v>
      </c>
      <c r="J430" s="127">
        <f t="shared" si="17"/>
        <v>111.60141123230392</v>
      </c>
      <c r="K430" s="127">
        <f t="shared" si="18"/>
        <v>3.826116491584306</v>
      </c>
      <c r="L430" s="128"/>
      <c r="M430" s="130">
        <f t="shared" si="27"/>
        <v>427</v>
      </c>
      <c r="N430" s="127">
        <f t="shared" si="19"/>
        <v>63.409892745627225</v>
      </c>
      <c r="O430" s="127">
        <f t="shared" si="20"/>
        <v>6.733965025188378</v>
      </c>
      <c r="P430" s="129"/>
      <c r="Q430" s="130">
        <f t="shared" si="28"/>
        <v>427</v>
      </c>
      <c r="R430" s="127">
        <f t="shared" si="21"/>
        <v>167.40211684845585</v>
      </c>
      <c r="S430" s="127">
        <f t="shared" si="22"/>
        <v>2.550744327722871</v>
      </c>
      <c r="T430" s="115"/>
      <c r="U430" s="130">
        <f t="shared" si="29"/>
        <v>427</v>
      </c>
      <c r="V430" s="127">
        <f t="shared" si="23"/>
        <v>95.114839118440827</v>
      </c>
      <c r="W430" s="127">
        <f t="shared" si="24"/>
        <v>4.4893100167922526</v>
      </c>
      <c r="X430" s="115"/>
      <c r="Y430" s="115"/>
      <c r="Z430" s="115"/>
      <c r="AA430" s="115"/>
      <c r="AB430" s="115"/>
      <c r="AC430" s="115"/>
      <c r="AD430" s="115"/>
      <c r="AE430" s="115"/>
      <c r="AF430" s="115"/>
    </row>
    <row r="431" spans="1:32" ht="12.75" customHeight="1">
      <c r="A431" s="125">
        <v>428</v>
      </c>
      <c r="B431" s="126">
        <v>66.991951382818911</v>
      </c>
      <c r="C431" s="127">
        <f t="shared" si="15"/>
        <v>6.3888271824511591</v>
      </c>
      <c r="D431" s="128"/>
      <c r="E431" s="125">
        <v>428</v>
      </c>
      <c r="F431" s="126">
        <v>38.063608740238017</v>
      </c>
      <c r="G431" s="127">
        <f t="shared" si="16"/>
        <v>11.24433584111404</v>
      </c>
      <c r="H431" s="129"/>
      <c r="I431" s="130">
        <f t="shared" si="26"/>
        <v>428</v>
      </c>
      <c r="J431" s="127">
        <f t="shared" si="17"/>
        <v>111.65325230469819</v>
      </c>
      <c r="K431" s="127">
        <f t="shared" si="18"/>
        <v>3.8332963094706956</v>
      </c>
      <c r="L431" s="128"/>
      <c r="M431" s="130">
        <f t="shared" si="27"/>
        <v>428</v>
      </c>
      <c r="N431" s="127">
        <f t="shared" si="19"/>
        <v>63.439347900396697</v>
      </c>
      <c r="O431" s="127">
        <f t="shared" si="20"/>
        <v>6.7466015046684245</v>
      </c>
      <c r="P431" s="129"/>
      <c r="Q431" s="130">
        <f t="shared" si="28"/>
        <v>428</v>
      </c>
      <c r="R431" s="127">
        <f t="shared" si="21"/>
        <v>167.47987845704728</v>
      </c>
      <c r="S431" s="127">
        <f t="shared" si="22"/>
        <v>2.555530872980464</v>
      </c>
      <c r="T431" s="115"/>
      <c r="U431" s="130">
        <f t="shared" si="29"/>
        <v>428</v>
      </c>
      <c r="V431" s="127">
        <f t="shared" si="23"/>
        <v>95.159021850595039</v>
      </c>
      <c r="W431" s="127">
        <f t="shared" si="24"/>
        <v>4.4977343364456166</v>
      </c>
      <c r="X431" s="115"/>
      <c r="Y431" s="115"/>
      <c r="Z431" s="115"/>
      <c r="AA431" s="115"/>
      <c r="AB431" s="115"/>
      <c r="AC431" s="115"/>
      <c r="AD431" s="115"/>
      <c r="AE431" s="115"/>
      <c r="AF431" s="115"/>
    </row>
    <row r="432" spans="1:32" ht="12.75" customHeight="1">
      <c r="A432" s="125">
        <v>429</v>
      </c>
      <c r="B432" s="126">
        <v>67.02299533858438</v>
      </c>
      <c r="C432" s="127">
        <f t="shared" si="15"/>
        <v>6.4007882344379432</v>
      </c>
      <c r="D432" s="128"/>
      <c r="E432" s="125">
        <v>429</v>
      </c>
      <c r="F432" s="126">
        <v>38.081247351468399</v>
      </c>
      <c r="G432" s="127">
        <f t="shared" si="16"/>
        <v>11.265387292610779</v>
      </c>
      <c r="H432" s="129"/>
      <c r="I432" s="130">
        <f t="shared" si="26"/>
        <v>429</v>
      </c>
      <c r="J432" s="127">
        <f t="shared" si="17"/>
        <v>111.70499223097397</v>
      </c>
      <c r="K432" s="127">
        <f t="shared" si="18"/>
        <v>3.8404729406627656</v>
      </c>
      <c r="L432" s="128"/>
      <c r="M432" s="130">
        <f t="shared" si="27"/>
        <v>429</v>
      </c>
      <c r="N432" s="127">
        <f t="shared" si="19"/>
        <v>63.468745585780667</v>
      </c>
      <c r="O432" s="127">
        <f t="shared" si="20"/>
        <v>6.7592323755664676</v>
      </c>
      <c r="P432" s="129"/>
      <c r="Q432" s="130">
        <f t="shared" si="28"/>
        <v>429</v>
      </c>
      <c r="R432" s="127">
        <f t="shared" si="21"/>
        <v>167.55748834646093</v>
      </c>
      <c r="S432" s="127">
        <f t="shared" si="22"/>
        <v>2.5603152937751776</v>
      </c>
      <c r="T432" s="115"/>
      <c r="U432" s="130">
        <f t="shared" si="29"/>
        <v>429</v>
      </c>
      <c r="V432" s="127">
        <f t="shared" si="23"/>
        <v>95.203118378670993</v>
      </c>
      <c r="W432" s="127">
        <f t="shared" si="24"/>
        <v>4.506154917044312</v>
      </c>
      <c r="X432" s="115"/>
      <c r="Y432" s="115"/>
      <c r="Z432" s="115"/>
      <c r="AA432" s="115"/>
      <c r="AB432" s="115"/>
      <c r="AC432" s="115"/>
      <c r="AD432" s="115"/>
      <c r="AE432" s="115"/>
      <c r="AF432" s="115"/>
    </row>
    <row r="433" spans="1:32" ht="12.75" customHeight="1">
      <c r="A433" s="125">
        <v>430</v>
      </c>
      <c r="B433" s="126">
        <v>67.053978889275953</v>
      </c>
      <c r="C433" s="127">
        <f t="shared" si="15"/>
        <v>6.4127439880942037</v>
      </c>
      <c r="D433" s="128"/>
      <c r="E433" s="125">
        <v>430</v>
      </c>
      <c r="F433" s="126">
        <v>38.098851641634063</v>
      </c>
      <c r="G433" s="127">
        <f t="shared" si="16"/>
        <v>11.286429419045799</v>
      </c>
      <c r="H433" s="129"/>
      <c r="I433" s="130">
        <f t="shared" si="26"/>
        <v>430</v>
      </c>
      <c r="J433" s="127">
        <f t="shared" si="17"/>
        <v>111.75663148212659</v>
      </c>
      <c r="K433" s="127">
        <f t="shared" si="18"/>
        <v>3.8476463928565221</v>
      </c>
      <c r="L433" s="128"/>
      <c r="M433" s="130">
        <f t="shared" si="27"/>
        <v>430</v>
      </c>
      <c r="N433" s="127">
        <f t="shared" si="19"/>
        <v>63.498086069390105</v>
      </c>
      <c r="O433" s="127">
        <f t="shared" si="20"/>
        <v>6.7718576514274789</v>
      </c>
      <c r="P433" s="129"/>
      <c r="Q433" s="130">
        <f t="shared" si="28"/>
        <v>430</v>
      </c>
      <c r="R433" s="127">
        <f t="shared" si="21"/>
        <v>167.63494722318987</v>
      </c>
      <c r="S433" s="127">
        <f t="shared" si="22"/>
        <v>2.5650975952376815</v>
      </c>
      <c r="T433" s="115"/>
      <c r="U433" s="130">
        <f t="shared" si="29"/>
        <v>430</v>
      </c>
      <c r="V433" s="127">
        <f t="shared" si="23"/>
        <v>95.247129104085147</v>
      </c>
      <c r="W433" s="127">
        <f t="shared" si="24"/>
        <v>4.5145717676183201</v>
      </c>
      <c r="X433" s="115"/>
      <c r="Y433" s="115"/>
      <c r="Z433" s="115"/>
      <c r="AA433" s="115"/>
      <c r="AB433" s="115"/>
      <c r="AC433" s="115"/>
      <c r="AD433" s="115"/>
      <c r="AE433" s="115"/>
      <c r="AF433" s="115"/>
    </row>
    <row r="434" spans="1:32" ht="12.75" customHeight="1">
      <c r="A434" s="125">
        <v>431</v>
      </c>
      <c r="B434" s="126">
        <v>67.084902315521546</v>
      </c>
      <c r="C434" s="127">
        <f t="shared" si="15"/>
        <v>6.4246944561813697</v>
      </c>
      <c r="D434" s="128"/>
      <c r="E434" s="125">
        <v>431</v>
      </c>
      <c r="F434" s="126">
        <v>38.116421770182704</v>
      </c>
      <c r="G434" s="127">
        <f t="shared" si="16"/>
        <v>11.307462242879208</v>
      </c>
      <c r="H434" s="129"/>
      <c r="I434" s="130">
        <f t="shared" si="26"/>
        <v>431</v>
      </c>
      <c r="J434" s="127">
        <f t="shared" si="17"/>
        <v>111.80817052586924</v>
      </c>
      <c r="K434" s="127">
        <f t="shared" si="18"/>
        <v>3.8548166737088216</v>
      </c>
      <c r="L434" s="128"/>
      <c r="M434" s="130">
        <f t="shared" si="27"/>
        <v>431</v>
      </c>
      <c r="N434" s="127">
        <f t="shared" si="19"/>
        <v>63.527369616971178</v>
      </c>
      <c r="O434" s="127">
        <f t="shared" si="20"/>
        <v>6.7844773457275247</v>
      </c>
      <c r="P434" s="129"/>
      <c r="Q434" s="130">
        <f t="shared" si="28"/>
        <v>431</v>
      </c>
      <c r="R434" s="127">
        <f t="shared" si="21"/>
        <v>167.71225578880384</v>
      </c>
      <c r="S434" s="127">
        <f t="shared" si="22"/>
        <v>2.5698777824725481</v>
      </c>
      <c r="T434" s="115"/>
      <c r="U434" s="130">
        <f t="shared" si="29"/>
        <v>431</v>
      </c>
      <c r="V434" s="127">
        <f t="shared" si="23"/>
        <v>95.29105442545675</v>
      </c>
      <c r="W434" s="127">
        <f t="shared" si="24"/>
        <v>4.5229848971516837</v>
      </c>
      <c r="X434" s="115"/>
      <c r="Y434" s="115"/>
      <c r="Z434" s="115"/>
      <c r="AA434" s="115"/>
      <c r="AB434" s="115"/>
      <c r="AC434" s="115"/>
      <c r="AD434" s="115"/>
      <c r="AE434" s="115"/>
      <c r="AF434" s="115"/>
    </row>
    <row r="435" spans="1:32" ht="12.75" customHeight="1">
      <c r="A435" s="125">
        <v>432</v>
      </c>
      <c r="B435" s="126">
        <v>67.11576589599801</v>
      </c>
      <c r="C435" s="127">
        <f t="shared" si="15"/>
        <v>6.4366396513961162</v>
      </c>
      <c r="D435" s="128"/>
      <c r="E435" s="125">
        <v>432</v>
      </c>
      <c r="F435" s="126">
        <v>38.133957895453406</v>
      </c>
      <c r="G435" s="127">
        <f t="shared" si="16"/>
        <v>11.328485786457168</v>
      </c>
      <c r="H435" s="129"/>
      <c r="I435" s="130">
        <f t="shared" si="26"/>
        <v>432</v>
      </c>
      <c r="J435" s="127">
        <f t="shared" si="17"/>
        <v>111.85960982666336</v>
      </c>
      <c r="K435" s="127">
        <f t="shared" si="18"/>
        <v>3.8619837908376695</v>
      </c>
      <c r="L435" s="128"/>
      <c r="M435" s="130">
        <f t="shared" si="27"/>
        <v>432</v>
      </c>
      <c r="N435" s="127">
        <f t="shared" si="19"/>
        <v>63.556596492422344</v>
      </c>
      <c r="O435" s="127">
        <f t="shared" si="20"/>
        <v>6.7970914718743005</v>
      </c>
      <c r="P435" s="129"/>
      <c r="Q435" s="130">
        <f t="shared" si="28"/>
        <v>432</v>
      </c>
      <c r="R435" s="127">
        <f t="shared" si="21"/>
        <v>167.78941473999501</v>
      </c>
      <c r="S435" s="127">
        <f t="shared" si="22"/>
        <v>2.5746558605584466</v>
      </c>
      <c r="T435" s="115"/>
      <c r="U435" s="130">
        <f t="shared" si="29"/>
        <v>432</v>
      </c>
      <c r="V435" s="127">
        <f t="shared" si="23"/>
        <v>95.334894738633508</v>
      </c>
      <c r="W435" s="127">
        <f t="shared" si="24"/>
        <v>4.531394314582867</v>
      </c>
      <c r="X435" s="115"/>
      <c r="Y435" s="115"/>
      <c r="Z435" s="115"/>
      <c r="AA435" s="115"/>
      <c r="AB435" s="115"/>
      <c r="AC435" s="115"/>
      <c r="AD435" s="115"/>
      <c r="AE435" s="115"/>
      <c r="AF435" s="115"/>
    </row>
    <row r="436" spans="1:32" ht="12.75" customHeight="1">
      <c r="A436" s="125">
        <v>433</v>
      </c>
      <c r="B436" s="126">
        <v>67.14656990744912</v>
      </c>
      <c r="C436" s="127">
        <f t="shared" si="15"/>
        <v>6.4485795863708555</v>
      </c>
      <c r="D436" s="128"/>
      <c r="E436" s="125">
        <v>433</v>
      </c>
      <c r="F436" s="126">
        <v>38.151460174686996</v>
      </c>
      <c r="G436" s="127">
        <f t="shared" si="16"/>
        <v>11.349500072012708</v>
      </c>
      <c r="H436" s="129"/>
      <c r="I436" s="130">
        <f t="shared" si="26"/>
        <v>433</v>
      </c>
      <c r="J436" s="127">
        <f t="shared" si="17"/>
        <v>111.91094984574853</v>
      </c>
      <c r="K436" s="127">
        <f t="shared" si="18"/>
        <v>3.8691477518225135</v>
      </c>
      <c r="L436" s="128"/>
      <c r="M436" s="130">
        <f t="shared" si="27"/>
        <v>433</v>
      </c>
      <c r="N436" s="127">
        <f t="shared" si="19"/>
        <v>63.585766957811664</v>
      </c>
      <c r="O436" s="127">
        <f t="shared" si="20"/>
        <v>6.8097000432076236</v>
      </c>
      <c r="P436" s="129"/>
      <c r="Q436" s="130">
        <f t="shared" si="28"/>
        <v>433</v>
      </c>
      <c r="R436" s="127">
        <f t="shared" si="21"/>
        <v>167.86642476862278</v>
      </c>
      <c r="S436" s="127">
        <f t="shared" si="22"/>
        <v>2.5794318345483425</v>
      </c>
      <c r="T436" s="115"/>
      <c r="U436" s="130">
        <f t="shared" si="29"/>
        <v>433</v>
      </c>
      <c r="V436" s="127">
        <f t="shared" si="23"/>
        <v>95.378650436717479</v>
      </c>
      <c r="W436" s="127">
        <f t="shared" si="24"/>
        <v>4.5398000288050833</v>
      </c>
      <c r="X436" s="115"/>
      <c r="Y436" s="115"/>
      <c r="Z436" s="115"/>
      <c r="AA436" s="115"/>
      <c r="AB436" s="115"/>
      <c r="AC436" s="115"/>
      <c r="AD436" s="115"/>
      <c r="AE436" s="115"/>
      <c r="AF436" s="115"/>
    </row>
    <row r="437" spans="1:32" ht="12.75" customHeight="1">
      <c r="A437" s="125">
        <v>434</v>
      </c>
      <c r="B437" s="126">
        <v>67.177314624703513</v>
      </c>
      <c r="C437" s="127">
        <f t="shared" si="15"/>
        <v>6.4605142736742058</v>
      </c>
      <c r="D437" s="128"/>
      <c r="E437" s="125">
        <v>434</v>
      </c>
      <c r="F437" s="126">
        <v>38.168928764036075</v>
      </c>
      <c r="G437" s="127">
        <f t="shared" si="16"/>
        <v>11.370505121666605</v>
      </c>
      <c r="H437" s="129"/>
      <c r="I437" s="130">
        <f t="shared" si="26"/>
        <v>434</v>
      </c>
      <c r="J437" s="127">
        <f t="shared" si="17"/>
        <v>111.96219104117253</v>
      </c>
      <c r="K437" s="127">
        <f t="shared" si="18"/>
        <v>3.876308564204523</v>
      </c>
      <c r="L437" s="128"/>
      <c r="M437" s="130">
        <f t="shared" si="27"/>
        <v>434</v>
      </c>
      <c r="N437" s="127">
        <f t="shared" si="19"/>
        <v>63.614881273393458</v>
      </c>
      <c r="O437" s="127">
        <f t="shared" si="20"/>
        <v>6.8223030729999632</v>
      </c>
      <c r="P437" s="129"/>
      <c r="Q437" s="130">
        <f t="shared" si="28"/>
        <v>434</v>
      </c>
      <c r="R437" s="127">
        <f t="shared" si="21"/>
        <v>167.94328656175878</v>
      </c>
      <c r="S437" s="127">
        <f t="shared" si="22"/>
        <v>2.5842057094696824</v>
      </c>
      <c r="T437" s="115"/>
      <c r="U437" s="130">
        <f t="shared" si="29"/>
        <v>434</v>
      </c>
      <c r="V437" s="127">
        <f t="shared" si="23"/>
        <v>95.422321910090176</v>
      </c>
      <c r="W437" s="127">
        <f t="shared" si="24"/>
        <v>4.548202048666643</v>
      </c>
      <c r="X437" s="115"/>
      <c r="Y437" s="115"/>
      <c r="Z437" s="115"/>
      <c r="AA437" s="115"/>
      <c r="AB437" s="115"/>
      <c r="AC437" s="115"/>
      <c r="AD437" s="115"/>
      <c r="AE437" s="115"/>
      <c r="AF437" s="115"/>
    </row>
    <row r="438" spans="1:32" ht="12.75" customHeight="1">
      <c r="A438" s="125">
        <v>435</v>
      </c>
      <c r="B438" s="126">
        <v>67.208000320692278</v>
      </c>
      <c r="C438" s="127">
        <f t="shared" si="15"/>
        <v>6.4724437258114698</v>
      </c>
      <c r="D438" s="128"/>
      <c r="E438" s="125">
        <v>435</v>
      </c>
      <c r="F438" s="126">
        <v>38.186363818575153</v>
      </c>
      <c r="G438" s="127">
        <f t="shared" si="16"/>
        <v>11.391500957428189</v>
      </c>
      <c r="H438" s="129"/>
      <c r="I438" s="130">
        <f t="shared" si="26"/>
        <v>435</v>
      </c>
      <c r="J438" s="127">
        <f t="shared" si="17"/>
        <v>112.01333386782046</v>
      </c>
      <c r="K438" s="127">
        <f t="shared" si="18"/>
        <v>3.8834662354868819</v>
      </c>
      <c r="L438" s="128"/>
      <c r="M438" s="130">
        <f t="shared" si="27"/>
        <v>435</v>
      </c>
      <c r="N438" s="127">
        <f t="shared" si="19"/>
        <v>63.643939697625257</v>
      </c>
      <c r="O438" s="127">
        <f t="shared" si="20"/>
        <v>6.8349005744569133</v>
      </c>
      <c r="P438" s="129"/>
      <c r="Q438" s="130">
        <f t="shared" si="28"/>
        <v>435</v>
      </c>
      <c r="R438" s="127">
        <f t="shared" si="21"/>
        <v>168.02000080173067</v>
      </c>
      <c r="S438" s="127">
        <f t="shared" si="22"/>
        <v>2.5889774903245883</v>
      </c>
      <c r="T438" s="115"/>
      <c r="U438" s="130">
        <f t="shared" si="29"/>
        <v>435</v>
      </c>
      <c r="V438" s="127">
        <f t="shared" si="23"/>
        <v>95.465909546437871</v>
      </c>
      <c r="W438" s="127">
        <f t="shared" si="24"/>
        <v>4.5566003829712765</v>
      </c>
      <c r="X438" s="115"/>
      <c r="Y438" s="115"/>
      <c r="Z438" s="115"/>
      <c r="AA438" s="115"/>
      <c r="AB438" s="115"/>
      <c r="AC438" s="115"/>
      <c r="AD438" s="115"/>
      <c r="AE438" s="115"/>
      <c r="AF438" s="115"/>
    </row>
    <row r="439" spans="1:32" ht="12.75" customHeight="1">
      <c r="A439" s="125">
        <v>436</v>
      </c>
      <c r="B439" s="126">
        <v>67.238627266466338</v>
      </c>
      <c r="C439" s="127">
        <f t="shared" si="15"/>
        <v>6.4843679552251148</v>
      </c>
      <c r="D439" s="128"/>
      <c r="E439" s="125">
        <v>436</v>
      </c>
      <c r="F439" s="126">
        <v>38.203765492310424</v>
      </c>
      <c r="G439" s="127">
        <f t="shared" si="16"/>
        <v>11.412487601196201</v>
      </c>
      <c r="H439" s="129"/>
      <c r="I439" s="130">
        <f t="shared" si="26"/>
        <v>436</v>
      </c>
      <c r="J439" s="127">
        <f t="shared" si="17"/>
        <v>112.06437877744391</v>
      </c>
      <c r="K439" s="127">
        <f t="shared" si="18"/>
        <v>3.8906207731350686</v>
      </c>
      <c r="L439" s="128"/>
      <c r="M439" s="130">
        <f t="shared" si="27"/>
        <v>436</v>
      </c>
      <c r="N439" s="127">
        <f t="shared" si="19"/>
        <v>63.672942487184045</v>
      </c>
      <c r="O439" s="127">
        <f t="shared" si="20"/>
        <v>6.8474925607177202</v>
      </c>
      <c r="P439" s="129"/>
      <c r="Q439" s="130">
        <f t="shared" si="28"/>
        <v>436</v>
      </c>
      <c r="R439" s="127">
        <f t="shared" si="21"/>
        <v>168.09656816616584</v>
      </c>
      <c r="S439" s="127">
        <f t="shared" si="22"/>
        <v>2.5937471820900462</v>
      </c>
      <c r="T439" s="115"/>
      <c r="U439" s="130">
        <f t="shared" si="29"/>
        <v>436</v>
      </c>
      <c r="V439" s="127">
        <f t="shared" si="23"/>
        <v>95.50941373077606</v>
      </c>
      <c r="W439" s="127">
        <f t="shared" si="24"/>
        <v>4.5649950404784807</v>
      </c>
      <c r="X439" s="115"/>
      <c r="Y439" s="115"/>
      <c r="Z439" s="115"/>
      <c r="AA439" s="115"/>
      <c r="AB439" s="115"/>
      <c r="AC439" s="115"/>
      <c r="AD439" s="115"/>
      <c r="AE439" s="115"/>
      <c r="AF439" s="115"/>
    </row>
    <row r="440" spans="1:32" ht="12.75" customHeight="1">
      <c r="A440" s="125">
        <v>437</v>
      </c>
      <c r="B440" s="126">
        <v>67.269195731213756</v>
      </c>
      <c r="C440" s="127">
        <f t="shared" si="15"/>
        <v>6.4962869742952272</v>
      </c>
      <c r="D440" s="128"/>
      <c r="E440" s="125">
        <v>437</v>
      </c>
      <c r="F440" s="126">
        <v>38.221133938189631</v>
      </c>
      <c r="G440" s="127">
        <f t="shared" si="16"/>
        <v>11.433465074759599</v>
      </c>
      <c r="H440" s="129"/>
      <c r="I440" s="130">
        <f t="shared" si="26"/>
        <v>437</v>
      </c>
      <c r="J440" s="127">
        <f t="shared" si="17"/>
        <v>112.1153262186896</v>
      </c>
      <c r="K440" s="127">
        <f t="shared" si="18"/>
        <v>3.8977721845771356</v>
      </c>
      <c r="L440" s="128"/>
      <c r="M440" s="130">
        <f t="shared" si="27"/>
        <v>437</v>
      </c>
      <c r="N440" s="127">
        <f t="shared" si="19"/>
        <v>63.701889896982721</v>
      </c>
      <c r="O440" s="127">
        <f t="shared" si="20"/>
        <v>6.8600790448557598</v>
      </c>
      <c r="P440" s="129"/>
      <c r="Q440" s="130">
        <f t="shared" si="28"/>
        <v>437</v>
      </c>
      <c r="R440" s="127">
        <f t="shared" si="21"/>
        <v>168.17298932803439</v>
      </c>
      <c r="S440" s="127">
        <f t="shared" si="22"/>
        <v>2.5985147897180907</v>
      </c>
      <c r="T440" s="115"/>
      <c r="U440" s="130">
        <f t="shared" si="29"/>
        <v>437</v>
      </c>
      <c r="V440" s="127">
        <f t="shared" si="23"/>
        <v>95.552834845474067</v>
      </c>
      <c r="W440" s="127">
        <f t="shared" si="24"/>
        <v>4.5733860299038405</v>
      </c>
      <c r="X440" s="115"/>
      <c r="Y440" s="115"/>
      <c r="Z440" s="115"/>
      <c r="AA440" s="115"/>
      <c r="AB440" s="115"/>
      <c r="AC440" s="115"/>
      <c r="AD440" s="115"/>
      <c r="AE440" s="115"/>
      <c r="AF440" s="115"/>
    </row>
    <row r="441" spans="1:32" ht="12.75" customHeight="1">
      <c r="A441" s="125">
        <v>438</v>
      </c>
      <c r="B441" s="126">
        <v>67.299705982276734</v>
      </c>
      <c r="C441" s="127">
        <f t="shared" si="15"/>
        <v>6.5082007953399765</v>
      </c>
      <c r="D441" s="128"/>
      <c r="E441" s="125">
        <v>438</v>
      </c>
      <c r="F441" s="126">
        <v>38.238469308111789</v>
      </c>
      <c r="G441" s="127">
        <f t="shared" si="16"/>
        <v>11.454433399798356</v>
      </c>
      <c r="H441" s="129"/>
      <c r="I441" s="130">
        <f t="shared" si="26"/>
        <v>438</v>
      </c>
      <c r="J441" s="127">
        <f t="shared" si="17"/>
        <v>112.16617663712789</v>
      </c>
      <c r="K441" s="127">
        <f t="shared" si="18"/>
        <v>3.9049204772039858</v>
      </c>
      <c r="L441" s="128"/>
      <c r="M441" s="130">
        <f t="shared" si="27"/>
        <v>438</v>
      </c>
      <c r="N441" s="127">
        <f t="shared" si="19"/>
        <v>63.730782180186317</v>
      </c>
      <c r="O441" s="127">
        <f t="shared" si="20"/>
        <v>6.8726600398790136</v>
      </c>
      <c r="P441" s="129"/>
      <c r="Q441" s="130">
        <f t="shared" si="28"/>
        <v>438</v>
      </c>
      <c r="R441" s="127">
        <f t="shared" si="21"/>
        <v>168.24926495569181</v>
      </c>
      <c r="S441" s="127">
        <f t="shared" si="22"/>
        <v>2.6032803181359907</v>
      </c>
      <c r="T441" s="115"/>
      <c r="U441" s="130">
        <f t="shared" si="29"/>
        <v>438</v>
      </c>
      <c r="V441" s="127">
        <f t="shared" si="23"/>
        <v>95.596173270279465</v>
      </c>
      <c r="W441" s="127">
        <f t="shared" si="24"/>
        <v>4.5817733599193424</v>
      </c>
      <c r="X441" s="115"/>
      <c r="Y441" s="115"/>
      <c r="Z441" s="115"/>
      <c r="AA441" s="115"/>
      <c r="AB441" s="115"/>
      <c r="AC441" s="115"/>
      <c r="AD441" s="115"/>
      <c r="AE441" s="115"/>
      <c r="AF441" s="115"/>
    </row>
    <row r="442" spans="1:32" ht="12.75" customHeight="1">
      <c r="A442" s="125">
        <v>439</v>
      </c>
      <c r="B442" s="126">
        <v>67.330158285168409</v>
      </c>
      <c r="C442" s="127">
        <f t="shared" si="15"/>
        <v>6.5201094306160812</v>
      </c>
      <c r="D442" s="128"/>
      <c r="E442" s="125">
        <v>439</v>
      </c>
      <c r="F442" s="126">
        <v>38.255771752936596</v>
      </c>
      <c r="G442" s="127">
        <f t="shared" si="16"/>
        <v>11.475392597884303</v>
      </c>
      <c r="H442" s="129"/>
      <c r="I442" s="130">
        <f t="shared" si="26"/>
        <v>439</v>
      </c>
      <c r="J442" s="127">
        <f t="shared" si="17"/>
        <v>112.21693047528069</v>
      </c>
      <c r="K442" s="127">
        <f t="shared" si="18"/>
        <v>3.9120656583696483</v>
      </c>
      <c r="L442" s="128"/>
      <c r="M442" s="130">
        <f t="shared" si="27"/>
        <v>439</v>
      </c>
      <c r="N442" s="127">
        <f t="shared" si="19"/>
        <v>63.759619588227665</v>
      </c>
      <c r="O442" s="127">
        <f t="shared" si="20"/>
        <v>6.8852355587305807</v>
      </c>
      <c r="P442" s="129"/>
      <c r="Q442" s="130">
        <f t="shared" si="28"/>
        <v>439</v>
      </c>
      <c r="R442" s="127">
        <f t="shared" si="21"/>
        <v>168.32539571292102</v>
      </c>
      <c r="S442" s="127">
        <f t="shared" si="22"/>
        <v>2.6080437722464325</v>
      </c>
      <c r="T442" s="115"/>
      <c r="U442" s="130">
        <f t="shared" si="29"/>
        <v>439</v>
      </c>
      <c r="V442" s="127">
        <f t="shared" si="23"/>
        <v>95.63942938234149</v>
      </c>
      <c r="W442" s="127">
        <f t="shared" si="24"/>
        <v>4.5901570391537208</v>
      </c>
      <c r="X442" s="115"/>
      <c r="Y442" s="115"/>
      <c r="Z442" s="115"/>
      <c r="AA442" s="115"/>
      <c r="AB442" s="115"/>
      <c r="AC442" s="115"/>
      <c r="AD442" s="115"/>
      <c r="AE442" s="115"/>
      <c r="AF442" s="115"/>
    </row>
    <row r="443" spans="1:32" ht="12.75" customHeight="1">
      <c r="A443" s="125">
        <v>440</v>
      </c>
      <c r="B443" s="126">
        <v>67.360552903589564</v>
      </c>
      <c r="C443" s="127">
        <f t="shared" si="15"/>
        <v>6.5320128923192513</v>
      </c>
      <c r="D443" s="128"/>
      <c r="E443" s="125">
        <v>440</v>
      </c>
      <c r="F443" s="126">
        <v>38.273041422494074</v>
      </c>
      <c r="G443" s="127">
        <f t="shared" si="16"/>
        <v>11.49634269048188</v>
      </c>
      <c r="H443" s="129"/>
      <c r="I443" s="130">
        <f t="shared" si="26"/>
        <v>440</v>
      </c>
      <c r="J443" s="127">
        <f t="shared" si="17"/>
        <v>112.26758817264928</v>
      </c>
      <c r="K443" s="127">
        <f t="shared" si="18"/>
        <v>3.9192077353915504</v>
      </c>
      <c r="L443" s="128"/>
      <c r="M443" s="130">
        <f t="shared" si="27"/>
        <v>440</v>
      </c>
      <c r="N443" s="127">
        <f t="shared" si="19"/>
        <v>63.788402370823462</v>
      </c>
      <c r="O443" s="127">
        <f t="shared" si="20"/>
        <v>6.897805614289128</v>
      </c>
      <c r="P443" s="129"/>
      <c r="Q443" s="130">
        <f t="shared" si="28"/>
        <v>440</v>
      </c>
      <c r="R443" s="127">
        <f t="shared" si="21"/>
        <v>168.40138225897391</v>
      </c>
      <c r="S443" s="127">
        <f t="shared" si="22"/>
        <v>2.6128051569277004</v>
      </c>
      <c r="T443" s="115"/>
      <c r="U443" s="130">
        <f t="shared" si="29"/>
        <v>440</v>
      </c>
      <c r="V443" s="127">
        <f t="shared" si="23"/>
        <v>95.682603556235179</v>
      </c>
      <c r="W443" s="127">
        <f t="shared" si="24"/>
        <v>4.5985370761927529</v>
      </c>
      <c r="X443" s="115"/>
      <c r="Y443" s="115"/>
      <c r="Z443" s="115"/>
      <c r="AA443" s="115"/>
      <c r="AB443" s="115"/>
      <c r="AC443" s="115"/>
      <c r="AD443" s="115"/>
      <c r="AE443" s="115"/>
      <c r="AF443" s="115"/>
    </row>
    <row r="444" spans="1:32" ht="12.75" customHeight="1">
      <c r="A444" s="125">
        <v>441</v>
      </c>
      <c r="B444" s="126">
        <v>67.390890099445073</v>
      </c>
      <c r="C444" s="127">
        <f t="shared" si="15"/>
        <v>6.5439111925846394</v>
      </c>
      <c r="D444" s="128"/>
      <c r="E444" s="125">
        <v>441</v>
      </c>
      <c r="F444" s="126">
        <v>38.290278465593779</v>
      </c>
      <c r="G444" s="127">
        <f t="shared" si="16"/>
        <v>11.517283698948969</v>
      </c>
      <c r="H444" s="129"/>
      <c r="I444" s="130">
        <f t="shared" si="26"/>
        <v>441</v>
      </c>
      <c r="J444" s="127">
        <f t="shared" si="17"/>
        <v>112.3181501657418</v>
      </c>
      <c r="K444" s="127">
        <f t="shared" si="18"/>
        <v>3.9263467155507836</v>
      </c>
      <c r="L444" s="128"/>
      <c r="M444" s="130">
        <f t="shared" si="27"/>
        <v>441</v>
      </c>
      <c r="N444" s="127">
        <f t="shared" si="19"/>
        <v>63.817130775989632</v>
      </c>
      <c r="O444" s="127">
        <f t="shared" si="20"/>
        <v>6.9103702193693817</v>
      </c>
      <c r="P444" s="129"/>
      <c r="Q444" s="130">
        <f t="shared" si="28"/>
        <v>441</v>
      </c>
      <c r="R444" s="127">
        <f t="shared" si="21"/>
        <v>168.47722524861268</v>
      </c>
      <c r="S444" s="127">
        <f t="shared" si="22"/>
        <v>2.6175644770338558</v>
      </c>
      <c r="T444" s="115"/>
      <c r="U444" s="130">
        <f t="shared" si="29"/>
        <v>441</v>
      </c>
      <c r="V444" s="127">
        <f t="shared" si="23"/>
        <v>95.725696163984438</v>
      </c>
      <c r="W444" s="127">
        <f t="shared" si="24"/>
        <v>4.6069134795795881</v>
      </c>
      <c r="X444" s="115"/>
      <c r="Y444" s="115"/>
      <c r="Z444" s="115"/>
      <c r="AA444" s="115"/>
      <c r="AB444" s="115"/>
      <c r="AC444" s="115"/>
      <c r="AD444" s="115"/>
      <c r="AE444" s="115"/>
      <c r="AF444" s="115"/>
    </row>
    <row r="445" spans="1:32" ht="12.75" customHeight="1">
      <c r="A445" s="125">
        <v>442</v>
      </c>
      <c r="B445" s="126">
        <v>67.421170132860112</v>
      </c>
      <c r="C445" s="127">
        <f t="shared" si="15"/>
        <v>6.5558043434872921</v>
      </c>
      <c r="D445" s="128"/>
      <c r="E445" s="125">
        <v>442</v>
      </c>
      <c r="F445" s="126">
        <v>38.307483030034163</v>
      </c>
      <c r="G445" s="127">
        <f t="shared" si="16"/>
        <v>11.538215644537631</v>
      </c>
      <c r="H445" s="129"/>
      <c r="I445" s="130">
        <f t="shared" si="26"/>
        <v>442</v>
      </c>
      <c r="J445" s="127">
        <f t="shared" si="17"/>
        <v>112.36861688810019</v>
      </c>
      <c r="K445" s="127">
        <f t="shared" si="18"/>
        <v>3.9334826060923751</v>
      </c>
      <c r="L445" s="128"/>
      <c r="M445" s="130">
        <f t="shared" si="27"/>
        <v>442</v>
      </c>
      <c r="N445" s="127">
        <f t="shared" si="19"/>
        <v>63.845805050056939</v>
      </c>
      <c r="O445" s="127">
        <f t="shared" si="20"/>
        <v>6.9229293867225783</v>
      </c>
      <c r="P445" s="129"/>
      <c r="Q445" s="130">
        <f t="shared" si="28"/>
        <v>442</v>
      </c>
      <c r="R445" s="127">
        <f t="shared" si="21"/>
        <v>168.55292533215027</v>
      </c>
      <c r="S445" s="127">
        <f t="shared" si="22"/>
        <v>2.622321737394917</v>
      </c>
      <c r="T445" s="115"/>
      <c r="U445" s="130">
        <f t="shared" si="29"/>
        <v>442</v>
      </c>
      <c r="V445" s="127">
        <f t="shared" si="23"/>
        <v>95.768707575085401</v>
      </c>
      <c r="W445" s="127">
        <f t="shared" si="24"/>
        <v>4.6152862578150531</v>
      </c>
      <c r="X445" s="115"/>
      <c r="Y445" s="115"/>
      <c r="Z445" s="115"/>
      <c r="AA445" s="115"/>
      <c r="AB445" s="115"/>
      <c r="AC445" s="115"/>
      <c r="AD445" s="115"/>
      <c r="AE445" s="115"/>
      <c r="AF445" s="115"/>
    </row>
    <row r="446" spans="1:32" ht="12.75" customHeight="1">
      <c r="A446" s="125">
        <v>443</v>
      </c>
      <c r="B446" s="126">
        <v>67.451393262196362</v>
      </c>
      <c r="C446" s="127">
        <f t="shared" si="15"/>
        <v>6.5676923570425734</v>
      </c>
      <c r="D446" s="128"/>
      <c r="E446" s="125">
        <v>443</v>
      </c>
      <c r="F446" s="126">
        <v>38.324655262611572</v>
      </c>
      <c r="G446" s="127">
        <f t="shared" si="16"/>
        <v>11.559138548394928</v>
      </c>
      <c r="H446" s="129"/>
      <c r="I446" s="130">
        <f t="shared" si="26"/>
        <v>443</v>
      </c>
      <c r="J446" s="127">
        <f t="shared" si="17"/>
        <v>112.41898877032727</v>
      </c>
      <c r="K446" s="127">
        <f t="shared" si="18"/>
        <v>3.9406154142255443</v>
      </c>
      <c r="L446" s="128"/>
      <c r="M446" s="130">
        <f t="shared" si="27"/>
        <v>443</v>
      </c>
      <c r="N446" s="127">
        <f t="shared" si="19"/>
        <v>63.874425437685957</v>
      </c>
      <c r="O446" s="127">
        <f t="shared" si="20"/>
        <v>6.9354831290369567</v>
      </c>
      <c r="P446" s="129"/>
      <c r="Q446" s="130">
        <f t="shared" si="28"/>
        <v>443</v>
      </c>
      <c r="R446" s="127">
        <f t="shared" si="21"/>
        <v>168.6284831554909</v>
      </c>
      <c r="S446" s="127">
        <f t="shared" si="22"/>
        <v>2.6270769428170295</v>
      </c>
      <c r="T446" s="115"/>
      <c r="U446" s="130">
        <f t="shared" si="29"/>
        <v>443</v>
      </c>
      <c r="V446" s="127">
        <f t="shared" si="23"/>
        <v>95.811638156528929</v>
      </c>
      <c r="W446" s="127">
        <f t="shared" si="24"/>
        <v>4.6236554193579718</v>
      </c>
      <c r="X446" s="115"/>
      <c r="Y446" s="115"/>
      <c r="Z446" s="115"/>
      <c r="AA446" s="115"/>
      <c r="AB446" s="115"/>
      <c r="AC446" s="115"/>
      <c r="AD446" s="115"/>
      <c r="AE446" s="115"/>
      <c r="AF446" s="115"/>
    </row>
    <row r="447" spans="1:32" ht="12.75" customHeight="1">
      <c r="A447" s="125">
        <v>444</v>
      </c>
      <c r="B447" s="126">
        <v>67.481559744067781</v>
      </c>
      <c r="C447" s="127">
        <f t="shared" si="15"/>
        <v>6.5795752452066205</v>
      </c>
      <c r="D447" s="128"/>
      <c r="E447" s="125">
        <v>444</v>
      </c>
      <c r="F447" s="126">
        <v>38.341795309129424</v>
      </c>
      <c r="G447" s="127">
        <f t="shared" si="16"/>
        <v>11.580052431563653</v>
      </c>
      <c r="H447" s="129"/>
      <c r="I447" s="130">
        <f t="shared" si="26"/>
        <v>444</v>
      </c>
      <c r="J447" s="127">
        <f t="shared" si="17"/>
        <v>112.46926624011297</v>
      </c>
      <c r="K447" s="127">
        <f t="shared" si="18"/>
        <v>3.9477451471239724</v>
      </c>
      <c r="L447" s="128"/>
      <c r="M447" s="130">
        <f t="shared" si="27"/>
        <v>444</v>
      </c>
      <c r="N447" s="127">
        <f t="shared" si="19"/>
        <v>63.902992181882375</v>
      </c>
      <c r="O447" s="127">
        <f t="shared" si="20"/>
        <v>6.9480314589381909</v>
      </c>
      <c r="P447" s="129"/>
      <c r="Q447" s="130">
        <f t="shared" si="28"/>
        <v>444</v>
      </c>
      <c r="R447" s="127">
        <f t="shared" si="21"/>
        <v>168.70389936016943</v>
      </c>
      <c r="S447" s="127">
        <f t="shared" si="22"/>
        <v>2.6318300980826486</v>
      </c>
      <c r="T447" s="115"/>
      <c r="U447" s="130">
        <f t="shared" si="29"/>
        <v>444</v>
      </c>
      <c r="V447" s="127">
        <f t="shared" si="23"/>
        <v>95.854488272823559</v>
      </c>
      <c r="W447" s="127">
        <f t="shared" si="24"/>
        <v>4.6320209726254609</v>
      </c>
      <c r="X447" s="115"/>
      <c r="Y447" s="115"/>
      <c r="Z447" s="115"/>
      <c r="AA447" s="115"/>
      <c r="AB447" s="115"/>
      <c r="AC447" s="115"/>
      <c r="AD447" s="115"/>
      <c r="AE447" s="115"/>
      <c r="AF447" s="115"/>
    </row>
    <row r="448" spans="1:32" ht="12.75" customHeight="1">
      <c r="A448" s="125">
        <v>445</v>
      </c>
      <c r="B448" s="126">
        <v>67.511669833356436</v>
      </c>
      <c r="C448" s="127">
        <f t="shared" si="15"/>
        <v>6.5914530198767594</v>
      </c>
      <c r="D448" s="128"/>
      <c r="E448" s="125">
        <v>445</v>
      </c>
      <c r="F448" s="126">
        <v>38.358903314407073</v>
      </c>
      <c r="G448" s="127">
        <f t="shared" si="16"/>
        <v>11.600957314983095</v>
      </c>
      <c r="H448" s="129"/>
      <c r="I448" s="130">
        <f t="shared" si="26"/>
        <v>445</v>
      </c>
      <c r="J448" s="127">
        <f t="shared" si="17"/>
        <v>112.51944972226073</v>
      </c>
      <c r="K448" s="127">
        <f t="shared" si="18"/>
        <v>3.9548718119260555</v>
      </c>
      <c r="L448" s="128"/>
      <c r="M448" s="130">
        <f t="shared" si="27"/>
        <v>445</v>
      </c>
      <c r="N448" s="127">
        <f t="shared" si="19"/>
        <v>63.93150552401179</v>
      </c>
      <c r="O448" s="127">
        <f t="shared" si="20"/>
        <v>6.9605743889898566</v>
      </c>
      <c r="P448" s="129"/>
      <c r="Q448" s="130">
        <f t="shared" si="28"/>
        <v>445</v>
      </c>
      <c r="R448" s="127">
        <f t="shared" si="21"/>
        <v>168.77917458339107</v>
      </c>
      <c r="S448" s="127">
        <f t="shared" si="22"/>
        <v>2.6365812079507043</v>
      </c>
      <c r="T448" s="115"/>
      <c r="U448" s="130">
        <f t="shared" si="29"/>
        <v>445</v>
      </c>
      <c r="V448" s="127">
        <f t="shared" si="23"/>
        <v>95.897258286017674</v>
      </c>
      <c r="W448" s="127">
        <f t="shared" si="24"/>
        <v>4.6403829259932383</v>
      </c>
      <c r="X448" s="115"/>
      <c r="Y448" s="115"/>
      <c r="Z448" s="115"/>
      <c r="AA448" s="115"/>
      <c r="AB448" s="115"/>
      <c r="AC448" s="115"/>
      <c r="AD448" s="115"/>
      <c r="AE448" s="115"/>
      <c r="AF448" s="115"/>
    </row>
    <row r="449" spans="1:32" ht="12.75" customHeight="1">
      <c r="A449" s="125">
        <v>446</v>
      </c>
      <c r="B449" s="126">
        <v>67.541723783228022</v>
      </c>
      <c r="C449" s="127">
        <f t="shared" si="15"/>
        <v>6.6033256928919366</v>
      </c>
      <c r="D449" s="128"/>
      <c r="E449" s="125">
        <v>446</v>
      </c>
      <c r="F449" s="126">
        <v>38.375979422288644</v>
      </c>
      <c r="G449" s="127">
        <f t="shared" si="16"/>
        <v>11.621853219489811</v>
      </c>
      <c r="H449" s="129"/>
      <c r="I449" s="130">
        <f t="shared" si="26"/>
        <v>446</v>
      </c>
      <c r="J449" s="127">
        <f t="shared" si="17"/>
        <v>112.56953963871338</v>
      </c>
      <c r="K449" s="127">
        <f t="shared" si="18"/>
        <v>3.9619954157351618</v>
      </c>
      <c r="L449" s="128"/>
      <c r="M449" s="130">
        <f t="shared" si="27"/>
        <v>446</v>
      </c>
      <c r="N449" s="127">
        <f t="shared" si="19"/>
        <v>63.959965703814412</v>
      </c>
      <c r="O449" s="127">
        <f t="shared" si="20"/>
        <v>6.9731119316938859</v>
      </c>
      <c r="P449" s="129"/>
      <c r="Q449" s="130">
        <f t="shared" si="28"/>
        <v>446</v>
      </c>
      <c r="R449" s="127">
        <f t="shared" si="21"/>
        <v>168.85430945807005</v>
      </c>
      <c r="S449" s="127">
        <f t="shared" si="22"/>
        <v>2.6413302771567748</v>
      </c>
      <c r="T449" s="115"/>
      <c r="U449" s="130">
        <f t="shared" si="29"/>
        <v>446</v>
      </c>
      <c r="V449" s="127">
        <f t="shared" si="23"/>
        <v>95.9399485557216</v>
      </c>
      <c r="W449" s="127">
        <f t="shared" si="24"/>
        <v>4.6487412877959251</v>
      </c>
      <c r="X449" s="115"/>
      <c r="Y449" s="115"/>
      <c r="Z449" s="115"/>
      <c r="AA449" s="115"/>
      <c r="AB449" s="115"/>
      <c r="AC449" s="115"/>
      <c r="AD449" s="115"/>
      <c r="AE449" s="115"/>
      <c r="AF449" s="115"/>
    </row>
    <row r="450" spans="1:32" ht="12.75" customHeight="1">
      <c r="A450" s="125">
        <v>447</v>
      </c>
      <c r="B450" s="126">
        <v>67.571721845147138</v>
      </c>
      <c r="C450" s="127">
        <f t="shared" si="15"/>
        <v>6.6151932760331551</v>
      </c>
      <c r="D450" s="128"/>
      <c r="E450" s="125">
        <v>447</v>
      </c>
      <c r="F450" s="126">
        <v>38.393023775651791</v>
      </c>
      <c r="G450" s="127">
        <f t="shared" si="16"/>
        <v>11.642740165818351</v>
      </c>
      <c r="H450" s="129"/>
      <c r="I450" s="130">
        <f t="shared" si="26"/>
        <v>447</v>
      </c>
      <c r="J450" s="127">
        <f t="shared" si="17"/>
        <v>112.61953640857857</v>
      </c>
      <c r="K450" s="127">
        <f t="shared" si="18"/>
        <v>3.9691159656198929</v>
      </c>
      <c r="L450" s="128"/>
      <c r="M450" s="130">
        <f t="shared" si="27"/>
        <v>447</v>
      </c>
      <c r="N450" s="127">
        <f t="shared" si="19"/>
        <v>63.988372959419657</v>
      </c>
      <c r="O450" s="127">
        <f t="shared" si="20"/>
        <v>6.9856440994910098</v>
      </c>
      <c r="P450" s="129"/>
      <c r="Q450" s="130">
        <f t="shared" si="28"/>
        <v>447</v>
      </c>
      <c r="R450" s="127">
        <f t="shared" si="21"/>
        <v>168.92930461286784</v>
      </c>
      <c r="S450" s="127">
        <f t="shared" si="22"/>
        <v>2.6460773104132622</v>
      </c>
      <c r="T450" s="115"/>
      <c r="U450" s="130">
        <f t="shared" si="29"/>
        <v>447</v>
      </c>
      <c r="V450" s="127">
        <f t="shared" si="23"/>
        <v>95.982559439129474</v>
      </c>
      <c r="W450" s="127">
        <f t="shared" si="24"/>
        <v>4.6570960663273402</v>
      </c>
      <c r="X450" s="115"/>
      <c r="Y450" s="115"/>
      <c r="Z450" s="115"/>
      <c r="AA450" s="115"/>
      <c r="AB450" s="115"/>
      <c r="AC450" s="115"/>
      <c r="AD450" s="115"/>
      <c r="AE450" s="115"/>
      <c r="AF450" s="115"/>
    </row>
    <row r="451" spans="1:32" ht="12.75" customHeight="1">
      <c r="A451" s="125">
        <v>448</v>
      </c>
      <c r="B451" s="126">
        <v>67.601664268892719</v>
      </c>
      <c r="C451" s="127">
        <f t="shared" si="15"/>
        <v>6.6270557810238655</v>
      </c>
      <c r="D451" s="128"/>
      <c r="E451" s="125">
        <v>448</v>
      </c>
      <c r="F451" s="126">
        <v>38.410036516416319</v>
      </c>
      <c r="G451" s="127">
        <f t="shared" si="16"/>
        <v>11.663618174602004</v>
      </c>
      <c r="H451" s="129"/>
      <c r="I451" s="130">
        <f t="shared" si="26"/>
        <v>448</v>
      </c>
      <c r="J451" s="127">
        <f t="shared" si="17"/>
        <v>112.66944044815453</v>
      </c>
      <c r="K451" s="127">
        <f t="shared" si="18"/>
        <v>3.9762334686143195</v>
      </c>
      <c r="L451" s="128"/>
      <c r="M451" s="130">
        <f t="shared" si="27"/>
        <v>448</v>
      </c>
      <c r="N451" s="127">
        <f t="shared" si="19"/>
        <v>64.01672752736053</v>
      </c>
      <c r="O451" s="127">
        <f t="shared" si="20"/>
        <v>6.998170904761202</v>
      </c>
      <c r="P451" s="129"/>
      <c r="Q451" s="130">
        <f t="shared" si="28"/>
        <v>448</v>
      </c>
      <c r="R451" s="127">
        <f t="shared" si="21"/>
        <v>169.00416067223179</v>
      </c>
      <c r="S451" s="127">
        <f t="shared" si="22"/>
        <v>2.6508223124095465</v>
      </c>
      <c r="T451" s="115"/>
      <c r="U451" s="130">
        <f t="shared" si="29"/>
        <v>448</v>
      </c>
      <c r="V451" s="127">
        <f t="shared" si="23"/>
        <v>96.025091291040795</v>
      </c>
      <c r="W451" s="127">
        <f t="shared" si="24"/>
        <v>4.6654472698408016</v>
      </c>
      <c r="X451" s="115"/>
      <c r="Y451" s="115"/>
      <c r="Z451" s="115"/>
      <c r="AA451" s="115"/>
      <c r="AB451" s="115"/>
      <c r="AC451" s="115"/>
      <c r="AD451" s="115"/>
      <c r="AE451" s="115"/>
      <c r="AF451" s="115"/>
    </row>
    <row r="452" spans="1:32" ht="12.75" customHeight="1">
      <c r="A452" s="125">
        <v>449</v>
      </c>
      <c r="B452" s="126">
        <v>67.631551302572873</v>
      </c>
      <c r="C452" s="127">
        <f t="shared" si="15"/>
        <v>6.6389132195304077</v>
      </c>
      <c r="D452" s="128"/>
      <c r="E452" s="125">
        <v>449</v>
      </c>
      <c r="F452" s="126">
        <v>38.427017785552771</v>
      </c>
      <c r="G452" s="127">
        <f t="shared" si="16"/>
        <v>11.684487266373516</v>
      </c>
      <c r="H452" s="129"/>
      <c r="I452" s="130">
        <f t="shared" si="26"/>
        <v>449</v>
      </c>
      <c r="J452" s="127">
        <f t="shared" si="17"/>
        <v>112.71925217095479</v>
      </c>
      <c r="K452" s="127">
        <f t="shared" si="18"/>
        <v>3.9833479317182445</v>
      </c>
      <c r="L452" s="128"/>
      <c r="M452" s="130">
        <f t="shared" si="27"/>
        <v>449</v>
      </c>
      <c r="N452" s="127">
        <f t="shared" si="19"/>
        <v>64.045029642587949</v>
      </c>
      <c r="O452" s="127">
        <f t="shared" si="20"/>
        <v>7.0106923598241107</v>
      </c>
      <c r="P452" s="129"/>
      <c r="Q452" s="130">
        <f t="shared" si="28"/>
        <v>449</v>
      </c>
      <c r="R452" s="127">
        <f t="shared" si="21"/>
        <v>169.07887825643218</v>
      </c>
      <c r="S452" s="127">
        <f t="shared" si="22"/>
        <v>2.6555652878121632</v>
      </c>
      <c r="T452" s="115"/>
      <c r="U452" s="130">
        <f t="shared" si="29"/>
        <v>449</v>
      </c>
      <c r="V452" s="127">
        <f t="shared" si="23"/>
        <v>96.067544463881916</v>
      </c>
      <c r="W452" s="127">
        <f t="shared" si="24"/>
        <v>4.6737949065494071</v>
      </c>
      <c r="X452" s="115"/>
      <c r="Y452" s="115"/>
      <c r="Z452" s="115"/>
      <c r="AA452" s="115"/>
      <c r="AB452" s="115"/>
      <c r="AC452" s="115"/>
      <c r="AD452" s="115"/>
      <c r="AE452" s="115"/>
      <c r="AF452" s="115"/>
    </row>
    <row r="453" spans="1:32" ht="12.75" customHeight="1">
      <c r="A453" s="125">
        <v>450</v>
      </c>
      <c r="B453" s="126">
        <v>67.661383192639789</v>
      </c>
      <c r="C453" s="127">
        <f t="shared" si="15"/>
        <v>6.6507656031624114</v>
      </c>
      <c r="D453" s="128"/>
      <c r="E453" s="125">
        <v>450</v>
      </c>
      <c r="F453" s="126">
        <v>38.443967723090786</v>
      </c>
      <c r="G453" s="127">
        <f t="shared" si="16"/>
        <v>11.705347461565845</v>
      </c>
      <c r="H453" s="129"/>
      <c r="I453" s="130">
        <f t="shared" si="26"/>
        <v>450</v>
      </c>
      <c r="J453" s="127">
        <f t="shared" si="17"/>
        <v>112.76897198773298</v>
      </c>
      <c r="K453" s="127">
        <f t="shared" si="18"/>
        <v>3.9904593618974467</v>
      </c>
      <c r="L453" s="128"/>
      <c r="M453" s="130">
        <f t="shared" si="27"/>
        <v>450</v>
      </c>
      <c r="N453" s="127">
        <f t="shared" si="19"/>
        <v>64.073279538484641</v>
      </c>
      <c r="O453" s="127">
        <f t="shared" si="20"/>
        <v>7.0232084769395069</v>
      </c>
      <c r="P453" s="129"/>
      <c r="Q453" s="130">
        <f t="shared" si="28"/>
        <v>450</v>
      </c>
      <c r="R453" s="127">
        <f t="shared" si="21"/>
        <v>169.15345798159947</v>
      </c>
      <c r="S453" s="127">
        <f t="shared" si="22"/>
        <v>2.6603062412649643</v>
      </c>
      <c r="T453" s="115"/>
      <c r="U453" s="130">
        <f t="shared" si="29"/>
        <v>450</v>
      </c>
      <c r="V453" s="127">
        <f t="shared" si="23"/>
        <v>96.109919307726955</v>
      </c>
      <c r="W453" s="127">
        <f t="shared" si="24"/>
        <v>4.6821389846263388</v>
      </c>
      <c r="X453" s="115"/>
      <c r="Y453" s="115"/>
      <c r="Z453" s="115"/>
      <c r="AA453" s="115"/>
      <c r="AB453" s="115"/>
      <c r="AC453" s="115"/>
      <c r="AD453" s="115"/>
      <c r="AE453" s="115"/>
      <c r="AF453" s="115"/>
    </row>
    <row r="454" spans="1:32" ht="12.75" customHeight="1">
      <c r="A454" s="125">
        <v>451</v>
      </c>
      <c r="B454" s="126">
        <v>67.691160183904486</v>
      </c>
      <c r="C454" s="127">
        <f t="shared" si="15"/>
        <v>6.6626129434732038</v>
      </c>
      <c r="D454" s="128"/>
      <c r="E454" s="125">
        <v>451</v>
      </c>
      <c r="F454" s="126">
        <v>38.460886468127548</v>
      </c>
      <c r="G454" s="127">
        <f t="shared" si="16"/>
        <v>11.726198780512838</v>
      </c>
      <c r="H454" s="129"/>
      <c r="I454" s="130">
        <f t="shared" si="26"/>
        <v>451</v>
      </c>
      <c r="J454" s="127">
        <f t="shared" si="17"/>
        <v>112.81860030650748</v>
      </c>
      <c r="K454" s="127">
        <f t="shared" si="18"/>
        <v>3.9975677660839222</v>
      </c>
      <c r="L454" s="128"/>
      <c r="M454" s="130">
        <f t="shared" si="27"/>
        <v>451</v>
      </c>
      <c r="N454" s="127">
        <f t="shared" si="19"/>
        <v>64.101477446879244</v>
      </c>
      <c r="O454" s="127">
        <f t="shared" si="20"/>
        <v>7.0357192683077034</v>
      </c>
      <c r="P454" s="129"/>
      <c r="Q454" s="130">
        <f t="shared" si="28"/>
        <v>451</v>
      </c>
      <c r="R454" s="127">
        <f t="shared" si="21"/>
        <v>169.2279004597612</v>
      </c>
      <c r="S454" s="127">
        <f t="shared" si="22"/>
        <v>2.6650451773892816</v>
      </c>
      <c r="T454" s="115"/>
      <c r="U454" s="130">
        <f t="shared" si="29"/>
        <v>451</v>
      </c>
      <c r="V454" s="127">
        <f t="shared" si="23"/>
        <v>96.152216170318866</v>
      </c>
      <c r="W454" s="127">
        <f t="shared" si="24"/>
        <v>4.6904795122051359</v>
      </c>
      <c r="X454" s="115"/>
      <c r="Y454" s="115"/>
      <c r="Z454" s="115"/>
      <c r="AA454" s="115"/>
      <c r="AB454" s="115"/>
      <c r="AC454" s="115"/>
      <c r="AD454" s="115"/>
      <c r="AE454" s="115"/>
      <c r="AF454" s="115"/>
    </row>
    <row r="455" spans="1:32" ht="12.75" customHeight="1">
      <c r="A455" s="125">
        <v>452</v>
      </c>
      <c r="B455" s="126">
        <v>67.72088251955131</v>
      </c>
      <c r="C455" s="127">
        <f t="shared" si="15"/>
        <v>6.6744552519602154</v>
      </c>
      <c r="D455" s="128"/>
      <c r="E455" s="125">
        <v>452</v>
      </c>
      <c r="F455" s="126">
        <v>38.477774158835977</v>
      </c>
      <c r="G455" s="127">
        <f t="shared" si="16"/>
        <v>11.747041243449978</v>
      </c>
      <c r="H455" s="129"/>
      <c r="I455" s="130">
        <f t="shared" si="26"/>
        <v>452</v>
      </c>
      <c r="J455" s="127">
        <f t="shared" si="17"/>
        <v>112.86813753258552</v>
      </c>
      <c r="K455" s="127">
        <f t="shared" si="18"/>
        <v>4.0046731511761289</v>
      </c>
      <c r="L455" s="128"/>
      <c r="M455" s="130">
        <f t="shared" si="27"/>
        <v>452</v>
      </c>
      <c r="N455" s="127">
        <f t="shared" si="19"/>
        <v>64.129623598059965</v>
      </c>
      <c r="O455" s="127">
        <f t="shared" si="20"/>
        <v>7.0482247460699865</v>
      </c>
      <c r="P455" s="129"/>
      <c r="Q455" s="130">
        <f t="shared" si="28"/>
        <v>452</v>
      </c>
      <c r="R455" s="127">
        <f t="shared" si="21"/>
        <v>169.30220629887827</v>
      </c>
      <c r="S455" s="127">
        <f t="shared" si="22"/>
        <v>2.6697821007840861</v>
      </c>
      <c r="T455" s="115"/>
      <c r="U455" s="130">
        <f t="shared" si="29"/>
        <v>452</v>
      </c>
      <c r="V455" s="127">
        <f t="shared" si="23"/>
        <v>96.194435397089933</v>
      </c>
      <c r="W455" s="127">
        <f t="shared" si="24"/>
        <v>4.6988164973799913</v>
      </c>
      <c r="X455" s="115"/>
      <c r="Y455" s="115"/>
      <c r="Z455" s="115"/>
      <c r="AA455" s="115"/>
      <c r="AB455" s="115"/>
      <c r="AC455" s="115"/>
      <c r="AD455" s="115"/>
      <c r="AE455" s="115"/>
      <c r="AF455" s="115"/>
    </row>
    <row r="456" spans="1:32" ht="12.75" customHeight="1">
      <c r="A456" s="125">
        <v>453</v>
      </c>
      <c r="B456" s="126">
        <v>67.75055044115237</v>
      </c>
      <c r="C456" s="127">
        <f t="shared" si="15"/>
        <v>6.6862925400653754</v>
      </c>
      <c r="D456" s="128"/>
      <c r="E456" s="125">
        <v>453</v>
      </c>
      <c r="F456" s="126">
        <v>38.494630932472944</v>
      </c>
      <c r="G456" s="127">
        <f t="shared" si="16"/>
        <v>11.767874870515058</v>
      </c>
      <c r="H456" s="129"/>
      <c r="I456" s="130">
        <f t="shared" si="26"/>
        <v>453</v>
      </c>
      <c r="J456" s="127">
        <f t="shared" si="17"/>
        <v>112.91758406858729</v>
      </c>
      <c r="K456" s="127">
        <f t="shared" si="18"/>
        <v>4.0117755240392245</v>
      </c>
      <c r="L456" s="128"/>
      <c r="M456" s="130">
        <f t="shared" si="27"/>
        <v>453</v>
      </c>
      <c r="N456" s="127">
        <f t="shared" si="19"/>
        <v>64.15771822078824</v>
      </c>
      <c r="O456" s="127">
        <f t="shared" si="20"/>
        <v>7.0607249223090349</v>
      </c>
      <c r="P456" s="129"/>
      <c r="Q456" s="130">
        <f t="shared" si="28"/>
        <v>453</v>
      </c>
      <c r="R456" s="127">
        <f t="shared" si="21"/>
        <v>169.37637610288093</v>
      </c>
      <c r="S456" s="127">
        <f t="shared" si="22"/>
        <v>2.67451701602615</v>
      </c>
      <c r="T456" s="115"/>
      <c r="U456" s="130">
        <f t="shared" si="29"/>
        <v>453</v>
      </c>
      <c r="V456" s="127">
        <f t="shared" si="23"/>
        <v>96.23657733118236</v>
      </c>
      <c r="W456" s="127">
        <f t="shared" si="24"/>
        <v>4.7071499482060233</v>
      </c>
      <c r="X456" s="115"/>
      <c r="Y456" s="115"/>
      <c r="Z456" s="115"/>
      <c r="AA456" s="115"/>
      <c r="AB456" s="115"/>
      <c r="AC456" s="115"/>
      <c r="AD456" s="115"/>
      <c r="AE456" s="115"/>
      <c r="AF456" s="115"/>
    </row>
    <row r="457" spans="1:32" ht="12.75" customHeight="1">
      <c r="A457" s="125">
        <v>454</v>
      </c>
      <c r="B457" s="126">
        <v>67.780164188681695</v>
      </c>
      <c r="C457" s="127">
        <f t="shared" si="15"/>
        <v>6.6981248191755105</v>
      </c>
      <c r="D457" s="128"/>
      <c r="E457" s="125">
        <v>454</v>
      </c>
      <c r="F457" s="126">
        <v>38.511456925387328</v>
      </c>
      <c r="G457" s="127">
        <f t="shared" si="16"/>
        <v>11.788699681748898</v>
      </c>
      <c r="H457" s="129"/>
      <c r="I457" s="130">
        <f t="shared" si="26"/>
        <v>454</v>
      </c>
      <c r="J457" s="127">
        <f t="shared" si="17"/>
        <v>112.9669403144695</v>
      </c>
      <c r="K457" s="127">
        <f t="shared" si="18"/>
        <v>4.0188748915053063</v>
      </c>
      <c r="L457" s="128"/>
      <c r="M457" s="130">
        <f t="shared" si="27"/>
        <v>454</v>
      </c>
      <c r="N457" s="127">
        <f t="shared" si="19"/>
        <v>64.185761542312221</v>
      </c>
      <c r="O457" s="127">
        <f t="shared" si="20"/>
        <v>7.0732198090493386</v>
      </c>
      <c r="P457" s="129"/>
      <c r="Q457" s="130">
        <f t="shared" si="28"/>
        <v>454</v>
      </c>
      <c r="R457" s="127">
        <f t="shared" si="21"/>
        <v>169.45041047170423</v>
      </c>
      <c r="S457" s="127">
        <f t="shared" si="22"/>
        <v>2.6792499276702042</v>
      </c>
      <c r="T457" s="115"/>
      <c r="U457" s="130">
        <f t="shared" si="29"/>
        <v>454</v>
      </c>
      <c r="V457" s="127">
        <f t="shared" si="23"/>
        <v>96.27864231346831</v>
      </c>
      <c r="W457" s="127">
        <f t="shared" si="24"/>
        <v>4.7154798726995599</v>
      </c>
      <c r="X457" s="115"/>
      <c r="Y457" s="115"/>
      <c r="Z457" s="115"/>
      <c r="AA457" s="115"/>
      <c r="AB457" s="115"/>
      <c r="AC457" s="115"/>
      <c r="AD457" s="115"/>
      <c r="AE457" s="115"/>
      <c r="AF457" s="115"/>
    </row>
    <row r="458" spans="1:32" ht="12.75" customHeight="1">
      <c r="A458" s="125">
        <v>455</v>
      </c>
      <c r="B458" s="126">
        <v>67.809724000529329</v>
      </c>
      <c r="C458" s="127">
        <f t="shared" si="15"/>
        <v>6.7099521006227398</v>
      </c>
      <c r="D458" s="128"/>
      <c r="E458" s="125">
        <v>455</v>
      </c>
      <c r="F458" s="126">
        <v>38.528252273028031</v>
      </c>
      <c r="G458" s="127">
        <f t="shared" si="16"/>
        <v>11.809515697096021</v>
      </c>
      <c r="H458" s="129"/>
      <c r="I458" s="130">
        <f t="shared" si="26"/>
        <v>455</v>
      </c>
      <c r="J458" s="127">
        <f t="shared" si="17"/>
        <v>113.01620666754889</v>
      </c>
      <c r="K458" s="127">
        <f t="shared" si="18"/>
        <v>4.0259712603736437</v>
      </c>
      <c r="L458" s="128"/>
      <c r="M458" s="130">
        <f t="shared" si="27"/>
        <v>455</v>
      </c>
      <c r="N458" s="127">
        <f t="shared" si="19"/>
        <v>64.21375378838006</v>
      </c>
      <c r="O458" s="127">
        <f t="shared" si="20"/>
        <v>7.0857094182576121</v>
      </c>
      <c r="P458" s="129"/>
      <c r="Q458" s="130">
        <f t="shared" si="28"/>
        <v>455</v>
      </c>
      <c r="R458" s="127">
        <f t="shared" si="21"/>
        <v>169.5243100013233</v>
      </c>
      <c r="S458" s="127">
        <f t="shared" si="22"/>
        <v>2.6839808402490966</v>
      </c>
      <c r="T458" s="115"/>
      <c r="U458" s="130">
        <f t="shared" si="29"/>
        <v>455</v>
      </c>
      <c r="V458" s="127">
        <f t="shared" si="23"/>
        <v>96.320630682570069</v>
      </c>
      <c r="W458" s="127">
        <f t="shared" si="24"/>
        <v>4.723806278838409</v>
      </c>
      <c r="X458" s="115"/>
      <c r="Y458" s="115"/>
      <c r="Z458" s="115"/>
      <c r="AA458" s="115"/>
      <c r="AB458" s="115"/>
      <c r="AC458" s="115"/>
      <c r="AD458" s="115"/>
      <c r="AE458" s="115"/>
      <c r="AF458" s="115"/>
    </row>
    <row r="459" spans="1:32" ht="12.75" customHeight="1">
      <c r="A459" s="125">
        <v>456</v>
      </c>
      <c r="B459" s="126">
        <v>67.839230113515242</v>
      </c>
      <c r="C459" s="127">
        <f t="shared" si="15"/>
        <v>6.721774395684859</v>
      </c>
      <c r="D459" s="128"/>
      <c r="E459" s="125">
        <v>456</v>
      </c>
      <c r="F459" s="126">
        <v>38.54501710995185</v>
      </c>
      <c r="G459" s="127">
        <f t="shared" si="16"/>
        <v>11.830322936405349</v>
      </c>
      <c r="H459" s="129"/>
      <c r="I459" s="130">
        <f t="shared" si="26"/>
        <v>456</v>
      </c>
      <c r="J459" s="127">
        <f t="shared" si="17"/>
        <v>113.06538352252541</v>
      </c>
      <c r="K459" s="127">
        <f t="shared" si="18"/>
        <v>4.0330646374109156</v>
      </c>
      <c r="L459" s="128"/>
      <c r="M459" s="130">
        <f t="shared" si="27"/>
        <v>456</v>
      </c>
      <c r="N459" s="127">
        <f t="shared" si="19"/>
        <v>64.241695183253086</v>
      </c>
      <c r="O459" s="127">
        <f t="shared" si="20"/>
        <v>7.0981937618432092</v>
      </c>
      <c r="P459" s="129"/>
      <c r="Q459" s="130">
        <f t="shared" si="28"/>
        <v>456</v>
      </c>
      <c r="R459" s="127">
        <f t="shared" si="21"/>
        <v>169.59807528378809</v>
      </c>
      <c r="S459" s="127">
        <f t="shared" si="22"/>
        <v>2.6887097582739439</v>
      </c>
      <c r="T459" s="115"/>
      <c r="U459" s="130">
        <f t="shared" si="29"/>
        <v>456</v>
      </c>
      <c r="V459" s="127">
        <f t="shared" si="23"/>
        <v>96.362542774879614</v>
      </c>
      <c r="W459" s="127">
        <f t="shared" si="24"/>
        <v>4.7321291745621403</v>
      </c>
      <c r="X459" s="115"/>
      <c r="Y459" s="115"/>
      <c r="Z459" s="115"/>
      <c r="AA459" s="115"/>
      <c r="AB459" s="115"/>
      <c r="AC459" s="115"/>
      <c r="AD459" s="115"/>
      <c r="AE459" s="115"/>
      <c r="AF459" s="115"/>
    </row>
    <row r="460" spans="1:32" ht="12.75" customHeight="1">
      <c r="A460" s="125">
        <v>457</v>
      </c>
      <c r="B460" s="126">
        <v>67.868682762903049</v>
      </c>
      <c r="C460" s="127">
        <f t="shared" si="15"/>
        <v>6.7335917155857299</v>
      </c>
      <c r="D460" s="128"/>
      <c r="E460" s="125">
        <v>457</v>
      </c>
      <c r="F460" s="126">
        <v>38.561751569831266</v>
      </c>
      <c r="G460" s="127">
        <f t="shared" si="16"/>
        <v>11.851121419430889</v>
      </c>
      <c r="H460" s="129"/>
      <c r="I460" s="130">
        <f t="shared" si="26"/>
        <v>457</v>
      </c>
      <c r="J460" s="127">
        <f t="shared" si="17"/>
        <v>113.11447127150508</v>
      </c>
      <c r="K460" s="127">
        <f t="shared" si="18"/>
        <v>4.0401550293514381</v>
      </c>
      <c r="L460" s="128"/>
      <c r="M460" s="130">
        <f t="shared" si="27"/>
        <v>457</v>
      </c>
      <c r="N460" s="127">
        <f t="shared" si="19"/>
        <v>64.269585949718774</v>
      </c>
      <c r="O460" s="127">
        <f t="shared" si="20"/>
        <v>7.1106728516585331</v>
      </c>
      <c r="P460" s="129"/>
      <c r="Q460" s="130">
        <f t="shared" si="28"/>
        <v>457</v>
      </c>
      <c r="R460" s="127">
        <f t="shared" si="21"/>
        <v>169.6717069072576</v>
      </c>
      <c r="S460" s="127">
        <f t="shared" si="22"/>
        <v>2.6934366862342922</v>
      </c>
      <c r="T460" s="115"/>
      <c r="U460" s="130">
        <f t="shared" si="29"/>
        <v>457</v>
      </c>
      <c r="V460" s="127">
        <f t="shared" si="23"/>
        <v>96.404378924578154</v>
      </c>
      <c r="W460" s="127">
        <f t="shared" si="24"/>
        <v>4.740448567772356</v>
      </c>
      <c r="X460" s="115"/>
      <c r="Y460" s="115"/>
      <c r="Z460" s="115"/>
      <c r="AA460" s="115"/>
      <c r="AB460" s="115"/>
      <c r="AC460" s="115"/>
      <c r="AD460" s="115"/>
      <c r="AE460" s="115"/>
      <c r="AF460" s="115"/>
    </row>
    <row r="461" spans="1:32" ht="12.75" customHeight="1">
      <c r="A461" s="125">
        <v>458</v>
      </c>
      <c r="B461" s="126">
        <v>67.898082182413717</v>
      </c>
      <c r="C461" s="127">
        <f t="shared" si="15"/>
        <v>6.7454040714956536</v>
      </c>
      <c r="D461" s="128"/>
      <c r="E461" s="125">
        <v>458</v>
      </c>
      <c r="F461" s="126">
        <v>38.578455785462339</v>
      </c>
      <c r="G461" s="127">
        <f t="shared" si="16"/>
        <v>11.871911165832351</v>
      </c>
      <c r="H461" s="129"/>
      <c r="I461" s="130">
        <f t="shared" si="26"/>
        <v>458</v>
      </c>
      <c r="J461" s="127">
        <f t="shared" si="17"/>
        <v>113.16347030402287</v>
      </c>
      <c r="K461" s="127">
        <f t="shared" si="18"/>
        <v>4.0472424428973923</v>
      </c>
      <c r="L461" s="128"/>
      <c r="M461" s="130">
        <f t="shared" si="27"/>
        <v>458</v>
      </c>
      <c r="N461" s="127">
        <f t="shared" si="19"/>
        <v>64.297426309103898</v>
      </c>
      <c r="O461" s="127">
        <f t="shared" si="20"/>
        <v>7.1231466994994106</v>
      </c>
      <c r="P461" s="129"/>
      <c r="Q461" s="130">
        <f t="shared" si="28"/>
        <v>458</v>
      </c>
      <c r="R461" s="127">
        <f t="shared" si="21"/>
        <v>169.74520545603428</v>
      </c>
      <c r="S461" s="127">
        <f t="shared" si="22"/>
        <v>2.6981616285982617</v>
      </c>
      <c r="T461" s="115"/>
      <c r="U461" s="130">
        <f t="shared" si="29"/>
        <v>458</v>
      </c>
      <c r="V461" s="127">
        <f t="shared" si="23"/>
        <v>96.44613946365584</v>
      </c>
      <c r="W461" s="127">
        <f t="shared" si="24"/>
        <v>4.7487644663329407</v>
      </c>
      <c r="X461" s="115"/>
      <c r="Y461" s="115"/>
      <c r="Z461" s="115"/>
      <c r="AA461" s="115"/>
      <c r="AB461" s="115"/>
      <c r="AC461" s="115"/>
      <c r="AD461" s="115"/>
      <c r="AE461" s="115"/>
      <c r="AF461" s="115"/>
    </row>
    <row r="462" spans="1:32" ht="12.75" customHeight="1">
      <c r="A462" s="125">
        <v>459</v>
      </c>
      <c r="B462" s="126">
        <v>67.92742860423887</v>
      </c>
      <c r="C462" s="127">
        <f t="shared" si="15"/>
        <v>6.7572114745317631</v>
      </c>
      <c r="D462" s="128"/>
      <c r="E462" s="125">
        <v>459</v>
      </c>
      <c r="F462" s="126">
        <v>38.595129888772085</v>
      </c>
      <c r="G462" s="127">
        <f t="shared" si="16"/>
        <v>11.892692195175902</v>
      </c>
      <c r="H462" s="129"/>
      <c r="I462" s="130">
        <f t="shared" si="26"/>
        <v>459</v>
      </c>
      <c r="J462" s="127">
        <f t="shared" si="17"/>
        <v>113.21238100706479</v>
      </c>
      <c r="K462" s="127">
        <f t="shared" si="18"/>
        <v>4.0543268847190577</v>
      </c>
      <c r="L462" s="128"/>
      <c r="M462" s="130">
        <f t="shared" si="27"/>
        <v>459</v>
      </c>
      <c r="N462" s="127">
        <f t="shared" si="19"/>
        <v>64.325216481286816</v>
      </c>
      <c r="O462" s="127">
        <f t="shared" si="20"/>
        <v>7.1356153171055414</v>
      </c>
      <c r="P462" s="129"/>
      <c r="Q462" s="130">
        <f t="shared" si="28"/>
        <v>459</v>
      </c>
      <c r="R462" s="127">
        <f t="shared" si="21"/>
        <v>169.81857151059717</v>
      </c>
      <c r="S462" s="127">
        <f t="shared" si="22"/>
        <v>2.7028845898127054</v>
      </c>
      <c r="T462" s="115"/>
      <c r="U462" s="130">
        <f t="shared" si="29"/>
        <v>459</v>
      </c>
      <c r="V462" s="127">
        <f t="shared" si="23"/>
        <v>96.48782472193021</v>
      </c>
      <c r="W462" s="127">
        <f t="shared" si="24"/>
        <v>4.7570768780703618</v>
      </c>
      <c r="X462" s="115"/>
      <c r="Y462" s="115"/>
      <c r="Z462" s="115"/>
      <c r="AA462" s="115"/>
      <c r="AB462" s="115"/>
      <c r="AC462" s="115"/>
      <c r="AD462" s="115"/>
      <c r="AE462" s="115"/>
      <c r="AF462" s="115"/>
    </row>
    <row r="463" spans="1:32" ht="12.75" customHeight="1">
      <c r="A463" s="125">
        <v>460</v>
      </c>
      <c r="B463" s="126">
        <v>67.956722259054288</v>
      </c>
      <c r="C463" s="127">
        <f t="shared" si="15"/>
        <v>6.7690139357583776</v>
      </c>
      <c r="D463" s="128"/>
      <c r="E463" s="125">
        <v>460</v>
      </c>
      <c r="F463" s="126">
        <v>38.611774010826295</v>
      </c>
      <c r="G463" s="127">
        <f t="shared" si="16"/>
        <v>11.913464526934746</v>
      </c>
      <c r="H463" s="129"/>
      <c r="I463" s="130">
        <f t="shared" si="26"/>
        <v>460</v>
      </c>
      <c r="J463" s="127">
        <f t="shared" si="17"/>
        <v>113.26120376509049</v>
      </c>
      <c r="K463" s="127">
        <f t="shared" si="18"/>
        <v>4.061408361455026</v>
      </c>
      <c r="L463" s="128"/>
      <c r="M463" s="130">
        <f t="shared" si="27"/>
        <v>460</v>
      </c>
      <c r="N463" s="127">
        <f t="shared" si="19"/>
        <v>64.352956684710492</v>
      </c>
      <c r="O463" s="127">
        <f t="shared" si="20"/>
        <v>7.1480787161608479</v>
      </c>
      <c r="P463" s="129"/>
      <c r="Q463" s="130">
        <f t="shared" si="28"/>
        <v>460</v>
      </c>
      <c r="R463" s="127">
        <f t="shared" si="21"/>
        <v>169.89180564763572</v>
      </c>
      <c r="S463" s="127">
        <f t="shared" si="22"/>
        <v>2.7076055743033511</v>
      </c>
      <c r="T463" s="115"/>
      <c r="U463" s="130">
        <f t="shared" si="29"/>
        <v>460</v>
      </c>
      <c r="V463" s="127">
        <f t="shared" si="23"/>
        <v>96.52943502706573</v>
      </c>
      <c r="W463" s="127">
        <f t="shared" si="24"/>
        <v>4.7653858107738989</v>
      </c>
      <c r="X463" s="115"/>
      <c r="Y463" s="115"/>
      <c r="Z463" s="115"/>
      <c r="AA463" s="115"/>
      <c r="AB463" s="115"/>
      <c r="AC463" s="115"/>
      <c r="AD463" s="115"/>
      <c r="AE463" s="115"/>
      <c r="AF463" s="115"/>
    </row>
    <row r="464" spans="1:32" ht="12.75" customHeight="1">
      <c r="A464" s="125">
        <v>461</v>
      </c>
      <c r="B464" s="126">
        <v>67.985963376032885</v>
      </c>
      <c r="C464" s="127">
        <f t="shared" si="15"/>
        <v>6.7808114661873935</v>
      </c>
      <c r="D464" s="128"/>
      <c r="E464" s="125">
        <v>461</v>
      </c>
      <c r="F464" s="126">
        <v>38.628388281836862</v>
      </c>
      <c r="G464" s="127">
        <f t="shared" si="16"/>
        <v>11.934228180489814</v>
      </c>
      <c r="H464" s="129"/>
      <c r="I464" s="130">
        <f t="shared" si="26"/>
        <v>461</v>
      </c>
      <c r="J464" s="127">
        <f t="shared" si="17"/>
        <v>113.30993896005481</v>
      </c>
      <c r="K464" s="127">
        <f t="shared" si="18"/>
        <v>4.0684868797124363</v>
      </c>
      <c r="L464" s="128"/>
      <c r="M464" s="130">
        <f t="shared" si="27"/>
        <v>461</v>
      </c>
      <c r="N464" s="127">
        <f t="shared" si="19"/>
        <v>64.380647136394771</v>
      </c>
      <c r="O464" s="127">
        <f t="shared" si="20"/>
        <v>7.1605369082938886</v>
      </c>
      <c r="P464" s="129"/>
      <c r="Q464" s="130">
        <f t="shared" si="28"/>
        <v>461</v>
      </c>
      <c r="R464" s="127">
        <f t="shared" si="21"/>
        <v>169.96490844008221</v>
      </c>
      <c r="S464" s="127">
        <f t="shared" si="22"/>
        <v>2.7123245864749577</v>
      </c>
      <c r="T464" s="115"/>
      <c r="U464" s="130">
        <f t="shared" si="29"/>
        <v>461</v>
      </c>
      <c r="V464" s="127">
        <f t="shared" si="23"/>
        <v>96.570970704592156</v>
      </c>
      <c r="W464" s="127">
        <f t="shared" si="24"/>
        <v>4.7736912721959257</v>
      </c>
      <c r="X464" s="115"/>
      <c r="Y464" s="115"/>
      <c r="Z464" s="115"/>
      <c r="AA464" s="115"/>
      <c r="AB464" s="115"/>
      <c r="AC464" s="115"/>
      <c r="AD464" s="115"/>
      <c r="AE464" s="115"/>
      <c r="AF464" s="115"/>
    </row>
    <row r="465" spans="1:32" ht="12.75" customHeight="1">
      <c r="A465" s="125">
        <v>462</v>
      </c>
      <c r="B465" s="126">
        <v>68.015152182857861</v>
      </c>
      <c r="C465" s="127">
        <f t="shared" si="15"/>
        <v>6.7926040767786411</v>
      </c>
      <c r="D465" s="128"/>
      <c r="E465" s="125">
        <v>462</v>
      </c>
      <c r="F465" s="126">
        <v>38.644972831169227</v>
      </c>
      <c r="G465" s="127">
        <f t="shared" si="16"/>
        <v>11.954983175130412</v>
      </c>
      <c r="H465" s="129"/>
      <c r="I465" s="130">
        <f t="shared" si="26"/>
        <v>462</v>
      </c>
      <c r="J465" s="127">
        <f t="shared" si="17"/>
        <v>113.35858697142977</v>
      </c>
      <c r="K465" s="127">
        <f t="shared" si="18"/>
        <v>4.0755624460671847</v>
      </c>
      <c r="L465" s="128"/>
      <c r="M465" s="130">
        <f t="shared" si="27"/>
        <v>462</v>
      </c>
      <c r="N465" s="127">
        <f t="shared" si="19"/>
        <v>64.408288051948716</v>
      </c>
      <c r="O465" s="127">
        <f t="shared" si="20"/>
        <v>7.1729899050782464</v>
      </c>
      <c r="P465" s="129"/>
      <c r="Q465" s="130">
        <f t="shared" si="28"/>
        <v>462</v>
      </c>
      <c r="R465" s="127">
        <f t="shared" si="21"/>
        <v>170.03788045714464</v>
      </c>
      <c r="S465" s="127">
        <f t="shared" si="22"/>
        <v>2.7170416307114569</v>
      </c>
      <c r="T465" s="115"/>
      <c r="U465" s="130">
        <f t="shared" si="29"/>
        <v>462</v>
      </c>
      <c r="V465" s="127">
        <f t="shared" si="23"/>
        <v>96.61243207792306</v>
      </c>
      <c r="W465" s="127">
        <f t="shared" si="24"/>
        <v>4.7819932700521655</v>
      </c>
      <c r="X465" s="115"/>
      <c r="Y465" s="115"/>
      <c r="Z465" s="115"/>
      <c r="AA465" s="115"/>
      <c r="AB465" s="115"/>
      <c r="AC465" s="115"/>
      <c r="AD465" s="115"/>
      <c r="AE465" s="115"/>
      <c r="AF465" s="115"/>
    </row>
    <row r="466" spans="1:32" ht="12.75" customHeight="1">
      <c r="A466" s="125">
        <v>463</v>
      </c>
      <c r="B466" s="126">
        <v>68.044288905735584</v>
      </c>
      <c r="C466" s="127">
        <f t="shared" si="15"/>
        <v>6.8043917784402455</v>
      </c>
      <c r="D466" s="128"/>
      <c r="E466" s="125">
        <v>463</v>
      </c>
      <c r="F466" s="126">
        <v>38.661527787349748</v>
      </c>
      <c r="G466" s="127">
        <f t="shared" si="16"/>
        <v>11.975729530054837</v>
      </c>
      <c r="H466" s="129"/>
      <c r="I466" s="130">
        <f t="shared" si="26"/>
        <v>463</v>
      </c>
      <c r="J466" s="127">
        <f t="shared" si="17"/>
        <v>113.40714817622597</v>
      </c>
      <c r="K466" s="127">
        <f t="shared" si="18"/>
        <v>4.0826350670641469</v>
      </c>
      <c r="L466" s="128"/>
      <c r="M466" s="130">
        <f t="shared" si="27"/>
        <v>463</v>
      </c>
      <c r="N466" s="127">
        <f t="shared" si="19"/>
        <v>64.435879645582915</v>
      </c>
      <c r="O466" s="127">
        <f t="shared" si="20"/>
        <v>7.1854377180329019</v>
      </c>
      <c r="P466" s="129"/>
      <c r="Q466" s="130">
        <f t="shared" si="28"/>
        <v>463</v>
      </c>
      <c r="R466" s="127">
        <f t="shared" si="21"/>
        <v>170.11072226433896</v>
      </c>
      <c r="S466" s="127">
        <f t="shared" si="22"/>
        <v>2.7217567113760981</v>
      </c>
      <c r="T466" s="115"/>
      <c r="U466" s="130">
        <f t="shared" si="29"/>
        <v>463</v>
      </c>
      <c r="V466" s="127">
        <f t="shared" si="23"/>
        <v>96.653819468374365</v>
      </c>
      <c r="W466" s="127">
        <f t="shared" si="24"/>
        <v>4.7902918120219349</v>
      </c>
      <c r="X466" s="115"/>
      <c r="Y466" s="115"/>
      <c r="Z466" s="115"/>
      <c r="AA466" s="115"/>
      <c r="AB466" s="115"/>
      <c r="AC466" s="115"/>
      <c r="AD466" s="115"/>
      <c r="AE466" s="115"/>
      <c r="AF466" s="115"/>
    </row>
    <row r="467" spans="1:32" ht="12.75" customHeight="1">
      <c r="A467" s="125">
        <v>464</v>
      </c>
      <c r="B467" s="126">
        <v>68.073373769408221</v>
      </c>
      <c r="C467" s="127">
        <f t="shared" si="15"/>
        <v>6.8161745820290003</v>
      </c>
      <c r="D467" s="128"/>
      <c r="E467" s="125">
        <v>464</v>
      </c>
      <c r="F467" s="126">
        <v>38.678053278072852</v>
      </c>
      <c r="G467" s="127">
        <f t="shared" si="16"/>
        <v>11.996467264371041</v>
      </c>
      <c r="H467" s="129"/>
      <c r="I467" s="130">
        <f t="shared" si="26"/>
        <v>464</v>
      </c>
      <c r="J467" s="127">
        <f t="shared" si="17"/>
        <v>113.4556229490137</v>
      </c>
      <c r="K467" s="127">
        <f t="shared" si="18"/>
        <v>4.0897047492174003</v>
      </c>
      <c r="L467" s="128"/>
      <c r="M467" s="130">
        <f t="shared" si="27"/>
        <v>464</v>
      </c>
      <c r="N467" s="127">
        <f t="shared" si="19"/>
        <v>64.46342213012143</v>
      </c>
      <c r="O467" s="127">
        <f t="shared" si="20"/>
        <v>7.1978803586226237</v>
      </c>
      <c r="P467" s="129"/>
      <c r="Q467" s="130">
        <f t="shared" si="28"/>
        <v>464</v>
      </c>
      <c r="R467" s="127">
        <f t="shared" si="21"/>
        <v>170.18343442352054</v>
      </c>
      <c r="S467" s="127">
        <f t="shared" si="22"/>
        <v>2.7264698328116004</v>
      </c>
      <c r="T467" s="115"/>
      <c r="U467" s="130">
        <f t="shared" si="29"/>
        <v>464</v>
      </c>
      <c r="V467" s="127">
        <f t="shared" si="23"/>
        <v>96.695133195182123</v>
      </c>
      <c r="W467" s="127">
        <f t="shared" si="24"/>
        <v>4.798586905748417</v>
      </c>
      <c r="X467" s="115"/>
      <c r="Y467" s="115"/>
      <c r="Z467" s="115"/>
      <c r="AA467" s="115"/>
      <c r="AB467" s="115"/>
      <c r="AC467" s="115"/>
      <c r="AD467" s="115"/>
      <c r="AE467" s="115"/>
      <c r="AF467" s="115"/>
    </row>
    <row r="468" spans="1:32" ht="12.75" customHeight="1">
      <c r="A468" s="125">
        <v>465</v>
      </c>
      <c r="B468" s="126">
        <v>68.102406997166511</v>
      </c>
      <c r="C468" s="127">
        <f t="shared" si="15"/>
        <v>6.8279524983507107</v>
      </c>
      <c r="D468" s="128"/>
      <c r="E468" s="125">
        <v>465</v>
      </c>
      <c r="F468" s="126">
        <v>38.694549430208241</v>
      </c>
      <c r="G468" s="127">
        <f t="shared" si="16"/>
        <v>12.017196397097251</v>
      </c>
      <c r="H468" s="129"/>
      <c r="I468" s="130">
        <f t="shared" si="26"/>
        <v>465</v>
      </c>
      <c r="J468" s="127">
        <f t="shared" si="17"/>
        <v>113.50401166194419</v>
      </c>
      <c r="K468" s="127">
        <f t="shared" si="18"/>
        <v>4.0967714990104263</v>
      </c>
      <c r="L468" s="128"/>
      <c r="M468" s="130">
        <f t="shared" si="27"/>
        <v>465</v>
      </c>
      <c r="N468" s="127">
        <f t="shared" si="19"/>
        <v>64.490915717013735</v>
      </c>
      <c r="O468" s="127">
        <f t="shared" si="20"/>
        <v>7.2103178382583515</v>
      </c>
      <c r="P468" s="129"/>
      <c r="Q468" s="130">
        <f t="shared" si="28"/>
        <v>465</v>
      </c>
      <c r="R468" s="127">
        <f t="shared" si="21"/>
        <v>170.25601749291627</v>
      </c>
      <c r="S468" s="127">
        <f t="shared" si="22"/>
        <v>2.7311809993402845</v>
      </c>
      <c r="T468" s="115"/>
      <c r="U468" s="130">
        <f t="shared" si="29"/>
        <v>465</v>
      </c>
      <c r="V468" s="127">
        <f t="shared" si="23"/>
        <v>96.736373575520602</v>
      </c>
      <c r="W468" s="127">
        <f t="shared" si="24"/>
        <v>4.8068785588389007</v>
      </c>
      <c r="X468" s="115"/>
      <c r="Y468" s="115"/>
      <c r="Z468" s="115"/>
      <c r="AA468" s="115"/>
      <c r="AB468" s="115"/>
      <c r="AC468" s="115"/>
      <c r="AD468" s="115"/>
      <c r="AE468" s="115"/>
      <c r="AF468" s="115"/>
    </row>
    <row r="469" spans="1:32" ht="12.75" customHeight="1">
      <c r="A469" s="125">
        <v>466</v>
      </c>
      <c r="B469" s="126">
        <v>68.13138881086212</v>
      </c>
      <c r="C469" s="127">
        <f t="shared" si="15"/>
        <v>6.8397255381605557</v>
      </c>
      <c r="D469" s="128"/>
      <c r="E469" s="125">
        <v>466</v>
      </c>
      <c r="F469" s="126">
        <v>38.711016369808021</v>
      </c>
      <c r="G469" s="127">
        <f t="shared" si="16"/>
        <v>12.037916947162579</v>
      </c>
      <c r="H469" s="129"/>
      <c r="I469" s="130">
        <f t="shared" si="26"/>
        <v>466</v>
      </c>
      <c r="J469" s="127">
        <f t="shared" si="17"/>
        <v>113.55231468477021</v>
      </c>
      <c r="K469" s="127">
        <f t="shared" si="18"/>
        <v>4.1038353228963329</v>
      </c>
      <c r="L469" s="128"/>
      <c r="M469" s="130">
        <f t="shared" si="27"/>
        <v>466</v>
      </c>
      <c r="N469" s="127">
        <f t="shared" si="19"/>
        <v>64.518360616346712</v>
      </c>
      <c r="O469" s="127">
        <f t="shared" si="20"/>
        <v>7.2227501682975461</v>
      </c>
      <c r="P469" s="129"/>
      <c r="Q469" s="130">
        <f t="shared" si="28"/>
        <v>466</v>
      </c>
      <c r="R469" s="127">
        <f t="shared" si="21"/>
        <v>170.3284720271553</v>
      </c>
      <c r="S469" s="127">
        <f t="shared" si="22"/>
        <v>2.7358902152642224</v>
      </c>
      <c r="T469" s="115"/>
      <c r="U469" s="130">
        <f t="shared" si="29"/>
        <v>466</v>
      </c>
      <c r="V469" s="127">
        <f t="shared" si="23"/>
        <v>96.777540924520054</v>
      </c>
      <c r="W469" s="127">
        <f t="shared" si="24"/>
        <v>4.8151667788650316</v>
      </c>
      <c r="X469" s="115"/>
      <c r="Y469" s="115"/>
      <c r="Z469" s="115"/>
      <c r="AA469" s="115"/>
      <c r="AB469" s="115"/>
      <c r="AC469" s="115"/>
      <c r="AD469" s="115"/>
      <c r="AE469" s="115"/>
      <c r="AF469" s="115"/>
    </row>
    <row r="470" spans="1:32" ht="12.75" customHeight="1">
      <c r="A470" s="125">
        <v>467</v>
      </c>
      <c r="B470" s="126">
        <v>68.160319430919969</v>
      </c>
      <c r="C470" s="127">
        <f t="shared" si="15"/>
        <v>6.8514937121634443</v>
      </c>
      <c r="D470" s="128"/>
      <c r="E470" s="125">
        <v>467</v>
      </c>
      <c r="F470" s="126">
        <v>38.727454222113622</v>
      </c>
      <c r="G470" s="127">
        <f t="shared" si="16"/>
        <v>12.058628933407661</v>
      </c>
      <c r="H470" s="129"/>
      <c r="I470" s="130">
        <f t="shared" si="26"/>
        <v>467</v>
      </c>
      <c r="J470" s="127">
        <f t="shared" si="17"/>
        <v>113.60053238486663</v>
      </c>
      <c r="K470" s="127">
        <f t="shared" si="18"/>
        <v>4.110896227298066</v>
      </c>
      <c r="L470" s="128"/>
      <c r="M470" s="130">
        <f t="shared" si="27"/>
        <v>467</v>
      </c>
      <c r="N470" s="127">
        <f t="shared" si="19"/>
        <v>64.545757036856045</v>
      </c>
      <c r="O470" s="127">
        <f t="shared" si="20"/>
        <v>7.2351773600445952</v>
      </c>
      <c r="P470" s="129"/>
      <c r="Q470" s="130">
        <f t="shared" si="28"/>
        <v>467</v>
      </c>
      <c r="R470" s="127">
        <f t="shared" si="21"/>
        <v>170.40079857729992</v>
      </c>
      <c r="S470" s="127">
        <f t="shared" si="22"/>
        <v>2.7405974848653778</v>
      </c>
      <c r="T470" s="115"/>
      <c r="U470" s="130">
        <f t="shared" si="29"/>
        <v>467</v>
      </c>
      <c r="V470" s="127">
        <f t="shared" si="23"/>
        <v>96.818635555284047</v>
      </c>
      <c r="W470" s="127">
        <f t="shared" si="24"/>
        <v>4.823451573363065</v>
      </c>
      <c r="X470" s="115"/>
      <c r="Y470" s="115"/>
      <c r="Z470" s="115"/>
      <c r="AA470" s="115"/>
      <c r="AB470" s="115"/>
      <c r="AC470" s="115"/>
      <c r="AD470" s="115"/>
      <c r="AE470" s="115"/>
      <c r="AF470" s="115"/>
    </row>
    <row r="471" spans="1:32" ht="12.75" customHeight="1">
      <c r="A471" s="125">
        <v>468</v>
      </c>
      <c r="B471" s="126">
        <v>68.189199076350562</v>
      </c>
      <c r="C471" s="127">
        <f t="shared" si="15"/>
        <v>6.8632570310143466</v>
      </c>
      <c r="D471" s="128"/>
      <c r="E471" s="125">
        <v>468</v>
      </c>
      <c r="F471" s="126">
        <v>38.743863111562817</v>
      </c>
      <c r="G471" s="127">
        <f t="shared" si="16"/>
        <v>12.079332374585251</v>
      </c>
      <c r="H471" s="129"/>
      <c r="I471" s="130">
        <f t="shared" si="26"/>
        <v>468</v>
      </c>
      <c r="J471" s="127">
        <f t="shared" si="17"/>
        <v>113.64866512725094</v>
      </c>
      <c r="K471" s="127">
        <f t="shared" si="18"/>
        <v>4.1179542186086078</v>
      </c>
      <c r="L471" s="128"/>
      <c r="M471" s="130">
        <f t="shared" si="27"/>
        <v>468</v>
      </c>
      <c r="N471" s="127">
        <f t="shared" si="19"/>
        <v>64.573105185938033</v>
      </c>
      <c r="O471" s="127">
        <f t="shared" si="20"/>
        <v>7.2475994247511499</v>
      </c>
      <c r="P471" s="129"/>
      <c r="Q471" s="130">
        <f t="shared" si="28"/>
        <v>468</v>
      </c>
      <c r="R471" s="127">
        <f t="shared" si="21"/>
        <v>170.47299769087638</v>
      </c>
      <c r="S471" s="127">
        <f t="shared" si="22"/>
        <v>2.7453028124057393</v>
      </c>
      <c r="T471" s="115"/>
      <c r="U471" s="130">
        <f t="shared" si="29"/>
        <v>468</v>
      </c>
      <c r="V471" s="127">
        <f t="shared" si="23"/>
        <v>96.859657778907035</v>
      </c>
      <c r="W471" s="127">
        <f t="shared" si="24"/>
        <v>4.8317329498341008</v>
      </c>
      <c r="X471" s="115"/>
      <c r="Y471" s="115"/>
      <c r="Z471" s="115"/>
      <c r="AA471" s="115"/>
      <c r="AB471" s="115"/>
      <c r="AC471" s="115"/>
      <c r="AD471" s="115"/>
      <c r="AE471" s="115"/>
      <c r="AF471" s="115"/>
    </row>
    <row r="472" spans="1:32" ht="12.75" customHeight="1">
      <c r="A472" s="125">
        <v>469</v>
      </c>
      <c r="B472" s="126">
        <v>68.218027964761916</v>
      </c>
      <c r="C472" s="127">
        <f t="shared" si="15"/>
        <v>6.8750155053186583</v>
      </c>
      <c r="D472" s="128"/>
      <c r="E472" s="125">
        <v>469</v>
      </c>
      <c r="F472" s="126">
        <v>38.760243161796531</v>
      </c>
      <c r="G472" s="127">
        <f t="shared" si="16"/>
        <v>12.100027289360842</v>
      </c>
      <c r="H472" s="129"/>
      <c r="I472" s="130">
        <f t="shared" si="26"/>
        <v>469</v>
      </c>
      <c r="J472" s="127">
        <f t="shared" si="17"/>
        <v>113.6967132746032</v>
      </c>
      <c r="K472" s="127">
        <f t="shared" si="18"/>
        <v>4.1250093031911952</v>
      </c>
      <c r="L472" s="128"/>
      <c r="M472" s="130">
        <f t="shared" si="27"/>
        <v>469</v>
      </c>
      <c r="N472" s="127">
        <f t="shared" si="19"/>
        <v>64.600405269660882</v>
      </c>
      <c r="O472" s="127">
        <f t="shared" si="20"/>
        <v>7.260016373616506</v>
      </c>
      <c r="P472" s="129"/>
      <c r="Q472" s="130">
        <f t="shared" si="28"/>
        <v>469</v>
      </c>
      <c r="R472" s="127">
        <f t="shared" si="21"/>
        <v>170.54506991190479</v>
      </c>
      <c r="S472" s="127">
        <f t="shared" si="22"/>
        <v>2.7500062021274632</v>
      </c>
      <c r="T472" s="115"/>
      <c r="U472" s="130">
        <f t="shared" si="29"/>
        <v>469</v>
      </c>
      <c r="V472" s="127">
        <f t="shared" si="23"/>
        <v>96.900607904491324</v>
      </c>
      <c r="W472" s="127">
        <f t="shared" si="24"/>
        <v>4.8400109157443367</v>
      </c>
      <c r="X472" s="115"/>
      <c r="Y472" s="115"/>
      <c r="Z472" s="115"/>
      <c r="AA472" s="115"/>
      <c r="AB472" s="115"/>
      <c r="AC472" s="115"/>
      <c r="AD472" s="115"/>
      <c r="AE472" s="115"/>
      <c r="AF472" s="115"/>
    </row>
    <row r="473" spans="1:32" ht="12.75" customHeight="1">
      <c r="A473" s="125">
        <v>470</v>
      </c>
      <c r="B473" s="126">
        <v>68.246806312371618</v>
      </c>
      <c r="C473" s="127">
        <f t="shared" si="15"/>
        <v>6.8867691456325266</v>
      </c>
      <c r="D473" s="128"/>
      <c r="E473" s="125">
        <v>470</v>
      </c>
      <c r="F473" s="126">
        <v>38.776594495665691</v>
      </c>
      <c r="G473" s="127">
        <f t="shared" si="16"/>
        <v>12.120713696313247</v>
      </c>
      <c r="H473" s="129"/>
      <c r="I473" s="130">
        <f t="shared" si="26"/>
        <v>470</v>
      </c>
      <c r="J473" s="127">
        <f t="shared" si="17"/>
        <v>113.74467718728603</v>
      </c>
      <c r="K473" s="127">
        <f t="shared" si="18"/>
        <v>4.1320614873795156</v>
      </c>
      <c r="L473" s="128"/>
      <c r="M473" s="130">
        <f t="shared" si="27"/>
        <v>470</v>
      </c>
      <c r="N473" s="127">
        <f t="shared" si="19"/>
        <v>64.627657492776152</v>
      </c>
      <c r="O473" s="127">
        <f t="shared" si="20"/>
        <v>7.2724282177879482</v>
      </c>
      <c r="P473" s="129"/>
      <c r="Q473" s="130">
        <f t="shared" si="28"/>
        <v>470</v>
      </c>
      <c r="R473" s="127">
        <f t="shared" si="21"/>
        <v>170.61701578092902</v>
      </c>
      <c r="S473" s="127">
        <f t="shared" si="22"/>
        <v>2.754707658253011</v>
      </c>
      <c r="T473" s="115"/>
      <c r="U473" s="130">
        <f t="shared" si="29"/>
        <v>470</v>
      </c>
      <c r="V473" s="127">
        <f t="shared" si="23"/>
        <v>96.94148623916422</v>
      </c>
      <c r="W473" s="127">
        <f t="shared" si="24"/>
        <v>4.8482854785252991</v>
      </c>
      <c r="X473" s="115"/>
      <c r="Y473" s="115"/>
      <c r="Z473" s="115"/>
      <c r="AA473" s="115"/>
      <c r="AB473" s="115"/>
      <c r="AC473" s="115"/>
      <c r="AD473" s="115"/>
      <c r="AE473" s="115"/>
      <c r="AF473" s="115"/>
    </row>
    <row r="474" spans="1:32" ht="12.75" customHeight="1">
      <c r="A474" s="125">
        <v>471</v>
      </c>
      <c r="B474" s="126">
        <v>68.27553433401863</v>
      </c>
      <c r="C474" s="127">
        <f t="shared" si="15"/>
        <v>6.8985179624631936</v>
      </c>
      <c r="D474" s="128"/>
      <c r="E474" s="125">
        <v>471</v>
      </c>
      <c r="F474" s="126">
        <v>38.792917235237859</v>
      </c>
      <c r="G474" s="127">
        <f t="shared" si="16"/>
        <v>12.14139161393522</v>
      </c>
      <c r="H474" s="129"/>
      <c r="I474" s="130">
        <f t="shared" si="26"/>
        <v>471</v>
      </c>
      <c r="J474" s="127">
        <f t="shared" si="17"/>
        <v>113.79255722336438</v>
      </c>
      <c r="K474" s="127">
        <f t="shared" si="18"/>
        <v>4.1391107774779163</v>
      </c>
      <c r="L474" s="128"/>
      <c r="M474" s="130">
        <f t="shared" si="27"/>
        <v>471</v>
      </c>
      <c r="N474" s="127">
        <f t="shared" si="19"/>
        <v>64.654862058729762</v>
      </c>
      <c r="O474" s="127">
        <f t="shared" si="20"/>
        <v>7.2848349683611326</v>
      </c>
      <c r="P474" s="129"/>
      <c r="Q474" s="130">
        <f t="shared" si="28"/>
        <v>471</v>
      </c>
      <c r="R474" s="127">
        <f t="shared" si="21"/>
        <v>170.68883583504658</v>
      </c>
      <c r="S474" s="127">
        <f t="shared" si="22"/>
        <v>2.7594071849852773</v>
      </c>
      <c r="T474" s="115"/>
      <c r="U474" s="130">
        <f t="shared" si="29"/>
        <v>471</v>
      </c>
      <c r="V474" s="127">
        <f t="shared" si="23"/>
        <v>96.982293088094636</v>
      </c>
      <c r="W474" s="127">
        <f t="shared" si="24"/>
        <v>4.8565566455740887</v>
      </c>
      <c r="X474" s="115"/>
      <c r="Y474" s="115"/>
      <c r="Z474" s="115"/>
      <c r="AA474" s="115"/>
      <c r="AB474" s="115"/>
      <c r="AC474" s="115"/>
      <c r="AD474" s="115"/>
      <c r="AE474" s="115"/>
      <c r="AF474" s="115"/>
    </row>
    <row r="475" spans="1:32" ht="12.75" customHeight="1">
      <c r="A475" s="125">
        <v>472</v>
      </c>
      <c r="B475" s="126">
        <v>68.304212243174902</v>
      </c>
      <c r="C475" s="127">
        <f t="shared" si="15"/>
        <v>6.9102619662693385</v>
      </c>
      <c r="D475" s="128"/>
      <c r="E475" s="125">
        <v>472</v>
      </c>
      <c r="F475" s="126">
        <v>38.809211501803922</v>
      </c>
      <c r="G475" s="127">
        <f t="shared" si="16"/>
        <v>12.162061060634034</v>
      </c>
      <c r="H475" s="129"/>
      <c r="I475" s="130">
        <f t="shared" si="26"/>
        <v>472</v>
      </c>
      <c r="J475" s="127">
        <f t="shared" si="17"/>
        <v>113.84035373862484</v>
      </c>
      <c r="K475" s="127">
        <f t="shared" si="18"/>
        <v>4.1461571797616026</v>
      </c>
      <c r="L475" s="128"/>
      <c r="M475" s="130">
        <f t="shared" si="27"/>
        <v>472</v>
      </c>
      <c r="N475" s="127">
        <f t="shared" si="19"/>
        <v>64.682019169673211</v>
      </c>
      <c r="O475" s="127">
        <f t="shared" si="20"/>
        <v>7.2972366363804202</v>
      </c>
      <c r="P475" s="129"/>
      <c r="Q475" s="130">
        <f t="shared" si="28"/>
        <v>472</v>
      </c>
      <c r="R475" s="127">
        <f t="shared" si="21"/>
        <v>170.76053060793726</v>
      </c>
      <c r="S475" s="127">
        <f t="shared" si="22"/>
        <v>2.7641047865077351</v>
      </c>
      <c r="T475" s="115"/>
      <c r="U475" s="130">
        <f t="shared" si="29"/>
        <v>472</v>
      </c>
      <c r="V475" s="127">
        <f t="shared" si="23"/>
        <v>97.023028754509795</v>
      </c>
      <c r="W475" s="127">
        <f t="shared" si="24"/>
        <v>4.8648244242536149</v>
      </c>
      <c r="X475" s="115"/>
      <c r="Y475" s="115"/>
      <c r="Z475" s="115"/>
      <c r="AA475" s="115"/>
      <c r="AB475" s="115"/>
      <c r="AC475" s="115"/>
      <c r="AD475" s="115"/>
      <c r="AE475" s="115"/>
      <c r="AF475" s="115"/>
    </row>
    <row r="476" spans="1:32" ht="12.75" customHeight="1">
      <c r="A476" s="125">
        <v>473</v>
      </c>
      <c r="B476" s="126">
        <v>68.332840251957037</v>
      </c>
      <c r="C476" s="127">
        <f t="shared" si="15"/>
        <v>6.9220011674614002</v>
      </c>
      <c r="D476" s="128"/>
      <c r="E476" s="125">
        <v>473</v>
      </c>
      <c r="F476" s="126">
        <v>38.825477415884677</v>
      </c>
      <c r="G476" s="127">
        <f t="shared" si="16"/>
        <v>12.182722054732066</v>
      </c>
      <c r="H476" s="129"/>
      <c r="I476" s="130">
        <f t="shared" si="26"/>
        <v>473</v>
      </c>
      <c r="J476" s="127">
        <f t="shared" si="17"/>
        <v>113.88806708659507</v>
      </c>
      <c r="K476" s="127">
        <f t="shared" si="18"/>
        <v>4.1532007004768401</v>
      </c>
      <c r="L476" s="128"/>
      <c r="M476" s="130">
        <f t="shared" si="27"/>
        <v>473</v>
      </c>
      <c r="N476" s="127">
        <f t="shared" si="19"/>
        <v>64.709129026474471</v>
      </c>
      <c r="O476" s="127">
        <f t="shared" si="20"/>
        <v>7.3096332328392384</v>
      </c>
      <c r="P476" s="129"/>
      <c r="Q476" s="130">
        <f t="shared" si="28"/>
        <v>473</v>
      </c>
      <c r="R476" s="127">
        <f t="shared" si="21"/>
        <v>170.83210062989258</v>
      </c>
      <c r="S476" s="127">
        <f t="shared" si="22"/>
        <v>2.7688004669845605</v>
      </c>
      <c r="T476" s="115"/>
      <c r="U476" s="130">
        <f t="shared" si="29"/>
        <v>473</v>
      </c>
      <c r="V476" s="127">
        <f t="shared" si="23"/>
        <v>97.063693539711693</v>
      </c>
      <c r="W476" s="127">
        <f t="shared" si="24"/>
        <v>4.8730888218928268</v>
      </c>
      <c r="X476" s="115"/>
      <c r="Y476" s="115"/>
      <c r="Z476" s="115"/>
      <c r="AA476" s="115"/>
      <c r="AB476" s="115"/>
      <c r="AC476" s="115"/>
      <c r="AD476" s="115"/>
      <c r="AE476" s="115"/>
      <c r="AF476" s="115"/>
    </row>
    <row r="477" spans="1:32" ht="12.75" customHeight="1">
      <c r="A477" s="125">
        <v>474</v>
      </c>
      <c r="B477" s="126">
        <v>68.361418571137733</v>
      </c>
      <c r="C477" s="127">
        <f t="shared" si="15"/>
        <v>6.9337355764019115</v>
      </c>
      <c r="D477" s="128"/>
      <c r="E477" s="125">
        <v>474</v>
      </c>
      <c r="F477" s="126">
        <v>38.841715097237355</v>
      </c>
      <c r="G477" s="127">
        <f t="shared" si="16"/>
        <v>12.203374614467361</v>
      </c>
      <c r="H477" s="129"/>
      <c r="I477" s="130">
        <f t="shared" si="26"/>
        <v>474</v>
      </c>
      <c r="J477" s="127">
        <f t="shared" si="17"/>
        <v>113.9356976185629</v>
      </c>
      <c r="K477" s="127">
        <f t="shared" si="18"/>
        <v>4.160241345841146</v>
      </c>
      <c r="L477" s="128"/>
      <c r="M477" s="130">
        <f t="shared" si="27"/>
        <v>474</v>
      </c>
      <c r="N477" s="127">
        <f t="shared" si="19"/>
        <v>64.736191828728934</v>
      </c>
      <c r="O477" s="127">
        <f t="shared" si="20"/>
        <v>7.3220247686804161</v>
      </c>
      <c r="P477" s="129"/>
      <c r="Q477" s="130">
        <f t="shared" si="28"/>
        <v>474</v>
      </c>
      <c r="R477" s="127">
        <f t="shared" si="21"/>
        <v>170.90354642784433</v>
      </c>
      <c r="S477" s="127">
        <f t="shared" si="22"/>
        <v>2.7734942305607646</v>
      </c>
      <c r="T477" s="115"/>
      <c r="U477" s="130">
        <f t="shared" si="29"/>
        <v>474</v>
      </c>
      <c r="V477" s="127">
        <f t="shared" si="23"/>
        <v>97.10428774309338</v>
      </c>
      <c r="W477" s="127">
        <f t="shared" si="24"/>
        <v>4.8813498457869446</v>
      </c>
      <c r="X477" s="115"/>
      <c r="Y477" s="115"/>
      <c r="Z477" s="115"/>
      <c r="AA477" s="115"/>
      <c r="AB477" s="115"/>
      <c r="AC477" s="115"/>
      <c r="AD477" s="115"/>
      <c r="AE477" s="115"/>
      <c r="AF477" s="115"/>
    </row>
    <row r="478" spans="1:32" ht="12.75" customHeight="1">
      <c r="A478" s="125">
        <v>475</v>
      </c>
      <c r="B478" s="126">
        <v>68.389947410157021</v>
      </c>
      <c r="C478" s="127">
        <f t="shared" si="15"/>
        <v>6.945465203405826</v>
      </c>
      <c r="D478" s="128"/>
      <c r="E478" s="125">
        <v>475</v>
      </c>
      <c r="F478" s="126">
        <v>38.857924664861947</v>
      </c>
      <c r="G478" s="127">
        <f t="shared" si="16"/>
        <v>12.224018757994253</v>
      </c>
      <c r="H478" s="129"/>
      <c r="I478" s="130">
        <f t="shared" si="26"/>
        <v>475</v>
      </c>
      <c r="J478" s="127">
        <f t="shared" si="17"/>
        <v>113.98324568359504</v>
      </c>
      <c r="K478" s="127">
        <f t="shared" si="18"/>
        <v>4.167279122043495</v>
      </c>
      <c r="L478" s="128"/>
      <c r="M478" s="130">
        <f t="shared" si="27"/>
        <v>475</v>
      </c>
      <c r="N478" s="127">
        <f t="shared" si="19"/>
        <v>64.76320777476991</v>
      </c>
      <c r="O478" s="127">
        <f t="shared" si="20"/>
        <v>7.3344112547965521</v>
      </c>
      <c r="P478" s="129"/>
      <c r="Q478" s="130">
        <f t="shared" si="28"/>
        <v>475</v>
      </c>
      <c r="R478" s="127">
        <f t="shared" si="21"/>
        <v>170.97486852539254</v>
      </c>
      <c r="S478" s="127">
        <f t="shared" si="22"/>
        <v>2.7781860813623309</v>
      </c>
      <c r="T478" s="115"/>
      <c r="U478" s="130">
        <f t="shared" si="29"/>
        <v>475</v>
      </c>
      <c r="V478" s="127">
        <f t="shared" si="23"/>
        <v>97.144811662154865</v>
      </c>
      <c r="W478" s="127">
        <f t="shared" si="24"/>
        <v>4.8896075031977011</v>
      </c>
      <c r="X478" s="115"/>
      <c r="Y478" s="115"/>
      <c r="Z478" s="115"/>
      <c r="AA478" s="115"/>
      <c r="AB478" s="115"/>
      <c r="AC478" s="115"/>
      <c r="AD478" s="115"/>
      <c r="AE478" s="115"/>
      <c r="AF478" s="115"/>
    </row>
    <row r="479" spans="1:32" ht="12.75" customHeight="1">
      <c r="A479" s="125">
        <v>476</v>
      </c>
      <c r="B479" s="126">
        <v>68.418426977133606</v>
      </c>
      <c r="C479" s="127">
        <f t="shared" si="15"/>
        <v>6.9571900587408395</v>
      </c>
      <c r="D479" s="128"/>
      <c r="E479" s="125">
        <v>476</v>
      </c>
      <c r="F479" s="126">
        <v>38.874106237007737</v>
      </c>
      <c r="G479" s="127">
        <f t="shared" si="16"/>
        <v>12.244654503383876</v>
      </c>
      <c r="H479" s="129"/>
      <c r="I479" s="130">
        <f t="shared" si="26"/>
        <v>476</v>
      </c>
      <c r="J479" s="127">
        <f t="shared" si="17"/>
        <v>114.03071162855602</v>
      </c>
      <c r="K479" s="127">
        <f t="shared" si="18"/>
        <v>4.1743140352445032</v>
      </c>
      <c r="L479" s="128"/>
      <c r="M479" s="130">
        <f t="shared" si="27"/>
        <v>476</v>
      </c>
      <c r="N479" s="127">
        <f t="shared" si="19"/>
        <v>64.790177061679572</v>
      </c>
      <c r="O479" s="127">
        <f t="shared" si="20"/>
        <v>7.3467927020303243</v>
      </c>
      <c r="P479" s="129"/>
      <c r="Q479" s="130">
        <f t="shared" si="28"/>
        <v>476</v>
      </c>
      <c r="R479" s="127">
        <f t="shared" si="21"/>
        <v>171.04606744283402</v>
      </c>
      <c r="S479" s="127">
        <f t="shared" si="22"/>
        <v>2.7828760234963359</v>
      </c>
      <c r="T479" s="115"/>
      <c r="U479" s="130">
        <f t="shared" si="29"/>
        <v>476</v>
      </c>
      <c r="V479" s="127">
        <f t="shared" si="23"/>
        <v>97.185265592519343</v>
      </c>
      <c r="W479" s="127">
        <f t="shared" si="24"/>
        <v>4.8978618013535504</v>
      </c>
      <c r="X479" s="115"/>
      <c r="Y479" s="115"/>
      <c r="Z479" s="115"/>
      <c r="AA479" s="115"/>
      <c r="AB479" s="115"/>
      <c r="AC479" s="115"/>
      <c r="AD479" s="115"/>
      <c r="AE479" s="115"/>
      <c r="AF479" s="115"/>
    </row>
    <row r="480" spans="1:32" ht="12.75" customHeight="1">
      <c r="A480" s="125">
        <v>477</v>
      </c>
      <c r="B480" s="126">
        <v>68.44685747887587</v>
      </c>
      <c r="C480" s="127">
        <f t="shared" si="15"/>
        <v>6.9689101526277106</v>
      </c>
      <c r="D480" s="128"/>
      <c r="E480" s="125">
        <v>477</v>
      </c>
      <c r="F480" s="126">
        <v>38.890259931179479</v>
      </c>
      <c r="G480" s="127">
        <f t="shared" si="16"/>
        <v>12.265281868624768</v>
      </c>
      <c r="H480" s="129"/>
      <c r="I480" s="130">
        <f t="shared" si="26"/>
        <v>477</v>
      </c>
      <c r="J480" s="127">
        <f t="shared" si="17"/>
        <v>114.07809579812645</v>
      </c>
      <c r="K480" s="127">
        <f t="shared" si="18"/>
        <v>4.1813460915766258</v>
      </c>
      <c r="L480" s="128"/>
      <c r="M480" s="130">
        <f t="shared" si="27"/>
        <v>477</v>
      </c>
      <c r="N480" s="127">
        <f t="shared" si="19"/>
        <v>64.817099885299129</v>
      </c>
      <c r="O480" s="127">
        <f t="shared" si="20"/>
        <v>7.3591691211748618</v>
      </c>
      <c r="P480" s="129"/>
      <c r="Q480" s="130">
        <f t="shared" si="28"/>
        <v>477</v>
      </c>
      <c r="R480" s="127">
        <f t="shared" si="21"/>
        <v>171.11714369718968</v>
      </c>
      <c r="S480" s="127">
        <f t="shared" si="22"/>
        <v>2.7875640610510843</v>
      </c>
      <c r="T480" s="115"/>
      <c r="U480" s="130">
        <f t="shared" si="29"/>
        <v>477</v>
      </c>
      <c r="V480" s="127">
        <f t="shared" si="23"/>
        <v>97.225649827948686</v>
      </c>
      <c r="W480" s="127">
        <f t="shared" si="24"/>
        <v>4.9061127474499076</v>
      </c>
      <c r="X480" s="115"/>
      <c r="Y480" s="115"/>
      <c r="Z480" s="115"/>
      <c r="AA480" s="115"/>
      <c r="AB480" s="115"/>
      <c r="AC480" s="115"/>
      <c r="AD480" s="115"/>
      <c r="AE480" s="115"/>
      <c r="AF480" s="115"/>
    </row>
    <row r="481" spans="1:32" ht="12.75" customHeight="1">
      <c r="A481" s="125">
        <v>478</v>
      </c>
      <c r="B481" s="126">
        <v>68.475239120892866</v>
      </c>
      <c r="C481" s="127">
        <f t="shared" si="15"/>
        <v>6.9806254952405817</v>
      </c>
      <c r="D481" s="128"/>
      <c r="E481" s="125">
        <v>478</v>
      </c>
      <c r="F481" s="126">
        <v>38.906385864143672</v>
      </c>
      <c r="G481" s="127">
        <f t="shared" si="16"/>
        <v>12.285900871623424</v>
      </c>
      <c r="H481" s="129"/>
      <c r="I481" s="130">
        <f t="shared" si="26"/>
        <v>478</v>
      </c>
      <c r="J481" s="127">
        <f t="shared" si="17"/>
        <v>114.12539853482144</v>
      </c>
      <c r="K481" s="127">
        <f t="shared" si="18"/>
        <v>4.1883752971443489</v>
      </c>
      <c r="L481" s="128"/>
      <c r="M481" s="130">
        <f t="shared" si="27"/>
        <v>478</v>
      </c>
      <c r="N481" s="127">
        <f t="shared" si="19"/>
        <v>64.843976440239459</v>
      </c>
      <c r="O481" s="127">
        <f t="shared" si="20"/>
        <v>7.3715405229740538</v>
      </c>
      <c r="P481" s="129"/>
      <c r="Q481" s="130">
        <f t="shared" si="28"/>
        <v>478</v>
      </c>
      <c r="R481" s="127">
        <f t="shared" si="21"/>
        <v>171.18809780223216</v>
      </c>
      <c r="S481" s="127">
        <f t="shared" si="22"/>
        <v>2.7922501980962324</v>
      </c>
      <c r="T481" s="115"/>
      <c r="U481" s="130">
        <f t="shared" si="29"/>
        <v>478</v>
      </c>
      <c r="V481" s="127">
        <f t="shared" si="23"/>
        <v>97.265964660359174</v>
      </c>
      <c r="W481" s="127">
        <f t="shared" si="24"/>
        <v>4.9143603486493701</v>
      </c>
      <c r="X481" s="115"/>
      <c r="Y481" s="115"/>
      <c r="Z481" s="115"/>
      <c r="AA481" s="115"/>
      <c r="AB481" s="115"/>
      <c r="AC481" s="115"/>
      <c r="AD481" s="115"/>
      <c r="AE481" s="115"/>
      <c r="AF481" s="115"/>
    </row>
    <row r="482" spans="1:32" ht="12.75" customHeight="1">
      <c r="A482" s="125">
        <v>479</v>
      </c>
      <c r="B482" s="126">
        <v>68.503572107405176</v>
      </c>
      <c r="C482" s="127">
        <f t="shared" si="15"/>
        <v>6.9923360967072918</v>
      </c>
      <c r="D482" s="128"/>
      <c r="E482" s="125">
        <v>479</v>
      </c>
      <c r="F482" s="126">
        <v>38.922484151934768</v>
      </c>
      <c r="G482" s="127">
        <f t="shared" si="16"/>
        <v>12.30651153020483</v>
      </c>
      <c r="H482" s="129"/>
      <c r="I482" s="130">
        <f t="shared" si="26"/>
        <v>479</v>
      </c>
      <c r="J482" s="127">
        <f t="shared" si="17"/>
        <v>114.17262017900863</v>
      </c>
      <c r="K482" s="127">
        <f t="shared" si="18"/>
        <v>4.1954016580243749</v>
      </c>
      <c r="L482" s="128"/>
      <c r="M482" s="130">
        <f t="shared" si="27"/>
        <v>479</v>
      </c>
      <c r="N482" s="127">
        <f t="shared" si="19"/>
        <v>64.87080691989128</v>
      </c>
      <c r="O482" s="127">
        <f t="shared" si="20"/>
        <v>7.3839069181228982</v>
      </c>
      <c r="P482" s="129"/>
      <c r="Q482" s="130">
        <f t="shared" si="28"/>
        <v>479</v>
      </c>
      <c r="R482" s="127">
        <f t="shared" si="21"/>
        <v>171.25893026851293</v>
      </c>
      <c r="S482" s="127">
        <f t="shared" si="22"/>
        <v>2.7969344386829169</v>
      </c>
      <c r="T482" s="115"/>
      <c r="U482" s="130">
        <f t="shared" si="29"/>
        <v>479</v>
      </c>
      <c r="V482" s="127">
        <f t="shared" si="23"/>
        <v>97.306210379836912</v>
      </c>
      <c r="W482" s="127">
        <f t="shared" si="24"/>
        <v>4.9226046120819325</v>
      </c>
      <c r="X482" s="115"/>
      <c r="Y482" s="115"/>
      <c r="Z482" s="115"/>
      <c r="AA482" s="115"/>
      <c r="AB482" s="115"/>
      <c r="AC482" s="115"/>
      <c r="AD482" s="115"/>
      <c r="AE482" s="115"/>
      <c r="AF482" s="115"/>
    </row>
    <row r="483" spans="1:32" ht="12.75" customHeight="1">
      <c r="A483" s="125">
        <v>480</v>
      </c>
      <c r="B483" s="126">
        <v>68.531856641355759</v>
      </c>
      <c r="C483" s="127">
        <f t="shared" si="15"/>
        <v>7.0040419671096803</v>
      </c>
      <c r="D483" s="128"/>
      <c r="E483" s="125">
        <v>480</v>
      </c>
      <c r="F483" s="126">
        <v>38.938554909861217</v>
      </c>
      <c r="G483" s="127">
        <f t="shared" si="16"/>
        <v>12.327113862113041</v>
      </c>
      <c r="H483" s="129"/>
      <c r="I483" s="130">
        <f t="shared" si="26"/>
        <v>480</v>
      </c>
      <c r="J483" s="127">
        <f t="shared" si="17"/>
        <v>114.21976106892627</v>
      </c>
      <c r="K483" s="127">
        <f t="shared" si="18"/>
        <v>4.2024251802658075</v>
      </c>
      <c r="L483" s="128"/>
      <c r="M483" s="130">
        <f t="shared" si="27"/>
        <v>480</v>
      </c>
      <c r="N483" s="127">
        <f t="shared" si="19"/>
        <v>64.897591516435369</v>
      </c>
      <c r="O483" s="127">
        <f t="shared" si="20"/>
        <v>7.3962683172678236</v>
      </c>
      <c r="P483" s="129"/>
      <c r="Q483" s="130">
        <f t="shared" si="28"/>
        <v>480</v>
      </c>
      <c r="R483" s="127">
        <f t="shared" si="21"/>
        <v>171.32964160338938</v>
      </c>
      <c r="S483" s="127">
        <f t="shared" si="22"/>
        <v>2.8016167868438724</v>
      </c>
      <c r="T483" s="115"/>
      <c r="U483" s="130">
        <f t="shared" si="29"/>
        <v>480</v>
      </c>
      <c r="V483" s="127">
        <f t="shared" si="23"/>
        <v>97.34638727465304</v>
      </c>
      <c r="W483" s="127">
        <f t="shared" si="24"/>
        <v>4.9308455448452166</v>
      </c>
      <c r="X483" s="115"/>
      <c r="Y483" s="115"/>
      <c r="Z483" s="115"/>
      <c r="AA483" s="115"/>
      <c r="AB483" s="115"/>
      <c r="AC483" s="115"/>
      <c r="AD483" s="115"/>
      <c r="AE483" s="115"/>
      <c r="AF483" s="115"/>
    </row>
    <row r="484" spans="1:32" ht="12.75" customHeight="1">
      <c r="A484" s="125">
        <v>481</v>
      </c>
      <c r="B484" s="126">
        <v>68.560092924420346</v>
      </c>
      <c r="C484" s="127">
        <f t="shared" si="15"/>
        <v>7.0157431164839208</v>
      </c>
      <c r="D484" s="128"/>
      <c r="E484" s="125">
        <v>481</v>
      </c>
      <c r="F484" s="126">
        <v>38.954598252511545</v>
      </c>
      <c r="G484" s="127">
        <f t="shared" si="16"/>
        <v>12.347707885011705</v>
      </c>
      <c r="H484" s="129"/>
      <c r="I484" s="130">
        <f t="shared" si="26"/>
        <v>481</v>
      </c>
      <c r="J484" s="127">
        <f t="shared" si="17"/>
        <v>114.26682154070058</v>
      </c>
      <c r="K484" s="127">
        <f t="shared" si="18"/>
        <v>4.2094458698903523</v>
      </c>
      <c r="L484" s="128"/>
      <c r="M484" s="130">
        <f t="shared" si="27"/>
        <v>481</v>
      </c>
      <c r="N484" s="127">
        <f t="shared" si="19"/>
        <v>64.924330420852584</v>
      </c>
      <c r="O484" s="127">
        <f t="shared" si="20"/>
        <v>7.4086247310070217</v>
      </c>
      <c r="P484" s="129"/>
      <c r="Q484" s="130">
        <f t="shared" si="28"/>
        <v>481</v>
      </c>
      <c r="R484" s="127">
        <f t="shared" si="21"/>
        <v>171.40023231105084</v>
      </c>
      <c r="S484" s="127">
        <f t="shared" si="22"/>
        <v>2.8062972465935685</v>
      </c>
      <c r="T484" s="115"/>
      <c r="U484" s="130">
        <f t="shared" si="29"/>
        <v>481</v>
      </c>
      <c r="V484" s="127">
        <f t="shared" si="23"/>
        <v>97.386495631278862</v>
      </c>
      <c r="W484" s="127">
        <f t="shared" si="24"/>
        <v>4.939083154004682</v>
      </c>
      <c r="X484" s="115"/>
      <c r="Y484" s="115"/>
      <c r="Z484" s="115"/>
      <c r="AA484" s="115"/>
      <c r="AB484" s="115"/>
      <c r="AC484" s="115"/>
      <c r="AD484" s="115"/>
      <c r="AE484" s="115"/>
      <c r="AF484" s="115"/>
    </row>
    <row r="485" spans="1:32" ht="12.75" customHeight="1">
      <c r="A485" s="125">
        <v>482</v>
      </c>
      <c r="B485" s="126">
        <v>68.58828115701823</v>
      </c>
      <c r="C485" s="127">
        <f t="shared" si="15"/>
        <v>7.0274395548207993</v>
      </c>
      <c r="D485" s="128"/>
      <c r="E485" s="125">
        <v>482</v>
      </c>
      <c r="F485" s="126">
        <v>38.970614293760356</v>
      </c>
      <c r="G485" s="127">
        <f t="shared" si="16"/>
        <v>12.368293616484607</v>
      </c>
      <c r="H485" s="129"/>
      <c r="I485" s="130">
        <f t="shared" si="26"/>
        <v>482</v>
      </c>
      <c r="J485" s="127">
        <f t="shared" si="17"/>
        <v>114.31380192836372</v>
      </c>
      <c r="K485" s="127">
        <f t="shared" si="18"/>
        <v>4.2164637328924792</v>
      </c>
      <c r="L485" s="128"/>
      <c r="M485" s="130">
        <f t="shared" si="27"/>
        <v>482</v>
      </c>
      <c r="N485" s="127">
        <f t="shared" si="19"/>
        <v>64.951023822933934</v>
      </c>
      <c r="O485" s="127">
        <f t="shared" si="20"/>
        <v>7.4209761698907633</v>
      </c>
      <c r="P485" s="129"/>
      <c r="Q485" s="130">
        <f t="shared" si="28"/>
        <v>482</v>
      </c>
      <c r="R485" s="127">
        <f t="shared" si="21"/>
        <v>171.47070289254557</v>
      </c>
      <c r="S485" s="127">
        <f t="shared" si="22"/>
        <v>2.8109758219283196</v>
      </c>
      <c r="T485" s="115"/>
      <c r="U485" s="130">
        <f t="shared" si="29"/>
        <v>482</v>
      </c>
      <c r="V485" s="127">
        <f t="shared" si="23"/>
        <v>97.426535734400886</v>
      </c>
      <c r="W485" s="127">
        <f t="shared" si="24"/>
        <v>4.9473174465938428</v>
      </c>
      <c r="X485" s="115"/>
      <c r="Y485" s="115"/>
      <c r="Z485" s="115"/>
      <c r="AA485" s="115"/>
      <c r="AB485" s="115"/>
      <c r="AC485" s="115"/>
      <c r="AD485" s="115"/>
      <c r="AE485" s="115"/>
      <c r="AF485" s="115"/>
    </row>
    <row r="486" spans="1:32" ht="12.75" customHeight="1">
      <c r="A486" s="125">
        <v>483</v>
      </c>
      <c r="B486" s="126">
        <v>68.61642153832257</v>
      </c>
      <c r="C486" s="127">
        <f t="shared" si="15"/>
        <v>7.0391312920660312</v>
      </c>
      <c r="D486" s="128"/>
      <c r="E486" s="125">
        <v>483</v>
      </c>
      <c r="F486" s="126">
        <v>38.986603146774186</v>
      </c>
      <c r="G486" s="127">
        <f t="shared" si="16"/>
        <v>12.388871074036215</v>
      </c>
      <c r="H486" s="129"/>
      <c r="I486" s="130">
        <f t="shared" si="26"/>
        <v>483</v>
      </c>
      <c r="J486" s="127">
        <f t="shared" si="17"/>
        <v>114.36070256387096</v>
      </c>
      <c r="K486" s="127">
        <f t="shared" si="18"/>
        <v>4.2234787752396183</v>
      </c>
      <c r="L486" s="128"/>
      <c r="M486" s="130">
        <f t="shared" si="27"/>
        <v>483</v>
      </c>
      <c r="N486" s="127">
        <f t="shared" si="19"/>
        <v>64.977671911290315</v>
      </c>
      <c r="O486" s="127">
        <f t="shared" si="20"/>
        <v>7.4333226444217289</v>
      </c>
      <c r="P486" s="129"/>
      <c r="Q486" s="130">
        <f t="shared" si="28"/>
        <v>483</v>
      </c>
      <c r="R486" s="127">
        <f t="shared" si="21"/>
        <v>171.5410538458064</v>
      </c>
      <c r="S486" s="127">
        <f t="shared" si="22"/>
        <v>2.8156525168264128</v>
      </c>
      <c r="T486" s="115"/>
      <c r="U486" s="130">
        <f t="shared" si="29"/>
        <v>483</v>
      </c>
      <c r="V486" s="127">
        <f t="shared" si="23"/>
        <v>97.466507866935459</v>
      </c>
      <c r="W486" s="127">
        <f t="shared" si="24"/>
        <v>4.9555484296144865</v>
      </c>
      <c r="X486" s="115"/>
      <c r="Y486" s="115"/>
      <c r="Z486" s="115"/>
      <c r="AA486" s="115"/>
      <c r="AB486" s="115"/>
      <c r="AC486" s="115"/>
      <c r="AD486" s="115"/>
      <c r="AE486" s="115"/>
      <c r="AF486" s="115"/>
    </row>
    <row r="487" spans="1:32" ht="12.75" customHeight="1">
      <c r="A487" s="125">
        <v>484</v>
      </c>
      <c r="B487" s="126">
        <v>68.644514266270662</v>
      </c>
      <c r="C487" s="127">
        <f t="shared" si="15"/>
        <v>7.0508183381205658</v>
      </c>
      <c r="D487" s="128"/>
      <c r="E487" s="125">
        <v>484</v>
      </c>
      <c r="F487" s="126">
        <v>39.00256492401742</v>
      </c>
      <c r="G487" s="127">
        <f t="shared" si="16"/>
        <v>12.409440275092196</v>
      </c>
      <c r="H487" s="129"/>
      <c r="I487" s="130">
        <f t="shared" si="26"/>
        <v>484</v>
      </c>
      <c r="J487" s="127">
        <f t="shared" si="17"/>
        <v>114.40752377711777</v>
      </c>
      <c r="K487" s="127">
        <f t="shared" si="18"/>
        <v>4.2304910028723395</v>
      </c>
      <c r="L487" s="128"/>
      <c r="M487" s="130">
        <f t="shared" si="27"/>
        <v>484</v>
      </c>
      <c r="N487" s="127">
        <f t="shared" si="19"/>
        <v>65.004274873362377</v>
      </c>
      <c r="O487" s="127">
        <f t="shared" si="20"/>
        <v>7.4456641650553168</v>
      </c>
      <c r="P487" s="129"/>
      <c r="Q487" s="130">
        <f t="shared" si="28"/>
        <v>484</v>
      </c>
      <c r="R487" s="127">
        <f t="shared" si="21"/>
        <v>171.61128566567663</v>
      </c>
      <c r="S487" s="127">
        <f t="shared" si="22"/>
        <v>2.8203273352482268</v>
      </c>
      <c r="T487" s="115"/>
      <c r="U487" s="130">
        <f t="shared" si="29"/>
        <v>484</v>
      </c>
      <c r="V487" s="127">
        <f t="shared" si="23"/>
        <v>97.506412310043544</v>
      </c>
      <c r="W487" s="127">
        <f t="shared" si="24"/>
        <v>4.9637761100368794</v>
      </c>
      <c r="X487" s="115"/>
      <c r="Y487" s="115"/>
      <c r="Z487" s="115"/>
      <c r="AA487" s="115"/>
      <c r="AB487" s="115"/>
      <c r="AC487" s="115"/>
      <c r="AD487" s="115"/>
      <c r="AE487" s="115"/>
      <c r="AF487" s="115"/>
    </row>
    <row r="488" spans="1:32" ht="12.75" customHeight="1">
      <c r="A488" s="125">
        <v>485</v>
      </c>
      <c r="B488" s="126">
        <v>68.672559537574188</v>
      </c>
      <c r="C488" s="127">
        <f t="shared" si="15"/>
        <v>7.0625007028408815</v>
      </c>
      <c r="D488" s="128"/>
      <c r="E488" s="125">
        <v>485</v>
      </c>
      <c r="F488" s="126">
        <v>39.018499737258054</v>
      </c>
      <c r="G488" s="127">
        <f t="shared" si="16"/>
        <v>12.430001236999955</v>
      </c>
      <c r="H488" s="129"/>
      <c r="I488" s="130">
        <f t="shared" si="26"/>
        <v>485</v>
      </c>
      <c r="J488" s="127">
        <f t="shared" si="17"/>
        <v>114.45426589595698</v>
      </c>
      <c r="K488" s="127">
        <f t="shared" si="18"/>
        <v>4.2375004217045289</v>
      </c>
      <c r="L488" s="128"/>
      <c r="M488" s="130">
        <f t="shared" si="27"/>
        <v>485</v>
      </c>
      <c r="N488" s="127">
        <f t="shared" si="19"/>
        <v>65.030832895430095</v>
      </c>
      <c r="O488" s="127">
        <f t="shared" si="20"/>
        <v>7.4580007421999719</v>
      </c>
      <c r="P488" s="129"/>
      <c r="Q488" s="130">
        <f t="shared" si="28"/>
        <v>485</v>
      </c>
      <c r="R488" s="127">
        <f t="shared" si="21"/>
        <v>171.68139884393545</v>
      </c>
      <c r="S488" s="127">
        <f t="shared" si="22"/>
        <v>2.825000281136353</v>
      </c>
      <c r="T488" s="115"/>
      <c r="U488" s="130">
        <f t="shared" si="29"/>
        <v>485</v>
      </c>
      <c r="V488" s="127">
        <f t="shared" si="23"/>
        <v>97.546249343145135</v>
      </c>
      <c r="W488" s="127">
        <f t="shared" si="24"/>
        <v>4.9720004947999819</v>
      </c>
      <c r="X488" s="115"/>
      <c r="Y488" s="115"/>
      <c r="Z488" s="115"/>
      <c r="AA488" s="115"/>
      <c r="AB488" s="115"/>
      <c r="AC488" s="115"/>
      <c r="AD488" s="115"/>
      <c r="AE488" s="115"/>
      <c r="AF488" s="115"/>
    </row>
    <row r="489" spans="1:32" ht="12.75" customHeight="1">
      <c r="A489" s="125">
        <v>486</v>
      </c>
      <c r="B489" s="126">
        <v>68.700557547729304</v>
      </c>
      <c r="C489" s="127">
        <f t="shared" si="15"/>
        <v>7.0741783960392812</v>
      </c>
      <c r="D489" s="128"/>
      <c r="E489" s="125">
        <v>486</v>
      </c>
      <c r="F489" s="126">
        <v>39.034407697573464</v>
      </c>
      <c r="G489" s="127">
        <f t="shared" si="16"/>
        <v>12.450553977029136</v>
      </c>
      <c r="H489" s="129"/>
      <c r="I489" s="130">
        <f t="shared" si="26"/>
        <v>486</v>
      </c>
      <c r="J489" s="127">
        <f t="shared" si="17"/>
        <v>114.50092924621551</v>
      </c>
      <c r="K489" s="127">
        <f t="shared" si="18"/>
        <v>4.2445070376235687</v>
      </c>
      <c r="L489" s="128"/>
      <c r="M489" s="130">
        <f t="shared" si="27"/>
        <v>486</v>
      </c>
      <c r="N489" s="127">
        <f t="shared" si="19"/>
        <v>65.057346162622437</v>
      </c>
      <c r="O489" s="127">
        <f t="shared" si="20"/>
        <v>7.470332386217482</v>
      </c>
      <c r="P489" s="129"/>
      <c r="Q489" s="130">
        <f t="shared" si="28"/>
        <v>486</v>
      </c>
      <c r="R489" s="127">
        <f t="shared" si="21"/>
        <v>171.75139386932324</v>
      </c>
      <c r="S489" s="127">
        <f t="shared" si="22"/>
        <v>2.8296713584157129</v>
      </c>
      <c r="T489" s="115"/>
      <c r="U489" s="130">
        <f t="shared" si="29"/>
        <v>486</v>
      </c>
      <c r="V489" s="127">
        <f t="shared" si="23"/>
        <v>97.586019243933649</v>
      </c>
      <c r="W489" s="127">
        <f t="shared" si="24"/>
        <v>4.9802215908116549</v>
      </c>
      <c r="X489" s="115"/>
      <c r="Y489" s="115"/>
      <c r="Z489" s="115"/>
      <c r="AA489" s="115"/>
      <c r="AB489" s="115"/>
      <c r="AC489" s="115"/>
      <c r="AD489" s="115"/>
      <c r="AE489" s="115"/>
      <c r="AF489" s="115"/>
    </row>
    <row r="490" spans="1:32" ht="12.75" customHeight="1">
      <c r="A490" s="125">
        <v>487</v>
      </c>
      <c r="B490" s="126">
        <v>68.728508491026687</v>
      </c>
      <c r="C490" s="127">
        <f t="shared" si="15"/>
        <v>7.0858514274841795</v>
      </c>
      <c r="D490" s="128"/>
      <c r="E490" s="125">
        <v>487</v>
      </c>
      <c r="F490" s="126">
        <v>39.05028891535607</v>
      </c>
      <c r="G490" s="127">
        <f t="shared" si="16"/>
        <v>12.471098512372157</v>
      </c>
      <c r="H490" s="129"/>
      <c r="I490" s="130">
        <f t="shared" si="26"/>
        <v>487</v>
      </c>
      <c r="J490" s="127">
        <f t="shared" si="17"/>
        <v>114.54751415171116</v>
      </c>
      <c r="K490" s="127">
        <f t="shared" si="18"/>
        <v>4.2515108564905075</v>
      </c>
      <c r="L490" s="128"/>
      <c r="M490" s="130">
        <f t="shared" si="27"/>
        <v>487</v>
      </c>
      <c r="N490" s="127">
        <f t="shared" si="19"/>
        <v>65.083814858926786</v>
      </c>
      <c r="O490" s="127">
        <f t="shared" si="20"/>
        <v>7.4826591074232933</v>
      </c>
      <c r="P490" s="129"/>
      <c r="Q490" s="130">
        <f t="shared" si="28"/>
        <v>487</v>
      </c>
      <c r="R490" s="127">
        <f t="shared" si="21"/>
        <v>171.82127122756671</v>
      </c>
      <c r="S490" s="127">
        <f t="shared" si="22"/>
        <v>2.834340570993672</v>
      </c>
      <c r="T490" s="115"/>
      <c r="U490" s="130">
        <f t="shared" si="29"/>
        <v>487</v>
      </c>
      <c r="V490" s="127">
        <f t="shared" si="23"/>
        <v>97.625722288390165</v>
      </c>
      <c r="W490" s="127">
        <f t="shared" si="24"/>
        <v>4.9884394049488634</v>
      </c>
      <c r="X490" s="115"/>
      <c r="Y490" s="115"/>
      <c r="Z490" s="115"/>
      <c r="AA490" s="115"/>
      <c r="AB490" s="115"/>
      <c r="AC490" s="115"/>
      <c r="AD490" s="115"/>
      <c r="AE490" s="115"/>
      <c r="AF490" s="115"/>
    </row>
    <row r="491" spans="1:32" ht="12.75" customHeight="1">
      <c r="A491" s="125">
        <v>488</v>
      </c>
      <c r="B491" s="126">
        <v>68.75641256056133</v>
      </c>
      <c r="C491" s="127">
        <f t="shared" si="15"/>
        <v>7.0975198069004071</v>
      </c>
      <c r="D491" s="128"/>
      <c r="E491" s="125">
        <v>488</v>
      </c>
      <c r="F491" s="126">
        <v>39.066143500318937</v>
      </c>
      <c r="G491" s="127">
        <f t="shared" si="16"/>
        <v>12.491634860144718</v>
      </c>
      <c r="H491" s="129"/>
      <c r="I491" s="130">
        <f t="shared" si="26"/>
        <v>488</v>
      </c>
      <c r="J491" s="127">
        <f t="shared" si="17"/>
        <v>114.59402093426888</v>
      </c>
      <c r="K491" s="127">
        <f t="shared" si="18"/>
        <v>4.2585118841402441</v>
      </c>
      <c r="L491" s="128"/>
      <c r="M491" s="130">
        <f t="shared" si="27"/>
        <v>488</v>
      </c>
      <c r="N491" s="127">
        <f t="shared" si="19"/>
        <v>65.11023916719823</v>
      </c>
      <c r="O491" s="127">
        <f t="shared" si="20"/>
        <v>7.4949809160868304</v>
      </c>
      <c r="P491" s="129"/>
      <c r="Q491" s="130">
        <f t="shared" si="28"/>
        <v>488</v>
      </c>
      <c r="R491" s="127">
        <f t="shared" si="21"/>
        <v>171.89103140140332</v>
      </c>
      <c r="S491" s="127">
        <f t="shared" si="22"/>
        <v>2.839007922760163</v>
      </c>
      <c r="T491" s="115"/>
      <c r="U491" s="130">
        <f t="shared" si="29"/>
        <v>488</v>
      </c>
      <c r="V491" s="127">
        <f t="shared" si="23"/>
        <v>97.665358750797338</v>
      </c>
      <c r="W491" s="127">
        <f t="shared" si="24"/>
        <v>4.9966539440578872</v>
      </c>
      <c r="X491" s="115"/>
      <c r="Y491" s="115"/>
      <c r="Z491" s="115"/>
      <c r="AA491" s="115"/>
      <c r="AB491" s="115"/>
      <c r="AC491" s="115"/>
      <c r="AD491" s="115"/>
      <c r="AE491" s="115"/>
      <c r="AF491" s="115"/>
    </row>
    <row r="492" spans="1:32" ht="12.75" customHeight="1">
      <c r="A492" s="125">
        <v>489</v>
      </c>
      <c r="B492" s="126">
        <v>68.784269948242354</v>
      </c>
      <c r="C492" s="127">
        <f t="shared" si="15"/>
        <v>7.109183543969495</v>
      </c>
      <c r="D492" s="128"/>
      <c r="E492" s="125">
        <v>489</v>
      </c>
      <c r="F492" s="126">
        <v>39.081971561501334</v>
      </c>
      <c r="G492" s="127">
        <f t="shared" si="16"/>
        <v>12.512163037386312</v>
      </c>
      <c r="H492" s="129"/>
      <c r="I492" s="130">
        <f t="shared" si="26"/>
        <v>489</v>
      </c>
      <c r="J492" s="127">
        <f t="shared" si="17"/>
        <v>114.64044991373726</v>
      </c>
      <c r="K492" s="127">
        <f t="shared" si="18"/>
        <v>4.265510126381697</v>
      </c>
      <c r="L492" s="128"/>
      <c r="M492" s="130">
        <f t="shared" si="27"/>
        <v>489</v>
      </c>
      <c r="N492" s="127">
        <f t="shared" si="19"/>
        <v>65.136619269168889</v>
      </c>
      <c r="O492" s="127">
        <f t="shared" si="20"/>
        <v>7.507297822431787</v>
      </c>
      <c r="P492" s="129"/>
      <c r="Q492" s="130">
        <f t="shared" si="28"/>
        <v>489</v>
      </c>
      <c r="R492" s="127">
        <f t="shared" si="21"/>
        <v>171.96067487060589</v>
      </c>
      <c r="S492" s="127">
        <f t="shared" si="22"/>
        <v>2.843673417587798</v>
      </c>
      <c r="T492" s="115"/>
      <c r="U492" s="130">
        <f t="shared" si="29"/>
        <v>489</v>
      </c>
      <c r="V492" s="127">
        <f t="shared" si="23"/>
        <v>97.704928903753327</v>
      </c>
      <c r="W492" s="127">
        <f t="shared" si="24"/>
        <v>5.004865214954525</v>
      </c>
      <c r="X492" s="115"/>
      <c r="Y492" s="115"/>
      <c r="Z492" s="115"/>
      <c r="AA492" s="115"/>
      <c r="AB492" s="115"/>
      <c r="AC492" s="115"/>
      <c r="AD492" s="115"/>
      <c r="AE492" s="115"/>
      <c r="AF492" s="115"/>
    </row>
    <row r="493" spans="1:32" ht="12.75" customHeight="1">
      <c r="A493" s="125">
        <v>490</v>
      </c>
      <c r="B493" s="126">
        <v>68.812080844802821</v>
      </c>
      <c r="C493" s="127">
        <f t="shared" si="15"/>
        <v>7.120842648329945</v>
      </c>
      <c r="D493" s="128"/>
      <c r="E493" s="125">
        <v>490</v>
      </c>
      <c r="F493" s="126">
        <v>39.097773207274329</v>
      </c>
      <c r="G493" s="127">
        <f t="shared" si="16"/>
        <v>12.532683061060704</v>
      </c>
      <c r="H493" s="129"/>
      <c r="I493" s="130">
        <f t="shared" si="26"/>
        <v>490</v>
      </c>
      <c r="J493" s="127">
        <f t="shared" si="17"/>
        <v>114.68680140800471</v>
      </c>
      <c r="K493" s="127">
        <f t="shared" si="18"/>
        <v>4.2725055889979666</v>
      </c>
      <c r="L493" s="128"/>
      <c r="M493" s="130">
        <f t="shared" si="27"/>
        <v>490</v>
      </c>
      <c r="N493" s="127">
        <f t="shared" si="19"/>
        <v>65.16295534545722</v>
      </c>
      <c r="O493" s="127">
        <f t="shared" si="20"/>
        <v>7.5196098366364215</v>
      </c>
      <c r="P493" s="129"/>
      <c r="Q493" s="130">
        <f t="shared" si="28"/>
        <v>490</v>
      </c>
      <c r="R493" s="127">
        <f t="shared" si="21"/>
        <v>172.03020211200703</v>
      </c>
      <c r="S493" s="127">
        <f t="shared" si="22"/>
        <v>2.8483370593319783</v>
      </c>
      <c r="T493" s="115"/>
      <c r="U493" s="130">
        <f t="shared" si="29"/>
        <v>490</v>
      </c>
      <c r="V493" s="127">
        <f t="shared" si="23"/>
        <v>97.744433018185816</v>
      </c>
      <c r="W493" s="127">
        <f t="shared" si="24"/>
        <v>5.0130732244242822</v>
      </c>
      <c r="X493" s="115"/>
      <c r="Y493" s="115"/>
      <c r="Z493" s="115"/>
      <c r="AA493" s="115"/>
      <c r="AB493" s="115"/>
      <c r="AC493" s="115"/>
      <c r="AD493" s="115"/>
      <c r="AE493" s="115"/>
      <c r="AF493" s="115"/>
    </row>
    <row r="494" spans="1:32" ht="12.75" customHeight="1">
      <c r="A494" s="125">
        <v>491</v>
      </c>
      <c r="B494" s="126">
        <v>68.839845439809125</v>
      </c>
      <c r="C494" s="127">
        <f t="shared" si="15"/>
        <v>7.1324971295775388</v>
      </c>
      <c r="D494" s="128"/>
      <c r="E494" s="125">
        <v>491</v>
      </c>
      <c r="F494" s="126">
        <v>39.113548545346084</v>
      </c>
      <c r="G494" s="127">
        <f t="shared" si="16"/>
        <v>12.55319494805647</v>
      </c>
      <c r="H494" s="129"/>
      <c r="I494" s="130">
        <f t="shared" si="26"/>
        <v>491</v>
      </c>
      <c r="J494" s="127">
        <f t="shared" si="17"/>
        <v>114.73307573301521</v>
      </c>
      <c r="K494" s="127">
        <f t="shared" si="18"/>
        <v>4.2794982777465229</v>
      </c>
      <c r="L494" s="128"/>
      <c r="M494" s="130">
        <f t="shared" si="27"/>
        <v>491</v>
      </c>
      <c r="N494" s="127">
        <f t="shared" si="19"/>
        <v>65.189247575576815</v>
      </c>
      <c r="O494" s="127">
        <f t="shared" si="20"/>
        <v>7.5319169688338814</v>
      </c>
      <c r="P494" s="129"/>
      <c r="Q494" s="130">
        <f t="shared" si="28"/>
        <v>491</v>
      </c>
      <c r="R494" s="127">
        <f t="shared" si="21"/>
        <v>172.0996135995228</v>
      </c>
      <c r="S494" s="127">
        <f t="shared" si="22"/>
        <v>2.8529988518310159</v>
      </c>
      <c r="T494" s="115"/>
      <c r="U494" s="130">
        <f t="shared" si="29"/>
        <v>491</v>
      </c>
      <c r="V494" s="127">
        <f t="shared" si="23"/>
        <v>97.783871363365208</v>
      </c>
      <c r="W494" s="127">
        <f t="shared" si="24"/>
        <v>5.0212779792225888</v>
      </c>
      <c r="X494" s="115"/>
      <c r="Y494" s="115"/>
      <c r="Z494" s="115"/>
      <c r="AA494" s="115"/>
      <c r="AB494" s="115"/>
      <c r="AC494" s="115"/>
      <c r="AD494" s="115"/>
      <c r="AE494" s="115"/>
      <c r="AF494" s="115"/>
    </row>
    <row r="495" spans="1:32" ht="12.75" customHeight="1">
      <c r="A495" s="125">
        <v>492</v>
      </c>
      <c r="B495" s="126">
        <v>68.867563921670637</v>
      </c>
      <c r="C495" s="127">
        <f t="shared" si="15"/>
        <v>7.1441469972655991</v>
      </c>
      <c r="D495" s="128"/>
      <c r="E495" s="125">
        <v>492</v>
      </c>
      <c r="F495" s="126">
        <v>39.129297682767408</v>
      </c>
      <c r="G495" s="127">
        <f t="shared" si="16"/>
        <v>12.573698715187454</v>
      </c>
      <c r="H495" s="129"/>
      <c r="I495" s="130">
        <f t="shared" si="26"/>
        <v>492</v>
      </c>
      <c r="J495" s="127">
        <f t="shared" si="17"/>
        <v>114.7792732027844</v>
      </c>
      <c r="K495" s="127">
        <f t="shared" si="18"/>
        <v>4.2864881983593595</v>
      </c>
      <c r="L495" s="128"/>
      <c r="M495" s="130">
        <f t="shared" si="27"/>
        <v>492</v>
      </c>
      <c r="N495" s="127">
        <f t="shared" si="19"/>
        <v>65.215496137945678</v>
      </c>
      <c r="O495" s="127">
        <f t="shared" si="20"/>
        <v>7.544219229112473</v>
      </c>
      <c r="P495" s="129"/>
      <c r="Q495" s="130">
        <f t="shared" si="28"/>
        <v>492</v>
      </c>
      <c r="R495" s="127">
        <f t="shared" si="21"/>
        <v>172.16890980417659</v>
      </c>
      <c r="S495" s="127">
        <f t="shared" si="22"/>
        <v>2.8576587989062396</v>
      </c>
      <c r="T495" s="115"/>
      <c r="U495" s="130">
        <f t="shared" si="29"/>
        <v>492</v>
      </c>
      <c r="V495" s="127">
        <f t="shared" si="23"/>
        <v>97.823244206918517</v>
      </c>
      <c r="W495" s="127">
        <f t="shared" si="24"/>
        <v>5.0294794860749823</v>
      </c>
      <c r="X495" s="115"/>
      <c r="Y495" s="115"/>
      <c r="Z495" s="115"/>
      <c r="AA495" s="115"/>
      <c r="AB495" s="115"/>
      <c r="AC495" s="115"/>
      <c r="AD495" s="115"/>
      <c r="AE495" s="115"/>
      <c r="AF495" s="115"/>
    </row>
    <row r="496" spans="1:32" ht="12.75" customHeight="1">
      <c r="A496" s="125">
        <v>493</v>
      </c>
      <c r="B496" s="126">
        <v>68.895236477649107</v>
      </c>
      <c r="C496" s="127">
        <f t="shared" si="15"/>
        <v>7.1557922609052707</v>
      </c>
      <c r="D496" s="128"/>
      <c r="E496" s="125">
        <v>493</v>
      </c>
      <c r="F496" s="126">
        <v>39.145020725936988</v>
      </c>
      <c r="G496" s="127">
        <f t="shared" si="16"/>
        <v>12.594194379193279</v>
      </c>
      <c r="H496" s="129"/>
      <c r="I496" s="130">
        <f t="shared" si="26"/>
        <v>493</v>
      </c>
      <c r="J496" s="127">
        <f t="shared" si="17"/>
        <v>114.82539412941519</v>
      </c>
      <c r="K496" s="127">
        <f t="shared" si="18"/>
        <v>4.293475356543162</v>
      </c>
      <c r="L496" s="128"/>
      <c r="M496" s="130">
        <f t="shared" si="27"/>
        <v>493</v>
      </c>
      <c r="N496" s="127">
        <f t="shared" si="19"/>
        <v>65.241701209894984</v>
      </c>
      <c r="O496" s="127">
        <f t="shared" si="20"/>
        <v>7.5565166275159665</v>
      </c>
      <c r="P496" s="129"/>
      <c r="Q496" s="130">
        <f t="shared" si="28"/>
        <v>493</v>
      </c>
      <c r="R496" s="127">
        <f t="shared" si="21"/>
        <v>172.23809119412275</v>
      </c>
      <c r="S496" s="127">
        <f t="shared" si="22"/>
        <v>2.8623169043621086</v>
      </c>
      <c r="T496" s="115"/>
      <c r="U496" s="130">
        <f t="shared" si="29"/>
        <v>493</v>
      </c>
      <c r="V496" s="127">
        <f t="shared" si="23"/>
        <v>97.862551814842462</v>
      </c>
      <c r="W496" s="127">
        <f t="shared" si="24"/>
        <v>5.0376777516773119</v>
      </c>
      <c r="X496" s="115"/>
      <c r="Y496" s="115"/>
      <c r="Z496" s="115"/>
      <c r="AA496" s="115"/>
      <c r="AB496" s="115"/>
      <c r="AC496" s="115"/>
      <c r="AD496" s="115"/>
      <c r="AE496" s="115"/>
      <c r="AF496" s="115"/>
    </row>
    <row r="497" spans="1:32" ht="12.75" customHeight="1">
      <c r="A497" s="125">
        <v>494</v>
      </c>
      <c r="B497" s="126">
        <v>68.922863293867792</v>
      </c>
      <c r="C497" s="127">
        <f t="shared" si="15"/>
        <v>7.1674329299658126</v>
      </c>
      <c r="D497" s="128"/>
      <c r="E497" s="125">
        <v>494</v>
      </c>
      <c r="F497" s="126">
        <v>39.160717780606696</v>
      </c>
      <c r="G497" s="127">
        <f t="shared" si="16"/>
        <v>12.614681956739831</v>
      </c>
      <c r="H497" s="129"/>
      <c r="I497" s="130">
        <f t="shared" si="26"/>
        <v>494</v>
      </c>
      <c r="J497" s="127">
        <f t="shared" si="17"/>
        <v>114.871438823113</v>
      </c>
      <c r="K497" s="127">
        <f t="shared" si="18"/>
        <v>4.3004597579794872</v>
      </c>
      <c r="L497" s="128"/>
      <c r="M497" s="130">
        <f t="shared" si="27"/>
        <v>494</v>
      </c>
      <c r="N497" s="127">
        <f t="shared" si="19"/>
        <v>65.267862967677829</v>
      </c>
      <c r="O497" s="127">
        <f t="shared" si="20"/>
        <v>7.5688091740438992</v>
      </c>
      <c r="P497" s="129"/>
      <c r="Q497" s="130">
        <f t="shared" si="28"/>
        <v>494</v>
      </c>
      <c r="R497" s="127">
        <f t="shared" si="21"/>
        <v>172.30715823466946</v>
      </c>
      <c r="S497" s="127">
        <f t="shared" si="22"/>
        <v>2.8669731719863254</v>
      </c>
      <c r="T497" s="115"/>
      <c r="U497" s="130">
        <f t="shared" si="29"/>
        <v>494</v>
      </c>
      <c r="V497" s="127">
        <f t="shared" si="23"/>
        <v>97.901794451516736</v>
      </c>
      <c r="W497" s="127">
        <f t="shared" si="24"/>
        <v>5.0458727826959331</v>
      </c>
      <c r="X497" s="115"/>
      <c r="Y497" s="115"/>
      <c r="Z497" s="115"/>
      <c r="AA497" s="115"/>
      <c r="AB497" s="115"/>
      <c r="AC497" s="115"/>
      <c r="AD497" s="115"/>
      <c r="AE497" s="115"/>
      <c r="AF497" s="115"/>
    </row>
    <row r="498" spans="1:32" ht="12.75" customHeight="1">
      <c r="A498" s="125">
        <v>495</v>
      </c>
      <c r="B498" s="126">
        <v>68.950444555320857</v>
      </c>
      <c r="C498" s="127">
        <f t="shared" si="15"/>
        <v>7.1790690138748525</v>
      </c>
      <c r="D498" s="128"/>
      <c r="E498" s="125">
        <v>495</v>
      </c>
      <c r="F498" s="126">
        <v>39.176388951886857</v>
      </c>
      <c r="G498" s="127">
        <f t="shared" si="16"/>
        <v>12.635161464419738</v>
      </c>
      <c r="H498" s="129"/>
      <c r="I498" s="130">
        <f t="shared" si="26"/>
        <v>495</v>
      </c>
      <c r="J498" s="127">
        <f t="shared" si="17"/>
        <v>114.91740759220143</v>
      </c>
      <c r="K498" s="127">
        <f t="shared" si="18"/>
        <v>4.3074414083249115</v>
      </c>
      <c r="L498" s="128"/>
      <c r="M498" s="130">
        <f t="shared" si="27"/>
        <v>495</v>
      </c>
      <c r="N498" s="127">
        <f t="shared" si="19"/>
        <v>65.293981586478097</v>
      </c>
      <c r="O498" s="127">
        <f t="shared" si="20"/>
        <v>7.5810968786518425</v>
      </c>
      <c r="P498" s="129"/>
      <c r="Q498" s="130">
        <f t="shared" si="28"/>
        <v>495</v>
      </c>
      <c r="R498" s="127">
        <f t="shared" si="21"/>
        <v>172.37611138830212</v>
      </c>
      <c r="S498" s="127">
        <f t="shared" si="22"/>
        <v>2.8716276055499415</v>
      </c>
      <c r="T498" s="115"/>
      <c r="U498" s="130">
        <f t="shared" si="29"/>
        <v>495</v>
      </c>
      <c r="V498" s="127">
        <f t="shared" si="23"/>
        <v>97.940972379717138</v>
      </c>
      <c r="W498" s="127">
        <f t="shared" si="24"/>
        <v>5.0540645857678959</v>
      </c>
      <c r="X498" s="115"/>
      <c r="Y498" s="115"/>
      <c r="Z498" s="115"/>
      <c r="AA498" s="115"/>
      <c r="AB498" s="115"/>
      <c r="AC498" s="115"/>
      <c r="AD498" s="115"/>
      <c r="AE498" s="115"/>
      <c r="AF498" s="115"/>
    </row>
    <row r="499" spans="1:32" ht="12.75" customHeight="1">
      <c r="A499" s="125">
        <v>496</v>
      </c>
      <c r="B499" s="126">
        <v>68.977980445882494</v>
      </c>
      <c r="C499" s="127">
        <f t="shared" si="15"/>
        <v>7.1907005220186573</v>
      </c>
      <c r="D499" s="128"/>
      <c r="E499" s="125">
        <v>496</v>
      </c>
      <c r="F499" s="126">
        <v>39.192034344251411</v>
      </c>
      <c r="G499" s="127">
        <f t="shared" si="16"/>
        <v>12.65563291875284</v>
      </c>
      <c r="H499" s="129"/>
      <c r="I499" s="130">
        <f t="shared" si="26"/>
        <v>496</v>
      </c>
      <c r="J499" s="127">
        <f t="shared" si="17"/>
        <v>114.96330074313749</v>
      </c>
      <c r="K499" s="127">
        <f t="shared" si="18"/>
        <v>4.314420313211194</v>
      </c>
      <c r="L499" s="128"/>
      <c r="M499" s="130">
        <f t="shared" si="27"/>
        <v>496</v>
      </c>
      <c r="N499" s="127">
        <f t="shared" si="19"/>
        <v>65.320057240419018</v>
      </c>
      <c r="O499" s="127">
        <f t="shared" si="20"/>
        <v>7.5933797512517032</v>
      </c>
      <c r="P499" s="129"/>
      <c r="Q499" s="130">
        <f t="shared" si="28"/>
        <v>496</v>
      </c>
      <c r="R499" s="127">
        <f t="shared" si="21"/>
        <v>172.44495111470621</v>
      </c>
      <c r="S499" s="127">
        <f t="shared" si="22"/>
        <v>2.8762802088074633</v>
      </c>
      <c r="T499" s="115"/>
      <c r="U499" s="130">
        <f t="shared" si="29"/>
        <v>496</v>
      </c>
      <c r="V499" s="127">
        <f t="shared" si="23"/>
        <v>97.98008586062852</v>
      </c>
      <c r="W499" s="127">
        <f t="shared" si="24"/>
        <v>5.0622531675011357</v>
      </c>
      <c r="X499" s="115"/>
      <c r="Y499" s="115"/>
      <c r="Z499" s="115"/>
      <c r="AA499" s="115"/>
      <c r="AB499" s="115"/>
      <c r="AC499" s="115"/>
      <c r="AD499" s="115"/>
      <c r="AE499" s="115"/>
      <c r="AF499" s="115"/>
    </row>
    <row r="500" spans="1:32" ht="12.75" customHeight="1">
      <c r="A500" s="125">
        <v>497</v>
      </c>
      <c r="B500" s="126">
        <v>69.005471148315706</v>
      </c>
      <c r="C500" s="127">
        <f t="shared" si="15"/>
        <v>7.2023274637424288</v>
      </c>
      <c r="D500" s="128"/>
      <c r="E500" s="125">
        <v>497</v>
      </c>
      <c r="F500" s="126">
        <v>39.207654061543003</v>
      </c>
      <c r="G500" s="127">
        <f t="shared" si="16"/>
        <v>12.676096336186678</v>
      </c>
      <c r="H500" s="129"/>
      <c r="I500" s="130">
        <f t="shared" si="26"/>
        <v>497</v>
      </c>
      <c r="J500" s="127">
        <f t="shared" si="17"/>
        <v>115.00911858052618</v>
      </c>
      <c r="K500" s="127">
        <f t="shared" si="18"/>
        <v>4.3213964782454575</v>
      </c>
      <c r="L500" s="128"/>
      <c r="M500" s="130">
        <f t="shared" si="27"/>
        <v>497</v>
      </c>
      <c r="N500" s="127">
        <f t="shared" si="19"/>
        <v>65.346090102571679</v>
      </c>
      <c r="O500" s="127">
        <f t="shared" si="20"/>
        <v>7.605657801712006</v>
      </c>
      <c r="P500" s="129"/>
      <c r="Q500" s="130">
        <f t="shared" si="28"/>
        <v>497</v>
      </c>
      <c r="R500" s="127">
        <f t="shared" si="21"/>
        <v>172.51367787078925</v>
      </c>
      <c r="S500" s="127">
        <f t="shared" si="22"/>
        <v>2.8809309854969718</v>
      </c>
      <c r="T500" s="115"/>
      <c r="U500" s="130">
        <f t="shared" si="29"/>
        <v>497</v>
      </c>
      <c r="V500" s="127">
        <f t="shared" si="23"/>
        <v>98.019135153857505</v>
      </c>
      <c r="W500" s="127">
        <f t="shared" si="24"/>
        <v>5.0704385344746719</v>
      </c>
      <c r="X500" s="115"/>
      <c r="Y500" s="115"/>
      <c r="Z500" s="115"/>
      <c r="AA500" s="115"/>
      <c r="AB500" s="115"/>
      <c r="AC500" s="115"/>
      <c r="AD500" s="115"/>
      <c r="AE500" s="115"/>
      <c r="AF500" s="115"/>
    </row>
    <row r="501" spans="1:32" ht="12.75" customHeight="1">
      <c r="A501" s="125">
        <v>498</v>
      </c>
      <c r="B501" s="126">
        <v>69.03291684428153</v>
      </c>
      <c r="C501" s="127">
        <f t="shared" si="15"/>
        <v>7.2139498483505378</v>
      </c>
      <c r="D501" s="128"/>
      <c r="E501" s="125">
        <v>498</v>
      </c>
      <c r="F501" s="126">
        <v>39.223248206978127</v>
      </c>
      <c r="G501" s="127">
        <f t="shared" si="16"/>
        <v>12.696551733096952</v>
      </c>
      <c r="H501" s="129"/>
      <c r="I501" s="130">
        <f t="shared" si="26"/>
        <v>498</v>
      </c>
      <c r="J501" s="127">
        <f t="shared" si="17"/>
        <v>115.05486140713589</v>
      </c>
      <c r="K501" s="127">
        <f t="shared" si="18"/>
        <v>4.3283699090103225</v>
      </c>
      <c r="L501" s="128"/>
      <c r="M501" s="130">
        <f t="shared" si="27"/>
        <v>498</v>
      </c>
      <c r="N501" s="127">
        <f t="shared" si="19"/>
        <v>65.37208034496355</v>
      </c>
      <c r="O501" s="127">
        <f t="shared" si="20"/>
        <v>7.6179310398581697</v>
      </c>
      <c r="P501" s="129"/>
      <c r="Q501" s="130">
        <f t="shared" si="28"/>
        <v>498</v>
      </c>
      <c r="R501" s="127">
        <f t="shared" si="21"/>
        <v>172.5822921107038</v>
      </c>
      <c r="S501" s="127">
        <f t="shared" si="22"/>
        <v>2.8855799393402153</v>
      </c>
      <c r="T501" s="115"/>
      <c r="U501" s="130">
        <f t="shared" si="29"/>
        <v>498</v>
      </c>
      <c r="V501" s="127">
        <f t="shared" si="23"/>
        <v>98.058120517445317</v>
      </c>
      <c r="W501" s="127">
        <f t="shared" si="24"/>
        <v>5.0786206932387801</v>
      </c>
      <c r="X501" s="115"/>
      <c r="Y501" s="115"/>
      <c r="Z501" s="115"/>
      <c r="AA501" s="115"/>
      <c r="AB501" s="115"/>
      <c r="AC501" s="115"/>
      <c r="AD501" s="115"/>
      <c r="AE501" s="115"/>
      <c r="AF501" s="115"/>
    </row>
    <row r="502" spans="1:32" ht="12.75" customHeight="1">
      <c r="A502" s="125">
        <v>499</v>
      </c>
      <c r="B502" s="126">
        <v>69.060317714347718</v>
      </c>
      <c r="C502" s="127">
        <f t="shared" si="15"/>
        <v>7.2255676851068058</v>
      </c>
      <c r="D502" s="128"/>
      <c r="E502" s="125">
        <v>499</v>
      </c>
      <c r="F502" s="126">
        <v>39.238816883152111</v>
      </c>
      <c r="G502" s="127">
        <f t="shared" si="16"/>
        <v>12.716999125787979</v>
      </c>
      <c r="H502" s="129"/>
      <c r="I502" s="130">
        <f t="shared" si="26"/>
        <v>499</v>
      </c>
      <c r="J502" s="127">
        <f t="shared" si="17"/>
        <v>115.10052952391287</v>
      </c>
      <c r="K502" s="127">
        <f t="shared" si="18"/>
        <v>4.3353406110640833</v>
      </c>
      <c r="L502" s="128"/>
      <c r="M502" s="130">
        <f t="shared" si="27"/>
        <v>499</v>
      </c>
      <c r="N502" s="127">
        <f t="shared" si="19"/>
        <v>65.398028138586852</v>
      </c>
      <c r="O502" s="127">
        <f t="shared" si="20"/>
        <v>7.6301994754727875</v>
      </c>
      <c r="P502" s="129"/>
      <c r="Q502" s="130">
        <f t="shared" si="28"/>
        <v>499</v>
      </c>
      <c r="R502" s="127">
        <f t="shared" si="21"/>
        <v>172.6507942858693</v>
      </c>
      <c r="S502" s="127">
        <f t="shared" si="22"/>
        <v>2.8902270740427225</v>
      </c>
      <c r="T502" s="115"/>
      <c r="U502" s="130">
        <f t="shared" si="29"/>
        <v>499</v>
      </c>
      <c r="V502" s="127">
        <f t="shared" si="23"/>
        <v>98.097042207880278</v>
      </c>
      <c r="W502" s="127">
        <f t="shared" si="24"/>
        <v>5.086799650315192</v>
      </c>
      <c r="X502" s="115"/>
      <c r="Y502" s="115"/>
      <c r="Z502" s="115"/>
      <c r="AA502" s="115"/>
      <c r="AB502" s="115"/>
      <c r="AC502" s="115"/>
      <c r="AD502" s="115"/>
      <c r="AE502" s="115"/>
      <c r="AF502" s="115"/>
    </row>
    <row r="503" spans="1:32" ht="12.75" customHeight="1">
      <c r="A503" s="125">
        <v>500</v>
      </c>
      <c r="B503" s="126">
        <v>69.087673937997536</v>
      </c>
      <c r="C503" s="127">
        <f t="shared" si="15"/>
        <v>7.2371809832347669</v>
      </c>
      <c r="D503" s="128"/>
      <c r="E503" s="125">
        <v>500</v>
      </c>
      <c r="F503" s="126">
        <v>39.254360192044054</v>
      </c>
      <c r="G503" s="127">
        <f t="shared" si="16"/>
        <v>12.73743853049319</v>
      </c>
      <c r="H503" s="129"/>
      <c r="I503" s="130">
        <f t="shared" si="26"/>
        <v>500</v>
      </c>
      <c r="J503" s="127">
        <f t="shared" si="17"/>
        <v>115.14612322999589</v>
      </c>
      <c r="K503" s="127">
        <f t="shared" si="18"/>
        <v>4.3423085899408607</v>
      </c>
      <c r="L503" s="128"/>
      <c r="M503" s="130">
        <f t="shared" si="27"/>
        <v>500</v>
      </c>
      <c r="N503" s="127">
        <f t="shared" si="19"/>
        <v>65.423933653406763</v>
      </c>
      <c r="O503" s="127">
        <f t="shared" si="20"/>
        <v>7.6424631182959137</v>
      </c>
      <c r="P503" s="129"/>
      <c r="Q503" s="130">
        <f t="shared" si="28"/>
        <v>500</v>
      </c>
      <c r="R503" s="127">
        <f t="shared" si="21"/>
        <v>172.71918484499383</v>
      </c>
      <c r="S503" s="127">
        <f t="shared" si="22"/>
        <v>2.8948723932939071</v>
      </c>
      <c r="T503" s="115"/>
      <c r="U503" s="130">
        <f t="shared" si="29"/>
        <v>500</v>
      </c>
      <c r="V503" s="127">
        <f t="shared" si="23"/>
        <v>98.135900480110124</v>
      </c>
      <c r="W503" s="127">
        <f t="shared" si="24"/>
        <v>5.094975412197277</v>
      </c>
      <c r="X503" s="115"/>
      <c r="Y503" s="115"/>
      <c r="Z503" s="115"/>
      <c r="AA503" s="115"/>
      <c r="AB503" s="115"/>
      <c r="AC503" s="115"/>
      <c r="AD503" s="115"/>
      <c r="AE503" s="115"/>
      <c r="AF503" s="115"/>
    </row>
    <row r="504" spans="1:32" ht="12.75" customHeight="1">
      <c r="A504" s="125">
        <v>501</v>
      </c>
      <c r="B504" s="126">
        <v>69.114985693638403</v>
      </c>
      <c r="C504" s="127">
        <f t="shared" si="15"/>
        <v>7.2487897519179239</v>
      </c>
      <c r="D504" s="128"/>
      <c r="E504" s="125">
        <v>501</v>
      </c>
      <c r="F504" s="126">
        <v>39.269878235021821</v>
      </c>
      <c r="G504" s="127">
        <f t="shared" si="16"/>
        <v>12.757869963375546</v>
      </c>
      <c r="H504" s="129"/>
      <c r="I504" s="130">
        <f t="shared" si="26"/>
        <v>501</v>
      </c>
      <c r="J504" s="127">
        <f t="shared" si="17"/>
        <v>115.19164282273067</v>
      </c>
      <c r="K504" s="127">
        <f t="shared" si="18"/>
        <v>4.3492738511507545</v>
      </c>
      <c r="L504" s="128"/>
      <c r="M504" s="130">
        <f t="shared" si="27"/>
        <v>501</v>
      </c>
      <c r="N504" s="127">
        <f t="shared" si="19"/>
        <v>65.449797058369711</v>
      </c>
      <c r="O504" s="127">
        <f t="shared" si="20"/>
        <v>7.6547219780253268</v>
      </c>
      <c r="P504" s="129"/>
      <c r="Q504" s="130">
        <f t="shared" si="28"/>
        <v>501</v>
      </c>
      <c r="R504" s="127">
        <f t="shared" si="21"/>
        <v>172.78746423409601</v>
      </c>
      <c r="S504" s="127">
        <f t="shared" si="22"/>
        <v>2.8995159007671698</v>
      </c>
      <c r="T504" s="115"/>
      <c r="U504" s="130">
        <f t="shared" si="29"/>
        <v>501</v>
      </c>
      <c r="V504" s="127">
        <f t="shared" si="23"/>
        <v>98.174695587554552</v>
      </c>
      <c r="W504" s="127">
        <f t="shared" si="24"/>
        <v>5.1031479853502182</v>
      </c>
      <c r="X504" s="115"/>
      <c r="Y504" s="115"/>
      <c r="Z504" s="115"/>
      <c r="AA504" s="115"/>
      <c r="AB504" s="115"/>
      <c r="AC504" s="115"/>
      <c r="AD504" s="115"/>
      <c r="AE504" s="115"/>
      <c r="AF504" s="115"/>
    </row>
    <row r="505" spans="1:32" ht="12.75" customHeight="1">
      <c r="A505" s="125">
        <v>502</v>
      </c>
      <c r="B505" s="126">
        <v>69.142253158610558</v>
      </c>
      <c r="C505" s="127">
        <f t="shared" si="15"/>
        <v>7.2603940003000025</v>
      </c>
      <c r="D505" s="128"/>
      <c r="E505" s="125">
        <v>502</v>
      </c>
      <c r="F505" s="126">
        <v>39.285371112846903</v>
      </c>
      <c r="G505" s="127">
        <f t="shared" si="16"/>
        <v>12.778293440528007</v>
      </c>
      <c r="H505" s="129"/>
      <c r="I505" s="130">
        <f t="shared" si="26"/>
        <v>502</v>
      </c>
      <c r="J505" s="127">
        <f t="shared" si="17"/>
        <v>115.23708859768426</v>
      </c>
      <c r="K505" s="127">
        <f t="shared" si="18"/>
        <v>4.356236400180002</v>
      </c>
      <c r="L505" s="128"/>
      <c r="M505" s="130">
        <f t="shared" si="27"/>
        <v>502</v>
      </c>
      <c r="N505" s="127">
        <f t="shared" si="19"/>
        <v>65.475618521411505</v>
      </c>
      <c r="O505" s="127">
        <f t="shared" si="20"/>
        <v>7.6669760643168035</v>
      </c>
      <c r="P505" s="129"/>
      <c r="Q505" s="130">
        <f t="shared" si="28"/>
        <v>502</v>
      </c>
      <c r="R505" s="127">
        <f t="shared" si="21"/>
        <v>172.85563289652637</v>
      </c>
      <c r="S505" s="127">
        <f t="shared" si="22"/>
        <v>2.9041576001200013</v>
      </c>
      <c r="T505" s="115"/>
      <c r="U505" s="130">
        <f t="shared" si="29"/>
        <v>502</v>
      </c>
      <c r="V505" s="127">
        <f t="shared" si="23"/>
        <v>98.21342778211725</v>
      </c>
      <c r="W505" s="127">
        <f t="shared" si="24"/>
        <v>5.1113173762112032</v>
      </c>
      <c r="X505" s="115"/>
      <c r="Y505" s="115"/>
      <c r="Z505" s="115"/>
      <c r="AA505" s="115"/>
      <c r="AB505" s="115"/>
      <c r="AC505" s="115"/>
      <c r="AD505" s="115"/>
      <c r="AE505" s="115"/>
      <c r="AF505" s="115"/>
    </row>
    <row r="506" spans="1:32" ht="12.75" customHeight="1">
      <c r="A506" s="125">
        <v>503</v>
      </c>
      <c r="B506" s="126">
        <v>69.169476509195391</v>
      </c>
      <c r="C506" s="127">
        <f t="shared" si="15"/>
        <v>7.2719937374852215</v>
      </c>
      <c r="D506" s="128"/>
      <c r="E506" s="125">
        <v>503</v>
      </c>
      <c r="F506" s="126">
        <v>39.300838925679201</v>
      </c>
      <c r="G506" s="127">
        <f t="shared" si="16"/>
        <v>12.798708977973989</v>
      </c>
      <c r="H506" s="129"/>
      <c r="I506" s="130">
        <f t="shared" si="26"/>
        <v>503</v>
      </c>
      <c r="J506" s="127">
        <f t="shared" si="17"/>
        <v>115.28246084865899</v>
      </c>
      <c r="K506" s="127">
        <f t="shared" si="18"/>
        <v>4.3631962424911324</v>
      </c>
      <c r="L506" s="128"/>
      <c r="M506" s="130">
        <f t="shared" si="27"/>
        <v>503</v>
      </c>
      <c r="N506" s="127">
        <f t="shared" si="19"/>
        <v>65.501398209465336</v>
      </c>
      <c r="O506" s="127">
        <f t="shared" si="20"/>
        <v>7.6792253867843936</v>
      </c>
      <c r="P506" s="129"/>
      <c r="Q506" s="130">
        <f t="shared" si="28"/>
        <v>503</v>
      </c>
      <c r="R506" s="127">
        <f t="shared" si="21"/>
        <v>172.92369127298846</v>
      </c>
      <c r="S506" s="127">
        <f t="shared" si="22"/>
        <v>2.9087974949940887</v>
      </c>
      <c r="T506" s="115"/>
      <c r="U506" s="130">
        <f t="shared" si="29"/>
        <v>503</v>
      </c>
      <c r="V506" s="127">
        <f t="shared" si="23"/>
        <v>98.252097314197997</v>
      </c>
      <c r="W506" s="127">
        <f t="shared" si="24"/>
        <v>5.1194835911895957</v>
      </c>
      <c r="X506" s="115"/>
      <c r="Y506" s="115"/>
      <c r="Z506" s="115"/>
      <c r="AA506" s="115"/>
      <c r="AB506" s="115"/>
      <c r="AC506" s="115"/>
      <c r="AD506" s="115"/>
      <c r="AE506" s="115"/>
      <c r="AF506" s="115"/>
    </row>
    <row r="507" spans="1:32" ht="12.75" customHeight="1">
      <c r="A507" s="125">
        <v>504</v>
      </c>
      <c r="B507" s="126">
        <v>69.196655920624025</v>
      </c>
      <c r="C507" s="127">
        <f t="shared" si="15"/>
        <v>7.2835889725385279</v>
      </c>
      <c r="D507" s="128"/>
      <c r="E507" s="125">
        <v>504</v>
      </c>
      <c r="F507" s="126">
        <v>39.316281773081833</v>
      </c>
      <c r="G507" s="127">
        <f t="shared" si="16"/>
        <v>12.819116591667809</v>
      </c>
      <c r="H507" s="129"/>
      <c r="I507" s="130">
        <f t="shared" si="26"/>
        <v>504</v>
      </c>
      <c r="J507" s="127">
        <f t="shared" si="17"/>
        <v>115.32775986770672</v>
      </c>
      <c r="K507" s="127">
        <f t="shared" si="18"/>
        <v>4.3701533835231166</v>
      </c>
      <c r="L507" s="128"/>
      <c r="M507" s="130">
        <f t="shared" si="27"/>
        <v>504</v>
      </c>
      <c r="N507" s="127">
        <f t="shared" si="19"/>
        <v>65.52713628846972</v>
      </c>
      <c r="O507" s="127">
        <f t="shared" si="20"/>
        <v>7.6914699550006862</v>
      </c>
      <c r="P507" s="129"/>
      <c r="Q507" s="130">
        <f t="shared" si="28"/>
        <v>504</v>
      </c>
      <c r="R507" s="127">
        <f t="shared" si="21"/>
        <v>172.99163980156004</v>
      </c>
      <c r="S507" s="127">
        <f t="shared" si="22"/>
        <v>2.9134355890154118</v>
      </c>
      <c r="T507" s="115"/>
      <c r="U507" s="130">
        <f t="shared" si="29"/>
        <v>504</v>
      </c>
      <c r="V507" s="127">
        <f t="shared" si="23"/>
        <v>98.290704432704572</v>
      </c>
      <c r="W507" s="127">
        <f t="shared" si="24"/>
        <v>5.1276466366671238</v>
      </c>
      <c r="X507" s="115"/>
      <c r="Y507" s="115"/>
      <c r="Z507" s="115"/>
      <c r="AA507" s="115"/>
      <c r="AB507" s="115"/>
      <c r="AC507" s="115"/>
      <c r="AD507" s="115"/>
      <c r="AE507" s="115"/>
      <c r="AF507" s="115"/>
    </row>
    <row r="508" spans="1:32" ht="12.75" customHeight="1">
      <c r="A508" s="125">
        <v>505</v>
      </c>
      <c r="B508" s="126">
        <v>69.223791567085598</v>
      </c>
      <c r="C508" s="127">
        <f t="shared" si="15"/>
        <v>7.2951797144858572</v>
      </c>
      <c r="D508" s="128"/>
      <c r="E508" s="125">
        <v>505</v>
      </c>
      <c r="F508" s="126">
        <v>39.331699754025905</v>
      </c>
      <c r="G508" s="127">
        <f t="shared" si="16"/>
        <v>12.839516297495109</v>
      </c>
      <c r="H508" s="129"/>
      <c r="I508" s="130">
        <f t="shared" si="26"/>
        <v>505</v>
      </c>
      <c r="J508" s="127">
        <f t="shared" si="17"/>
        <v>115.37298594514267</v>
      </c>
      <c r="K508" s="127">
        <f t="shared" si="18"/>
        <v>4.3771078286915142</v>
      </c>
      <c r="L508" s="128"/>
      <c r="M508" s="130">
        <f t="shared" si="27"/>
        <v>505</v>
      </c>
      <c r="N508" s="127">
        <f t="shared" si="19"/>
        <v>65.552832923376513</v>
      </c>
      <c r="O508" s="127">
        <f t="shared" si="20"/>
        <v>7.703709778497065</v>
      </c>
      <c r="P508" s="129"/>
      <c r="Q508" s="130">
        <f t="shared" si="28"/>
        <v>505</v>
      </c>
      <c r="R508" s="127">
        <f t="shared" si="21"/>
        <v>173.05947891771399</v>
      </c>
      <c r="S508" s="127">
        <f t="shared" si="22"/>
        <v>2.9180718857943431</v>
      </c>
      <c r="T508" s="115"/>
      <c r="U508" s="130">
        <f t="shared" si="29"/>
        <v>505</v>
      </c>
      <c r="V508" s="127">
        <f t="shared" si="23"/>
        <v>98.329249385064756</v>
      </c>
      <c r="W508" s="127">
        <f t="shared" si="24"/>
        <v>5.1358065189980442</v>
      </c>
      <c r="X508" s="115"/>
      <c r="Y508" s="115"/>
      <c r="Z508" s="115"/>
      <c r="AA508" s="115"/>
      <c r="AB508" s="115"/>
      <c r="AC508" s="115"/>
      <c r="AD508" s="115"/>
      <c r="AE508" s="115"/>
      <c r="AF508" s="115"/>
    </row>
    <row r="509" spans="1:32" ht="12.75" customHeight="1">
      <c r="A509" s="125">
        <v>506</v>
      </c>
      <c r="B509" s="126">
        <v>69.250883621735369</v>
      </c>
      <c r="C509" s="127">
        <f t="shared" si="15"/>
        <v>7.3067659723143912</v>
      </c>
      <c r="D509" s="128"/>
      <c r="E509" s="125">
        <v>506</v>
      </c>
      <c r="F509" s="126">
        <v>39.347092966895104</v>
      </c>
      <c r="G509" s="127">
        <f t="shared" si="16"/>
        <v>12.859908111273326</v>
      </c>
      <c r="H509" s="129"/>
      <c r="I509" s="130">
        <f t="shared" si="26"/>
        <v>506</v>
      </c>
      <c r="J509" s="127">
        <f t="shared" si="17"/>
        <v>115.41813936955896</v>
      </c>
      <c r="K509" s="127">
        <f t="shared" si="18"/>
        <v>4.3840595833886349</v>
      </c>
      <c r="L509" s="128"/>
      <c r="M509" s="130">
        <f t="shared" si="27"/>
        <v>506</v>
      </c>
      <c r="N509" s="127">
        <f t="shared" si="19"/>
        <v>65.578488278158517</v>
      </c>
      <c r="O509" s="127">
        <f t="shared" si="20"/>
        <v>7.7159448667639943</v>
      </c>
      <c r="P509" s="129"/>
      <c r="Q509" s="130">
        <f t="shared" si="28"/>
        <v>506</v>
      </c>
      <c r="R509" s="127">
        <f t="shared" si="21"/>
        <v>173.12720905433841</v>
      </c>
      <c r="S509" s="127">
        <f t="shared" si="22"/>
        <v>2.9227063889257567</v>
      </c>
      <c r="T509" s="115"/>
      <c r="U509" s="130">
        <f t="shared" si="29"/>
        <v>506</v>
      </c>
      <c r="V509" s="127">
        <f t="shared" si="23"/>
        <v>98.367732417237761</v>
      </c>
      <c r="W509" s="127">
        <f t="shared" si="24"/>
        <v>5.1439632445093304</v>
      </c>
      <c r="X509" s="115"/>
      <c r="Y509" s="115"/>
      <c r="Z509" s="115"/>
      <c r="AA509" s="115"/>
      <c r="AB509" s="115"/>
      <c r="AC509" s="115"/>
      <c r="AD509" s="115"/>
      <c r="AE509" s="115"/>
      <c r="AF509" s="115"/>
    </row>
    <row r="510" spans="1:32" ht="12.75" customHeight="1">
      <c r="A510" s="125">
        <v>507</v>
      </c>
      <c r="B510" s="126">
        <v>69.27793225670311</v>
      </c>
      <c r="C510" s="127">
        <f t="shared" si="15"/>
        <v>7.3183477549727867</v>
      </c>
      <c r="D510" s="128"/>
      <c r="E510" s="125">
        <v>507</v>
      </c>
      <c r="F510" s="126">
        <v>39.362461509490402</v>
      </c>
      <c r="G510" s="127">
        <f t="shared" si="16"/>
        <v>12.880292048752105</v>
      </c>
      <c r="H510" s="129"/>
      <c r="I510" s="130">
        <f t="shared" si="26"/>
        <v>507</v>
      </c>
      <c r="J510" s="127">
        <f t="shared" si="17"/>
        <v>115.46322042783852</v>
      </c>
      <c r="K510" s="127">
        <f t="shared" si="18"/>
        <v>4.3910086529836718</v>
      </c>
      <c r="L510" s="128"/>
      <c r="M510" s="130">
        <f t="shared" si="27"/>
        <v>507</v>
      </c>
      <c r="N510" s="127">
        <f t="shared" si="19"/>
        <v>65.604102515817345</v>
      </c>
      <c r="O510" s="127">
        <f t="shared" si="20"/>
        <v>7.7281752292512618</v>
      </c>
      <c r="P510" s="129"/>
      <c r="Q510" s="130">
        <f t="shared" si="28"/>
        <v>507</v>
      </c>
      <c r="R510" s="127">
        <f t="shared" si="21"/>
        <v>173.19483064175776</v>
      </c>
      <c r="S510" s="127">
        <f t="shared" si="22"/>
        <v>2.9273391019891148</v>
      </c>
      <c r="T510" s="115"/>
      <c r="U510" s="130">
        <f t="shared" si="29"/>
        <v>507</v>
      </c>
      <c r="V510" s="127">
        <f t="shared" si="23"/>
        <v>98.406153773726004</v>
      </c>
      <c r="W510" s="127">
        <f t="shared" si="24"/>
        <v>5.1521168195008418</v>
      </c>
      <c r="X510" s="115"/>
      <c r="Y510" s="115"/>
      <c r="Z510" s="115"/>
      <c r="AA510" s="115"/>
      <c r="AB510" s="115"/>
      <c r="AC510" s="115"/>
      <c r="AD510" s="115"/>
      <c r="AE510" s="115"/>
      <c r="AF510" s="115"/>
    </row>
    <row r="511" spans="1:32" ht="12.75" customHeight="1">
      <c r="A511" s="125">
        <v>508</v>
      </c>
      <c r="B511" s="126">
        <v>69.304937643101027</v>
      </c>
      <c r="C511" s="127">
        <f t="shared" si="15"/>
        <v>7.3299250713714326</v>
      </c>
      <c r="D511" s="128"/>
      <c r="E511" s="125">
        <v>508</v>
      </c>
      <c r="F511" s="126">
        <v>39.377805479034677</v>
      </c>
      <c r="G511" s="127">
        <f t="shared" si="16"/>
        <v>12.900668125613722</v>
      </c>
      <c r="H511" s="129"/>
      <c r="I511" s="130">
        <f t="shared" si="26"/>
        <v>508</v>
      </c>
      <c r="J511" s="127">
        <f t="shared" si="17"/>
        <v>115.50822940516838</v>
      </c>
      <c r="K511" s="127">
        <f t="shared" si="18"/>
        <v>4.3979550428228595</v>
      </c>
      <c r="L511" s="128"/>
      <c r="M511" s="130">
        <f t="shared" si="27"/>
        <v>508</v>
      </c>
      <c r="N511" s="127">
        <f t="shared" si="19"/>
        <v>65.629675798391133</v>
      </c>
      <c r="O511" s="127">
        <f t="shared" si="20"/>
        <v>7.7404008753682323</v>
      </c>
      <c r="P511" s="129"/>
      <c r="Q511" s="130">
        <f t="shared" si="28"/>
        <v>508</v>
      </c>
      <c r="R511" s="127">
        <f t="shared" si="21"/>
        <v>173.26234410775257</v>
      </c>
      <c r="S511" s="127">
        <f t="shared" si="22"/>
        <v>2.931970028548573</v>
      </c>
      <c r="T511" s="115"/>
      <c r="U511" s="130">
        <f t="shared" si="29"/>
        <v>508</v>
      </c>
      <c r="V511" s="127">
        <f t="shared" si="23"/>
        <v>98.444513697586686</v>
      </c>
      <c r="W511" s="127">
        <f t="shared" si="24"/>
        <v>5.1602672502454885</v>
      </c>
      <c r="X511" s="115"/>
      <c r="Y511" s="115"/>
      <c r="Z511" s="115"/>
      <c r="AA511" s="115"/>
      <c r="AB511" s="115"/>
      <c r="AC511" s="115"/>
      <c r="AD511" s="115"/>
      <c r="AE511" s="115"/>
      <c r="AF511" s="115"/>
    </row>
    <row r="512" spans="1:32" ht="12.75" customHeight="1">
      <c r="A512" s="125">
        <v>509</v>
      </c>
      <c r="B512" s="126">
        <v>69.331899951031815</v>
      </c>
      <c r="C512" s="127">
        <f t="shared" si="15"/>
        <v>7.341497930382693</v>
      </c>
      <c r="D512" s="128"/>
      <c r="E512" s="125">
        <v>509</v>
      </c>
      <c r="F512" s="126">
        <v>39.393124972177176</v>
      </c>
      <c r="G512" s="127">
        <f t="shared" si="16"/>
        <v>12.921036357473536</v>
      </c>
      <c r="H512" s="129"/>
      <c r="I512" s="130">
        <f t="shared" si="26"/>
        <v>509</v>
      </c>
      <c r="J512" s="127">
        <f t="shared" si="17"/>
        <v>115.55316658505303</v>
      </c>
      <c r="K512" s="127">
        <f t="shared" si="18"/>
        <v>4.4048987582296153</v>
      </c>
      <c r="L512" s="128"/>
      <c r="M512" s="130">
        <f t="shared" si="27"/>
        <v>509</v>
      </c>
      <c r="N512" s="127">
        <f t="shared" si="19"/>
        <v>65.655208286961965</v>
      </c>
      <c r="O512" s="127">
        <f t="shared" si="20"/>
        <v>7.7526218144841215</v>
      </c>
      <c r="P512" s="129"/>
      <c r="Q512" s="130">
        <f t="shared" si="28"/>
        <v>509</v>
      </c>
      <c r="R512" s="127">
        <f t="shared" si="21"/>
        <v>173.32974987757953</v>
      </c>
      <c r="S512" s="127">
        <f t="shared" si="22"/>
        <v>2.9365991721530773</v>
      </c>
      <c r="T512" s="115"/>
      <c r="U512" s="130">
        <f t="shared" si="29"/>
        <v>509</v>
      </c>
      <c r="V512" s="127">
        <f t="shared" si="23"/>
        <v>98.482812430442934</v>
      </c>
      <c r="W512" s="127">
        <f t="shared" si="24"/>
        <v>5.1684145429894155</v>
      </c>
      <c r="X512" s="115"/>
      <c r="Y512" s="115"/>
      <c r="Z512" s="115"/>
      <c r="AA512" s="115"/>
      <c r="AB512" s="115"/>
      <c r="AC512" s="115"/>
      <c r="AD512" s="115"/>
      <c r="AE512" s="115"/>
      <c r="AF512" s="115"/>
    </row>
    <row r="513" spans="1:32" ht="12.75" customHeight="1">
      <c r="A513" s="125">
        <v>510</v>
      </c>
      <c r="B513" s="126">
        <v>69.358819349596601</v>
      </c>
      <c r="C513" s="127">
        <f t="shared" si="15"/>
        <v>7.3530663408411412</v>
      </c>
      <c r="D513" s="128"/>
      <c r="E513" s="125">
        <v>510</v>
      </c>
      <c r="F513" s="126">
        <v>39.40842008499807</v>
      </c>
      <c r="G513" s="127">
        <f t="shared" si="16"/>
        <v>12.941396759880407</v>
      </c>
      <c r="H513" s="129"/>
      <c r="I513" s="130">
        <f t="shared" si="26"/>
        <v>510</v>
      </c>
      <c r="J513" s="127">
        <f t="shared" si="17"/>
        <v>115.59803224932767</v>
      </c>
      <c r="K513" s="127">
        <f t="shared" si="18"/>
        <v>4.4118398045046847</v>
      </c>
      <c r="L513" s="128"/>
      <c r="M513" s="130">
        <f t="shared" si="27"/>
        <v>510</v>
      </c>
      <c r="N513" s="127">
        <f t="shared" si="19"/>
        <v>65.680700141663451</v>
      </c>
      <c r="O513" s="127">
        <f t="shared" si="20"/>
        <v>7.7648380559282444</v>
      </c>
      <c r="P513" s="129"/>
      <c r="Q513" s="130">
        <f t="shared" si="28"/>
        <v>510</v>
      </c>
      <c r="R513" s="127">
        <f t="shared" si="21"/>
        <v>173.39704837399148</v>
      </c>
      <c r="S513" s="127">
        <f t="shared" si="22"/>
        <v>2.9412265363364569</v>
      </c>
      <c r="T513" s="115"/>
      <c r="U513" s="130">
        <f t="shared" si="29"/>
        <v>510</v>
      </c>
      <c r="V513" s="127">
        <f t="shared" si="23"/>
        <v>98.521050212495169</v>
      </c>
      <c r="W513" s="127">
        <f t="shared" si="24"/>
        <v>5.1765587039521632</v>
      </c>
      <c r="X513" s="115"/>
      <c r="Y513" s="115"/>
      <c r="Z513" s="115"/>
      <c r="AA513" s="115"/>
      <c r="AB513" s="115"/>
      <c r="AC513" s="115"/>
      <c r="AD513" s="115"/>
      <c r="AE513" s="115"/>
      <c r="AF513" s="115"/>
    </row>
    <row r="514" spans="1:32" ht="12.75" customHeight="1">
      <c r="A514" s="125">
        <v>511</v>
      </c>
      <c r="B514" s="126">
        <v>69.385696006902791</v>
      </c>
      <c r="C514" s="127">
        <f t="shared" ref="C514:C768" si="31">A514/B514</f>
        <v>7.3646303115438014</v>
      </c>
      <c r="D514" s="128"/>
      <c r="E514" s="125">
        <v>511</v>
      </c>
      <c r="F514" s="126">
        <v>39.423690913012948</v>
      </c>
      <c r="G514" s="127">
        <f t="shared" ref="G514:G603" si="32">E514/F514</f>
        <v>12.961749348317092</v>
      </c>
      <c r="H514" s="129"/>
      <c r="I514" s="130">
        <f t="shared" si="26"/>
        <v>511</v>
      </c>
      <c r="J514" s="127">
        <f t="shared" ref="J514:J768" si="33">B514/0.6</f>
        <v>115.64282667817132</v>
      </c>
      <c r="K514" s="127">
        <f t="shared" ref="K514:K768" si="34">I514/J514</f>
        <v>4.4187781869262812</v>
      </c>
      <c r="L514" s="128"/>
      <c r="M514" s="130">
        <f t="shared" si="27"/>
        <v>511</v>
      </c>
      <c r="N514" s="127">
        <f t="shared" ref="N514:N613" si="35">F514/0.6</f>
        <v>65.706151521688255</v>
      </c>
      <c r="O514" s="127">
        <f t="shared" ref="O514:O613" si="36">M514/N514</f>
        <v>7.7770496089902537</v>
      </c>
      <c r="P514" s="129"/>
      <c r="Q514" s="130">
        <f t="shared" si="28"/>
        <v>511</v>
      </c>
      <c r="R514" s="127">
        <f t="shared" ref="R514:R613" si="37">B514/0.4</f>
        <v>173.46424001725697</v>
      </c>
      <c r="S514" s="127">
        <f t="shared" ref="S514:S613" si="38">Q514/R514</f>
        <v>2.9458521246175207</v>
      </c>
      <c r="T514" s="115"/>
      <c r="U514" s="130">
        <f t="shared" si="29"/>
        <v>511</v>
      </c>
      <c r="V514" s="127">
        <f t="shared" ref="V514:V613" si="39">F514/0.4</f>
        <v>98.559227282532362</v>
      </c>
      <c r="W514" s="127">
        <f t="shared" ref="W514:W613" si="40">U514/V514</f>
        <v>5.1846997393268373</v>
      </c>
      <c r="X514" s="115"/>
      <c r="Y514" s="115"/>
      <c r="Z514" s="115"/>
      <c r="AA514" s="115"/>
      <c r="AB514" s="115"/>
      <c r="AC514" s="115"/>
      <c r="AD514" s="115"/>
      <c r="AE514" s="115"/>
      <c r="AF514" s="115"/>
    </row>
    <row r="515" spans="1:32" ht="12.75" customHeight="1">
      <c r="A515" s="125">
        <v>512</v>
      </c>
      <c r="B515" s="126">
        <v>69.412530090071698</v>
      </c>
      <c r="C515" s="127">
        <f t="shared" si="31"/>
        <v>7.3761898512504018</v>
      </c>
      <c r="D515" s="128"/>
      <c r="E515" s="125">
        <v>512</v>
      </c>
      <c r="F515" s="126">
        <v>39.438937551177098</v>
      </c>
      <c r="G515" s="127">
        <f t="shared" si="32"/>
        <v>12.982094138200708</v>
      </c>
      <c r="H515" s="129"/>
      <c r="I515" s="130">
        <f t="shared" si="26"/>
        <v>512</v>
      </c>
      <c r="J515" s="127">
        <f t="shared" si="33"/>
        <v>115.68755015011951</v>
      </c>
      <c r="K515" s="127">
        <f t="shared" si="34"/>
        <v>4.4257139107502406</v>
      </c>
      <c r="L515" s="128"/>
      <c r="M515" s="130">
        <f t="shared" si="27"/>
        <v>512</v>
      </c>
      <c r="N515" s="127">
        <f t="shared" si="35"/>
        <v>65.731562585295165</v>
      </c>
      <c r="O515" s="127">
        <f t="shared" si="36"/>
        <v>7.7892564829204245</v>
      </c>
      <c r="P515" s="129"/>
      <c r="Q515" s="130">
        <f t="shared" si="28"/>
        <v>512</v>
      </c>
      <c r="R515" s="127">
        <f t="shared" si="37"/>
        <v>173.53132522517924</v>
      </c>
      <c r="S515" s="127">
        <f t="shared" si="38"/>
        <v>2.9504759405001608</v>
      </c>
      <c r="T515" s="115"/>
      <c r="U515" s="130">
        <f t="shared" si="29"/>
        <v>512</v>
      </c>
      <c r="V515" s="127">
        <f t="shared" si="39"/>
        <v>98.597343877942734</v>
      </c>
      <c r="W515" s="127">
        <f t="shared" si="40"/>
        <v>5.1928376552802842</v>
      </c>
      <c r="X515" s="115"/>
      <c r="Y515" s="115"/>
      <c r="Z515" s="115"/>
      <c r="AA515" s="115"/>
      <c r="AB515" s="115"/>
      <c r="AC515" s="115"/>
      <c r="AD515" s="115"/>
      <c r="AE515" s="115"/>
      <c r="AF515" s="115"/>
    </row>
    <row r="516" spans="1:32" ht="12.75" customHeight="1">
      <c r="A516" s="125">
        <v>513</v>
      </c>
      <c r="B516" s="126">
        <v>69.439321765246532</v>
      </c>
      <c r="C516" s="127">
        <f t="shared" si="31"/>
        <v>7.3877449686835757</v>
      </c>
      <c r="D516" s="128"/>
      <c r="E516" s="125">
        <v>513</v>
      </c>
      <c r="F516" s="126">
        <v>39.454160093890074</v>
      </c>
      <c r="G516" s="127">
        <f t="shared" si="32"/>
        <v>13.002431144883094</v>
      </c>
      <c r="H516" s="129"/>
      <c r="I516" s="130">
        <f t="shared" si="26"/>
        <v>513</v>
      </c>
      <c r="J516" s="127">
        <f t="shared" si="33"/>
        <v>115.73220294207756</v>
      </c>
      <c r="K516" s="127">
        <f t="shared" si="34"/>
        <v>4.4326469812101452</v>
      </c>
      <c r="L516" s="128"/>
      <c r="M516" s="130">
        <f t="shared" si="27"/>
        <v>513</v>
      </c>
      <c r="N516" s="127">
        <f t="shared" si="35"/>
        <v>65.756933489816788</v>
      </c>
      <c r="O516" s="127">
        <f t="shared" si="36"/>
        <v>7.8014586869298563</v>
      </c>
      <c r="P516" s="129"/>
      <c r="Q516" s="130">
        <f t="shared" si="28"/>
        <v>513</v>
      </c>
      <c r="R516" s="127">
        <f t="shared" si="37"/>
        <v>173.59830441311632</v>
      </c>
      <c r="S516" s="127">
        <f t="shared" si="38"/>
        <v>2.9550979874734304</v>
      </c>
      <c r="T516" s="115"/>
      <c r="U516" s="130">
        <f t="shared" si="29"/>
        <v>513</v>
      </c>
      <c r="V516" s="127">
        <f t="shared" si="39"/>
        <v>98.635400234725182</v>
      </c>
      <c r="W516" s="127">
        <f t="shared" si="40"/>
        <v>5.2009724579532381</v>
      </c>
      <c r="X516" s="115"/>
      <c r="Y516" s="115"/>
      <c r="Z516" s="115"/>
      <c r="AA516" s="115"/>
      <c r="AB516" s="115"/>
      <c r="AC516" s="115"/>
      <c r="AD516" s="115"/>
      <c r="AE516" s="115"/>
      <c r="AF516" s="115"/>
    </row>
    <row r="517" spans="1:32" ht="12.75" customHeight="1">
      <c r="A517" s="125">
        <v>514</v>
      </c>
      <c r="B517" s="126">
        <v>69.46607119759976</v>
      </c>
      <c r="C517" s="127">
        <f t="shared" si="31"/>
        <v>7.3992956725291252</v>
      </c>
      <c r="D517" s="128"/>
      <c r="E517" s="125">
        <v>514</v>
      </c>
      <c r="F517" s="126">
        <v>39.469358634999864</v>
      </c>
      <c r="G517" s="127">
        <f t="shared" si="32"/>
        <v>13.02276038365126</v>
      </c>
      <c r="H517" s="129"/>
      <c r="I517" s="130">
        <f t="shared" si="26"/>
        <v>514</v>
      </c>
      <c r="J517" s="127">
        <f t="shared" si="33"/>
        <v>115.77678532933294</v>
      </c>
      <c r="K517" s="127">
        <f t="shared" si="34"/>
        <v>4.4395774035174744</v>
      </c>
      <c r="L517" s="128"/>
      <c r="M517" s="130">
        <f t="shared" si="27"/>
        <v>514</v>
      </c>
      <c r="N517" s="127">
        <f t="shared" si="35"/>
        <v>65.782264391666445</v>
      </c>
      <c r="O517" s="127">
        <f t="shared" si="36"/>
        <v>7.8136562301907553</v>
      </c>
      <c r="P517" s="129"/>
      <c r="Q517" s="130">
        <f t="shared" si="28"/>
        <v>514</v>
      </c>
      <c r="R517" s="127">
        <f t="shared" si="37"/>
        <v>173.66517799399938</v>
      </c>
      <c r="S517" s="127">
        <f t="shared" si="38"/>
        <v>2.9597182690116504</v>
      </c>
      <c r="T517" s="115"/>
      <c r="U517" s="130">
        <f t="shared" si="29"/>
        <v>514</v>
      </c>
      <c r="V517" s="127">
        <f t="shared" si="39"/>
        <v>98.673396587499653</v>
      </c>
      <c r="W517" s="127">
        <f t="shared" si="40"/>
        <v>5.2091041534605047</v>
      </c>
      <c r="X517" s="115"/>
      <c r="Y517" s="115"/>
      <c r="Z517" s="115"/>
      <c r="AA517" s="115"/>
      <c r="AB517" s="115"/>
      <c r="AC517" s="115"/>
      <c r="AD517" s="115"/>
      <c r="AE517" s="115"/>
      <c r="AF517" s="115"/>
    </row>
    <row r="518" spans="1:32" ht="12.75" customHeight="1">
      <c r="A518" s="125">
        <v>515</v>
      </c>
      <c r="B518" s="126">
        <v>69.492778551340734</v>
      </c>
      <c r="C518" s="127">
        <f t="shared" si="31"/>
        <v>7.4108419714362395</v>
      </c>
      <c r="D518" s="128"/>
      <c r="E518" s="125">
        <v>515</v>
      </c>
      <c r="F518" s="126">
        <v>39.484533267807244</v>
      </c>
      <c r="G518" s="127">
        <f t="shared" si="32"/>
        <v>13.043081869727779</v>
      </c>
      <c r="H518" s="129"/>
      <c r="I518" s="130">
        <f t="shared" si="26"/>
        <v>515</v>
      </c>
      <c r="J518" s="127">
        <f t="shared" si="33"/>
        <v>115.82129758556789</v>
      </c>
      <c r="K518" s="127">
        <f t="shared" si="34"/>
        <v>4.4465051828617437</v>
      </c>
      <c r="L518" s="128"/>
      <c r="M518" s="130">
        <f t="shared" si="27"/>
        <v>515</v>
      </c>
      <c r="N518" s="127">
        <f t="shared" si="35"/>
        <v>65.807555446345404</v>
      </c>
      <c r="O518" s="127">
        <f t="shared" si="36"/>
        <v>7.8258491218366677</v>
      </c>
      <c r="P518" s="129"/>
      <c r="Q518" s="130">
        <f t="shared" si="28"/>
        <v>515</v>
      </c>
      <c r="R518" s="127">
        <f t="shared" si="37"/>
        <v>173.73194637835184</v>
      </c>
      <c r="S518" s="127">
        <f t="shared" si="38"/>
        <v>2.9643367885744958</v>
      </c>
      <c r="T518" s="115"/>
      <c r="U518" s="130">
        <f t="shared" si="29"/>
        <v>515</v>
      </c>
      <c r="V518" s="127">
        <f t="shared" si="39"/>
        <v>98.711333169518099</v>
      </c>
      <c r="W518" s="127">
        <f t="shared" si="40"/>
        <v>5.2172327478911118</v>
      </c>
      <c r="X518" s="115"/>
      <c r="Y518" s="115"/>
      <c r="Z518" s="115"/>
      <c r="AA518" s="115"/>
      <c r="AB518" s="115"/>
      <c r="AC518" s="115"/>
      <c r="AD518" s="115"/>
      <c r="AE518" s="115"/>
      <c r="AF518" s="115"/>
    </row>
    <row r="519" spans="1:32" ht="12.75" customHeight="1">
      <c r="A519" s="125">
        <v>516</v>
      </c>
      <c r="B519" s="126">
        <v>69.519443989723214</v>
      </c>
      <c r="C519" s="127">
        <f t="shared" si="31"/>
        <v>7.4223838740177248</v>
      </c>
      <c r="D519" s="128"/>
      <c r="E519" s="125">
        <v>516</v>
      </c>
      <c r="F519" s="126">
        <v>39.499684085070001</v>
      </c>
      <c r="G519" s="127">
        <f t="shared" si="32"/>
        <v>13.063395618271198</v>
      </c>
      <c r="H519" s="129"/>
      <c r="I519" s="130">
        <f t="shared" si="26"/>
        <v>516</v>
      </c>
      <c r="J519" s="127">
        <f t="shared" si="33"/>
        <v>115.86573998287203</v>
      </c>
      <c r="K519" s="127">
        <f t="shared" si="34"/>
        <v>4.4534303244106344</v>
      </c>
      <c r="L519" s="128"/>
      <c r="M519" s="130">
        <f t="shared" si="27"/>
        <v>516</v>
      </c>
      <c r="N519" s="127">
        <f t="shared" si="35"/>
        <v>65.832806808450002</v>
      </c>
      <c r="O519" s="127">
        <f t="shared" si="36"/>
        <v>7.8380373709627182</v>
      </c>
      <c r="P519" s="129"/>
      <c r="Q519" s="130">
        <f t="shared" si="28"/>
        <v>516</v>
      </c>
      <c r="R519" s="127">
        <f t="shared" si="37"/>
        <v>173.79860997430802</v>
      </c>
      <c r="S519" s="127">
        <f t="shared" si="38"/>
        <v>2.96895354960709</v>
      </c>
      <c r="T519" s="115"/>
      <c r="U519" s="130">
        <f t="shared" si="29"/>
        <v>516</v>
      </c>
      <c r="V519" s="127">
        <f t="shared" si="39"/>
        <v>98.749210212674996</v>
      </c>
      <c r="W519" s="127">
        <f t="shared" si="40"/>
        <v>5.2253582473084794</v>
      </c>
      <c r="X519" s="115"/>
      <c r="Y519" s="115"/>
      <c r="Z519" s="115"/>
      <c r="AA519" s="115"/>
      <c r="AB519" s="115"/>
      <c r="AC519" s="115"/>
      <c r="AD519" s="115"/>
      <c r="AE519" s="115"/>
      <c r="AF519" s="115"/>
    </row>
    <row r="520" spans="1:32" ht="12.75" customHeight="1">
      <c r="A520" s="125">
        <v>517</v>
      </c>
      <c r="B520" s="126">
        <v>69.546067675052697</v>
      </c>
      <c r="C520" s="127">
        <f t="shared" si="31"/>
        <v>7.4339213888502327</v>
      </c>
      <c r="D520" s="128"/>
      <c r="E520" s="125">
        <v>517</v>
      </c>
      <c r="F520" s="126">
        <v>39.514811179007225</v>
      </c>
      <c r="G520" s="127">
        <f t="shared" si="32"/>
        <v>13.083701644376406</v>
      </c>
      <c r="H520" s="129"/>
      <c r="I520" s="130">
        <f t="shared" si="26"/>
        <v>517</v>
      </c>
      <c r="J520" s="127">
        <f t="shared" si="33"/>
        <v>115.9101127917545</v>
      </c>
      <c r="K520" s="127">
        <f t="shared" si="34"/>
        <v>4.4603528333101394</v>
      </c>
      <c r="L520" s="128"/>
      <c r="M520" s="130">
        <f t="shared" si="27"/>
        <v>517</v>
      </c>
      <c r="N520" s="127">
        <f t="shared" si="35"/>
        <v>65.858018631678718</v>
      </c>
      <c r="O520" s="127">
        <f t="shared" si="36"/>
        <v>7.8502209866258426</v>
      </c>
      <c r="P520" s="129"/>
      <c r="Q520" s="130">
        <f t="shared" si="28"/>
        <v>517</v>
      </c>
      <c r="R520" s="127">
        <f t="shared" si="37"/>
        <v>173.86516918763172</v>
      </c>
      <c r="S520" s="127">
        <f t="shared" si="38"/>
        <v>2.9735685555400933</v>
      </c>
      <c r="T520" s="115"/>
      <c r="U520" s="130">
        <f t="shared" si="29"/>
        <v>517</v>
      </c>
      <c r="V520" s="127">
        <f t="shared" si="39"/>
        <v>98.787027947518055</v>
      </c>
      <c r="W520" s="127">
        <f t="shared" si="40"/>
        <v>5.2334806577505626</v>
      </c>
      <c r="X520" s="115"/>
      <c r="Y520" s="115"/>
      <c r="Z520" s="115"/>
      <c r="AA520" s="115"/>
      <c r="AB520" s="115"/>
      <c r="AC520" s="115"/>
      <c r="AD520" s="115"/>
      <c r="AE520" s="115"/>
      <c r="AF520" s="115"/>
    </row>
    <row r="521" spans="1:32" ht="12.75" customHeight="1">
      <c r="A521" s="125">
        <v>518</v>
      </c>
      <c r="B521" s="126">
        <v>69.572649768693822</v>
      </c>
      <c r="C521" s="127">
        <f t="shared" si="31"/>
        <v>7.4454545244744832</v>
      </c>
      <c r="D521" s="128"/>
      <c r="E521" s="125">
        <v>518</v>
      </c>
      <c r="F521" s="126">
        <v>39.529914641303314</v>
      </c>
      <c r="G521" s="127">
        <f t="shared" si="32"/>
        <v>13.103999963075088</v>
      </c>
      <c r="H521" s="129"/>
      <c r="I521" s="130">
        <f t="shared" si="26"/>
        <v>518</v>
      </c>
      <c r="J521" s="127">
        <f t="shared" si="33"/>
        <v>115.95441628115637</v>
      </c>
      <c r="K521" s="127">
        <f t="shared" si="34"/>
        <v>4.4672727146846896</v>
      </c>
      <c r="L521" s="128"/>
      <c r="M521" s="130">
        <f t="shared" si="27"/>
        <v>518</v>
      </c>
      <c r="N521" s="127">
        <f t="shared" si="35"/>
        <v>65.883191068838855</v>
      </c>
      <c r="O521" s="127">
        <f t="shared" si="36"/>
        <v>7.8623999778450528</v>
      </c>
      <c r="P521" s="129"/>
      <c r="Q521" s="130">
        <f t="shared" si="28"/>
        <v>518</v>
      </c>
      <c r="R521" s="127">
        <f t="shared" si="37"/>
        <v>173.93162442173454</v>
      </c>
      <c r="S521" s="127">
        <f t="shared" si="38"/>
        <v>2.9781818097897932</v>
      </c>
      <c r="T521" s="115"/>
      <c r="U521" s="130">
        <f t="shared" si="29"/>
        <v>518</v>
      </c>
      <c r="V521" s="127">
        <f t="shared" si="39"/>
        <v>98.824786603258275</v>
      </c>
      <c r="W521" s="127">
        <f t="shared" si="40"/>
        <v>5.2415999852300352</v>
      </c>
      <c r="X521" s="115"/>
      <c r="Y521" s="115"/>
      <c r="Z521" s="115"/>
      <c r="AA521" s="115"/>
      <c r="AB521" s="115"/>
      <c r="AC521" s="115"/>
      <c r="AD521" s="115"/>
      <c r="AE521" s="115"/>
      <c r="AF521" s="115"/>
    </row>
    <row r="522" spans="1:32" ht="12.75" customHeight="1">
      <c r="A522" s="125">
        <v>519</v>
      </c>
      <c r="B522" s="126">
        <v>69.599190431077517</v>
      </c>
      <c r="C522" s="127">
        <f t="shared" si="31"/>
        <v>7.456983289395497</v>
      </c>
      <c r="D522" s="128"/>
      <c r="E522" s="125">
        <v>519</v>
      </c>
      <c r="F522" s="126">
        <v>39.544994563112233</v>
      </c>
      <c r="G522" s="127">
        <f t="shared" si="32"/>
        <v>13.124290589336072</v>
      </c>
      <c r="H522" s="129"/>
      <c r="I522" s="130">
        <f t="shared" si="26"/>
        <v>519</v>
      </c>
      <c r="J522" s="127">
        <f t="shared" si="33"/>
        <v>115.99865071846253</v>
      </c>
      <c r="K522" s="127">
        <f t="shared" si="34"/>
        <v>4.4741899736372979</v>
      </c>
      <c r="L522" s="128"/>
      <c r="M522" s="130">
        <f t="shared" si="27"/>
        <v>519</v>
      </c>
      <c r="N522" s="127">
        <f t="shared" si="35"/>
        <v>65.908324271853729</v>
      </c>
      <c r="O522" s="127">
        <f t="shared" si="36"/>
        <v>7.8745743536016422</v>
      </c>
      <c r="P522" s="129"/>
      <c r="Q522" s="130">
        <f t="shared" si="28"/>
        <v>519</v>
      </c>
      <c r="R522" s="127">
        <f t="shared" si="37"/>
        <v>173.99797607769378</v>
      </c>
      <c r="S522" s="127">
        <f t="shared" si="38"/>
        <v>2.9827933157581987</v>
      </c>
      <c r="T522" s="115"/>
      <c r="U522" s="130">
        <f t="shared" si="29"/>
        <v>519</v>
      </c>
      <c r="V522" s="127">
        <f t="shared" si="39"/>
        <v>98.86248640778058</v>
      </c>
      <c r="W522" s="127">
        <f t="shared" si="40"/>
        <v>5.2497162357344287</v>
      </c>
      <c r="X522" s="115"/>
      <c r="Y522" s="115"/>
      <c r="Z522" s="115"/>
      <c r="AA522" s="115"/>
      <c r="AB522" s="115"/>
      <c r="AC522" s="115"/>
      <c r="AD522" s="115"/>
      <c r="AE522" s="115"/>
      <c r="AF522" s="115"/>
    </row>
    <row r="523" spans="1:32" ht="12.75" customHeight="1">
      <c r="A523" s="125">
        <v>520</v>
      </c>
      <c r="B523" s="126">
        <v>69.625689821708278</v>
      </c>
      <c r="C523" s="127">
        <f t="shared" si="31"/>
        <v>7.4685076920828086</v>
      </c>
      <c r="D523" s="128"/>
      <c r="E523" s="125">
        <v>520</v>
      </c>
      <c r="F523" s="126">
        <v>39.560051035061527</v>
      </c>
      <c r="G523" s="127">
        <f t="shared" si="32"/>
        <v>13.144573538065742</v>
      </c>
      <c r="H523" s="129"/>
      <c r="I523" s="130">
        <f t="shared" si="26"/>
        <v>520</v>
      </c>
      <c r="J523" s="127">
        <f t="shared" si="33"/>
        <v>116.0428163695138</v>
      </c>
      <c r="K523" s="127">
        <f t="shared" si="34"/>
        <v>4.4811046152496852</v>
      </c>
      <c r="L523" s="128"/>
      <c r="M523" s="130">
        <f t="shared" si="27"/>
        <v>520</v>
      </c>
      <c r="N523" s="127">
        <f t="shared" si="35"/>
        <v>65.933418391769209</v>
      </c>
      <c r="O523" s="127">
        <f t="shared" si="36"/>
        <v>7.8867441228394455</v>
      </c>
      <c r="P523" s="129"/>
      <c r="Q523" s="130">
        <f t="shared" si="28"/>
        <v>520</v>
      </c>
      <c r="R523" s="127">
        <f t="shared" si="37"/>
        <v>174.06422455427068</v>
      </c>
      <c r="S523" s="127">
        <f t="shared" si="38"/>
        <v>2.9874030768331239</v>
      </c>
      <c r="T523" s="115"/>
      <c r="U523" s="130">
        <f t="shared" si="29"/>
        <v>520</v>
      </c>
      <c r="V523" s="127">
        <f t="shared" si="39"/>
        <v>98.900127587653813</v>
      </c>
      <c r="W523" s="127">
        <f t="shared" si="40"/>
        <v>5.257829415226297</v>
      </c>
      <c r="X523" s="115"/>
      <c r="Y523" s="115"/>
      <c r="Z523" s="115"/>
      <c r="AA523" s="115"/>
      <c r="AB523" s="115"/>
      <c r="AC523" s="115"/>
      <c r="AD523" s="115"/>
      <c r="AE523" s="115"/>
      <c r="AF523" s="115"/>
    </row>
    <row r="524" spans="1:32" ht="12.75" customHeight="1">
      <c r="A524" s="125">
        <v>521</v>
      </c>
      <c r="B524" s="126">
        <v>69.652148099171342</v>
      </c>
      <c r="C524" s="127">
        <f t="shared" si="31"/>
        <v>7.4800277409706819</v>
      </c>
      <c r="D524" s="128"/>
      <c r="E524" s="125">
        <v>521</v>
      </c>
      <c r="F524" s="126">
        <v>39.57508414725644</v>
      </c>
      <c r="G524" s="127">
        <f t="shared" si="32"/>
        <v>13.164848824108402</v>
      </c>
      <c r="H524" s="129"/>
      <c r="I524" s="130">
        <f t="shared" si="26"/>
        <v>521</v>
      </c>
      <c r="J524" s="127">
        <f t="shared" si="33"/>
        <v>116.08691349861891</v>
      </c>
      <c r="K524" s="127">
        <f t="shared" si="34"/>
        <v>4.4880166445824088</v>
      </c>
      <c r="L524" s="128"/>
      <c r="M524" s="130">
        <f t="shared" si="27"/>
        <v>521</v>
      </c>
      <c r="N524" s="127">
        <f t="shared" si="35"/>
        <v>65.958473578760731</v>
      </c>
      <c r="O524" s="127">
        <f t="shared" si="36"/>
        <v>7.8989092944650414</v>
      </c>
      <c r="P524" s="129"/>
      <c r="Q524" s="130">
        <f t="shared" si="28"/>
        <v>521</v>
      </c>
      <c r="R524" s="127">
        <f t="shared" si="37"/>
        <v>174.13037024792834</v>
      </c>
      <c r="S524" s="127">
        <f t="shared" si="38"/>
        <v>2.9920110963882731</v>
      </c>
      <c r="T524" s="115"/>
      <c r="U524" s="130">
        <f t="shared" si="29"/>
        <v>521</v>
      </c>
      <c r="V524" s="127">
        <f t="shared" si="39"/>
        <v>98.937710368141097</v>
      </c>
      <c r="W524" s="127">
        <f t="shared" si="40"/>
        <v>5.2659395296433607</v>
      </c>
      <c r="X524" s="115"/>
      <c r="Y524" s="115"/>
      <c r="Z524" s="115"/>
      <c r="AA524" s="115"/>
      <c r="AB524" s="115"/>
      <c r="AC524" s="115"/>
      <c r="AD524" s="115"/>
      <c r="AE524" s="115"/>
      <c r="AF524" s="115"/>
    </row>
    <row r="525" spans="1:32" ht="12.75" customHeight="1">
      <c r="A525" s="125">
        <v>522</v>
      </c>
      <c r="B525" s="126">
        <v>69.678565421139538</v>
      </c>
      <c r="C525" s="127">
        <f t="shared" si="31"/>
        <v>7.4915434444583475</v>
      </c>
      <c r="D525" s="128"/>
      <c r="E525" s="125">
        <v>522</v>
      </c>
      <c r="F525" s="126">
        <v>39.59009398928383</v>
      </c>
      <c r="G525" s="127">
        <f t="shared" si="32"/>
        <v>13.185116462246691</v>
      </c>
      <c r="H525" s="129"/>
      <c r="I525" s="130">
        <f t="shared" si="26"/>
        <v>522</v>
      </c>
      <c r="J525" s="127">
        <f t="shared" si="33"/>
        <v>116.1309423685659</v>
      </c>
      <c r="K525" s="127">
        <f t="shared" si="34"/>
        <v>4.4949260666750082</v>
      </c>
      <c r="L525" s="128"/>
      <c r="M525" s="130">
        <f t="shared" si="27"/>
        <v>522</v>
      </c>
      <c r="N525" s="127">
        <f t="shared" si="35"/>
        <v>65.983489982139716</v>
      </c>
      <c r="O525" s="127">
        <f t="shared" si="36"/>
        <v>7.911069877348015</v>
      </c>
      <c r="P525" s="129"/>
      <c r="Q525" s="130">
        <f t="shared" si="28"/>
        <v>522</v>
      </c>
      <c r="R525" s="127">
        <f t="shared" si="37"/>
        <v>174.19641355284884</v>
      </c>
      <c r="S525" s="127">
        <f t="shared" si="38"/>
        <v>2.9966173777833389</v>
      </c>
      <c r="T525" s="115"/>
      <c r="U525" s="130">
        <f t="shared" si="29"/>
        <v>522</v>
      </c>
      <c r="V525" s="127">
        <f t="shared" si="39"/>
        <v>98.975234973209567</v>
      </c>
      <c r="W525" s="127">
        <f t="shared" si="40"/>
        <v>5.2740465848986773</v>
      </c>
      <c r="X525" s="115"/>
      <c r="Y525" s="115"/>
      <c r="Z525" s="115"/>
      <c r="AA525" s="115"/>
      <c r="AB525" s="115"/>
      <c r="AC525" s="115"/>
      <c r="AD525" s="115"/>
      <c r="AE525" s="115"/>
      <c r="AF525" s="115"/>
    </row>
    <row r="526" spans="1:32" ht="12.75" customHeight="1">
      <c r="A526" s="125">
        <v>523</v>
      </c>
      <c r="B526" s="126">
        <v>69.704941944380451</v>
      </c>
      <c r="C526" s="127">
        <f t="shared" si="31"/>
        <v>7.5030548109102009</v>
      </c>
      <c r="D526" s="128"/>
      <c r="E526" s="125">
        <v>523</v>
      </c>
      <c r="F526" s="126">
        <v>39.605080650216166</v>
      </c>
      <c r="G526" s="127">
        <f t="shared" si="32"/>
        <v>13.205376467201953</v>
      </c>
      <c r="H526" s="129"/>
      <c r="I526" s="130">
        <f t="shared" si="26"/>
        <v>523</v>
      </c>
      <c r="J526" s="127">
        <f t="shared" si="33"/>
        <v>116.17490324063409</v>
      </c>
      <c r="K526" s="127">
        <f t="shared" si="34"/>
        <v>4.5018328865461203</v>
      </c>
      <c r="L526" s="128"/>
      <c r="M526" s="130">
        <f t="shared" si="27"/>
        <v>523</v>
      </c>
      <c r="N526" s="127">
        <f t="shared" si="35"/>
        <v>66.008467750360282</v>
      </c>
      <c r="O526" s="127">
        <f t="shared" si="36"/>
        <v>7.923225880321171</v>
      </c>
      <c r="P526" s="129"/>
      <c r="Q526" s="130">
        <f t="shared" si="28"/>
        <v>523</v>
      </c>
      <c r="R526" s="127">
        <f t="shared" si="37"/>
        <v>174.26235486095112</v>
      </c>
      <c r="S526" s="127">
        <f t="shared" si="38"/>
        <v>3.0012219243640805</v>
      </c>
      <c r="T526" s="115"/>
      <c r="U526" s="130">
        <f t="shared" si="29"/>
        <v>523</v>
      </c>
      <c r="V526" s="127">
        <f t="shared" si="39"/>
        <v>99.012701625540416</v>
      </c>
      <c r="W526" s="127">
        <f t="shared" si="40"/>
        <v>5.282150586880781</v>
      </c>
      <c r="X526" s="115"/>
      <c r="Y526" s="115"/>
      <c r="Z526" s="115"/>
      <c r="AA526" s="115"/>
      <c r="AB526" s="115"/>
      <c r="AC526" s="115"/>
      <c r="AD526" s="115"/>
      <c r="AE526" s="115"/>
      <c r="AF526" s="115"/>
    </row>
    <row r="527" spans="1:32" ht="12.75" customHeight="1">
      <c r="A527" s="125">
        <v>524</v>
      </c>
      <c r="B527" s="126">
        <v>69.731277824763325</v>
      </c>
      <c r="C527" s="127">
        <f t="shared" si="31"/>
        <v>7.5145618486560197</v>
      </c>
      <c r="D527" s="128"/>
      <c r="E527" s="125">
        <v>524</v>
      </c>
      <c r="F527" s="126">
        <v>39.620044218615526</v>
      </c>
      <c r="G527" s="127">
        <f t="shared" si="32"/>
        <v>13.225628853634595</v>
      </c>
      <c r="H527" s="129"/>
      <c r="I527" s="130">
        <f t="shared" si="26"/>
        <v>524</v>
      </c>
      <c r="J527" s="127">
        <f t="shared" si="33"/>
        <v>116.21879637460555</v>
      </c>
      <c r="K527" s="127">
        <f t="shared" si="34"/>
        <v>4.5087371091936115</v>
      </c>
      <c r="L527" s="128"/>
      <c r="M527" s="130">
        <f t="shared" si="27"/>
        <v>524</v>
      </c>
      <c r="N527" s="127">
        <f t="shared" si="35"/>
        <v>66.033407031025874</v>
      </c>
      <c r="O527" s="127">
        <f t="shared" si="36"/>
        <v>7.9353773121807567</v>
      </c>
      <c r="P527" s="129"/>
      <c r="Q527" s="130">
        <f t="shared" si="28"/>
        <v>524</v>
      </c>
      <c r="R527" s="127">
        <f t="shared" si="37"/>
        <v>174.3281945619083</v>
      </c>
      <c r="S527" s="127">
        <f t="shared" si="38"/>
        <v>3.0058247394624078</v>
      </c>
      <c r="T527" s="115"/>
      <c r="U527" s="130">
        <f t="shared" si="29"/>
        <v>524</v>
      </c>
      <c r="V527" s="127">
        <f t="shared" si="39"/>
        <v>99.050110546538804</v>
      </c>
      <c r="W527" s="127">
        <f t="shared" si="40"/>
        <v>5.2902515414538387</v>
      </c>
      <c r="X527" s="115"/>
      <c r="Y527" s="115"/>
      <c r="Z527" s="115"/>
      <c r="AA527" s="115"/>
      <c r="AB527" s="115"/>
      <c r="AC527" s="115"/>
      <c r="AD527" s="115"/>
      <c r="AE527" s="115"/>
      <c r="AF527" s="115"/>
    </row>
    <row r="528" spans="1:32" ht="12.75" customHeight="1">
      <c r="A528" s="125">
        <v>525</v>
      </c>
      <c r="B528" s="126">
        <v>69.757573217265815</v>
      </c>
      <c r="C528" s="127">
        <f t="shared" si="31"/>
        <v>7.5260645659911853</v>
      </c>
      <c r="D528" s="128"/>
      <c r="E528" s="125">
        <v>525</v>
      </c>
      <c r="F528" s="126">
        <v>39.634984782537401</v>
      </c>
      <c r="G528" s="127">
        <f t="shared" si="32"/>
        <v>13.245873636144484</v>
      </c>
      <c r="H528" s="129"/>
      <c r="I528" s="130">
        <f t="shared" si="26"/>
        <v>525</v>
      </c>
      <c r="J528" s="127">
        <f t="shared" si="33"/>
        <v>116.26262202877636</v>
      </c>
      <c r="K528" s="127">
        <f t="shared" si="34"/>
        <v>4.5156387395947108</v>
      </c>
      <c r="L528" s="128"/>
      <c r="M528" s="130">
        <f t="shared" si="27"/>
        <v>525</v>
      </c>
      <c r="N528" s="127">
        <f t="shared" si="35"/>
        <v>66.058307970895669</v>
      </c>
      <c r="O528" s="127">
        <f t="shared" si="36"/>
        <v>7.9475241816866911</v>
      </c>
      <c r="P528" s="129"/>
      <c r="Q528" s="130">
        <f t="shared" si="28"/>
        <v>525</v>
      </c>
      <c r="R528" s="127">
        <f t="shared" si="37"/>
        <v>174.39393304316454</v>
      </c>
      <c r="S528" s="127">
        <f t="shared" si="38"/>
        <v>3.010425826396474</v>
      </c>
      <c r="T528" s="115"/>
      <c r="U528" s="130">
        <f t="shared" si="29"/>
        <v>525</v>
      </c>
      <c r="V528" s="127">
        <f t="shared" si="39"/>
        <v>99.087461956343503</v>
      </c>
      <c r="W528" s="127">
        <f t="shared" si="40"/>
        <v>5.298349454457794</v>
      </c>
      <c r="X528" s="115"/>
      <c r="Y528" s="115"/>
      <c r="Z528" s="115"/>
      <c r="AA528" s="115"/>
      <c r="AB528" s="115"/>
      <c r="AC528" s="115"/>
      <c r="AD528" s="115"/>
      <c r="AE528" s="115"/>
      <c r="AF528" s="115"/>
    </row>
    <row r="529" spans="1:32" ht="12.75" customHeight="1">
      <c r="A529" s="125">
        <v>526</v>
      </c>
      <c r="B529" s="126">
        <v>69.783828275980852</v>
      </c>
      <c r="C529" s="127">
        <f t="shared" si="31"/>
        <v>7.5375629711768886</v>
      </c>
      <c r="D529" s="128"/>
      <c r="E529" s="125">
        <v>526</v>
      </c>
      <c r="F529" s="126">
        <v>39.649902429534571</v>
      </c>
      <c r="G529" s="127">
        <f t="shared" si="32"/>
        <v>13.266110829271325</v>
      </c>
      <c r="H529" s="129"/>
      <c r="I529" s="130">
        <f t="shared" si="26"/>
        <v>526</v>
      </c>
      <c r="J529" s="127">
        <f t="shared" si="33"/>
        <v>116.3063804599681</v>
      </c>
      <c r="K529" s="127">
        <f t="shared" si="34"/>
        <v>4.5225377827061326</v>
      </c>
      <c r="L529" s="128"/>
      <c r="M529" s="130">
        <f t="shared" si="27"/>
        <v>526</v>
      </c>
      <c r="N529" s="127">
        <f t="shared" si="35"/>
        <v>66.083170715890958</v>
      </c>
      <c r="O529" s="127">
        <f t="shared" si="36"/>
        <v>7.959666497562794</v>
      </c>
      <c r="P529" s="129"/>
      <c r="Q529" s="130">
        <f t="shared" si="28"/>
        <v>526</v>
      </c>
      <c r="R529" s="127">
        <f t="shared" si="37"/>
        <v>174.45957068995213</v>
      </c>
      <c r="S529" s="127">
        <f t="shared" si="38"/>
        <v>3.0150251884707555</v>
      </c>
      <c r="T529" s="115"/>
      <c r="U529" s="130">
        <f t="shared" si="29"/>
        <v>526</v>
      </c>
      <c r="V529" s="127">
        <f t="shared" si="39"/>
        <v>99.124756073836423</v>
      </c>
      <c r="W529" s="127">
        <f t="shared" si="40"/>
        <v>5.3064443317085299</v>
      </c>
      <c r="X529" s="115"/>
      <c r="Y529" s="115"/>
      <c r="Z529" s="115"/>
      <c r="AA529" s="115"/>
      <c r="AB529" s="115"/>
      <c r="AC529" s="115"/>
      <c r="AD529" s="115"/>
      <c r="AE529" s="115"/>
      <c r="AF529" s="115"/>
    </row>
    <row r="530" spans="1:32" ht="12.75" customHeight="1">
      <c r="A530" s="125">
        <v>527</v>
      </c>
      <c r="B530" s="126">
        <v>69.810043154123349</v>
      </c>
      <c r="C530" s="127">
        <f t="shared" si="31"/>
        <v>7.5490570724403367</v>
      </c>
      <c r="D530" s="128"/>
      <c r="E530" s="125">
        <v>527</v>
      </c>
      <c r="F530" s="126">
        <v>39.664797246660996</v>
      </c>
      <c r="G530" s="127">
        <f t="shared" si="32"/>
        <v>13.286340447494993</v>
      </c>
      <c r="H530" s="129"/>
      <c r="I530" s="130">
        <f t="shared" si="26"/>
        <v>527</v>
      </c>
      <c r="J530" s="127">
        <f t="shared" si="33"/>
        <v>116.35007192353892</v>
      </c>
      <c r="K530" s="127">
        <f t="shared" si="34"/>
        <v>4.5294342434642019</v>
      </c>
      <c r="L530" s="128"/>
      <c r="M530" s="130">
        <f t="shared" si="27"/>
        <v>527</v>
      </c>
      <c r="N530" s="127">
        <f t="shared" si="35"/>
        <v>66.107995411101669</v>
      </c>
      <c r="O530" s="127">
        <f t="shared" si="36"/>
        <v>7.9718042684969941</v>
      </c>
      <c r="P530" s="129"/>
      <c r="Q530" s="130">
        <f t="shared" si="28"/>
        <v>527</v>
      </c>
      <c r="R530" s="127">
        <f t="shared" si="37"/>
        <v>174.52510788530836</v>
      </c>
      <c r="S530" s="127">
        <f t="shared" si="38"/>
        <v>3.0196228289761349</v>
      </c>
      <c r="T530" s="115"/>
      <c r="U530" s="130">
        <f t="shared" si="29"/>
        <v>527</v>
      </c>
      <c r="V530" s="127">
        <f t="shared" si="39"/>
        <v>99.161993116652482</v>
      </c>
      <c r="W530" s="127">
        <f t="shared" si="40"/>
        <v>5.3145361789979972</v>
      </c>
      <c r="X530" s="115"/>
      <c r="Y530" s="115"/>
      <c r="Z530" s="115"/>
      <c r="AA530" s="115"/>
      <c r="AB530" s="115"/>
      <c r="AC530" s="115"/>
      <c r="AD530" s="115"/>
      <c r="AE530" s="115"/>
      <c r="AF530" s="115"/>
    </row>
    <row r="531" spans="1:32" ht="12.75" customHeight="1">
      <c r="A531" s="125">
        <v>528</v>
      </c>
      <c r="B531" s="126">
        <v>69.836218004036823</v>
      </c>
      <c r="C531" s="127">
        <f t="shared" si="31"/>
        <v>7.5605468779749705</v>
      </c>
      <c r="D531" s="128"/>
      <c r="E531" s="125">
        <v>528</v>
      </c>
      <c r="F531" s="126">
        <v>39.679669320475462</v>
      </c>
      <c r="G531" s="127">
        <f t="shared" si="32"/>
        <v>13.306562505235949</v>
      </c>
      <c r="H531" s="129"/>
      <c r="I531" s="130">
        <f t="shared" si="26"/>
        <v>528</v>
      </c>
      <c r="J531" s="127">
        <f t="shared" si="33"/>
        <v>116.39369667339471</v>
      </c>
      <c r="K531" s="127">
        <f t="shared" si="34"/>
        <v>4.5363281267849818</v>
      </c>
      <c r="L531" s="128"/>
      <c r="M531" s="130">
        <f t="shared" si="27"/>
        <v>528</v>
      </c>
      <c r="N531" s="127">
        <f t="shared" si="35"/>
        <v>66.132782200792434</v>
      </c>
      <c r="O531" s="127">
        <f t="shared" si="36"/>
        <v>7.9839375031415702</v>
      </c>
      <c r="P531" s="129"/>
      <c r="Q531" s="130">
        <f t="shared" si="28"/>
        <v>528</v>
      </c>
      <c r="R531" s="127">
        <f t="shared" si="37"/>
        <v>174.59054501009206</v>
      </c>
      <c r="S531" s="127">
        <f t="shared" si="38"/>
        <v>3.0242187511899878</v>
      </c>
      <c r="T531" s="115"/>
      <c r="U531" s="130">
        <f t="shared" si="29"/>
        <v>528</v>
      </c>
      <c r="V531" s="127">
        <f t="shared" si="39"/>
        <v>99.199173301188651</v>
      </c>
      <c r="W531" s="127">
        <f t="shared" si="40"/>
        <v>5.3226250020943802</v>
      </c>
      <c r="X531" s="115"/>
      <c r="Y531" s="115"/>
      <c r="Z531" s="115"/>
      <c r="AA531" s="115"/>
      <c r="AB531" s="115"/>
      <c r="AC531" s="115"/>
      <c r="AD531" s="115"/>
      <c r="AE531" s="115"/>
      <c r="AF531" s="115"/>
    </row>
    <row r="532" spans="1:32" ht="12.75" customHeight="1">
      <c r="A532" s="125">
        <v>529</v>
      </c>
      <c r="B532" s="126">
        <v>69.862352977200061</v>
      </c>
      <c r="C532" s="127">
        <f t="shared" si="31"/>
        <v>7.5720323959406564</v>
      </c>
      <c r="D532" s="128"/>
      <c r="E532" s="125">
        <v>529</v>
      </c>
      <c r="F532" s="126">
        <v>39.694518737045492</v>
      </c>
      <c r="G532" s="127">
        <f t="shared" si="32"/>
        <v>13.326777016855553</v>
      </c>
      <c r="H532" s="129"/>
      <c r="I532" s="130">
        <f t="shared" si="26"/>
        <v>529</v>
      </c>
      <c r="J532" s="127">
        <f t="shared" si="33"/>
        <v>116.43725496200011</v>
      </c>
      <c r="K532" s="127">
        <f t="shared" si="34"/>
        <v>4.5432194375643933</v>
      </c>
      <c r="L532" s="128"/>
      <c r="M532" s="130">
        <f t="shared" si="27"/>
        <v>529</v>
      </c>
      <c r="N532" s="127">
        <f t="shared" si="35"/>
        <v>66.157531228409155</v>
      </c>
      <c r="O532" s="127">
        <f t="shared" si="36"/>
        <v>7.996066210113332</v>
      </c>
      <c r="P532" s="129"/>
      <c r="Q532" s="130">
        <f t="shared" si="28"/>
        <v>529</v>
      </c>
      <c r="R532" s="127">
        <f t="shared" si="37"/>
        <v>174.65588244300014</v>
      </c>
      <c r="S532" s="127">
        <f t="shared" si="38"/>
        <v>3.0288129583762626</v>
      </c>
      <c r="T532" s="115"/>
      <c r="U532" s="130">
        <f t="shared" si="29"/>
        <v>529</v>
      </c>
      <c r="V532" s="127">
        <f t="shared" si="39"/>
        <v>99.236296842613726</v>
      </c>
      <c r="W532" s="127">
        <f t="shared" si="40"/>
        <v>5.3307108067422213</v>
      </c>
      <c r="X532" s="115"/>
      <c r="Y532" s="115"/>
      <c r="Z532" s="115"/>
      <c r="AA532" s="115"/>
      <c r="AB532" s="115"/>
      <c r="AC532" s="115"/>
      <c r="AD532" s="115"/>
      <c r="AE532" s="115"/>
      <c r="AF532" s="115"/>
    </row>
    <row r="533" spans="1:32" ht="12.75" customHeight="1">
      <c r="A533" s="125">
        <v>530</v>
      </c>
      <c r="B533" s="126">
        <v>69.888448224233613</v>
      </c>
      <c r="C533" s="127">
        <f t="shared" si="31"/>
        <v>7.5835136344639009</v>
      </c>
      <c r="D533" s="128"/>
      <c r="E533" s="125">
        <v>530</v>
      </c>
      <c r="F533" s="126">
        <v>39.70934558195092</v>
      </c>
      <c r="G533" s="127">
        <f t="shared" si="32"/>
        <v>13.346983996656464</v>
      </c>
      <c r="H533" s="129"/>
      <c r="I533" s="130">
        <f t="shared" si="26"/>
        <v>530</v>
      </c>
      <c r="J533" s="127">
        <f t="shared" si="33"/>
        <v>116.48074704038936</v>
      </c>
      <c r="K533" s="127">
        <f t="shared" si="34"/>
        <v>4.5501081806783406</v>
      </c>
      <c r="L533" s="128"/>
      <c r="M533" s="130">
        <f t="shared" si="27"/>
        <v>530</v>
      </c>
      <c r="N533" s="127">
        <f t="shared" si="35"/>
        <v>66.182242636584874</v>
      </c>
      <c r="O533" s="127">
        <f t="shared" si="36"/>
        <v>8.0081903979938769</v>
      </c>
      <c r="P533" s="129"/>
      <c r="Q533" s="130">
        <f t="shared" si="28"/>
        <v>530</v>
      </c>
      <c r="R533" s="127">
        <f t="shared" si="37"/>
        <v>174.72112056058401</v>
      </c>
      <c r="S533" s="127">
        <f t="shared" si="38"/>
        <v>3.0334054537855608</v>
      </c>
      <c r="T533" s="115"/>
      <c r="U533" s="130">
        <f t="shared" si="29"/>
        <v>530</v>
      </c>
      <c r="V533" s="127">
        <f t="shared" si="39"/>
        <v>99.273363954877297</v>
      </c>
      <c r="W533" s="127">
        <f t="shared" si="40"/>
        <v>5.3387935986625861</v>
      </c>
      <c r="X533" s="115"/>
      <c r="Y533" s="115"/>
      <c r="Z533" s="115"/>
      <c r="AA533" s="115"/>
      <c r="AB533" s="115"/>
      <c r="AC533" s="115"/>
      <c r="AD533" s="115"/>
      <c r="AE533" s="115"/>
      <c r="AF533" s="115"/>
    </row>
    <row r="534" spans="1:32" ht="12.75" customHeight="1">
      <c r="A534" s="125">
        <v>531</v>
      </c>
      <c r="B534" s="126">
        <v>69.914503894906204</v>
      </c>
      <c r="C534" s="127">
        <f t="shared" si="31"/>
        <v>7.5949906016380577</v>
      </c>
      <c r="D534" s="128"/>
      <c r="E534" s="125">
        <v>531</v>
      </c>
      <c r="F534" s="126">
        <v>39.724149940287624</v>
      </c>
      <c r="G534" s="127">
        <f t="shared" si="32"/>
        <v>13.367183458882979</v>
      </c>
      <c r="H534" s="129"/>
      <c r="I534" s="130">
        <f t="shared" ref="I534:I788" si="41">I533+1</f>
        <v>531</v>
      </c>
      <c r="J534" s="127">
        <f t="shared" si="33"/>
        <v>116.52417315817701</v>
      </c>
      <c r="K534" s="127">
        <f t="shared" si="34"/>
        <v>4.5569943609828343</v>
      </c>
      <c r="L534" s="128"/>
      <c r="M534" s="130">
        <f t="shared" ref="M534:M613" si="42">M533+1</f>
        <v>531</v>
      </c>
      <c r="N534" s="127">
        <f t="shared" si="35"/>
        <v>66.206916567146038</v>
      </c>
      <c r="O534" s="127">
        <f t="shared" si="36"/>
        <v>8.0203100753297871</v>
      </c>
      <c r="P534" s="129"/>
      <c r="Q534" s="130">
        <f t="shared" ref="Q534:Q613" si="43">Q533+1</f>
        <v>531</v>
      </c>
      <c r="R534" s="127">
        <f t="shared" si="37"/>
        <v>174.78625973726551</v>
      </c>
      <c r="S534" s="127">
        <f t="shared" si="38"/>
        <v>3.037996240655223</v>
      </c>
      <c r="T534" s="115"/>
      <c r="U534" s="130">
        <f t="shared" ref="U534:U613" si="44">U533+1</f>
        <v>531</v>
      </c>
      <c r="V534" s="127">
        <f t="shared" si="39"/>
        <v>99.310374850719057</v>
      </c>
      <c r="W534" s="127">
        <f t="shared" si="40"/>
        <v>5.3468733835531914</v>
      </c>
      <c r="X534" s="115"/>
      <c r="Y534" s="115"/>
      <c r="Z534" s="115"/>
      <c r="AA534" s="115"/>
      <c r="AB534" s="115"/>
      <c r="AC534" s="115"/>
      <c r="AD534" s="115"/>
      <c r="AE534" s="115"/>
      <c r="AF534" s="115"/>
    </row>
    <row r="535" spans="1:32" ht="12.75" customHeight="1">
      <c r="A535" s="125">
        <v>532</v>
      </c>
      <c r="B535" s="126">
        <v>69.940520138141267</v>
      </c>
      <c r="C535" s="127">
        <f t="shared" si="31"/>
        <v>7.6064633055235156</v>
      </c>
      <c r="D535" s="128"/>
      <c r="E535" s="125">
        <v>532</v>
      </c>
      <c r="F535" s="126">
        <v>39.738931896671176</v>
      </c>
      <c r="G535" s="127">
        <f t="shared" si="32"/>
        <v>13.387375417721387</v>
      </c>
      <c r="H535" s="129"/>
      <c r="I535" s="130">
        <f t="shared" si="41"/>
        <v>532</v>
      </c>
      <c r="J535" s="127">
        <f t="shared" si="33"/>
        <v>116.56753356356879</v>
      </c>
      <c r="K535" s="127">
        <f t="shared" si="34"/>
        <v>4.563877983314109</v>
      </c>
      <c r="L535" s="128"/>
      <c r="M535" s="130">
        <f t="shared" si="42"/>
        <v>532</v>
      </c>
      <c r="N535" s="127">
        <f t="shared" si="35"/>
        <v>66.231553161118626</v>
      </c>
      <c r="O535" s="127">
        <f t="shared" si="36"/>
        <v>8.0324252506328317</v>
      </c>
      <c r="P535" s="129"/>
      <c r="Q535" s="130">
        <f t="shared" si="43"/>
        <v>532</v>
      </c>
      <c r="R535" s="127">
        <f t="shared" si="37"/>
        <v>174.85130034535317</v>
      </c>
      <c r="S535" s="127">
        <f t="shared" si="38"/>
        <v>3.0425853222094061</v>
      </c>
      <c r="T535" s="115"/>
      <c r="U535" s="130">
        <f t="shared" si="44"/>
        <v>532</v>
      </c>
      <c r="V535" s="127">
        <f t="shared" si="39"/>
        <v>99.347329741677939</v>
      </c>
      <c r="W535" s="127">
        <f t="shared" si="40"/>
        <v>5.3549501670885542</v>
      </c>
      <c r="X535" s="115"/>
      <c r="Y535" s="115"/>
      <c r="Z535" s="115"/>
      <c r="AA535" s="115"/>
      <c r="AB535" s="115"/>
      <c r="AC535" s="115"/>
      <c r="AD535" s="115"/>
      <c r="AE535" s="115"/>
      <c r="AF535" s="115"/>
    </row>
    <row r="536" spans="1:32" ht="12.75" customHeight="1">
      <c r="A536" s="125">
        <v>533</v>
      </c>
      <c r="B536" s="126">
        <v>69.966497102023212</v>
      </c>
      <c r="C536" s="127">
        <f t="shared" si="31"/>
        <v>7.6179317541479055</v>
      </c>
      <c r="D536" s="128"/>
      <c r="E536" s="125">
        <v>533</v>
      </c>
      <c r="F536" s="126">
        <v>39.753691535240463</v>
      </c>
      <c r="G536" s="127">
        <f t="shared" si="32"/>
        <v>13.407559887300312</v>
      </c>
      <c r="H536" s="129"/>
      <c r="I536" s="130">
        <f t="shared" si="41"/>
        <v>533</v>
      </c>
      <c r="J536" s="127">
        <f t="shared" si="33"/>
        <v>116.61082850337202</v>
      </c>
      <c r="K536" s="127">
        <f t="shared" si="34"/>
        <v>4.5707590524887429</v>
      </c>
      <c r="L536" s="128"/>
      <c r="M536" s="130">
        <f t="shared" si="42"/>
        <v>533</v>
      </c>
      <c r="N536" s="127">
        <f t="shared" si="35"/>
        <v>66.256152558734115</v>
      </c>
      <c r="O536" s="127">
        <f t="shared" si="36"/>
        <v>8.0445359323801853</v>
      </c>
      <c r="P536" s="129"/>
      <c r="Q536" s="130">
        <f t="shared" si="43"/>
        <v>533</v>
      </c>
      <c r="R536" s="127">
        <f t="shared" si="37"/>
        <v>174.91624275505802</v>
      </c>
      <c r="S536" s="127">
        <f t="shared" si="38"/>
        <v>3.0471727016591621</v>
      </c>
      <c r="T536" s="115"/>
      <c r="U536" s="130">
        <f t="shared" si="44"/>
        <v>533</v>
      </c>
      <c r="V536" s="127">
        <f t="shared" si="39"/>
        <v>99.384228838101151</v>
      </c>
      <c r="W536" s="127">
        <f t="shared" si="40"/>
        <v>5.3630239549201253</v>
      </c>
      <c r="X536" s="115"/>
      <c r="Y536" s="115"/>
      <c r="Z536" s="115"/>
      <c r="AA536" s="115"/>
      <c r="AB536" s="115"/>
      <c r="AC536" s="115"/>
      <c r="AD536" s="115"/>
      <c r="AE536" s="115"/>
      <c r="AF536" s="115"/>
    </row>
    <row r="537" spans="1:32" ht="12.75" customHeight="1">
      <c r="A537" s="125">
        <v>534</v>
      </c>
      <c r="B537" s="126">
        <v>69.992434933803708</v>
      </c>
      <c r="C537" s="127">
        <f t="shared" si="31"/>
        <v>7.6293959555063022</v>
      </c>
      <c r="D537" s="128"/>
      <c r="E537" s="125">
        <v>534</v>
      </c>
      <c r="F537" s="126">
        <v>39.768428939661199</v>
      </c>
      <c r="G537" s="127">
        <f t="shared" si="32"/>
        <v>13.427736881691091</v>
      </c>
      <c r="H537" s="129"/>
      <c r="I537" s="130">
        <f t="shared" si="41"/>
        <v>534</v>
      </c>
      <c r="J537" s="127">
        <f t="shared" si="33"/>
        <v>116.65405822300619</v>
      </c>
      <c r="K537" s="127">
        <f t="shared" si="34"/>
        <v>4.5776375733037806</v>
      </c>
      <c r="L537" s="128"/>
      <c r="M537" s="130">
        <f t="shared" si="42"/>
        <v>534</v>
      </c>
      <c r="N537" s="127">
        <f t="shared" si="35"/>
        <v>66.280714899435338</v>
      </c>
      <c r="O537" s="127">
        <f t="shared" si="36"/>
        <v>8.0566421290146533</v>
      </c>
      <c r="P537" s="129"/>
      <c r="Q537" s="130">
        <f t="shared" si="43"/>
        <v>534</v>
      </c>
      <c r="R537" s="127">
        <f t="shared" si="37"/>
        <v>174.98108733450925</v>
      </c>
      <c r="S537" s="127">
        <f t="shared" si="38"/>
        <v>3.0517583822025212</v>
      </c>
      <c r="T537" s="115"/>
      <c r="U537" s="130">
        <f t="shared" si="44"/>
        <v>534</v>
      </c>
      <c r="V537" s="127">
        <f t="shared" si="39"/>
        <v>99.421072349152993</v>
      </c>
      <c r="W537" s="127">
        <f t="shared" si="40"/>
        <v>5.3710947526764361</v>
      </c>
      <c r="X537" s="115"/>
      <c r="Y537" s="115"/>
      <c r="Z537" s="115"/>
      <c r="AA537" s="115"/>
      <c r="AB537" s="115"/>
      <c r="AC537" s="115"/>
      <c r="AD537" s="115"/>
      <c r="AE537" s="115"/>
      <c r="AF537" s="115"/>
    </row>
    <row r="538" spans="1:32" ht="12.75" customHeight="1">
      <c r="A538" s="125">
        <v>535</v>
      </c>
      <c r="B538" s="126">
        <v>70.018333779907948</v>
      </c>
      <c r="C538" s="127">
        <f t="shared" si="31"/>
        <v>7.6408559175614155</v>
      </c>
      <c r="D538" s="128"/>
      <c r="E538" s="125">
        <v>535</v>
      </c>
      <c r="F538" s="126">
        <v>39.783144193129516</v>
      </c>
      <c r="G538" s="127">
        <f t="shared" si="32"/>
        <v>13.447906414908092</v>
      </c>
      <c r="H538" s="129"/>
      <c r="I538" s="130">
        <f t="shared" si="41"/>
        <v>535</v>
      </c>
      <c r="J538" s="127">
        <f t="shared" si="33"/>
        <v>116.69722296651325</v>
      </c>
      <c r="K538" s="127">
        <f t="shared" si="34"/>
        <v>4.5845135505368493</v>
      </c>
      <c r="L538" s="128"/>
      <c r="M538" s="130">
        <f t="shared" si="42"/>
        <v>535</v>
      </c>
      <c r="N538" s="127">
        <f t="shared" si="35"/>
        <v>66.305240321882536</v>
      </c>
      <c r="O538" s="127">
        <f t="shared" si="36"/>
        <v>8.0687438489448535</v>
      </c>
      <c r="P538" s="129"/>
      <c r="Q538" s="130">
        <f t="shared" si="43"/>
        <v>535</v>
      </c>
      <c r="R538" s="127">
        <f t="shared" si="37"/>
        <v>175.04583444976987</v>
      </c>
      <c r="S538" s="127">
        <f t="shared" si="38"/>
        <v>3.0563423670245662</v>
      </c>
      <c r="T538" s="115"/>
      <c r="U538" s="130">
        <f t="shared" si="44"/>
        <v>535</v>
      </c>
      <c r="V538" s="127">
        <f t="shared" si="39"/>
        <v>99.45786048282379</v>
      </c>
      <c r="W538" s="127">
        <f t="shared" si="40"/>
        <v>5.3791625659632363</v>
      </c>
      <c r="X538" s="115"/>
      <c r="Y538" s="115"/>
      <c r="Z538" s="115"/>
      <c r="AA538" s="115"/>
      <c r="AB538" s="115"/>
      <c r="AC538" s="115"/>
      <c r="AD538" s="115"/>
      <c r="AE538" s="115"/>
      <c r="AF538" s="115"/>
    </row>
    <row r="539" spans="1:32" ht="12.75" customHeight="1">
      <c r="A539" s="125">
        <v>536</v>
      </c>
      <c r="B539" s="126">
        <v>70.044193785940891</v>
      </c>
      <c r="C539" s="127">
        <f t="shared" si="31"/>
        <v>7.6523116482437787</v>
      </c>
      <c r="D539" s="128"/>
      <c r="E539" s="125">
        <v>536</v>
      </c>
      <c r="F539" s="126">
        <v>39.797837378375505</v>
      </c>
      <c r="G539" s="127">
        <f t="shared" si="32"/>
        <v>13.468068500909052</v>
      </c>
      <c r="H539" s="129"/>
      <c r="I539" s="130">
        <f t="shared" si="41"/>
        <v>536</v>
      </c>
      <c r="J539" s="127">
        <f t="shared" si="33"/>
        <v>116.74032297656815</v>
      </c>
      <c r="K539" s="127">
        <f t="shared" si="34"/>
        <v>4.5913869889462671</v>
      </c>
      <c r="L539" s="128"/>
      <c r="M539" s="130">
        <f t="shared" si="42"/>
        <v>536</v>
      </c>
      <c r="N539" s="127">
        <f t="shared" si="35"/>
        <v>66.329728963959184</v>
      </c>
      <c r="O539" s="127">
        <f t="shared" si="36"/>
        <v>8.0808411005454293</v>
      </c>
      <c r="P539" s="129"/>
      <c r="Q539" s="130">
        <f t="shared" si="43"/>
        <v>536</v>
      </c>
      <c r="R539" s="127">
        <f t="shared" si="37"/>
        <v>175.11048446485222</v>
      </c>
      <c r="S539" s="127">
        <f t="shared" si="38"/>
        <v>3.0609246592975117</v>
      </c>
      <c r="T539" s="115"/>
      <c r="U539" s="130">
        <f t="shared" si="44"/>
        <v>536</v>
      </c>
      <c r="V539" s="127">
        <f t="shared" si="39"/>
        <v>99.494593445938762</v>
      </c>
      <c r="W539" s="127">
        <f t="shared" si="40"/>
        <v>5.3872274003636207</v>
      </c>
      <c r="X539" s="115"/>
      <c r="Y539" s="115"/>
      <c r="Z539" s="115"/>
      <c r="AA539" s="115"/>
      <c r="AB539" s="115"/>
      <c r="AC539" s="115"/>
      <c r="AD539" s="115"/>
      <c r="AE539" s="115"/>
      <c r="AF539" s="115"/>
    </row>
    <row r="540" spans="1:32" ht="12.75" customHeight="1">
      <c r="A540" s="125">
        <v>537</v>
      </c>
      <c r="B540" s="126">
        <v>70.070015096693169</v>
      </c>
      <c r="C540" s="127">
        <f t="shared" si="31"/>
        <v>7.6637631554519645</v>
      </c>
      <c r="D540" s="128"/>
      <c r="E540" s="125">
        <v>537</v>
      </c>
      <c r="F540" s="126">
        <v>39.812508577666563</v>
      </c>
      <c r="G540" s="127">
        <f t="shared" si="32"/>
        <v>13.48822315359546</v>
      </c>
      <c r="H540" s="129"/>
      <c r="I540" s="130">
        <f t="shared" si="41"/>
        <v>537</v>
      </c>
      <c r="J540" s="127">
        <f t="shared" si="33"/>
        <v>116.78335849448862</v>
      </c>
      <c r="K540" s="127">
        <f t="shared" si="34"/>
        <v>4.5982578932711782</v>
      </c>
      <c r="L540" s="128"/>
      <c r="M540" s="130">
        <f t="shared" si="42"/>
        <v>537</v>
      </c>
      <c r="N540" s="127">
        <f t="shared" si="35"/>
        <v>66.354180962777605</v>
      </c>
      <c r="O540" s="127">
        <f t="shared" si="36"/>
        <v>8.0929338921572764</v>
      </c>
      <c r="P540" s="129"/>
      <c r="Q540" s="130">
        <f t="shared" si="43"/>
        <v>537</v>
      </c>
      <c r="R540" s="127">
        <f t="shared" si="37"/>
        <v>175.17503774173292</v>
      </c>
      <c r="S540" s="127">
        <f t="shared" si="38"/>
        <v>3.0655052621807855</v>
      </c>
      <c r="T540" s="115"/>
      <c r="U540" s="130">
        <f t="shared" si="44"/>
        <v>537</v>
      </c>
      <c r="V540" s="127">
        <f t="shared" si="39"/>
        <v>99.531271444166407</v>
      </c>
      <c r="W540" s="127">
        <f t="shared" si="40"/>
        <v>5.395289261438184</v>
      </c>
      <c r="X540" s="115"/>
      <c r="Y540" s="115"/>
      <c r="Z540" s="115"/>
      <c r="AA540" s="115"/>
      <c r="AB540" s="115"/>
      <c r="AC540" s="115"/>
      <c r="AD540" s="115"/>
      <c r="AE540" s="115"/>
      <c r="AF540" s="115"/>
    </row>
    <row r="541" spans="1:32" ht="12.75" customHeight="1">
      <c r="A541" s="125">
        <v>538</v>
      </c>
      <c r="B541" s="126">
        <v>70.095797856147342</v>
      </c>
      <c r="C541" s="127">
        <f t="shared" si="31"/>
        <v>7.675210447052752</v>
      </c>
      <c r="D541" s="128"/>
      <c r="E541" s="125">
        <v>538</v>
      </c>
      <c r="F541" s="126">
        <v>39.827157872810993</v>
      </c>
      <c r="G541" s="127">
        <f t="shared" si="32"/>
        <v>13.508370386812842</v>
      </c>
      <c r="H541" s="129"/>
      <c r="I541" s="130">
        <f t="shared" si="41"/>
        <v>538</v>
      </c>
      <c r="J541" s="127">
        <f t="shared" si="33"/>
        <v>116.82632976024557</v>
      </c>
      <c r="K541" s="127">
        <f t="shared" si="34"/>
        <v>4.6051262682316514</v>
      </c>
      <c r="L541" s="128"/>
      <c r="M541" s="130">
        <f t="shared" si="42"/>
        <v>538</v>
      </c>
      <c r="N541" s="127">
        <f t="shared" si="35"/>
        <v>66.378596454684995</v>
      </c>
      <c r="O541" s="127">
        <f t="shared" si="36"/>
        <v>8.1050222320877054</v>
      </c>
      <c r="P541" s="129"/>
      <c r="Q541" s="130">
        <f t="shared" si="43"/>
        <v>538</v>
      </c>
      <c r="R541" s="127">
        <f t="shared" si="37"/>
        <v>175.23949464036835</v>
      </c>
      <c r="S541" s="127">
        <f t="shared" si="38"/>
        <v>3.0700841788211011</v>
      </c>
      <c r="T541" s="115"/>
      <c r="U541" s="130">
        <f t="shared" si="44"/>
        <v>538</v>
      </c>
      <c r="V541" s="127">
        <f t="shared" si="39"/>
        <v>99.567894682027472</v>
      </c>
      <c r="W541" s="127">
        <f t="shared" si="40"/>
        <v>5.4033481547251379</v>
      </c>
      <c r="X541" s="115"/>
      <c r="Y541" s="115"/>
      <c r="Z541" s="115"/>
      <c r="AA541" s="115"/>
      <c r="AB541" s="115"/>
      <c r="AC541" s="115"/>
      <c r="AD541" s="115"/>
      <c r="AE541" s="115"/>
      <c r="AF541" s="115"/>
    </row>
    <row r="542" spans="1:32" ht="12.75" customHeight="1">
      <c r="A542" s="125">
        <v>539</v>
      </c>
      <c r="B542" s="126">
        <v>70.121542207483898</v>
      </c>
      <c r="C542" s="127">
        <f t="shared" si="31"/>
        <v>7.6866535308813253</v>
      </c>
      <c r="D542" s="128"/>
      <c r="E542" s="125">
        <v>539</v>
      </c>
      <c r="F542" s="126">
        <v>39.841785345161313</v>
      </c>
      <c r="G542" s="127">
        <f t="shared" si="32"/>
        <v>13.528510214351131</v>
      </c>
      <c r="H542" s="129"/>
      <c r="I542" s="130">
        <f t="shared" si="41"/>
        <v>539</v>
      </c>
      <c r="J542" s="127">
        <f t="shared" si="33"/>
        <v>116.86923701247316</v>
      </c>
      <c r="K542" s="127">
        <f t="shared" si="34"/>
        <v>4.6119921185287955</v>
      </c>
      <c r="L542" s="128"/>
      <c r="M542" s="130">
        <f t="shared" si="42"/>
        <v>539</v>
      </c>
      <c r="N542" s="127">
        <f t="shared" si="35"/>
        <v>66.402975575268854</v>
      </c>
      <c r="O542" s="127">
        <f t="shared" si="36"/>
        <v>8.1171061286106791</v>
      </c>
      <c r="P542" s="129"/>
      <c r="Q542" s="130">
        <f t="shared" si="43"/>
        <v>539</v>
      </c>
      <c r="R542" s="127">
        <f t="shared" si="37"/>
        <v>175.30385551870972</v>
      </c>
      <c r="S542" s="127">
        <f t="shared" si="38"/>
        <v>3.0746614123525307</v>
      </c>
      <c r="T542" s="115"/>
      <c r="U542" s="130">
        <f t="shared" si="44"/>
        <v>539</v>
      </c>
      <c r="V542" s="127">
        <f t="shared" si="39"/>
        <v>99.604463362903275</v>
      </c>
      <c r="W542" s="127">
        <f t="shared" si="40"/>
        <v>5.4114040857404522</v>
      </c>
      <c r="X542" s="115"/>
      <c r="Y542" s="115"/>
      <c r="Z542" s="115"/>
      <c r="AA542" s="115"/>
      <c r="AB542" s="115"/>
      <c r="AC542" s="115"/>
      <c r="AD542" s="115"/>
      <c r="AE542" s="115"/>
      <c r="AF542" s="115"/>
    </row>
    <row r="543" spans="1:32" ht="12.75" customHeight="1">
      <c r="A543" s="125">
        <v>540</v>
      </c>
      <c r="B543" s="126">
        <v>70.14724829308706</v>
      </c>
      <c r="C543" s="127">
        <f t="shared" si="31"/>
        <v>7.6980924147414695</v>
      </c>
      <c r="D543" s="128"/>
      <c r="E543" s="125">
        <v>540</v>
      </c>
      <c r="F543" s="126">
        <v>39.856391075617644</v>
      </c>
      <c r="G543" s="127">
        <f t="shared" si="32"/>
        <v>13.548642649944988</v>
      </c>
      <c r="H543" s="129"/>
      <c r="I543" s="130">
        <f t="shared" si="41"/>
        <v>540</v>
      </c>
      <c r="J543" s="127">
        <f t="shared" si="33"/>
        <v>116.91208048847844</v>
      </c>
      <c r="K543" s="127">
        <f t="shared" si="34"/>
        <v>4.6188554488448812</v>
      </c>
      <c r="L543" s="128"/>
      <c r="M543" s="130">
        <f t="shared" si="42"/>
        <v>540</v>
      </c>
      <c r="N543" s="127">
        <f t="shared" si="35"/>
        <v>66.427318459362738</v>
      </c>
      <c r="O543" s="127">
        <f t="shared" si="36"/>
        <v>8.1291855899669923</v>
      </c>
      <c r="P543" s="129"/>
      <c r="Q543" s="130">
        <f t="shared" si="43"/>
        <v>540</v>
      </c>
      <c r="R543" s="127">
        <f t="shared" si="37"/>
        <v>175.36812073271764</v>
      </c>
      <c r="S543" s="127">
        <f t="shared" si="38"/>
        <v>3.0792369658965879</v>
      </c>
      <c r="T543" s="115"/>
      <c r="U543" s="130">
        <f t="shared" si="44"/>
        <v>540</v>
      </c>
      <c r="V543" s="127">
        <f t="shared" si="39"/>
        <v>99.640977689044107</v>
      </c>
      <c r="W543" s="127">
        <f t="shared" si="40"/>
        <v>5.4194570599779954</v>
      </c>
      <c r="X543" s="115"/>
      <c r="Y543" s="115"/>
      <c r="Z543" s="115"/>
      <c r="AA543" s="115"/>
      <c r="AB543" s="115"/>
      <c r="AC543" s="115"/>
      <c r="AD543" s="115"/>
      <c r="AE543" s="115"/>
      <c r="AF543" s="115"/>
    </row>
    <row r="544" spans="1:32" ht="12.75" customHeight="1">
      <c r="A544" s="125">
        <v>541</v>
      </c>
      <c r="B544" s="126">
        <v>70.172916254550742</v>
      </c>
      <c r="C544" s="127">
        <f t="shared" si="31"/>
        <v>7.7095271064057558</v>
      </c>
      <c r="D544" s="128"/>
      <c r="E544" s="125">
        <v>541</v>
      </c>
      <c r="F544" s="126">
        <v>39.870975144631103</v>
      </c>
      <c r="G544" s="127">
        <f t="shared" si="32"/>
        <v>13.56876770727413</v>
      </c>
      <c r="H544" s="129"/>
      <c r="I544" s="130">
        <f t="shared" si="41"/>
        <v>541</v>
      </c>
      <c r="J544" s="127">
        <f t="shared" si="33"/>
        <v>116.95486042425124</v>
      </c>
      <c r="K544" s="127">
        <f t="shared" si="34"/>
        <v>4.6257162638434535</v>
      </c>
      <c r="L544" s="128"/>
      <c r="M544" s="130">
        <f t="shared" si="42"/>
        <v>541</v>
      </c>
      <c r="N544" s="127">
        <f t="shared" si="35"/>
        <v>66.451625241051843</v>
      </c>
      <c r="O544" s="127">
        <f t="shared" si="36"/>
        <v>8.1412606243644774</v>
      </c>
      <c r="P544" s="129"/>
      <c r="Q544" s="130">
        <f t="shared" si="43"/>
        <v>541</v>
      </c>
      <c r="R544" s="127">
        <f t="shared" si="37"/>
        <v>175.43229063637685</v>
      </c>
      <c r="S544" s="127">
        <f t="shared" si="38"/>
        <v>3.0838108425623023</v>
      </c>
      <c r="T544" s="115"/>
      <c r="U544" s="130">
        <f t="shared" si="44"/>
        <v>541</v>
      </c>
      <c r="V544" s="127">
        <f t="shared" si="39"/>
        <v>99.677437861577758</v>
      </c>
      <c r="W544" s="127">
        <f t="shared" si="40"/>
        <v>5.4275070829096519</v>
      </c>
      <c r="X544" s="115"/>
      <c r="Y544" s="115"/>
      <c r="Z544" s="115"/>
      <c r="AA544" s="115"/>
      <c r="AB544" s="115"/>
      <c r="AC544" s="115"/>
      <c r="AD544" s="115"/>
      <c r="AE544" s="115"/>
      <c r="AF544" s="115"/>
    </row>
    <row r="545" spans="1:32" ht="12.75" customHeight="1">
      <c r="A545" s="125">
        <v>542</v>
      </c>
      <c r="B545" s="126">
        <v>70.198546232684492</v>
      </c>
      <c r="C545" s="127">
        <f t="shared" si="31"/>
        <v>7.7209576136157132</v>
      </c>
      <c r="D545" s="128"/>
      <c r="E545" s="125">
        <v>542</v>
      </c>
      <c r="F545" s="126">
        <v>39.885537632207104</v>
      </c>
      <c r="G545" s="127">
        <f t="shared" si="32"/>
        <v>13.588885399963655</v>
      </c>
      <c r="H545" s="129"/>
      <c r="I545" s="130">
        <f t="shared" si="41"/>
        <v>542</v>
      </c>
      <c r="J545" s="127">
        <f t="shared" si="33"/>
        <v>116.99757705447416</v>
      </c>
      <c r="K545" s="127">
        <f t="shared" si="34"/>
        <v>4.6325745681694279</v>
      </c>
      <c r="L545" s="128"/>
      <c r="M545" s="130">
        <f t="shared" si="42"/>
        <v>542</v>
      </c>
      <c r="N545" s="127">
        <f t="shared" si="35"/>
        <v>66.475896053678511</v>
      </c>
      <c r="O545" s="127">
        <f t="shared" si="36"/>
        <v>8.1533312399781916</v>
      </c>
      <c r="P545" s="129"/>
      <c r="Q545" s="130">
        <f t="shared" si="43"/>
        <v>542</v>
      </c>
      <c r="R545" s="127">
        <f t="shared" si="37"/>
        <v>175.49636558171122</v>
      </c>
      <c r="S545" s="127">
        <f t="shared" si="38"/>
        <v>3.0883830454462857</v>
      </c>
      <c r="T545" s="115"/>
      <c r="U545" s="130">
        <f t="shared" si="44"/>
        <v>542</v>
      </c>
      <c r="V545" s="127">
        <f t="shared" si="39"/>
        <v>99.713844080517759</v>
      </c>
      <c r="W545" s="127">
        <f t="shared" si="40"/>
        <v>5.435554159985462</v>
      </c>
      <c r="X545" s="115"/>
      <c r="Y545" s="115"/>
      <c r="Z545" s="115"/>
      <c r="AA545" s="115"/>
      <c r="AB545" s="115"/>
      <c r="AC545" s="115"/>
      <c r="AD545" s="115"/>
      <c r="AE545" s="115"/>
      <c r="AF545" s="115"/>
    </row>
    <row r="546" spans="1:32" ht="12.75" customHeight="1">
      <c r="A546" s="125">
        <v>543</v>
      </c>
      <c r="B546" s="126">
        <v>70.22413836751916</v>
      </c>
      <c r="C546" s="127">
        <f t="shared" si="31"/>
        <v>7.7323839440820299</v>
      </c>
      <c r="D546" s="128"/>
      <c r="E546" s="125">
        <v>543</v>
      </c>
      <c r="F546" s="126">
        <v>39.900078617908605</v>
      </c>
      <c r="G546" s="127">
        <f t="shared" si="32"/>
        <v>13.608995741584376</v>
      </c>
      <c r="H546" s="129"/>
      <c r="I546" s="130">
        <f t="shared" si="41"/>
        <v>543</v>
      </c>
      <c r="J546" s="127">
        <f t="shared" si="33"/>
        <v>117.04023061253194</v>
      </c>
      <c r="K546" s="127">
        <f t="shared" si="34"/>
        <v>4.6394303664492176</v>
      </c>
      <c r="L546" s="128"/>
      <c r="M546" s="130">
        <f t="shared" si="42"/>
        <v>543</v>
      </c>
      <c r="N546" s="127">
        <f t="shared" si="35"/>
        <v>66.50013102984768</v>
      </c>
      <c r="O546" s="127">
        <f t="shared" si="36"/>
        <v>8.1653974449506244</v>
      </c>
      <c r="P546" s="129"/>
      <c r="Q546" s="130">
        <f t="shared" si="43"/>
        <v>543</v>
      </c>
      <c r="R546" s="127">
        <f t="shared" si="37"/>
        <v>175.56034591879788</v>
      </c>
      <c r="S546" s="127">
        <f t="shared" si="38"/>
        <v>3.0929535776328123</v>
      </c>
      <c r="T546" s="115"/>
      <c r="U546" s="130">
        <f t="shared" si="44"/>
        <v>543</v>
      </c>
      <c r="V546" s="127">
        <f t="shared" si="39"/>
        <v>99.750196544771512</v>
      </c>
      <c r="W546" s="127">
        <f t="shared" si="40"/>
        <v>5.4435982966337502</v>
      </c>
      <c r="X546" s="115"/>
      <c r="Y546" s="115"/>
      <c r="Z546" s="115"/>
      <c r="AA546" s="115"/>
      <c r="AB546" s="115"/>
      <c r="AC546" s="115"/>
      <c r="AD546" s="115"/>
      <c r="AE546" s="115"/>
      <c r="AF546" s="115"/>
    </row>
    <row r="547" spans="1:32" ht="12.75" customHeight="1">
      <c r="A547" s="125">
        <v>544</v>
      </c>
      <c r="B547" s="126">
        <v>70.249692798312552</v>
      </c>
      <c r="C547" s="127">
        <f t="shared" si="31"/>
        <v>7.7438061054847385</v>
      </c>
      <c r="D547" s="128"/>
      <c r="E547" s="125">
        <v>544</v>
      </c>
      <c r="F547" s="126">
        <v>39.914598180859407</v>
      </c>
      <c r="G547" s="127">
        <f t="shared" si="32"/>
        <v>13.629098745653138</v>
      </c>
      <c r="H547" s="129"/>
      <c r="I547" s="130">
        <f t="shared" si="41"/>
        <v>544</v>
      </c>
      <c r="J547" s="127">
        <f t="shared" si="33"/>
        <v>117.08282133052093</v>
      </c>
      <c r="K547" s="127">
        <f t="shared" si="34"/>
        <v>4.6462836632908431</v>
      </c>
      <c r="L547" s="128"/>
      <c r="M547" s="130">
        <f t="shared" si="42"/>
        <v>544</v>
      </c>
      <c r="N547" s="127">
        <f t="shared" si="35"/>
        <v>66.524330301432343</v>
      </c>
      <c r="O547" s="127">
        <f t="shared" si="36"/>
        <v>8.1774592473918837</v>
      </c>
      <c r="P547" s="129"/>
      <c r="Q547" s="130">
        <f t="shared" si="43"/>
        <v>544</v>
      </c>
      <c r="R547" s="127">
        <f t="shared" si="37"/>
        <v>175.62423199578137</v>
      </c>
      <c r="S547" s="127">
        <f t="shared" si="38"/>
        <v>3.0975224421938954</v>
      </c>
      <c r="T547" s="115"/>
      <c r="U547" s="130">
        <f t="shared" si="44"/>
        <v>544</v>
      </c>
      <c r="V547" s="127">
        <f t="shared" si="39"/>
        <v>99.786495452148515</v>
      </c>
      <c r="W547" s="127">
        <f t="shared" si="40"/>
        <v>5.4516394982612555</v>
      </c>
      <c r="X547" s="115"/>
      <c r="Y547" s="115"/>
      <c r="Z547" s="115"/>
      <c r="AA547" s="115"/>
      <c r="AB547" s="115"/>
      <c r="AC547" s="115"/>
      <c r="AD547" s="115"/>
      <c r="AE547" s="115"/>
      <c r="AF547" s="115"/>
    </row>
    <row r="548" spans="1:32" ht="12.75" customHeight="1">
      <c r="A548" s="125">
        <v>545</v>
      </c>
      <c r="B548" s="126">
        <v>70.275209663555373</v>
      </c>
      <c r="C548" s="127">
        <f t="shared" si="31"/>
        <v>7.7552241054733733</v>
      </c>
      <c r="D548" s="128"/>
      <c r="E548" s="125">
        <v>545</v>
      </c>
      <c r="F548" s="126">
        <v>39.929096399747372</v>
      </c>
      <c r="G548" s="127">
        <f t="shared" si="32"/>
        <v>13.649194425633137</v>
      </c>
      <c r="H548" s="129"/>
      <c r="I548" s="130">
        <f t="shared" si="41"/>
        <v>545</v>
      </c>
      <c r="J548" s="127">
        <f t="shared" si="33"/>
        <v>117.12534943925895</v>
      </c>
      <c r="K548" s="127">
        <f t="shared" si="34"/>
        <v>4.6531344632840241</v>
      </c>
      <c r="L548" s="128"/>
      <c r="M548" s="130">
        <f t="shared" si="42"/>
        <v>545</v>
      </c>
      <c r="N548" s="127">
        <f t="shared" si="35"/>
        <v>66.548493999578952</v>
      </c>
      <c r="O548" s="127">
        <f t="shared" si="36"/>
        <v>8.189516655379883</v>
      </c>
      <c r="P548" s="129"/>
      <c r="Q548" s="130">
        <f t="shared" si="43"/>
        <v>545</v>
      </c>
      <c r="R548" s="127">
        <f t="shared" si="37"/>
        <v>175.68802415888842</v>
      </c>
      <c r="S548" s="127">
        <f t="shared" si="38"/>
        <v>3.1020896421893496</v>
      </c>
      <c r="T548" s="115"/>
      <c r="U548" s="130">
        <f t="shared" si="44"/>
        <v>545</v>
      </c>
      <c r="V548" s="127">
        <f t="shared" si="39"/>
        <v>99.82274099936842</v>
      </c>
      <c r="W548" s="127">
        <f t="shared" si="40"/>
        <v>5.4596777702532551</v>
      </c>
      <c r="X548" s="115"/>
      <c r="Y548" s="115"/>
      <c r="Z548" s="115"/>
      <c r="AA548" s="115"/>
      <c r="AB548" s="115"/>
      <c r="AC548" s="115"/>
      <c r="AD548" s="115"/>
      <c r="AE548" s="115"/>
      <c r="AF548" s="115"/>
    </row>
    <row r="549" spans="1:32" ht="12.75" customHeight="1">
      <c r="A549" s="125">
        <v>546</v>
      </c>
      <c r="B549" s="126">
        <v>70.300689100976598</v>
      </c>
      <c r="C549" s="127">
        <f t="shared" si="31"/>
        <v>7.7666379516671782</v>
      </c>
      <c r="D549" s="128"/>
      <c r="E549" s="125">
        <v>546</v>
      </c>
      <c r="F549" s="126">
        <v>39.943573352827613</v>
      </c>
      <c r="G549" s="127">
        <f t="shared" si="32"/>
        <v>13.669282794934233</v>
      </c>
      <c r="H549" s="129"/>
      <c r="I549" s="130">
        <f t="shared" si="41"/>
        <v>546</v>
      </c>
      <c r="J549" s="127">
        <f t="shared" si="33"/>
        <v>117.16781516829434</v>
      </c>
      <c r="K549" s="127">
        <f t="shared" si="34"/>
        <v>4.6599827710003066</v>
      </c>
      <c r="L549" s="128"/>
      <c r="M549" s="130">
        <f t="shared" si="42"/>
        <v>546</v>
      </c>
      <c r="N549" s="127">
        <f t="shared" si="35"/>
        <v>66.572622254712698</v>
      </c>
      <c r="O549" s="127">
        <f t="shared" si="36"/>
        <v>8.2015696769605384</v>
      </c>
      <c r="P549" s="129"/>
      <c r="Q549" s="130">
        <f t="shared" si="43"/>
        <v>546</v>
      </c>
      <c r="R549" s="127">
        <f t="shared" si="37"/>
        <v>175.75172275244148</v>
      </c>
      <c r="S549" s="127">
        <f t="shared" si="38"/>
        <v>3.1066551806668716</v>
      </c>
      <c r="T549" s="115"/>
      <c r="U549" s="130">
        <f t="shared" si="44"/>
        <v>546</v>
      </c>
      <c r="V549" s="127">
        <f t="shared" si="39"/>
        <v>99.858933382069026</v>
      </c>
      <c r="W549" s="127">
        <f t="shared" si="40"/>
        <v>5.4677131179736937</v>
      </c>
      <c r="X549" s="115"/>
      <c r="Y549" s="115"/>
      <c r="Z549" s="115"/>
      <c r="AA549" s="115"/>
      <c r="AB549" s="115"/>
      <c r="AC549" s="115"/>
      <c r="AD549" s="115"/>
      <c r="AE549" s="115"/>
      <c r="AF549" s="115"/>
    </row>
    <row r="550" spans="1:32" ht="12.75" customHeight="1">
      <c r="A550" s="125">
        <v>547</v>
      </c>
      <c r="B550" s="126">
        <v>70.326131247549114</v>
      </c>
      <c r="C550" s="127">
        <f t="shared" si="31"/>
        <v>7.7780476516552746</v>
      </c>
      <c r="D550" s="128"/>
      <c r="E550" s="125">
        <v>547</v>
      </c>
      <c r="F550" s="126">
        <v>39.958029117925633</v>
      </c>
      <c r="G550" s="127">
        <f t="shared" si="32"/>
        <v>13.689363866913283</v>
      </c>
      <c r="H550" s="129"/>
      <c r="I550" s="130">
        <f t="shared" si="41"/>
        <v>547</v>
      </c>
      <c r="J550" s="127">
        <f t="shared" si="33"/>
        <v>117.2102187459152</v>
      </c>
      <c r="K550" s="127">
        <f t="shared" si="34"/>
        <v>4.6668285909931644</v>
      </c>
      <c r="L550" s="128"/>
      <c r="M550" s="130">
        <f t="shared" si="42"/>
        <v>547</v>
      </c>
      <c r="N550" s="127">
        <f t="shared" si="35"/>
        <v>66.596715196542732</v>
      </c>
      <c r="O550" s="127">
        <f t="shared" si="36"/>
        <v>8.2136183201479689</v>
      </c>
      <c r="P550" s="129"/>
      <c r="Q550" s="130">
        <f t="shared" si="43"/>
        <v>547</v>
      </c>
      <c r="R550" s="127">
        <f t="shared" si="37"/>
        <v>175.81532811887277</v>
      </c>
      <c r="S550" s="127">
        <f t="shared" si="38"/>
        <v>3.1112190606621102</v>
      </c>
      <c r="T550" s="115"/>
      <c r="U550" s="130">
        <f t="shared" si="44"/>
        <v>547</v>
      </c>
      <c r="V550" s="127">
        <f t="shared" si="39"/>
        <v>99.895072794814084</v>
      </c>
      <c r="W550" s="127">
        <f t="shared" si="40"/>
        <v>5.4757455467653129</v>
      </c>
      <c r="X550" s="115"/>
      <c r="Y550" s="115"/>
      <c r="Z550" s="115"/>
      <c r="AA550" s="115"/>
      <c r="AB550" s="115"/>
      <c r="AC550" s="115"/>
      <c r="AD550" s="115"/>
      <c r="AE550" s="115"/>
      <c r="AF550" s="115"/>
    </row>
    <row r="551" spans="1:32" ht="12.75" customHeight="1">
      <c r="A551" s="125">
        <v>548</v>
      </c>
      <c r="B551" s="126">
        <v>70.351536239495346</v>
      </c>
      <c r="C551" s="127">
        <f t="shared" si="31"/>
        <v>7.7894532129968308</v>
      </c>
      <c r="D551" s="128"/>
      <c r="E551" s="125">
        <v>548</v>
      </c>
      <c r="F551" s="126">
        <v>39.972463772440534</v>
      </c>
      <c r="G551" s="127">
        <f t="shared" si="32"/>
        <v>13.709437654874423</v>
      </c>
      <c r="H551" s="129"/>
      <c r="I551" s="130">
        <f t="shared" si="41"/>
        <v>548</v>
      </c>
      <c r="J551" s="127">
        <f t="shared" si="33"/>
        <v>117.25256039915891</v>
      </c>
      <c r="K551" s="127">
        <f t="shared" si="34"/>
        <v>4.6736719277980985</v>
      </c>
      <c r="L551" s="128"/>
      <c r="M551" s="130">
        <f t="shared" si="42"/>
        <v>548</v>
      </c>
      <c r="N551" s="127">
        <f t="shared" si="35"/>
        <v>66.620772954067561</v>
      </c>
      <c r="O551" s="127">
        <f t="shared" si="36"/>
        <v>8.2256625929246532</v>
      </c>
      <c r="P551" s="129"/>
      <c r="Q551" s="130">
        <f t="shared" si="43"/>
        <v>548</v>
      </c>
      <c r="R551" s="127">
        <f t="shared" si="37"/>
        <v>175.87884059873835</v>
      </c>
      <c r="S551" s="127">
        <f t="shared" si="38"/>
        <v>3.1157812851987328</v>
      </c>
      <c r="T551" s="115"/>
      <c r="U551" s="130">
        <f t="shared" si="44"/>
        <v>548</v>
      </c>
      <c r="V551" s="127">
        <f t="shared" si="39"/>
        <v>99.931159431101335</v>
      </c>
      <c r="W551" s="127">
        <f t="shared" si="40"/>
        <v>5.4837750619497694</v>
      </c>
      <c r="X551" s="115"/>
      <c r="Y551" s="115"/>
      <c r="Z551" s="115"/>
      <c r="AA551" s="115"/>
      <c r="AB551" s="115"/>
      <c r="AC551" s="115"/>
      <c r="AD551" s="115"/>
      <c r="AE551" s="115"/>
      <c r="AF551" s="115"/>
    </row>
    <row r="552" spans="1:32" ht="12.75" customHeight="1">
      <c r="A552" s="125">
        <v>549</v>
      </c>
      <c r="B552" s="126">
        <v>70.376904212292615</v>
      </c>
      <c r="C552" s="127">
        <f t="shared" si="31"/>
        <v>7.8008546432212498</v>
      </c>
      <c r="D552" s="128"/>
      <c r="E552" s="125">
        <v>549</v>
      </c>
      <c r="F552" s="126">
        <v>39.986877393348081</v>
      </c>
      <c r="G552" s="127">
        <f t="shared" si="32"/>
        <v>13.729504172069399</v>
      </c>
      <c r="H552" s="129"/>
      <c r="I552" s="130">
        <f t="shared" si="41"/>
        <v>549</v>
      </c>
      <c r="J552" s="127">
        <f t="shared" si="33"/>
        <v>117.29484035382103</v>
      </c>
      <c r="K552" s="127">
        <f t="shared" si="34"/>
        <v>4.6805127859327502</v>
      </c>
      <c r="L552" s="128"/>
      <c r="M552" s="130">
        <f t="shared" si="42"/>
        <v>549</v>
      </c>
      <c r="N552" s="127">
        <f t="shared" si="35"/>
        <v>66.64479565558014</v>
      </c>
      <c r="O552" s="127">
        <f t="shared" si="36"/>
        <v>8.2377025032416391</v>
      </c>
      <c r="P552" s="129"/>
      <c r="Q552" s="130">
        <f t="shared" si="43"/>
        <v>549</v>
      </c>
      <c r="R552" s="127">
        <f t="shared" si="37"/>
        <v>175.94226053073152</v>
      </c>
      <c r="S552" s="127">
        <f t="shared" si="38"/>
        <v>3.1203418572885004</v>
      </c>
      <c r="T552" s="115"/>
      <c r="U552" s="130">
        <f t="shared" si="44"/>
        <v>549</v>
      </c>
      <c r="V552" s="127">
        <f t="shared" si="39"/>
        <v>99.967193483370195</v>
      </c>
      <c r="W552" s="127">
        <f t="shared" si="40"/>
        <v>5.49180166882776</v>
      </c>
      <c r="X552" s="115"/>
      <c r="Y552" s="115"/>
      <c r="Z552" s="115"/>
      <c r="AA552" s="115"/>
      <c r="AB552" s="115"/>
      <c r="AC552" s="115"/>
      <c r="AD552" s="115"/>
      <c r="AE552" s="115"/>
      <c r="AF552" s="115"/>
    </row>
    <row r="553" spans="1:32" ht="12.75" customHeight="1">
      <c r="A553" s="125">
        <v>550</v>
      </c>
      <c r="B553" s="126">
        <v>70.402235300678612</v>
      </c>
      <c r="C553" s="127">
        <f t="shared" si="31"/>
        <v>7.8122519498283394</v>
      </c>
      <c r="D553" s="128"/>
      <c r="E553" s="125">
        <v>550</v>
      </c>
      <c r="F553" s="126">
        <v>40.001270057203747</v>
      </c>
      <c r="G553" s="127">
        <f t="shared" si="32"/>
        <v>13.749563431697879</v>
      </c>
      <c r="H553" s="129"/>
      <c r="I553" s="130">
        <f t="shared" si="41"/>
        <v>550</v>
      </c>
      <c r="J553" s="127">
        <f t="shared" si="33"/>
        <v>117.33705883446436</v>
      </c>
      <c r="K553" s="127">
        <f t="shared" si="34"/>
        <v>4.6873511698970027</v>
      </c>
      <c r="L553" s="128"/>
      <c r="M553" s="130">
        <f t="shared" si="42"/>
        <v>550</v>
      </c>
      <c r="N553" s="127">
        <f t="shared" si="35"/>
        <v>66.66878342867291</v>
      </c>
      <c r="O553" s="127">
        <f t="shared" si="36"/>
        <v>8.2497380590187284</v>
      </c>
      <c r="P553" s="129"/>
      <c r="Q553" s="130">
        <f t="shared" si="43"/>
        <v>550</v>
      </c>
      <c r="R553" s="127">
        <f t="shared" si="37"/>
        <v>176.00558825169651</v>
      </c>
      <c r="S553" s="127">
        <f t="shared" si="38"/>
        <v>3.1249007799313357</v>
      </c>
      <c r="T553" s="115"/>
      <c r="U553" s="130">
        <f t="shared" si="44"/>
        <v>550</v>
      </c>
      <c r="V553" s="127">
        <f t="shared" si="39"/>
        <v>100.00317514300936</v>
      </c>
      <c r="W553" s="127">
        <f t="shared" si="40"/>
        <v>5.4998253726791528</v>
      </c>
      <c r="X553" s="115"/>
      <c r="Y553" s="115"/>
      <c r="Z553" s="115"/>
      <c r="AA553" s="115"/>
      <c r="AB553" s="115"/>
      <c r="AC553" s="115"/>
      <c r="AD553" s="115"/>
      <c r="AE553" s="115"/>
      <c r="AF553" s="115"/>
    </row>
    <row r="554" spans="1:32" ht="12.75" customHeight="1">
      <c r="A554" s="125">
        <v>551</v>
      </c>
      <c r="B554" s="126">
        <v>70.42752963865675</v>
      </c>
      <c r="C554" s="127">
        <f t="shared" si="31"/>
        <v>7.823645140288483</v>
      </c>
      <c r="D554" s="128"/>
      <c r="E554" s="125">
        <v>551</v>
      </c>
      <c r="F554" s="126">
        <v>40.015641840145889</v>
      </c>
      <c r="G554" s="127">
        <f t="shared" si="32"/>
        <v>13.769615446907727</v>
      </c>
      <c r="H554" s="129"/>
      <c r="I554" s="130">
        <f t="shared" si="41"/>
        <v>551</v>
      </c>
      <c r="J554" s="127">
        <f t="shared" si="33"/>
        <v>117.37921606442792</v>
      </c>
      <c r="K554" s="127">
        <f t="shared" si="34"/>
        <v>4.6941870841730902</v>
      </c>
      <c r="L554" s="128"/>
      <c r="M554" s="130">
        <f t="shared" si="42"/>
        <v>551</v>
      </c>
      <c r="N554" s="127">
        <f t="shared" si="35"/>
        <v>66.692736400243149</v>
      </c>
      <c r="O554" s="127">
        <f t="shared" si="36"/>
        <v>8.2617692681446364</v>
      </c>
      <c r="P554" s="129"/>
      <c r="Q554" s="130">
        <f t="shared" si="43"/>
        <v>551</v>
      </c>
      <c r="R554" s="127">
        <f t="shared" si="37"/>
        <v>176.06882409664186</v>
      </c>
      <c r="S554" s="127">
        <f t="shared" si="38"/>
        <v>3.1294580561153937</v>
      </c>
      <c r="T554" s="115"/>
      <c r="U554" s="130">
        <f t="shared" si="44"/>
        <v>551</v>
      </c>
      <c r="V554" s="127">
        <f t="shared" si="39"/>
        <v>100.03910460036472</v>
      </c>
      <c r="W554" s="127">
        <f t="shared" si="40"/>
        <v>5.5078461787630912</v>
      </c>
      <c r="X554" s="115"/>
      <c r="Y554" s="115"/>
      <c r="Z554" s="115"/>
      <c r="AA554" s="115"/>
      <c r="AB554" s="115"/>
      <c r="AC554" s="115"/>
      <c r="AD554" s="115"/>
      <c r="AE554" s="115"/>
      <c r="AF554" s="115"/>
    </row>
    <row r="555" spans="1:32" ht="12.75" customHeight="1">
      <c r="A555" s="125">
        <v>552</v>
      </c>
      <c r="B555" s="126">
        <v>70.452787359501528</v>
      </c>
      <c r="C555" s="127">
        <f t="shared" si="31"/>
        <v>7.8350342220428164</v>
      </c>
      <c r="D555" s="128"/>
      <c r="E555" s="125">
        <v>552</v>
      </c>
      <c r="F555" s="126">
        <v>40.029992817898595</v>
      </c>
      <c r="G555" s="127">
        <f t="shared" si="32"/>
        <v>13.789660230795356</v>
      </c>
      <c r="H555" s="129"/>
      <c r="I555" s="130">
        <f t="shared" si="41"/>
        <v>552</v>
      </c>
      <c r="J555" s="127">
        <f t="shared" si="33"/>
        <v>117.42131226583588</v>
      </c>
      <c r="K555" s="127">
        <f t="shared" si="34"/>
        <v>4.70102053322569</v>
      </c>
      <c r="L555" s="128"/>
      <c r="M555" s="130">
        <f t="shared" si="42"/>
        <v>552</v>
      </c>
      <c r="N555" s="127">
        <f t="shared" si="35"/>
        <v>66.716654696497656</v>
      </c>
      <c r="O555" s="127">
        <f t="shared" si="36"/>
        <v>8.2737961384772145</v>
      </c>
      <c r="P555" s="129"/>
      <c r="Q555" s="130">
        <f t="shared" si="43"/>
        <v>552</v>
      </c>
      <c r="R555" s="127">
        <f t="shared" si="37"/>
        <v>176.1319683987538</v>
      </c>
      <c r="S555" s="127">
        <f t="shared" si="38"/>
        <v>3.1340136888171268</v>
      </c>
      <c r="T555" s="115"/>
      <c r="U555" s="130">
        <f t="shared" si="44"/>
        <v>552</v>
      </c>
      <c r="V555" s="127">
        <f t="shared" si="39"/>
        <v>100.07498204474648</v>
      </c>
      <c r="W555" s="127">
        <f t="shared" si="40"/>
        <v>5.515864092318143</v>
      </c>
      <c r="X555" s="115"/>
      <c r="Y555" s="115"/>
      <c r="Z555" s="115"/>
      <c r="AA555" s="115"/>
      <c r="AB555" s="115"/>
      <c r="AC555" s="115"/>
      <c r="AD555" s="115"/>
      <c r="AE555" s="115"/>
      <c r="AF555" s="115"/>
    </row>
    <row r="556" spans="1:32" ht="12.75" customHeight="1">
      <c r="A556" s="125">
        <v>553</v>
      </c>
      <c r="B556" s="126">
        <v>70.478008595763754</v>
      </c>
      <c r="C556" s="127">
        <f t="shared" si="31"/>
        <v>7.8464192025033945</v>
      </c>
      <c r="D556" s="128"/>
      <c r="E556" s="125">
        <v>553</v>
      </c>
      <c r="F556" s="126">
        <v>40.044323065774854</v>
      </c>
      <c r="G556" s="127">
        <f t="shared" si="32"/>
        <v>13.809697796405976</v>
      </c>
      <c r="H556" s="129"/>
      <c r="I556" s="130">
        <f t="shared" si="41"/>
        <v>553</v>
      </c>
      <c r="J556" s="127">
        <f t="shared" si="33"/>
        <v>117.46334765960626</v>
      </c>
      <c r="K556" s="127">
        <f t="shared" si="34"/>
        <v>4.7078515215020369</v>
      </c>
      <c r="L556" s="128"/>
      <c r="M556" s="130">
        <f t="shared" si="42"/>
        <v>553</v>
      </c>
      <c r="N556" s="127">
        <f t="shared" si="35"/>
        <v>66.740538442958098</v>
      </c>
      <c r="O556" s="127">
        <f t="shared" si="36"/>
        <v>8.2858186778435847</v>
      </c>
      <c r="P556" s="129"/>
      <c r="Q556" s="130">
        <f t="shared" si="43"/>
        <v>553</v>
      </c>
      <c r="R556" s="127">
        <f t="shared" si="37"/>
        <v>176.19502148940938</v>
      </c>
      <c r="S556" s="127">
        <f t="shared" si="38"/>
        <v>3.1385676810013576</v>
      </c>
      <c r="T556" s="115"/>
      <c r="U556" s="130">
        <f t="shared" si="44"/>
        <v>553</v>
      </c>
      <c r="V556" s="127">
        <f t="shared" si="39"/>
        <v>100.11080766443713</v>
      </c>
      <c r="W556" s="127">
        <f t="shared" si="40"/>
        <v>5.523879118562391</v>
      </c>
      <c r="X556" s="115"/>
      <c r="Y556" s="115"/>
      <c r="Z556" s="115"/>
      <c r="AA556" s="115"/>
      <c r="AB556" s="115"/>
      <c r="AC556" s="115"/>
      <c r="AD556" s="115"/>
      <c r="AE556" s="115"/>
      <c r="AF556" s="115"/>
    </row>
    <row r="557" spans="1:32" ht="12.75" customHeight="1">
      <c r="A557" s="125">
        <v>554</v>
      </c>
      <c r="B557" s="126">
        <v>70.503193479275822</v>
      </c>
      <c r="C557" s="127">
        <f t="shared" si="31"/>
        <v>7.8578000890533621</v>
      </c>
      <c r="D557" s="128"/>
      <c r="E557" s="125">
        <v>554</v>
      </c>
      <c r="F557" s="126">
        <v>40.058632658679443</v>
      </c>
      <c r="G557" s="127">
        <f t="shared" si="32"/>
        <v>13.829728156733918</v>
      </c>
      <c r="H557" s="129"/>
      <c r="I557" s="130">
        <f t="shared" si="41"/>
        <v>554</v>
      </c>
      <c r="J557" s="127">
        <f t="shared" si="33"/>
        <v>117.50532246545971</v>
      </c>
      <c r="K557" s="127">
        <f t="shared" si="34"/>
        <v>4.7146800534320175</v>
      </c>
      <c r="L557" s="128"/>
      <c r="M557" s="130">
        <f t="shared" si="42"/>
        <v>554</v>
      </c>
      <c r="N557" s="127">
        <f t="shared" si="35"/>
        <v>66.764387764465738</v>
      </c>
      <c r="O557" s="127">
        <f t="shared" si="36"/>
        <v>8.2978368940403513</v>
      </c>
      <c r="P557" s="129"/>
      <c r="Q557" s="130">
        <f t="shared" si="43"/>
        <v>554</v>
      </c>
      <c r="R557" s="127">
        <f t="shared" si="37"/>
        <v>176.25798369818955</v>
      </c>
      <c r="S557" s="127">
        <f t="shared" si="38"/>
        <v>3.1431200356213451</v>
      </c>
      <c r="T557" s="115"/>
      <c r="U557" s="130">
        <f t="shared" si="44"/>
        <v>554</v>
      </c>
      <c r="V557" s="127">
        <f t="shared" si="39"/>
        <v>100.14658164669861</v>
      </c>
      <c r="W557" s="127">
        <f t="shared" si="40"/>
        <v>5.5318912626935672</v>
      </c>
      <c r="X557" s="115"/>
      <c r="Y557" s="115"/>
      <c r="Z557" s="115"/>
      <c r="AA557" s="115"/>
      <c r="AB557" s="115"/>
      <c r="AC557" s="115"/>
      <c r="AD557" s="115"/>
      <c r="AE557" s="115"/>
      <c r="AF557" s="115"/>
    </row>
    <row r="558" spans="1:32" ht="12.75" customHeight="1">
      <c r="A558" s="125">
        <v>555</v>
      </c>
      <c r="B558" s="126">
        <v>70.528342141156827</v>
      </c>
      <c r="C558" s="127">
        <f t="shared" si="31"/>
        <v>7.8691768890471288</v>
      </c>
      <c r="D558" s="128"/>
      <c r="E558" s="125">
        <v>555</v>
      </c>
      <c r="F558" s="126">
        <v>40.072921671111828</v>
      </c>
      <c r="G558" s="127">
        <f t="shared" si="32"/>
        <v>13.849751324722948</v>
      </c>
      <c r="H558" s="129"/>
      <c r="I558" s="130">
        <f t="shared" si="41"/>
        <v>555</v>
      </c>
      <c r="J558" s="127">
        <f t="shared" si="33"/>
        <v>117.54723690192804</v>
      </c>
      <c r="K558" s="127">
        <f t="shared" si="34"/>
        <v>4.7215061334282771</v>
      </c>
      <c r="L558" s="128"/>
      <c r="M558" s="130">
        <f t="shared" si="42"/>
        <v>555</v>
      </c>
      <c r="N558" s="127">
        <f t="shared" si="35"/>
        <v>66.788202785186385</v>
      </c>
      <c r="O558" s="127">
        <f t="shared" si="36"/>
        <v>8.3098507948337694</v>
      </c>
      <c r="P558" s="129"/>
      <c r="Q558" s="130">
        <f t="shared" si="43"/>
        <v>555</v>
      </c>
      <c r="R558" s="127">
        <f t="shared" si="37"/>
        <v>176.32085535289207</v>
      </c>
      <c r="S558" s="127">
        <f t="shared" si="38"/>
        <v>3.1476707556188517</v>
      </c>
      <c r="T558" s="115"/>
      <c r="U558" s="130">
        <f t="shared" si="44"/>
        <v>555</v>
      </c>
      <c r="V558" s="127">
        <f t="shared" si="39"/>
        <v>100.18230417777957</v>
      </c>
      <c r="W558" s="127">
        <f t="shared" si="40"/>
        <v>5.539900529889179</v>
      </c>
      <c r="X558" s="115"/>
      <c r="Y558" s="115"/>
      <c r="Z558" s="115"/>
      <c r="AA558" s="115"/>
      <c r="AB558" s="115"/>
      <c r="AC558" s="115"/>
      <c r="AD558" s="115"/>
      <c r="AE558" s="115"/>
      <c r="AF558" s="115"/>
    </row>
    <row r="559" spans="1:32" ht="12.75" customHeight="1">
      <c r="A559" s="125">
        <v>556</v>
      </c>
      <c r="B559" s="126">
        <v>70.553454711817835</v>
      </c>
      <c r="C559" s="127">
        <f t="shared" si="31"/>
        <v>7.880549609810517</v>
      </c>
      <c r="D559" s="128"/>
      <c r="E559" s="125">
        <v>556</v>
      </c>
      <c r="F559" s="126">
        <v>40.087190177169212</v>
      </c>
      <c r="G559" s="127">
        <f t="shared" si="32"/>
        <v>13.869767313266514</v>
      </c>
      <c r="H559" s="129"/>
      <c r="I559" s="130">
        <f t="shared" si="41"/>
        <v>556</v>
      </c>
      <c r="J559" s="127">
        <f t="shared" si="33"/>
        <v>117.58909118636306</v>
      </c>
      <c r="K559" s="127">
        <f t="shared" si="34"/>
        <v>4.7283297658863095</v>
      </c>
      <c r="L559" s="128"/>
      <c r="M559" s="130">
        <f t="shared" si="42"/>
        <v>556</v>
      </c>
      <c r="N559" s="127">
        <f t="shared" si="35"/>
        <v>66.811983628615351</v>
      </c>
      <c r="O559" s="127">
        <f t="shared" si="36"/>
        <v>8.3218603879599087</v>
      </c>
      <c r="P559" s="129"/>
      <c r="Q559" s="130">
        <f t="shared" si="43"/>
        <v>556</v>
      </c>
      <c r="R559" s="127">
        <f t="shared" si="37"/>
        <v>176.38363677954459</v>
      </c>
      <c r="S559" s="127">
        <f t="shared" si="38"/>
        <v>3.1522198439242066</v>
      </c>
      <c r="T559" s="115"/>
      <c r="U559" s="130">
        <f t="shared" si="44"/>
        <v>556</v>
      </c>
      <c r="V559" s="127">
        <f t="shared" si="39"/>
        <v>100.21797544292302</v>
      </c>
      <c r="W559" s="127">
        <f t="shared" si="40"/>
        <v>5.5479069253066058</v>
      </c>
      <c r="X559" s="115"/>
      <c r="Y559" s="115"/>
      <c r="Z559" s="115"/>
      <c r="AA559" s="115"/>
      <c r="AB559" s="115"/>
      <c r="AC559" s="115"/>
      <c r="AD559" s="115"/>
      <c r="AE559" s="115"/>
      <c r="AF559" s="115"/>
    </row>
    <row r="560" spans="1:32" ht="12.75" customHeight="1">
      <c r="A560" s="125">
        <v>557</v>
      </c>
      <c r="B560" s="126">
        <v>70.578531320966817</v>
      </c>
      <c r="C560" s="127">
        <f t="shared" si="31"/>
        <v>7.8919182586409473</v>
      </c>
      <c r="D560" s="128"/>
      <c r="E560" s="125">
        <v>557</v>
      </c>
      <c r="F560" s="126">
        <v>40.101438250549329</v>
      </c>
      <c r="G560" s="127">
        <f t="shared" si="32"/>
        <v>13.889776135208066</v>
      </c>
      <c r="H560" s="129"/>
      <c r="I560" s="130">
        <f t="shared" si="41"/>
        <v>557</v>
      </c>
      <c r="J560" s="127">
        <f t="shared" si="33"/>
        <v>117.6308855349447</v>
      </c>
      <c r="K560" s="127">
        <f t="shared" si="34"/>
        <v>4.7351509551845687</v>
      </c>
      <c r="L560" s="128"/>
      <c r="M560" s="130">
        <f t="shared" si="42"/>
        <v>557</v>
      </c>
      <c r="N560" s="127">
        <f t="shared" si="35"/>
        <v>66.835730417582212</v>
      </c>
      <c r="O560" s="127">
        <f t="shared" si="36"/>
        <v>8.3338656811248413</v>
      </c>
      <c r="P560" s="129"/>
      <c r="Q560" s="130">
        <f t="shared" si="43"/>
        <v>557</v>
      </c>
      <c r="R560" s="127">
        <f t="shared" si="37"/>
        <v>176.44632830241704</v>
      </c>
      <c r="S560" s="127">
        <f t="shared" si="38"/>
        <v>3.156767303456379</v>
      </c>
      <c r="T560" s="115"/>
      <c r="U560" s="130">
        <f t="shared" si="44"/>
        <v>557</v>
      </c>
      <c r="V560" s="127">
        <f t="shared" si="39"/>
        <v>100.25359562637331</v>
      </c>
      <c r="W560" s="127">
        <f t="shared" si="40"/>
        <v>5.5559104540832269</v>
      </c>
      <c r="X560" s="115"/>
      <c r="Y560" s="115"/>
      <c r="Z560" s="115"/>
      <c r="AA560" s="115"/>
      <c r="AB560" s="115"/>
      <c r="AC560" s="115"/>
      <c r="AD560" s="115"/>
      <c r="AE560" s="115"/>
      <c r="AF560" s="115"/>
    </row>
    <row r="561" spans="1:32" ht="12.75" customHeight="1">
      <c r="A561" s="125">
        <v>558</v>
      </c>
      <c r="B561" s="126">
        <v>70.603572097613778</v>
      </c>
      <c r="C561" s="127">
        <f t="shared" si="31"/>
        <v>7.9032828428075952</v>
      </c>
      <c r="D561" s="128"/>
      <c r="E561" s="125">
        <v>558</v>
      </c>
      <c r="F561" s="126">
        <v>40.115665964553287</v>
      </c>
      <c r="G561" s="127">
        <f t="shared" si="32"/>
        <v>13.909777803341365</v>
      </c>
      <c r="H561" s="129"/>
      <c r="I561" s="130">
        <f t="shared" si="41"/>
        <v>558</v>
      </c>
      <c r="J561" s="127">
        <f t="shared" si="33"/>
        <v>117.67262016268964</v>
      </c>
      <c r="K561" s="127">
        <f t="shared" si="34"/>
        <v>4.7419697056845562</v>
      </c>
      <c r="L561" s="128"/>
      <c r="M561" s="130">
        <f t="shared" si="42"/>
        <v>558</v>
      </c>
      <c r="N561" s="127">
        <f t="shared" si="35"/>
        <v>66.859443274255483</v>
      </c>
      <c r="O561" s="127">
        <f t="shared" si="36"/>
        <v>8.345866682004818</v>
      </c>
      <c r="P561" s="129"/>
      <c r="Q561" s="130">
        <f t="shared" si="43"/>
        <v>558</v>
      </c>
      <c r="R561" s="127">
        <f t="shared" si="37"/>
        <v>176.50893024403445</v>
      </c>
      <c r="S561" s="127">
        <f t="shared" si="38"/>
        <v>3.1613131371230381</v>
      </c>
      <c r="T561" s="115"/>
      <c r="U561" s="130">
        <f t="shared" si="44"/>
        <v>558</v>
      </c>
      <c r="V561" s="127">
        <f t="shared" si="39"/>
        <v>100.28916491138321</v>
      </c>
      <c r="W561" s="127">
        <f t="shared" si="40"/>
        <v>5.5639111213365462</v>
      </c>
      <c r="X561" s="115"/>
      <c r="Y561" s="115"/>
      <c r="Z561" s="115"/>
      <c r="AA561" s="115"/>
      <c r="AB561" s="115"/>
      <c r="AC561" s="115"/>
      <c r="AD561" s="115"/>
      <c r="AE561" s="115"/>
      <c r="AF561" s="115"/>
    </row>
    <row r="562" spans="1:32" ht="12.75" customHeight="1">
      <c r="A562" s="125">
        <v>559</v>
      </c>
      <c r="B562" s="126">
        <v>70.628577170075772</v>
      </c>
      <c r="C562" s="127">
        <f t="shared" si="31"/>
        <v>7.9146433695515475</v>
      </c>
      <c r="D562" s="128"/>
      <c r="E562" s="125">
        <v>559</v>
      </c>
      <c r="F562" s="126">
        <v>40.129873392088513</v>
      </c>
      <c r="G562" s="127">
        <f t="shared" si="32"/>
        <v>13.929772330410721</v>
      </c>
      <c r="H562" s="129"/>
      <c r="I562" s="130">
        <f t="shared" si="41"/>
        <v>559</v>
      </c>
      <c r="J562" s="127">
        <f t="shared" si="33"/>
        <v>117.71429528345962</v>
      </c>
      <c r="K562" s="127">
        <f t="shared" si="34"/>
        <v>4.7487860217309281</v>
      </c>
      <c r="L562" s="128"/>
      <c r="M562" s="130">
        <f t="shared" si="42"/>
        <v>559</v>
      </c>
      <c r="N562" s="127">
        <f t="shared" si="35"/>
        <v>66.883122320147521</v>
      </c>
      <c r="O562" s="127">
        <f t="shared" si="36"/>
        <v>8.3578633982464332</v>
      </c>
      <c r="P562" s="129"/>
      <c r="Q562" s="130">
        <f t="shared" si="43"/>
        <v>559</v>
      </c>
      <c r="R562" s="127">
        <f t="shared" si="37"/>
        <v>176.57144292518942</v>
      </c>
      <c r="S562" s="127">
        <f t="shared" si="38"/>
        <v>3.1658573478206193</v>
      </c>
      <c r="T562" s="115"/>
      <c r="U562" s="130">
        <f t="shared" si="44"/>
        <v>559</v>
      </c>
      <c r="V562" s="127">
        <f t="shared" si="39"/>
        <v>100.32468348022128</v>
      </c>
      <c r="W562" s="127">
        <f t="shared" si="40"/>
        <v>5.5719089321642885</v>
      </c>
      <c r="X562" s="115"/>
      <c r="Y562" s="115"/>
      <c r="Z562" s="115"/>
      <c r="AA562" s="115"/>
      <c r="AB562" s="115"/>
      <c r="AC562" s="115"/>
      <c r="AD562" s="115"/>
      <c r="AE562" s="115"/>
      <c r="AF562" s="115"/>
    </row>
    <row r="563" spans="1:32" ht="12.75" customHeight="1">
      <c r="A563" s="125">
        <v>560</v>
      </c>
      <c r="B563" s="126">
        <v>70.653546665981779</v>
      </c>
      <c r="C563" s="127">
        <f t="shared" si="31"/>
        <v>7.9259998460859773</v>
      </c>
      <c r="D563" s="128"/>
      <c r="E563" s="125">
        <v>560</v>
      </c>
      <c r="F563" s="126">
        <v>40.144060605671463</v>
      </c>
      <c r="G563" s="127">
        <f t="shared" si="32"/>
        <v>13.949759729111321</v>
      </c>
      <c r="H563" s="129"/>
      <c r="I563" s="130">
        <f t="shared" si="41"/>
        <v>560</v>
      </c>
      <c r="J563" s="127">
        <f t="shared" si="33"/>
        <v>117.75591110996963</v>
      </c>
      <c r="K563" s="127">
        <f t="shared" si="34"/>
        <v>4.755599907651586</v>
      </c>
      <c r="L563" s="128"/>
      <c r="M563" s="130">
        <f t="shared" si="42"/>
        <v>560</v>
      </c>
      <c r="N563" s="127">
        <f t="shared" si="35"/>
        <v>66.906767676119102</v>
      </c>
      <c r="O563" s="127">
        <f t="shared" si="36"/>
        <v>8.3698558374667922</v>
      </c>
      <c r="P563" s="129"/>
      <c r="Q563" s="130">
        <f t="shared" si="43"/>
        <v>560</v>
      </c>
      <c r="R563" s="127">
        <f t="shared" si="37"/>
        <v>176.63386666495444</v>
      </c>
      <c r="S563" s="127">
        <f t="shared" si="38"/>
        <v>3.1703999384343913</v>
      </c>
      <c r="T563" s="115"/>
      <c r="U563" s="130">
        <f t="shared" si="44"/>
        <v>560</v>
      </c>
      <c r="V563" s="127">
        <f t="shared" si="39"/>
        <v>100.36015151417865</v>
      </c>
      <c r="W563" s="127">
        <f t="shared" si="40"/>
        <v>5.5799038916445287</v>
      </c>
      <c r="X563" s="115"/>
      <c r="Y563" s="115"/>
      <c r="Z563" s="115"/>
      <c r="AA563" s="115"/>
      <c r="AB563" s="115"/>
      <c r="AC563" s="115"/>
      <c r="AD563" s="115"/>
      <c r="AE563" s="115"/>
      <c r="AF563" s="115"/>
    </row>
    <row r="564" spans="1:32" ht="12.75" customHeight="1">
      <c r="A564" s="125">
        <v>561</v>
      </c>
      <c r="B564" s="126">
        <v>70.67848071227769</v>
      </c>
      <c r="C564" s="127">
        <f t="shared" si="31"/>
        <v>7.9373522795962934</v>
      </c>
      <c r="D564" s="128"/>
      <c r="E564" s="125">
        <v>561</v>
      </c>
      <c r="F564" s="126">
        <v>40.158227677430503</v>
      </c>
      <c r="G564" s="127">
        <f t="shared" si="32"/>
        <v>13.969740012089478</v>
      </c>
      <c r="H564" s="129"/>
      <c r="I564" s="130">
        <f t="shared" si="41"/>
        <v>561</v>
      </c>
      <c r="J564" s="127">
        <f t="shared" si="33"/>
        <v>117.79746785379615</v>
      </c>
      <c r="K564" s="127">
        <f t="shared" si="34"/>
        <v>4.7624113677577764</v>
      </c>
      <c r="L564" s="128"/>
      <c r="M564" s="130">
        <f t="shared" si="42"/>
        <v>561</v>
      </c>
      <c r="N564" s="127">
        <f t="shared" si="35"/>
        <v>66.930379462384181</v>
      </c>
      <c r="O564" s="127">
        <f t="shared" si="36"/>
        <v>8.3818440072536848</v>
      </c>
      <c r="P564" s="129"/>
      <c r="Q564" s="130">
        <f t="shared" si="43"/>
        <v>561</v>
      </c>
      <c r="R564" s="127">
        <f t="shared" si="37"/>
        <v>176.69620178069422</v>
      </c>
      <c r="S564" s="127">
        <f t="shared" si="38"/>
        <v>3.1749409118385175</v>
      </c>
      <c r="T564" s="115"/>
      <c r="U564" s="130">
        <f t="shared" si="44"/>
        <v>561</v>
      </c>
      <c r="V564" s="127">
        <f t="shared" si="39"/>
        <v>100.39556919357625</v>
      </c>
      <c r="W564" s="127">
        <f t="shared" si="40"/>
        <v>5.587896004835792</v>
      </c>
      <c r="X564" s="115"/>
      <c r="Y564" s="115"/>
      <c r="Z564" s="115"/>
      <c r="AA564" s="115"/>
      <c r="AB564" s="115"/>
      <c r="AC564" s="115"/>
      <c r="AD564" s="115"/>
      <c r="AE564" s="115"/>
      <c r="AF564" s="115"/>
    </row>
    <row r="565" spans="1:32" ht="12.75" customHeight="1">
      <c r="A565" s="125">
        <v>562</v>
      </c>
      <c r="B565" s="126">
        <v>70.703379435231156</v>
      </c>
      <c r="C565" s="127">
        <f t="shared" si="31"/>
        <v>7.9487006772403026</v>
      </c>
      <c r="D565" s="128"/>
      <c r="E565" s="125">
        <v>562</v>
      </c>
      <c r="F565" s="126">
        <v>40.1723746791086</v>
      </c>
      <c r="G565" s="127">
        <f t="shared" si="32"/>
        <v>13.989713191942938</v>
      </c>
      <c r="H565" s="129"/>
      <c r="I565" s="130">
        <f t="shared" si="41"/>
        <v>562</v>
      </c>
      <c r="J565" s="127">
        <f t="shared" si="33"/>
        <v>117.83896572538526</v>
      </c>
      <c r="K565" s="127">
        <f t="shared" si="34"/>
        <v>4.7692204063441812</v>
      </c>
      <c r="L565" s="128"/>
      <c r="M565" s="130">
        <f t="shared" si="42"/>
        <v>562</v>
      </c>
      <c r="N565" s="127">
        <f t="shared" si="35"/>
        <v>66.953957798514338</v>
      </c>
      <c r="O565" s="127">
        <f t="shared" si="36"/>
        <v>8.3938279151657618</v>
      </c>
      <c r="P565" s="129"/>
      <c r="Q565" s="130">
        <f t="shared" si="43"/>
        <v>562</v>
      </c>
      <c r="R565" s="127">
        <f t="shared" si="37"/>
        <v>176.75844858807787</v>
      </c>
      <c r="S565" s="127">
        <f t="shared" si="38"/>
        <v>3.1794802708961214</v>
      </c>
      <c r="T565" s="115"/>
      <c r="U565" s="130">
        <f t="shared" si="44"/>
        <v>562</v>
      </c>
      <c r="V565" s="127">
        <f t="shared" si="39"/>
        <v>100.4309366977715</v>
      </c>
      <c r="W565" s="127">
        <f t="shared" si="40"/>
        <v>5.5958852767771745</v>
      </c>
      <c r="X565" s="115"/>
      <c r="Y565" s="115"/>
      <c r="Z565" s="115"/>
      <c r="AA565" s="115"/>
      <c r="AB565" s="115"/>
      <c r="AC565" s="115"/>
      <c r="AD565" s="115"/>
      <c r="AE565" s="115"/>
      <c r="AF565" s="115"/>
    </row>
    <row r="566" spans="1:32" ht="12.75" customHeight="1">
      <c r="A566" s="125">
        <v>563</v>
      </c>
      <c r="B566" s="126">
        <v>70.728242960436376</v>
      </c>
      <c r="C566" s="127">
        <f t="shared" si="31"/>
        <v>7.9600450461483714</v>
      </c>
      <c r="D566" s="128"/>
      <c r="E566" s="125">
        <v>563</v>
      </c>
      <c r="F566" s="126">
        <v>40.186501682066122</v>
      </c>
      <c r="G566" s="127">
        <f t="shared" si="32"/>
        <v>14.009679281221134</v>
      </c>
      <c r="H566" s="129"/>
      <c r="I566" s="130">
        <f t="shared" si="41"/>
        <v>563</v>
      </c>
      <c r="J566" s="127">
        <f t="shared" si="33"/>
        <v>117.88040493406064</v>
      </c>
      <c r="K566" s="127">
        <f t="shared" si="34"/>
        <v>4.7760270276890227</v>
      </c>
      <c r="L566" s="128"/>
      <c r="M566" s="130">
        <f t="shared" si="42"/>
        <v>563</v>
      </c>
      <c r="N566" s="127">
        <f t="shared" si="35"/>
        <v>66.977502803443542</v>
      </c>
      <c r="O566" s="127">
        <f t="shared" si="36"/>
        <v>8.4058075687326799</v>
      </c>
      <c r="P566" s="129"/>
      <c r="Q566" s="130">
        <f t="shared" si="43"/>
        <v>563</v>
      </c>
      <c r="R566" s="127">
        <f t="shared" si="37"/>
        <v>176.82060740109094</v>
      </c>
      <c r="S566" s="127">
        <f t="shared" si="38"/>
        <v>3.1840180184593487</v>
      </c>
      <c r="T566" s="115"/>
      <c r="U566" s="130">
        <f t="shared" si="44"/>
        <v>563</v>
      </c>
      <c r="V566" s="127">
        <f t="shared" si="39"/>
        <v>100.4662542051653</v>
      </c>
      <c r="W566" s="127">
        <f t="shared" si="40"/>
        <v>5.6038717124884538</v>
      </c>
      <c r="X566" s="115"/>
      <c r="Y566" s="115"/>
      <c r="Z566" s="115"/>
      <c r="AA566" s="115"/>
      <c r="AB566" s="115"/>
      <c r="AC566" s="115"/>
      <c r="AD566" s="115"/>
      <c r="AE566" s="115"/>
      <c r="AF566" s="115"/>
    </row>
    <row r="567" spans="1:32" ht="12.75" customHeight="1">
      <c r="A567" s="125">
        <v>564</v>
      </c>
      <c r="B567" s="126">
        <v>70.753071412818869</v>
      </c>
      <c r="C567" s="127">
        <f t="shared" si="31"/>
        <v>7.9713853934235832</v>
      </c>
      <c r="D567" s="128"/>
      <c r="E567" s="125">
        <v>564</v>
      </c>
      <c r="F567" s="126">
        <v>40.200608757283447</v>
      </c>
      <c r="G567" s="127">
        <f t="shared" si="32"/>
        <v>14.029638292425506</v>
      </c>
      <c r="H567" s="129"/>
      <c r="I567" s="130">
        <f t="shared" si="41"/>
        <v>564</v>
      </c>
      <c r="J567" s="127">
        <f t="shared" si="33"/>
        <v>117.92178568803145</v>
      </c>
      <c r="K567" s="127">
        <f t="shared" si="34"/>
        <v>4.7828312360541494</v>
      </c>
      <c r="L567" s="128"/>
      <c r="M567" s="130">
        <f t="shared" si="42"/>
        <v>564</v>
      </c>
      <c r="N567" s="127">
        <f t="shared" si="35"/>
        <v>67.001014595472412</v>
      </c>
      <c r="O567" s="127">
        <f t="shared" si="36"/>
        <v>8.4177829754553031</v>
      </c>
      <c r="P567" s="129"/>
      <c r="Q567" s="130">
        <f t="shared" si="43"/>
        <v>564</v>
      </c>
      <c r="R567" s="127">
        <f t="shared" si="37"/>
        <v>176.88267853204715</v>
      </c>
      <c r="S567" s="127">
        <f t="shared" si="38"/>
        <v>3.1885541573694334</v>
      </c>
      <c r="T567" s="115"/>
      <c r="U567" s="130">
        <f t="shared" si="44"/>
        <v>564</v>
      </c>
      <c r="V567" s="127">
        <f t="shared" si="39"/>
        <v>100.50152189320862</v>
      </c>
      <c r="W567" s="127">
        <f t="shared" si="40"/>
        <v>5.6118553169702023</v>
      </c>
      <c r="X567" s="115"/>
      <c r="Y567" s="115"/>
      <c r="Z567" s="115"/>
      <c r="AA567" s="115"/>
      <c r="AB567" s="115"/>
      <c r="AC567" s="115"/>
      <c r="AD567" s="115"/>
      <c r="AE567" s="115"/>
      <c r="AF567" s="115"/>
    </row>
    <row r="568" spans="1:32" ht="12.75" customHeight="1">
      <c r="A568" s="125">
        <v>565</v>
      </c>
      <c r="B568" s="126">
        <v>70.777864916640354</v>
      </c>
      <c r="C568" s="127">
        <f t="shared" si="31"/>
        <v>7.9827217261418788</v>
      </c>
      <c r="D568" s="128"/>
      <c r="E568" s="125">
        <v>565</v>
      </c>
      <c r="F568" s="126">
        <v>40.214695975363831</v>
      </c>
      <c r="G568" s="127">
        <f t="shared" si="32"/>
        <v>14.049590238009708</v>
      </c>
      <c r="H568" s="129"/>
      <c r="I568" s="130">
        <f t="shared" si="41"/>
        <v>565</v>
      </c>
      <c r="J568" s="127">
        <f t="shared" si="33"/>
        <v>117.96310819440059</v>
      </c>
      <c r="K568" s="127">
        <f t="shared" si="34"/>
        <v>4.7896330356851271</v>
      </c>
      <c r="L568" s="128"/>
      <c r="M568" s="130">
        <f t="shared" si="42"/>
        <v>565</v>
      </c>
      <c r="N568" s="127">
        <f t="shared" si="35"/>
        <v>67.02449329227305</v>
      </c>
      <c r="O568" s="127">
        <f t="shared" si="36"/>
        <v>8.4297541428058249</v>
      </c>
      <c r="P568" s="129"/>
      <c r="Q568" s="130">
        <f t="shared" si="43"/>
        <v>565</v>
      </c>
      <c r="R568" s="127">
        <f t="shared" si="37"/>
        <v>176.94466229160088</v>
      </c>
      <c r="S568" s="127">
        <f t="shared" si="38"/>
        <v>3.1930886904567517</v>
      </c>
      <c r="T568" s="115"/>
      <c r="U568" s="130">
        <f t="shared" si="44"/>
        <v>565</v>
      </c>
      <c r="V568" s="127">
        <f t="shared" si="39"/>
        <v>100.53673993840957</v>
      </c>
      <c r="W568" s="127">
        <f t="shared" si="40"/>
        <v>5.6198360952038842</v>
      </c>
      <c r="X568" s="115"/>
      <c r="Y568" s="115"/>
      <c r="Z568" s="115"/>
      <c r="AA568" s="115"/>
      <c r="AB568" s="115"/>
      <c r="AC568" s="115"/>
      <c r="AD568" s="115"/>
      <c r="AE568" s="115"/>
      <c r="AF568" s="115"/>
    </row>
    <row r="569" spans="1:32" ht="12.75" customHeight="1">
      <c r="A569" s="125">
        <v>566</v>
      </c>
      <c r="B569" s="126">
        <v>70.802623595503206</v>
      </c>
      <c r="C569" s="127">
        <f t="shared" si="31"/>
        <v>7.9940540513522382</v>
      </c>
      <c r="D569" s="128"/>
      <c r="E569" s="125">
        <v>566</v>
      </c>
      <c r="F569" s="126">
        <v>40.228763406535919</v>
      </c>
      <c r="G569" s="127">
        <f t="shared" si="32"/>
        <v>14.069535130379938</v>
      </c>
      <c r="H569" s="129"/>
      <c r="I569" s="130">
        <f t="shared" si="41"/>
        <v>566</v>
      </c>
      <c r="J569" s="127">
        <f t="shared" si="33"/>
        <v>118.00437265917202</v>
      </c>
      <c r="K569" s="127">
        <f t="shared" si="34"/>
        <v>4.7964324308113424</v>
      </c>
      <c r="L569" s="128"/>
      <c r="M569" s="130">
        <f t="shared" si="42"/>
        <v>566</v>
      </c>
      <c r="N569" s="127">
        <f t="shared" si="35"/>
        <v>67.047939010893202</v>
      </c>
      <c r="O569" s="127">
        <f t="shared" si="36"/>
        <v>8.4417210782279621</v>
      </c>
      <c r="P569" s="129"/>
      <c r="Q569" s="130">
        <f t="shared" si="43"/>
        <v>566</v>
      </c>
      <c r="R569" s="127">
        <f t="shared" si="37"/>
        <v>177.006558988758</v>
      </c>
      <c r="S569" s="127">
        <f t="shared" si="38"/>
        <v>3.1976216205408958</v>
      </c>
      <c r="T569" s="115"/>
      <c r="U569" s="130">
        <f t="shared" si="44"/>
        <v>566</v>
      </c>
      <c r="V569" s="127">
        <f t="shared" si="39"/>
        <v>100.57190851633979</v>
      </c>
      <c r="W569" s="127">
        <f t="shared" si="40"/>
        <v>5.6278140521519751</v>
      </c>
      <c r="X569" s="115"/>
      <c r="Y569" s="115"/>
      <c r="Z569" s="115"/>
      <c r="AA569" s="115"/>
      <c r="AB569" s="115"/>
      <c r="AC569" s="115"/>
      <c r="AD569" s="115"/>
      <c r="AE569" s="115"/>
      <c r="AF569" s="115"/>
    </row>
    <row r="570" spans="1:32" ht="12.75" customHeight="1">
      <c r="A570" s="125">
        <v>567</v>
      </c>
      <c r="B570" s="126">
        <v>70.827347572355336</v>
      </c>
      <c r="C570" s="127">
        <f t="shared" si="31"/>
        <v>8.0053823760768097</v>
      </c>
      <c r="D570" s="128"/>
      <c r="E570" s="125">
        <v>567</v>
      </c>
      <c r="F570" s="126">
        <v>40.242811120656441</v>
      </c>
      <c r="G570" s="127">
        <f t="shared" si="32"/>
        <v>14.089472981895184</v>
      </c>
      <c r="H570" s="129"/>
      <c r="I570" s="130">
        <f t="shared" si="41"/>
        <v>567</v>
      </c>
      <c r="J570" s="127">
        <f t="shared" si="33"/>
        <v>118.0455792872589</v>
      </c>
      <c r="K570" s="127">
        <f t="shared" si="34"/>
        <v>4.8032294256460855</v>
      </c>
      <c r="L570" s="128"/>
      <c r="M570" s="130">
        <f t="shared" si="42"/>
        <v>567</v>
      </c>
      <c r="N570" s="127">
        <f t="shared" si="35"/>
        <v>67.07135186776074</v>
      </c>
      <c r="O570" s="127">
        <f t="shared" si="36"/>
        <v>8.4536837891371093</v>
      </c>
      <c r="P570" s="129"/>
      <c r="Q570" s="130">
        <f t="shared" si="43"/>
        <v>567</v>
      </c>
      <c r="R570" s="127">
        <f t="shared" si="37"/>
        <v>177.06836893088834</v>
      </c>
      <c r="S570" s="127">
        <f t="shared" si="38"/>
        <v>3.2021529504307238</v>
      </c>
      <c r="T570" s="115"/>
      <c r="U570" s="130">
        <f t="shared" si="44"/>
        <v>567</v>
      </c>
      <c r="V570" s="127">
        <f t="shared" si="39"/>
        <v>100.6070278016411</v>
      </c>
      <c r="W570" s="127">
        <f t="shared" si="40"/>
        <v>5.6357891927580743</v>
      </c>
      <c r="X570" s="115"/>
      <c r="Y570" s="115"/>
      <c r="Z570" s="115"/>
      <c r="AA570" s="115"/>
      <c r="AB570" s="115"/>
      <c r="AC570" s="115"/>
      <c r="AD570" s="115"/>
      <c r="AE570" s="115"/>
      <c r="AF570" s="115"/>
    </row>
    <row r="571" spans="1:32" ht="12.75" customHeight="1">
      <c r="A571" s="125">
        <v>568</v>
      </c>
      <c r="B571" s="126">
        <v>70.852036969494677</v>
      </c>
      <c r="C571" s="127">
        <f t="shared" si="31"/>
        <v>8.0167067073110712</v>
      </c>
      <c r="D571" s="128"/>
      <c r="E571" s="125">
        <v>568</v>
      </c>
      <c r="F571" s="126">
        <v>40.256839187212876</v>
      </c>
      <c r="G571" s="127">
        <f t="shared" si="32"/>
        <v>14.109403804867489</v>
      </c>
      <c r="H571" s="129"/>
      <c r="I571" s="130">
        <f t="shared" si="41"/>
        <v>568</v>
      </c>
      <c r="J571" s="127">
        <f t="shared" si="33"/>
        <v>118.08672828249114</v>
      </c>
      <c r="K571" s="127">
        <f t="shared" si="34"/>
        <v>4.8100240243866423</v>
      </c>
      <c r="L571" s="128"/>
      <c r="M571" s="130">
        <f t="shared" si="42"/>
        <v>568</v>
      </c>
      <c r="N571" s="127">
        <f t="shared" si="35"/>
        <v>67.094731978688131</v>
      </c>
      <c r="O571" s="127">
        <f t="shared" si="36"/>
        <v>8.4656422829204931</v>
      </c>
      <c r="P571" s="129"/>
      <c r="Q571" s="130">
        <f t="shared" si="43"/>
        <v>568</v>
      </c>
      <c r="R571" s="127">
        <f t="shared" si="37"/>
        <v>177.13009242373667</v>
      </c>
      <c r="S571" s="127">
        <f t="shared" si="38"/>
        <v>3.2066826829244293</v>
      </c>
      <c r="T571" s="115"/>
      <c r="U571" s="130">
        <f t="shared" si="44"/>
        <v>568</v>
      </c>
      <c r="V571" s="127">
        <f t="shared" si="39"/>
        <v>100.64209796803219</v>
      </c>
      <c r="W571" s="127">
        <f t="shared" si="40"/>
        <v>5.6437615219469954</v>
      </c>
      <c r="X571" s="115"/>
      <c r="Y571" s="115"/>
      <c r="Z571" s="115"/>
      <c r="AA571" s="115"/>
      <c r="AB571" s="115"/>
      <c r="AC571" s="115"/>
      <c r="AD571" s="115"/>
      <c r="AE571" s="115"/>
      <c r="AF571" s="115"/>
    </row>
    <row r="572" spans="1:32" ht="12.75" customHeight="1">
      <c r="A572" s="125">
        <v>569</v>
      </c>
      <c r="B572" s="126">
        <v>70.876691908573719</v>
      </c>
      <c r="C572" s="127">
        <f t="shared" si="31"/>
        <v>8.0280270520239956</v>
      </c>
      <c r="D572" s="128"/>
      <c r="E572" s="125">
        <v>569</v>
      </c>
      <c r="F572" s="126">
        <v>40.270847675325982</v>
      </c>
      <c r="G572" s="127">
        <f t="shared" si="32"/>
        <v>14.129327611562228</v>
      </c>
      <c r="H572" s="129"/>
      <c r="I572" s="130">
        <f t="shared" si="41"/>
        <v>569</v>
      </c>
      <c r="J572" s="127">
        <f t="shared" si="33"/>
        <v>118.12781984762287</v>
      </c>
      <c r="K572" s="127">
        <f t="shared" si="34"/>
        <v>4.8168162312143963</v>
      </c>
      <c r="L572" s="128"/>
      <c r="M572" s="130">
        <f t="shared" si="42"/>
        <v>569</v>
      </c>
      <c r="N572" s="127">
        <f t="shared" si="35"/>
        <v>67.118079458876636</v>
      </c>
      <c r="O572" s="127">
        <f t="shared" si="36"/>
        <v>8.4775965669373381</v>
      </c>
      <c r="P572" s="129"/>
      <c r="Q572" s="130">
        <f t="shared" si="43"/>
        <v>569</v>
      </c>
      <c r="R572" s="127">
        <f t="shared" si="37"/>
        <v>177.1917297714343</v>
      </c>
      <c r="S572" s="127">
        <f t="shared" si="38"/>
        <v>3.211210820809598</v>
      </c>
      <c r="T572" s="115"/>
      <c r="U572" s="130">
        <f t="shared" si="44"/>
        <v>569</v>
      </c>
      <c r="V572" s="127">
        <f t="shared" si="39"/>
        <v>100.67711918831495</v>
      </c>
      <c r="W572" s="127">
        <f t="shared" si="40"/>
        <v>5.6517310446248921</v>
      </c>
      <c r="X572" s="115"/>
      <c r="Y572" s="115"/>
      <c r="Z572" s="115"/>
      <c r="AA572" s="115"/>
      <c r="AB572" s="115"/>
      <c r="AC572" s="115"/>
      <c r="AD572" s="115"/>
      <c r="AE572" s="115"/>
      <c r="AF572" s="115"/>
    </row>
    <row r="573" spans="1:32" ht="12.75" customHeight="1">
      <c r="A573" s="125">
        <v>570</v>
      </c>
      <c r="B573" s="126">
        <v>70.901312510604285</v>
      </c>
      <c r="C573" s="127">
        <f t="shared" si="31"/>
        <v>8.0393434171581593</v>
      </c>
      <c r="D573" s="128"/>
      <c r="E573" s="125">
        <v>570</v>
      </c>
      <c r="F573" s="126">
        <v>40.284836653752421</v>
      </c>
      <c r="G573" s="127">
        <f t="shared" si="32"/>
        <v>14.149244414198366</v>
      </c>
      <c r="H573" s="129"/>
      <c r="I573" s="130">
        <f t="shared" si="41"/>
        <v>570</v>
      </c>
      <c r="J573" s="127">
        <f t="shared" si="33"/>
        <v>118.16885418434047</v>
      </c>
      <c r="K573" s="127">
        <f t="shared" si="34"/>
        <v>4.8236060502948952</v>
      </c>
      <c r="L573" s="128"/>
      <c r="M573" s="130">
        <f t="shared" si="42"/>
        <v>570</v>
      </c>
      <c r="N573" s="127">
        <f t="shared" si="35"/>
        <v>67.141394422920712</v>
      </c>
      <c r="O573" s="127">
        <f t="shared" si="36"/>
        <v>8.489546648519017</v>
      </c>
      <c r="P573" s="129"/>
      <c r="Q573" s="130">
        <f t="shared" si="43"/>
        <v>570</v>
      </c>
      <c r="R573" s="127">
        <f t="shared" si="37"/>
        <v>177.25328127651071</v>
      </c>
      <c r="S573" s="127">
        <f t="shared" si="38"/>
        <v>3.2157373668632636</v>
      </c>
      <c r="T573" s="115"/>
      <c r="U573" s="130">
        <f t="shared" si="44"/>
        <v>570</v>
      </c>
      <c r="V573" s="127">
        <f t="shared" si="39"/>
        <v>100.71209163438105</v>
      </c>
      <c r="W573" s="127">
        <f t="shared" si="40"/>
        <v>5.6596977656793461</v>
      </c>
      <c r="X573" s="115"/>
      <c r="Y573" s="115"/>
      <c r="Z573" s="115"/>
      <c r="AA573" s="115"/>
      <c r="AB573" s="115"/>
      <c r="AC573" s="115"/>
      <c r="AD573" s="115"/>
      <c r="AE573" s="115"/>
      <c r="AF573" s="115"/>
    </row>
    <row r="574" spans="1:32" ht="12.75" customHeight="1">
      <c r="A574" s="125">
        <v>571</v>
      </c>
      <c r="B574" s="126">
        <v>70.925898895961666</v>
      </c>
      <c r="C574" s="127">
        <f t="shared" si="31"/>
        <v>8.0506558096299461</v>
      </c>
      <c r="D574" s="128"/>
      <c r="E574" s="125">
        <v>571</v>
      </c>
      <c r="F574" s="126">
        <v>40.298806190887305</v>
      </c>
      <c r="G574" s="127">
        <f t="shared" si="32"/>
        <v>14.169154224948707</v>
      </c>
      <c r="H574" s="129"/>
      <c r="I574" s="130">
        <f t="shared" si="41"/>
        <v>571</v>
      </c>
      <c r="J574" s="127">
        <f t="shared" si="33"/>
        <v>118.20983149326945</v>
      </c>
      <c r="K574" s="127">
        <f t="shared" si="34"/>
        <v>4.830393485777968</v>
      </c>
      <c r="L574" s="128"/>
      <c r="M574" s="130">
        <f t="shared" si="42"/>
        <v>571</v>
      </c>
      <c r="N574" s="127">
        <f t="shared" si="35"/>
        <v>67.164676984812175</v>
      </c>
      <c r="O574" s="127">
        <f t="shared" si="36"/>
        <v>8.5014925349692252</v>
      </c>
      <c r="P574" s="129"/>
      <c r="Q574" s="130">
        <f t="shared" si="43"/>
        <v>571</v>
      </c>
      <c r="R574" s="127">
        <f t="shared" si="37"/>
        <v>177.31474723990416</v>
      </c>
      <c r="S574" s="127">
        <f t="shared" si="38"/>
        <v>3.2202623238519785</v>
      </c>
      <c r="T574" s="115"/>
      <c r="U574" s="130">
        <f t="shared" si="44"/>
        <v>571</v>
      </c>
      <c r="V574" s="127">
        <f t="shared" si="39"/>
        <v>100.74701547721826</v>
      </c>
      <c r="W574" s="127">
        <f t="shared" si="40"/>
        <v>5.6676616899794832</v>
      </c>
      <c r="X574" s="115"/>
      <c r="Y574" s="115"/>
      <c r="Z574" s="115"/>
      <c r="AA574" s="115"/>
      <c r="AB574" s="115"/>
      <c r="AC574" s="115"/>
      <c r="AD574" s="115"/>
      <c r="AE574" s="115"/>
      <c r="AF574" s="115"/>
    </row>
    <row r="575" spans="1:32" ht="12.75" customHeight="1">
      <c r="A575" s="125">
        <v>572</v>
      </c>
      <c r="B575" s="126">
        <v>70.950451184389379</v>
      </c>
      <c r="C575" s="127">
        <f t="shared" si="31"/>
        <v>8.0619642363296524</v>
      </c>
      <c r="D575" s="128"/>
      <c r="E575" s="125">
        <v>572</v>
      </c>
      <c r="F575" s="126">
        <v>40.312756354766691</v>
      </c>
      <c r="G575" s="127">
        <f t="shared" si="32"/>
        <v>14.189057055940189</v>
      </c>
      <c r="H575" s="129"/>
      <c r="I575" s="130">
        <f t="shared" si="41"/>
        <v>572</v>
      </c>
      <c r="J575" s="127">
        <f t="shared" si="33"/>
        <v>118.2507519739823</v>
      </c>
      <c r="K575" s="127">
        <f t="shared" si="34"/>
        <v>4.8371785417977913</v>
      </c>
      <c r="L575" s="128"/>
      <c r="M575" s="130">
        <f t="shared" si="42"/>
        <v>572</v>
      </c>
      <c r="N575" s="127">
        <f t="shared" si="35"/>
        <v>67.187927257944494</v>
      </c>
      <c r="O575" s="127">
        <f t="shared" si="36"/>
        <v>8.5134342335641122</v>
      </c>
      <c r="P575" s="129"/>
      <c r="Q575" s="130">
        <f t="shared" si="43"/>
        <v>572</v>
      </c>
      <c r="R575" s="127">
        <f t="shared" si="37"/>
        <v>177.37612796097343</v>
      </c>
      <c r="S575" s="127">
        <f t="shared" si="38"/>
        <v>3.2247856945318611</v>
      </c>
      <c r="T575" s="115"/>
      <c r="U575" s="130">
        <f t="shared" si="44"/>
        <v>572</v>
      </c>
      <c r="V575" s="127">
        <f t="shared" si="39"/>
        <v>100.78189088691673</v>
      </c>
      <c r="W575" s="127">
        <f t="shared" si="40"/>
        <v>5.6756228223760754</v>
      </c>
      <c r="X575" s="115"/>
      <c r="Y575" s="115"/>
      <c r="Z575" s="115"/>
      <c r="AA575" s="115"/>
      <c r="AB575" s="115"/>
      <c r="AC575" s="115"/>
      <c r="AD575" s="115"/>
      <c r="AE575" s="115"/>
      <c r="AF575" s="115"/>
    </row>
    <row r="576" spans="1:32" ht="12.75" customHeight="1">
      <c r="A576" s="125">
        <v>573</v>
      </c>
      <c r="B576" s="126">
        <v>70.974969495003407</v>
      </c>
      <c r="C576" s="127">
        <f t="shared" si="31"/>
        <v>8.0732687041216522</v>
      </c>
      <c r="D576" s="128"/>
      <c r="E576" s="125">
        <v>573</v>
      </c>
      <c r="F576" s="126">
        <v>40.326687213070116</v>
      </c>
      <c r="G576" s="127">
        <f t="shared" si="32"/>
        <v>14.208952919254109</v>
      </c>
      <c r="H576" s="129"/>
      <c r="I576" s="130">
        <f t="shared" si="41"/>
        <v>573</v>
      </c>
      <c r="J576" s="127">
        <f t="shared" si="33"/>
        <v>118.29161582500568</v>
      </c>
      <c r="K576" s="127">
        <f t="shared" si="34"/>
        <v>4.8439612224729913</v>
      </c>
      <c r="L576" s="128"/>
      <c r="M576" s="130">
        <f t="shared" si="42"/>
        <v>573</v>
      </c>
      <c r="N576" s="127">
        <f t="shared" si="35"/>
        <v>67.211145355116869</v>
      </c>
      <c r="O576" s="127">
        <f t="shared" si="36"/>
        <v>8.5253717515524645</v>
      </c>
      <c r="P576" s="129"/>
      <c r="Q576" s="130">
        <f t="shared" si="43"/>
        <v>573</v>
      </c>
      <c r="R576" s="127">
        <f t="shared" si="37"/>
        <v>177.43742373750851</v>
      </c>
      <c r="S576" s="127">
        <f t="shared" si="38"/>
        <v>3.2293074816486613</v>
      </c>
      <c r="T576" s="115"/>
      <c r="U576" s="130">
        <f t="shared" si="44"/>
        <v>573</v>
      </c>
      <c r="V576" s="127">
        <f t="shared" si="39"/>
        <v>100.81671803267528</v>
      </c>
      <c r="W576" s="127">
        <f t="shared" si="40"/>
        <v>5.6835811677016439</v>
      </c>
      <c r="X576" s="115"/>
      <c r="Y576" s="115"/>
      <c r="Z576" s="115"/>
      <c r="AA576" s="115"/>
      <c r="AB576" s="115"/>
      <c r="AC576" s="115"/>
      <c r="AD576" s="115"/>
      <c r="AE576" s="115"/>
      <c r="AF576" s="115"/>
    </row>
    <row r="577" spans="1:32" ht="12.75" customHeight="1">
      <c r="A577" s="125">
        <v>574</v>
      </c>
      <c r="B577" s="126">
        <v>70.999453946296697</v>
      </c>
      <c r="C577" s="127">
        <f t="shared" si="31"/>
        <v>8.0845692198445374</v>
      </c>
      <c r="D577" s="128"/>
      <c r="E577" s="125">
        <v>574</v>
      </c>
      <c r="F577" s="126">
        <v>40.340598833123124</v>
      </c>
      <c r="G577" s="127">
        <f t="shared" si="32"/>
        <v>14.228841826926384</v>
      </c>
      <c r="H577" s="129"/>
      <c r="I577" s="130">
        <f t="shared" si="41"/>
        <v>574</v>
      </c>
      <c r="J577" s="127">
        <f t="shared" si="33"/>
        <v>118.33242324382783</v>
      </c>
      <c r="K577" s="127">
        <f t="shared" si="34"/>
        <v>4.8507415319067215</v>
      </c>
      <c r="L577" s="128"/>
      <c r="M577" s="130">
        <f t="shared" si="42"/>
        <v>574</v>
      </c>
      <c r="N577" s="127">
        <f t="shared" si="35"/>
        <v>67.23433138853855</v>
      </c>
      <c r="O577" s="127">
        <f t="shared" si="36"/>
        <v>8.5373050961558299</v>
      </c>
      <c r="P577" s="129"/>
      <c r="Q577" s="130">
        <f t="shared" si="43"/>
        <v>574</v>
      </c>
      <c r="R577" s="127">
        <f t="shared" si="37"/>
        <v>177.49863486574174</v>
      </c>
      <c r="S577" s="127">
        <f t="shared" si="38"/>
        <v>3.2338276879378149</v>
      </c>
      <c r="T577" s="115"/>
      <c r="U577" s="130">
        <f t="shared" si="44"/>
        <v>574</v>
      </c>
      <c r="V577" s="127">
        <f t="shared" si="39"/>
        <v>100.85149708280781</v>
      </c>
      <c r="W577" s="127">
        <f t="shared" si="40"/>
        <v>5.6915367307705536</v>
      </c>
      <c r="X577" s="115"/>
      <c r="Y577" s="115"/>
      <c r="Z577" s="115"/>
      <c r="AA577" s="115"/>
      <c r="AB577" s="115"/>
      <c r="AC577" s="115"/>
      <c r="AD577" s="115"/>
      <c r="AE577" s="115"/>
      <c r="AF577" s="115"/>
    </row>
    <row r="578" spans="1:32" ht="12.75" customHeight="1">
      <c r="A578" s="125">
        <v>575</v>
      </c>
      <c r="B578" s="126">
        <v>71.02390465614333</v>
      </c>
      <c r="C578" s="127">
        <f t="shared" si="31"/>
        <v>8.0958657903112687</v>
      </c>
      <c r="D578" s="128"/>
      <c r="E578" s="125">
        <v>575</v>
      </c>
      <c r="F578" s="126">
        <v>40.354491281899612</v>
      </c>
      <c r="G578" s="127">
        <f t="shared" si="32"/>
        <v>14.248723790947835</v>
      </c>
      <c r="H578" s="129"/>
      <c r="I578" s="130">
        <f t="shared" si="41"/>
        <v>575</v>
      </c>
      <c r="J578" s="127">
        <f t="shared" si="33"/>
        <v>118.37317442690555</v>
      </c>
      <c r="K578" s="127">
        <f t="shared" si="34"/>
        <v>4.8575194741867609</v>
      </c>
      <c r="L578" s="128"/>
      <c r="M578" s="130">
        <f t="shared" si="42"/>
        <v>575</v>
      </c>
      <c r="N578" s="127">
        <f t="shared" si="35"/>
        <v>67.257485469832687</v>
      </c>
      <c r="O578" s="127">
        <f t="shared" si="36"/>
        <v>8.5492342745687004</v>
      </c>
      <c r="P578" s="129"/>
      <c r="Q578" s="130">
        <f t="shared" si="43"/>
        <v>575</v>
      </c>
      <c r="R578" s="127">
        <f t="shared" si="37"/>
        <v>177.55976164035832</v>
      </c>
      <c r="S578" s="127">
        <f t="shared" si="38"/>
        <v>3.2383463161245074</v>
      </c>
      <c r="T578" s="115"/>
      <c r="U578" s="130">
        <f t="shared" si="44"/>
        <v>575</v>
      </c>
      <c r="V578" s="127">
        <f t="shared" si="39"/>
        <v>100.88622820474903</v>
      </c>
      <c r="W578" s="127">
        <f t="shared" si="40"/>
        <v>5.6994895163791339</v>
      </c>
      <c r="X578" s="115"/>
      <c r="Y578" s="115"/>
      <c r="Z578" s="115"/>
      <c r="AA578" s="115"/>
      <c r="AB578" s="115"/>
      <c r="AC578" s="115"/>
      <c r="AD578" s="115"/>
      <c r="AE578" s="115"/>
      <c r="AF578" s="115"/>
    </row>
    <row r="579" spans="1:32" ht="12.75" customHeight="1">
      <c r="A579" s="125">
        <v>576</v>
      </c>
      <c r="B579" s="126">
        <v>71.048321741803008</v>
      </c>
      <c r="C579" s="127">
        <f t="shared" si="31"/>
        <v>8.1071584223093112</v>
      </c>
      <c r="D579" s="128"/>
      <c r="E579" s="125">
        <v>576</v>
      </c>
      <c r="F579" s="126">
        <v>40.368364626024437</v>
      </c>
      <c r="G579" s="127">
        <f t="shared" si="32"/>
        <v>14.268598823264387</v>
      </c>
      <c r="H579" s="129"/>
      <c r="I579" s="130">
        <f t="shared" si="41"/>
        <v>576</v>
      </c>
      <c r="J579" s="127">
        <f t="shared" si="33"/>
        <v>118.41386956967169</v>
      </c>
      <c r="K579" s="127">
        <f t="shared" si="34"/>
        <v>4.864295053385586</v>
      </c>
      <c r="L579" s="128"/>
      <c r="M579" s="130">
        <f t="shared" si="42"/>
        <v>576</v>
      </c>
      <c r="N579" s="127">
        <f t="shared" si="35"/>
        <v>67.280607710040726</v>
      </c>
      <c r="O579" s="127">
        <f t="shared" si="36"/>
        <v>8.5611592939586334</v>
      </c>
      <c r="P579" s="129"/>
      <c r="Q579" s="130">
        <f t="shared" si="43"/>
        <v>576</v>
      </c>
      <c r="R579" s="127">
        <f t="shared" si="37"/>
        <v>177.6208043545075</v>
      </c>
      <c r="S579" s="127">
        <f t="shared" si="38"/>
        <v>3.2428633689237247</v>
      </c>
      <c r="T579" s="115"/>
      <c r="U579" s="130">
        <f t="shared" si="44"/>
        <v>576</v>
      </c>
      <c r="V579" s="127">
        <f t="shared" si="39"/>
        <v>100.92091156506109</v>
      </c>
      <c r="W579" s="127">
        <f t="shared" si="40"/>
        <v>5.7074395293057547</v>
      </c>
      <c r="X579" s="115"/>
      <c r="Y579" s="115"/>
      <c r="Z579" s="115"/>
      <c r="AA579" s="115"/>
      <c r="AB579" s="115"/>
      <c r="AC579" s="115"/>
      <c r="AD579" s="115"/>
      <c r="AE579" s="115"/>
      <c r="AF579" s="115"/>
    </row>
    <row r="580" spans="1:32" ht="12.75" customHeight="1">
      <c r="A580" s="125">
        <v>577</v>
      </c>
      <c r="B580" s="126">
        <v>71.07270531992522</v>
      </c>
      <c r="C580" s="127">
        <f t="shared" si="31"/>
        <v>8.1184471226007791</v>
      </c>
      <c r="D580" s="128"/>
      <c r="E580" s="125">
        <v>577</v>
      </c>
      <c r="F580" s="126">
        <v>40.382218931775682</v>
      </c>
      <c r="G580" s="127">
        <f t="shared" si="32"/>
        <v>14.288466935777375</v>
      </c>
      <c r="H580" s="129"/>
      <c r="I580" s="130">
        <f t="shared" si="41"/>
        <v>577</v>
      </c>
      <c r="J580" s="127">
        <f t="shared" si="33"/>
        <v>118.45450886654204</v>
      </c>
      <c r="K580" s="127">
        <f t="shared" si="34"/>
        <v>4.8710682735604669</v>
      </c>
      <c r="L580" s="128"/>
      <c r="M580" s="130">
        <f t="shared" si="42"/>
        <v>577</v>
      </c>
      <c r="N580" s="127">
        <f t="shared" si="35"/>
        <v>67.303698219626142</v>
      </c>
      <c r="O580" s="127">
        <f t="shared" si="36"/>
        <v>8.5730801614664252</v>
      </c>
      <c r="P580" s="129"/>
      <c r="Q580" s="130">
        <f t="shared" si="43"/>
        <v>577</v>
      </c>
      <c r="R580" s="127">
        <f t="shared" si="37"/>
        <v>177.68176329981304</v>
      </c>
      <c r="S580" s="127">
        <f t="shared" si="38"/>
        <v>3.2473788490403117</v>
      </c>
      <c r="T580" s="115"/>
      <c r="U580" s="130">
        <f t="shared" si="44"/>
        <v>577</v>
      </c>
      <c r="V580" s="127">
        <f t="shared" si="39"/>
        <v>100.9555473294392</v>
      </c>
      <c r="W580" s="127">
        <f t="shared" si="40"/>
        <v>5.715386774310951</v>
      </c>
      <c r="X580" s="115"/>
      <c r="Y580" s="115"/>
      <c r="Z580" s="115"/>
      <c r="AA580" s="115"/>
      <c r="AB580" s="115"/>
      <c r="AC580" s="115"/>
      <c r="AD580" s="115"/>
      <c r="AE580" s="115"/>
      <c r="AF580" s="115"/>
    </row>
    <row r="581" spans="1:32" ht="12.75" customHeight="1">
      <c r="A581" s="125">
        <v>578</v>
      </c>
      <c r="B581" s="126">
        <v>71.097055506553431</v>
      </c>
      <c r="C581" s="127">
        <f t="shared" si="31"/>
        <v>8.1297318979225857</v>
      </c>
      <c r="D581" s="128"/>
      <c r="E581" s="125">
        <v>578</v>
      </c>
      <c r="F581" s="126">
        <v>40.39605426508718</v>
      </c>
      <c r="G581" s="127">
        <f t="shared" si="32"/>
        <v>14.308328140343749</v>
      </c>
      <c r="H581" s="129"/>
      <c r="I581" s="130">
        <f t="shared" si="41"/>
        <v>578</v>
      </c>
      <c r="J581" s="127">
        <f t="shared" si="33"/>
        <v>118.49509251092239</v>
      </c>
      <c r="K581" s="127">
        <f t="shared" si="34"/>
        <v>4.8778391387535507</v>
      </c>
      <c r="L581" s="128"/>
      <c r="M581" s="130">
        <f t="shared" si="42"/>
        <v>578</v>
      </c>
      <c r="N581" s="127">
        <f t="shared" si="35"/>
        <v>67.326757108478631</v>
      </c>
      <c r="O581" s="127">
        <f t="shared" si="36"/>
        <v>8.5849968842062498</v>
      </c>
      <c r="P581" s="129"/>
      <c r="Q581" s="130">
        <f t="shared" si="43"/>
        <v>578</v>
      </c>
      <c r="R581" s="127">
        <f t="shared" si="37"/>
        <v>177.74263876638358</v>
      </c>
      <c r="S581" s="127">
        <f t="shared" si="38"/>
        <v>3.2518927591690341</v>
      </c>
      <c r="T581" s="115"/>
      <c r="U581" s="130">
        <f t="shared" si="44"/>
        <v>578</v>
      </c>
      <c r="V581" s="127">
        <f t="shared" si="39"/>
        <v>100.99013566271795</v>
      </c>
      <c r="W581" s="127">
        <f t="shared" si="40"/>
        <v>5.7233312561374996</v>
      </c>
      <c r="X581" s="115"/>
      <c r="Y581" s="115"/>
      <c r="Z581" s="115"/>
      <c r="AA581" s="115"/>
      <c r="AB581" s="115"/>
      <c r="AC581" s="115"/>
      <c r="AD581" s="115"/>
      <c r="AE581" s="115"/>
      <c r="AF581" s="115"/>
    </row>
    <row r="582" spans="1:32" ht="12.75" customHeight="1">
      <c r="A582" s="125">
        <v>579</v>
      </c>
      <c r="B582" s="126">
        <v>71.121372417129436</v>
      </c>
      <c r="C582" s="127">
        <f t="shared" si="31"/>
        <v>8.1410127549865585</v>
      </c>
      <c r="D582" s="128"/>
      <c r="E582" s="125">
        <v>579</v>
      </c>
      <c r="F582" s="126">
        <v>40.409870691550815</v>
      </c>
      <c r="G582" s="127">
        <f t="shared" si="32"/>
        <v>14.328182448776344</v>
      </c>
      <c r="H582" s="129"/>
      <c r="I582" s="130">
        <f t="shared" si="41"/>
        <v>579</v>
      </c>
      <c r="J582" s="127">
        <f t="shared" si="33"/>
        <v>118.53562069521573</v>
      </c>
      <c r="K582" s="127">
        <f t="shared" si="34"/>
        <v>4.884607652991936</v>
      </c>
      <c r="L582" s="128"/>
      <c r="M582" s="130">
        <f t="shared" si="42"/>
        <v>579</v>
      </c>
      <c r="N582" s="127">
        <f t="shared" si="35"/>
        <v>67.349784485918022</v>
      </c>
      <c r="O582" s="127">
        <f t="shared" si="36"/>
        <v>8.5969094692658068</v>
      </c>
      <c r="P582" s="129"/>
      <c r="Q582" s="130">
        <f t="shared" si="43"/>
        <v>579</v>
      </c>
      <c r="R582" s="127">
        <f t="shared" si="37"/>
        <v>177.80343104282358</v>
      </c>
      <c r="S582" s="127">
        <f t="shared" si="38"/>
        <v>3.2564051019946239</v>
      </c>
      <c r="T582" s="115"/>
      <c r="U582" s="130">
        <f t="shared" si="44"/>
        <v>579</v>
      </c>
      <c r="V582" s="127">
        <f t="shared" si="39"/>
        <v>101.02467672887703</v>
      </c>
      <c r="W582" s="127">
        <f t="shared" si="40"/>
        <v>5.7312729795105382</v>
      </c>
      <c r="X582" s="115"/>
      <c r="Y582" s="115"/>
      <c r="Z582" s="115"/>
      <c r="AA582" s="115"/>
      <c r="AB582" s="115"/>
      <c r="AC582" s="115"/>
      <c r="AD582" s="115"/>
      <c r="AE582" s="115"/>
      <c r="AF582" s="115"/>
    </row>
    <row r="583" spans="1:32" ht="12.75" customHeight="1">
      <c r="A583" s="125">
        <v>580</v>
      </c>
      <c r="B583" s="126">
        <v>71.145656166497275</v>
      </c>
      <c r="C583" s="127">
        <f t="shared" si="31"/>
        <v>8.1522897004796189</v>
      </c>
      <c r="D583" s="128"/>
      <c r="E583" s="125">
        <v>580</v>
      </c>
      <c r="F583" s="126">
        <v>40.423668276418901</v>
      </c>
      <c r="G583" s="127">
        <f t="shared" si="32"/>
        <v>14.34802987284413</v>
      </c>
      <c r="H583" s="129"/>
      <c r="I583" s="130">
        <f t="shared" si="41"/>
        <v>580</v>
      </c>
      <c r="J583" s="127">
        <f t="shared" si="33"/>
        <v>118.57609361082879</v>
      </c>
      <c r="K583" s="127">
        <f t="shared" si="34"/>
        <v>4.8913738202877708</v>
      </c>
      <c r="L583" s="128"/>
      <c r="M583" s="130">
        <f t="shared" si="42"/>
        <v>580</v>
      </c>
      <c r="N583" s="127">
        <f t="shared" si="35"/>
        <v>67.372780460698166</v>
      </c>
      <c r="O583" s="127">
        <f t="shared" si="36"/>
        <v>8.6088179237064786</v>
      </c>
      <c r="P583" s="129"/>
      <c r="Q583" s="130">
        <f t="shared" si="43"/>
        <v>580</v>
      </c>
      <c r="R583" s="127">
        <f t="shared" si="37"/>
        <v>177.86414041624317</v>
      </c>
      <c r="S583" s="127">
        <f t="shared" si="38"/>
        <v>3.2609158801918476</v>
      </c>
      <c r="T583" s="115"/>
      <c r="U583" s="130">
        <f t="shared" si="44"/>
        <v>580</v>
      </c>
      <c r="V583" s="127">
        <f t="shared" si="39"/>
        <v>101.05917069104724</v>
      </c>
      <c r="W583" s="127">
        <f t="shared" si="40"/>
        <v>5.739211949137653</v>
      </c>
      <c r="X583" s="115"/>
      <c r="Y583" s="115"/>
      <c r="Z583" s="115"/>
      <c r="AA583" s="115"/>
      <c r="AB583" s="115"/>
      <c r="AC583" s="115"/>
      <c r="AD583" s="115"/>
      <c r="AE583" s="115"/>
      <c r="AF583" s="115"/>
    </row>
    <row r="584" spans="1:32" ht="12.75" customHeight="1">
      <c r="A584" s="125">
        <v>581</v>
      </c>
      <c r="B584" s="126">
        <v>71.169906868907532</v>
      </c>
      <c r="C584" s="127">
        <f t="shared" si="31"/>
        <v>8.1635627410638829</v>
      </c>
      <c r="D584" s="128"/>
      <c r="E584" s="125">
        <v>581</v>
      </c>
      <c r="F584" s="126">
        <v>40.437447084606568</v>
      </c>
      <c r="G584" s="127">
        <f t="shared" si="32"/>
        <v>14.367870424272427</v>
      </c>
      <c r="H584" s="129"/>
      <c r="I584" s="130">
        <f t="shared" si="41"/>
        <v>581</v>
      </c>
      <c r="J584" s="127">
        <f t="shared" si="33"/>
        <v>118.61651144817922</v>
      </c>
      <c r="K584" s="127">
        <f t="shared" si="34"/>
        <v>4.8981376446383296</v>
      </c>
      <c r="L584" s="128"/>
      <c r="M584" s="130">
        <f t="shared" si="42"/>
        <v>581</v>
      </c>
      <c r="N584" s="127">
        <f t="shared" si="35"/>
        <v>67.395745141010948</v>
      </c>
      <c r="O584" s="127">
        <f t="shared" si="36"/>
        <v>8.6207222545634554</v>
      </c>
      <c r="P584" s="129"/>
      <c r="Q584" s="130">
        <f t="shared" si="43"/>
        <v>581</v>
      </c>
      <c r="R584" s="127">
        <f t="shared" si="37"/>
        <v>177.92476717226882</v>
      </c>
      <c r="S584" s="127">
        <f t="shared" si="38"/>
        <v>3.2654250964255533</v>
      </c>
      <c r="T584" s="115"/>
      <c r="U584" s="130">
        <f t="shared" si="44"/>
        <v>581</v>
      </c>
      <c r="V584" s="127">
        <f t="shared" si="39"/>
        <v>101.09361771151642</v>
      </c>
      <c r="W584" s="127">
        <f t="shared" si="40"/>
        <v>5.7471481697089715</v>
      </c>
      <c r="X584" s="115"/>
      <c r="Y584" s="115"/>
      <c r="Z584" s="115"/>
      <c r="AA584" s="115"/>
      <c r="AB584" s="115"/>
      <c r="AC584" s="115"/>
      <c r="AD584" s="115"/>
      <c r="AE584" s="115"/>
      <c r="AF584" s="115"/>
    </row>
    <row r="585" spans="1:32" ht="12.75" customHeight="1">
      <c r="A585" s="125">
        <v>582</v>
      </c>
      <c r="B585" s="126">
        <v>71.194124638021449</v>
      </c>
      <c r="C585" s="127">
        <f t="shared" si="31"/>
        <v>8.1748318833768074</v>
      </c>
      <c r="D585" s="128"/>
      <c r="E585" s="125">
        <v>582</v>
      </c>
      <c r="F585" s="126">
        <v>40.451207180693999</v>
      </c>
      <c r="G585" s="127">
        <f t="shared" si="32"/>
        <v>14.387704114743181</v>
      </c>
      <c r="H585" s="129"/>
      <c r="I585" s="130">
        <f t="shared" si="41"/>
        <v>582</v>
      </c>
      <c r="J585" s="127">
        <f t="shared" si="33"/>
        <v>118.65687439670242</v>
      </c>
      <c r="K585" s="127">
        <f t="shared" si="34"/>
        <v>4.9048991300260836</v>
      </c>
      <c r="L585" s="128"/>
      <c r="M585" s="130">
        <f t="shared" si="42"/>
        <v>582</v>
      </c>
      <c r="N585" s="127">
        <f t="shared" si="35"/>
        <v>67.418678634490007</v>
      </c>
      <c r="O585" s="127">
        <f t="shared" si="36"/>
        <v>8.6326224688459074</v>
      </c>
      <c r="P585" s="129"/>
      <c r="Q585" s="130">
        <f t="shared" si="43"/>
        <v>582</v>
      </c>
      <c r="R585" s="127">
        <f t="shared" si="37"/>
        <v>177.98531159505362</v>
      </c>
      <c r="S585" s="127">
        <f t="shared" si="38"/>
        <v>3.269932753350723</v>
      </c>
      <c r="T585" s="115"/>
      <c r="U585" s="130">
        <f t="shared" si="44"/>
        <v>582</v>
      </c>
      <c r="V585" s="127">
        <f t="shared" si="39"/>
        <v>101.12801795173499</v>
      </c>
      <c r="W585" s="127">
        <f t="shared" si="40"/>
        <v>5.7550816458972731</v>
      </c>
      <c r="X585" s="115"/>
      <c r="Y585" s="115"/>
      <c r="Z585" s="115"/>
      <c r="AA585" s="115"/>
      <c r="AB585" s="115"/>
      <c r="AC585" s="115"/>
      <c r="AD585" s="115"/>
      <c r="AE585" s="115"/>
      <c r="AF585" s="115"/>
    </row>
    <row r="586" spans="1:32" ht="12.75" customHeight="1">
      <c r="A586" s="125">
        <v>583</v>
      </c>
      <c r="B586" s="126">
        <v>71.218309586914685</v>
      </c>
      <c r="C586" s="127">
        <f t="shared" si="31"/>
        <v>8.1860971340313533</v>
      </c>
      <c r="D586" s="128"/>
      <c r="E586" s="125">
        <v>583</v>
      </c>
      <c r="F586" s="126">
        <v>40.464948628928809</v>
      </c>
      <c r="G586" s="127">
        <f t="shared" si="32"/>
        <v>14.407530955895179</v>
      </c>
      <c r="H586" s="129"/>
      <c r="I586" s="130">
        <f t="shared" si="41"/>
        <v>583</v>
      </c>
      <c r="J586" s="127">
        <f t="shared" si="33"/>
        <v>118.69718264485782</v>
      </c>
      <c r="K586" s="127">
        <f t="shared" si="34"/>
        <v>4.9116582804188118</v>
      </c>
      <c r="L586" s="128"/>
      <c r="M586" s="130">
        <f t="shared" si="42"/>
        <v>583</v>
      </c>
      <c r="N586" s="127">
        <f t="shared" si="35"/>
        <v>67.441581048214687</v>
      </c>
      <c r="O586" s="127">
        <f t="shared" si="36"/>
        <v>8.6445185735371073</v>
      </c>
      <c r="P586" s="129"/>
      <c r="Q586" s="130">
        <f t="shared" si="43"/>
        <v>583</v>
      </c>
      <c r="R586" s="127">
        <f t="shared" si="37"/>
        <v>178.04577396728669</v>
      </c>
      <c r="S586" s="127">
        <f t="shared" si="38"/>
        <v>3.2744388536125419</v>
      </c>
      <c r="T586" s="115"/>
      <c r="U586" s="130">
        <f t="shared" si="44"/>
        <v>583</v>
      </c>
      <c r="V586" s="127">
        <f t="shared" si="39"/>
        <v>101.16237157232202</v>
      </c>
      <c r="W586" s="127">
        <f t="shared" si="40"/>
        <v>5.7630123823580721</v>
      </c>
      <c r="X586" s="115"/>
      <c r="Y586" s="115"/>
      <c r="Z586" s="115"/>
      <c r="AA586" s="115"/>
      <c r="AB586" s="115"/>
      <c r="AC586" s="115"/>
      <c r="AD586" s="115"/>
      <c r="AE586" s="115"/>
      <c r="AF586" s="115"/>
    </row>
    <row r="587" spans="1:32" ht="12.75" customHeight="1">
      <c r="A587" s="125">
        <v>584</v>
      </c>
      <c r="B587" s="126">
        <v>71.24246182808173</v>
      </c>
      <c r="C587" s="127">
        <f t="shared" si="31"/>
        <v>8.1973584996160813</v>
      </c>
      <c r="D587" s="128"/>
      <c r="E587" s="125">
        <v>584</v>
      </c>
      <c r="F587" s="126">
        <v>40.478671493228269</v>
      </c>
      <c r="G587" s="127">
        <f t="shared" si="32"/>
        <v>14.427350959324299</v>
      </c>
      <c r="H587" s="129"/>
      <c r="I587" s="130">
        <f t="shared" si="41"/>
        <v>584</v>
      </c>
      <c r="J587" s="127">
        <f t="shared" si="33"/>
        <v>118.73743638013622</v>
      </c>
      <c r="K587" s="127">
        <f t="shared" si="34"/>
        <v>4.918415099769649</v>
      </c>
      <c r="L587" s="128"/>
      <c r="M587" s="130">
        <f t="shared" si="42"/>
        <v>584</v>
      </c>
      <c r="N587" s="127">
        <f t="shared" si="35"/>
        <v>67.464452488713789</v>
      </c>
      <c r="O587" s="127">
        <f t="shared" si="36"/>
        <v>8.6564105755945775</v>
      </c>
      <c r="P587" s="129"/>
      <c r="Q587" s="130">
        <f t="shared" si="43"/>
        <v>584</v>
      </c>
      <c r="R587" s="127">
        <f t="shared" si="37"/>
        <v>178.10615457020432</v>
      </c>
      <c r="S587" s="127">
        <f t="shared" si="38"/>
        <v>3.2789433998464323</v>
      </c>
      <c r="T587" s="115"/>
      <c r="U587" s="130">
        <f t="shared" si="44"/>
        <v>584</v>
      </c>
      <c r="V587" s="127">
        <f t="shared" si="39"/>
        <v>101.19667873307067</v>
      </c>
      <c r="W587" s="127">
        <f t="shared" si="40"/>
        <v>5.7709403837297195</v>
      </c>
      <c r="X587" s="115"/>
      <c r="Y587" s="115"/>
      <c r="Z587" s="115"/>
      <c r="AA587" s="115"/>
      <c r="AB587" s="115"/>
      <c r="AC587" s="115"/>
      <c r="AD587" s="115"/>
      <c r="AE587" s="115"/>
      <c r="AF587" s="115"/>
    </row>
    <row r="588" spans="1:32" ht="12.75" customHeight="1">
      <c r="A588" s="125">
        <v>585</v>
      </c>
      <c r="B588" s="126">
        <v>71.266581473439601</v>
      </c>
      <c r="C588" s="127">
        <f t="shared" si="31"/>
        <v>8.2086159866953086</v>
      </c>
      <c r="D588" s="128"/>
      <c r="E588" s="125">
        <v>585</v>
      </c>
      <c r="F588" s="126">
        <v>40.492375837181591</v>
      </c>
      <c r="G588" s="127">
        <f t="shared" si="32"/>
        <v>14.447164136583742</v>
      </c>
      <c r="H588" s="129"/>
      <c r="I588" s="130">
        <f t="shared" si="41"/>
        <v>585</v>
      </c>
      <c r="J588" s="127">
        <f t="shared" si="33"/>
        <v>118.77763578906601</v>
      </c>
      <c r="K588" s="127">
        <f t="shared" si="34"/>
        <v>4.925169592017185</v>
      </c>
      <c r="L588" s="128"/>
      <c r="M588" s="130">
        <f t="shared" si="42"/>
        <v>585</v>
      </c>
      <c r="N588" s="127">
        <f t="shared" si="35"/>
        <v>67.487293061969325</v>
      </c>
      <c r="O588" s="127">
        <f t="shared" si="36"/>
        <v>8.6682984819502451</v>
      </c>
      <c r="P588" s="129"/>
      <c r="Q588" s="130">
        <f t="shared" si="43"/>
        <v>585</v>
      </c>
      <c r="R588" s="127">
        <f t="shared" si="37"/>
        <v>178.166453683599</v>
      </c>
      <c r="S588" s="127">
        <f t="shared" si="38"/>
        <v>3.2834463946781236</v>
      </c>
      <c r="T588" s="115"/>
      <c r="U588" s="130">
        <f t="shared" si="44"/>
        <v>585</v>
      </c>
      <c r="V588" s="127">
        <f t="shared" si="39"/>
        <v>101.23093959295397</v>
      </c>
      <c r="W588" s="127">
        <f t="shared" si="40"/>
        <v>5.7788656546334973</v>
      </c>
      <c r="X588" s="115"/>
      <c r="Y588" s="115"/>
      <c r="Z588" s="115"/>
      <c r="AA588" s="115"/>
      <c r="AB588" s="115"/>
      <c r="AC588" s="115"/>
      <c r="AD588" s="115"/>
      <c r="AE588" s="115"/>
      <c r="AF588" s="115"/>
    </row>
    <row r="589" spans="1:32" ht="12.75" customHeight="1">
      <c r="A589" s="125">
        <v>586</v>
      </c>
      <c r="B589" s="126">
        <v>71.290668634331851</v>
      </c>
      <c r="C589" s="127">
        <f t="shared" si="31"/>
        <v>8.2198696018092416</v>
      </c>
      <c r="D589" s="128"/>
      <c r="E589" s="125">
        <v>586</v>
      </c>
      <c r="F589" s="126">
        <v>40.506061724052188</v>
      </c>
      <c r="G589" s="127">
        <f t="shared" si="32"/>
        <v>14.466970499184267</v>
      </c>
      <c r="H589" s="129"/>
      <c r="I589" s="130">
        <f t="shared" si="41"/>
        <v>586</v>
      </c>
      <c r="J589" s="127">
        <f t="shared" si="33"/>
        <v>118.81778105721976</v>
      </c>
      <c r="K589" s="127">
        <f t="shared" si="34"/>
        <v>4.9319217610855448</v>
      </c>
      <c r="L589" s="128"/>
      <c r="M589" s="130">
        <f t="shared" si="42"/>
        <v>586</v>
      </c>
      <c r="N589" s="127">
        <f t="shared" si="35"/>
        <v>67.510102873420323</v>
      </c>
      <c r="O589" s="127">
        <f t="shared" si="36"/>
        <v>8.6801822995105589</v>
      </c>
      <c r="P589" s="129"/>
      <c r="Q589" s="130">
        <f t="shared" si="43"/>
        <v>586</v>
      </c>
      <c r="R589" s="127">
        <f t="shared" si="37"/>
        <v>178.22667158582962</v>
      </c>
      <c r="S589" s="127">
        <f t="shared" si="38"/>
        <v>3.2879478407236973</v>
      </c>
      <c r="T589" s="115"/>
      <c r="U589" s="130">
        <f t="shared" si="44"/>
        <v>586</v>
      </c>
      <c r="V589" s="127">
        <f t="shared" si="39"/>
        <v>101.26515431013047</v>
      </c>
      <c r="W589" s="127">
        <f t="shared" si="40"/>
        <v>5.7867881996737065</v>
      </c>
      <c r="X589" s="115"/>
      <c r="Y589" s="115"/>
      <c r="Z589" s="115"/>
      <c r="AA589" s="115"/>
      <c r="AB589" s="115"/>
      <c r="AC589" s="115"/>
      <c r="AD589" s="115"/>
      <c r="AE589" s="115"/>
      <c r="AF589" s="115"/>
    </row>
    <row r="590" spans="1:32" ht="12.75" customHeight="1">
      <c r="A590" s="125">
        <v>587</v>
      </c>
      <c r="B590" s="126">
        <v>71.314723421532548</v>
      </c>
      <c r="C590" s="127">
        <f t="shared" si="31"/>
        <v>8.2311193514741028</v>
      </c>
      <c r="D590" s="128"/>
      <c r="E590" s="125">
        <v>587</v>
      </c>
      <c r="F590" s="126">
        <v>40.519729216779851</v>
      </c>
      <c r="G590" s="127">
        <f t="shared" si="32"/>
        <v>14.486770058594423</v>
      </c>
      <c r="H590" s="129"/>
      <c r="I590" s="130">
        <f t="shared" si="41"/>
        <v>587</v>
      </c>
      <c r="J590" s="127">
        <f t="shared" si="33"/>
        <v>118.85787236922091</v>
      </c>
      <c r="K590" s="127">
        <f t="shared" si="34"/>
        <v>4.9386716108844615</v>
      </c>
      <c r="L590" s="128"/>
      <c r="M590" s="130">
        <f t="shared" si="42"/>
        <v>587</v>
      </c>
      <c r="N590" s="127">
        <f t="shared" si="35"/>
        <v>67.532882027966423</v>
      </c>
      <c r="O590" s="127">
        <f t="shared" si="36"/>
        <v>8.6920620351566527</v>
      </c>
      <c r="P590" s="129"/>
      <c r="Q590" s="130">
        <f t="shared" si="43"/>
        <v>587</v>
      </c>
      <c r="R590" s="127">
        <f t="shared" si="37"/>
        <v>178.28680855383135</v>
      </c>
      <c r="S590" s="127">
        <f t="shared" si="38"/>
        <v>3.2924477405896417</v>
      </c>
      <c r="T590" s="115"/>
      <c r="U590" s="130">
        <f t="shared" si="44"/>
        <v>587</v>
      </c>
      <c r="V590" s="127">
        <f t="shared" si="39"/>
        <v>101.29932304194962</v>
      </c>
      <c r="W590" s="127">
        <f t="shared" si="40"/>
        <v>5.7947080234377699</v>
      </c>
      <c r="X590" s="115"/>
      <c r="Y590" s="115"/>
      <c r="Z590" s="115"/>
      <c r="AA590" s="115"/>
      <c r="AB590" s="115"/>
      <c r="AC590" s="115"/>
      <c r="AD590" s="115"/>
      <c r="AE590" s="115"/>
      <c r="AF590" s="115"/>
    </row>
    <row r="591" spans="1:32" ht="12.75" customHeight="1">
      <c r="A591" s="125">
        <v>588</v>
      </c>
      <c r="B591" s="126">
        <v>71.338745945250082</v>
      </c>
      <c r="C591" s="127">
        <f t="shared" si="31"/>
        <v>8.2423652421822613</v>
      </c>
      <c r="D591" s="128"/>
      <c r="E591" s="125">
        <v>588</v>
      </c>
      <c r="F591" s="126">
        <v>40.533378377982991</v>
      </c>
      <c r="G591" s="127">
        <f t="shared" si="32"/>
        <v>14.506562826240783</v>
      </c>
      <c r="H591" s="129"/>
      <c r="I591" s="130">
        <f t="shared" si="41"/>
        <v>588</v>
      </c>
      <c r="J591" s="127">
        <f t="shared" si="33"/>
        <v>118.89790990875014</v>
      </c>
      <c r="K591" s="127">
        <f t="shared" si="34"/>
        <v>4.9454191453093568</v>
      </c>
      <c r="L591" s="128"/>
      <c r="M591" s="130">
        <f t="shared" si="42"/>
        <v>588</v>
      </c>
      <c r="N591" s="127">
        <f t="shared" si="35"/>
        <v>67.55563062997166</v>
      </c>
      <c r="O591" s="127">
        <f t="shared" si="36"/>
        <v>8.7039376957444698</v>
      </c>
      <c r="P591" s="129"/>
      <c r="Q591" s="130">
        <f t="shared" si="43"/>
        <v>588</v>
      </c>
      <c r="R591" s="127">
        <f t="shared" si="37"/>
        <v>178.34686486312521</v>
      </c>
      <c r="S591" s="127">
        <f t="shared" si="38"/>
        <v>3.2969460968729045</v>
      </c>
      <c r="T591" s="115"/>
      <c r="U591" s="130">
        <f t="shared" si="44"/>
        <v>588</v>
      </c>
      <c r="V591" s="127">
        <f t="shared" si="39"/>
        <v>101.33344594495748</v>
      </c>
      <c r="W591" s="127">
        <f t="shared" si="40"/>
        <v>5.8026251304963132</v>
      </c>
      <c r="X591" s="115"/>
      <c r="Y591" s="115"/>
      <c r="Z591" s="115"/>
      <c r="AA591" s="115"/>
      <c r="AB591" s="115"/>
      <c r="AC591" s="115"/>
      <c r="AD591" s="115"/>
      <c r="AE591" s="115"/>
      <c r="AF591" s="115"/>
    </row>
    <row r="592" spans="1:32" ht="12.75" customHeight="1">
      <c r="A592" s="125">
        <v>589</v>
      </c>
      <c r="B592" s="126">
        <v>71.362736315131002</v>
      </c>
      <c r="C592" s="127">
        <f t="shared" si="31"/>
        <v>8.2536072804023721</v>
      </c>
      <c r="D592" s="128"/>
      <c r="E592" s="125">
        <v>589</v>
      </c>
      <c r="F592" s="126">
        <v>40.547009269960796</v>
      </c>
      <c r="G592" s="127">
        <f t="shared" si="32"/>
        <v>14.526348813508175</v>
      </c>
      <c r="H592" s="129"/>
      <c r="I592" s="130">
        <f t="shared" si="41"/>
        <v>589</v>
      </c>
      <c r="J592" s="127">
        <f t="shared" si="33"/>
        <v>118.93789385855167</v>
      </c>
      <c r="K592" s="127">
        <f t="shared" si="34"/>
        <v>4.9521643682414229</v>
      </c>
      <c r="L592" s="128"/>
      <c r="M592" s="130">
        <f t="shared" si="42"/>
        <v>589</v>
      </c>
      <c r="N592" s="127">
        <f t="shared" si="35"/>
        <v>67.578348783267998</v>
      </c>
      <c r="O592" s="127">
        <f t="shared" si="36"/>
        <v>8.7158092881049054</v>
      </c>
      <c r="P592" s="129"/>
      <c r="Q592" s="130">
        <f t="shared" si="43"/>
        <v>589</v>
      </c>
      <c r="R592" s="127">
        <f t="shared" si="37"/>
        <v>178.40684078782749</v>
      </c>
      <c r="S592" s="127">
        <f t="shared" si="38"/>
        <v>3.3014429121609492</v>
      </c>
      <c r="T592" s="115"/>
      <c r="U592" s="130">
        <f t="shared" si="44"/>
        <v>589</v>
      </c>
      <c r="V592" s="127">
        <f t="shared" si="39"/>
        <v>101.36752317490199</v>
      </c>
      <c r="W592" s="127">
        <f t="shared" si="40"/>
        <v>5.8105395254032706</v>
      </c>
      <c r="X592" s="115"/>
      <c r="Y592" s="115"/>
      <c r="Z592" s="115"/>
      <c r="AA592" s="115"/>
      <c r="AB592" s="115"/>
      <c r="AC592" s="115"/>
      <c r="AD592" s="115"/>
      <c r="AE592" s="115"/>
      <c r="AF592" s="115"/>
    </row>
    <row r="593" spans="1:32" ht="12.75" customHeight="1">
      <c r="A593" s="125">
        <v>590</v>
      </c>
      <c r="B593" s="126">
        <v>71.386694640263954</v>
      </c>
      <c r="C593" s="127">
        <f t="shared" si="31"/>
        <v>8.2648454725794895</v>
      </c>
      <c r="D593" s="128"/>
      <c r="E593" s="125">
        <v>590</v>
      </c>
      <c r="F593" s="126">
        <v>40.560621954695435</v>
      </c>
      <c r="G593" s="127">
        <f t="shared" si="32"/>
        <v>14.546128031739897</v>
      </c>
      <c r="H593" s="129"/>
      <c r="I593" s="130">
        <f t="shared" si="41"/>
        <v>590</v>
      </c>
      <c r="J593" s="127">
        <f t="shared" si="33"/>
        <v>118.97782440043993</v>
      </c>
      <c r="K593" s="127">
        <f t="shared" si="34"/>
        <v>4.9589072835476928</v>
      </c>
      <c r="L593" s="128"/>
      <c r="M593" s="130">
        <f t="shared" si="42"/>
        <v>590</v>
      </c>
      <c r="N593" s="127">
        <f t="shared" si="35"/>
        <v>67.601036591159058</v>
      </c>
      <c r="O593" s="127">
        <f t="shared" si="36"/>
        <v>8.7276768190439391</v>
      </c>
      <c r="P593" s="129"/>
      <c r="Q593" s="130">
        <f t="shared" si="43"/>
        <v>590</v>
      </c>
      <c r="R593" s="127">
        <f t="shared" si="37"/>
        <v>178.46673660065989</v>
      </c>
      <c r="S593" s="127">
        <f t="shared" si="38"/>
        <v>3.3059381890317954</v>
      </c>
      <c r="T593" s="115"/>
      <c r="U593" s="130">
        <f t="shared" si="44"/>
        <v>590</v>
      </c>
      <c r="V593" s="127">
        <f t="shared" si="39"/>
        <v>101.40155488673858</v>
      </c>
      <c r="W593" s="127">
        <f t="shared" si="40"/>
        <v>5.81845121269596</v>
      </c>
      <c r="X593" s="115"/>
      <c r="Y593" s="115"/>
      <c r="Z593" s="115"/>
      <c r="AA593" s="115"/>
      <c r="AB593" s="115"/>
      <c r="AC593" s="115"/>
      <c r="AD593" s="115"/>
      <c r="AE593" s="115"/>
      <c r="AF593" s="115"/>
    </row>
    <row r="594" spans="1:32" ht="12.75" customHeight="1">
      <c r="A594" s="125">
        <v>591</v>
      </c>
      <c r="B594" s="126">
        <v>71.410621029183247</v>
      </c>
      <c r="C594" s="127">
        <f t="shared" si="31"/>
        <v>8.2760798251352146</v>
      </c>
      <c r="D594" s="128"/>
      <c r="E594" s="125">
        <v>591</v>
      </c>
      <c r="F594" s="126">
        <v>40.574216493854117</v>
      </c>
      <c r="G594" s="127">
        <f t="shared" si="32"/>
        <v>14.565900492237979</v>
      </c>
      <c r="H594" s="129"/>
      <c r="I594" s="130">
        <f t="shared" si="41"/>
        <v>591</v>
      </c>
      <c r="J594" s="127">
        <f t="shared" si="33"/>
        <v>119.01770171530542</v>
      </c>
      <c r="K594" s="127">
        <f t="shared" si="34"/>
        <v>4.9656478950811289</v>
      </c>
      <c r="L594" s="128"/>
      <c r="M594" s="130">
        <f t="shared" si="42"/>
        <v>591</v>
      </c>
      <c r="N594" s="127">
        <f t="shared" si="35"/>
        <v>67.623694156423525</v>
      </c>
      <c r="O594" s="127">
        <f t="shared" si="36"/>
        <v>8.7395402953427883</v>
      </c>
      <c r="P594" s="129"/>
      <c r="Q594" s="130">
        <f t="shared" si="43"/>
        <v>591</v>
      </c>
      <c r="R594" s="127">
        <f t="shared" si="37"/>
        <v>178.52655257295811</v>
      </c>
      <c r="S594" s="127">
        <f t="shared" si="38"/>
        <v>3.3104319300540861</v>
      </c>
      <c r="T594" s="115"/>
      <c r="U594" s="130">
        <f t="shared" si="44"/>
        <v>591</v>
      </c>
      <c r="V594" s="127">
        <f t="shared" si="39"/>
        <v>101.43554123463528</v>
      </c>
      <c r="W594" s="127">
        <f t="shared" si="40"/>
        <v>5.8263601968951919</v>
      </c>
      <c r="X594" s="115"/>
      <c r="Y594" s="115"/>
      <c r="Z594" s="115"/>
      <c r="AA594" s="115"/>
      <c r="AB594" s="115"/>
      <c r="AC594" s="115"/>
      <c r="AD594" s="115"/>
      <c r="AE594" s="115"/>
      <c r="AF594" s="115"/>
    </row>
    <row r="595" spans="1:32" ht="12.75" customHeight="1">
      <c r="A595" s="125">
        <v>592</v>
      </c>
      <c r="B595" s="126">
        <v>71.434515589872788</v>
      </c>
      <c r="C595" s="127">
        <f t="shared" si="31"/>
        <v>8.2873103444678122</v>
      </c>
      <c r="D595" s="128"/>
      <c r="E595" s="125">
        <v>592</v>
      </c>
      <c r="F595" s="126">
        <v>40.58779294879136</v>
      </c>
      <c r="G595" s="127">
        <f t="shared" si="32"/>
        <v>14.585666206263349</v>
      </c>
      <c r="H595" s="129"/>
      <c r="I595" s="130">
        <f t="shared" si="41"/>
        <v>592</v>
      </c>
      <c r="J595" s="127">
        <f t="shared" si="33"/>
        <v>119.05752598312132</v>
      </c>
      <c r="K595" s="127">
        <f t="shared" si="34"/>
        <v>4.972386206680687</v>
      </c>
      <c r="L595" s="128"/>
      <c r="M595" s="130">
        <f t="shared" si="42"/>
        <v>592</v>
      </c>
      <c r="N595" s="127">
        <f t="shared" si="35"/>
        <v>67.646321581318944</v>
      </c>
      <c r="O595" s="127">
        <f t="shared" si="36"/>
        <v>8.7513997237580075</v>
      </c>
      <c r="P595" s="129"/>
      <c r="Q595" s="130">
        <f t="shared" si="43"/>
        <v>592</v>
      </c>
      <c r="R595" s="127">
        <f t="shared" si="37"/>
        <v>178.58628897468196</v>
      </c>
      <c r="S595" s="127">
        <f t="shared" si="38"/>
        <v>3.3149241377871252</v>
      </c>
      <c r="T595" s="115"/>
      <c r="U595" s="130">
        <f t="shared" si="44"/>
        <v>592</v>
      </c>
      <c r="V595" s="127">
        <f t="shared" si="39"/>
        <v>101.4694823719784</v>
      </c>
      <c r="W595" s="127">
        <f t="shared" si="40"/>
        <v>5.8342664825053401</v>
      </c>
      <c r="X595" s="115"/>
      <c r="Y595" s="115"/>
      <c r="Z595" s="115"/>
      <c r="AA595" s="115"/>
      <c r="AB595" s="115"/>
      <c r="AC595" s="115"/>
      <c r="AD595" s="115"/>
      <c r="AE595" s="115"/>
      <c r="AF595" s="115"/>
    </row>
    <row r="596" spans="1:32" ht="12.75" customHeight="1">
      <c r="A596" s="125">
        <v>593</v>
      </c>
      <c r="B596" s="126">
        <v>71.458378429769738</v>
      </c>
      <c r="C596" s="127">
        <f t="shared" si="31"/>
        <v>8.2985370369523341</v>
      </c>
      <c r="D596" s="128"/>
      <c r="E596" s="125">
        <v>593</v>
      </c>
      <c r="F596" s="126">
        <v>40.60135138055098</v>
      </c>
      <c r="G596" s="127">
        <f t="shared" si="32"/>
        <v>14.605425185036111</v>
      </c>
      <c r="H596" s="129"/>
      <c r="I596" s="130">
        <f t="shared" si="41"/>
        <v>593</v>
      </c>
      <c r="J596" s="127">
        <f t="shared" si="33"/>
        <v>119.09729738294956</v>
      </c>
      <c r="K596" s="127">
        <f t="shared" si="34"/>
        <v>4.9791222221714007</v>
      </c>
      <c r="L596" s="128"/>
      <c r="M596" s="130">
        <f t="shared" si="42"/>
        <v>593</v>
      </c>
      <c r="N596" s="127">
        <f t="shared" si="35"/>
        <v>67.668918967584972</v>
      </c>
      <c r="O596" s="127">
        <f t="shared" si="36"/>
        <v>8.7632551110216674</v>
      </c>
      <c r="P596" s="129"/>
      <c r="Q596" s="130">
        <f t="shared" si="43"/>
        <v>593</v>
      </c>
      <c r="R596" s="127">
        <f t="shared" si="37"/>
        <v>178.64594607442433</v>
      </c>
      <c r="S596" s="127">
        <f t="shared" si="38"/>
        <v>3.3194148147809344</v>
      </c>
      <c r="T596" s="115"/>
      <c r="U596" s="130">
        <f t="shared" si="44"/>
        <v>593</v>
      </c>
      <c r="V596" s="127">
        <f t="shared" si="39"/>
        <v>101.50337845137744</v>
      </c>
      <c r="W596" s="127">
        <f t="shared" si="40"/>
        <v>5.8421700740144455</v>
      </c>
      <c r="X596" s="115"/>
      <c r="Y596" s="115"/>
      <c r="Z596" s="115"/>
      <c r="AA596" s="115"/>
      <c r="AB596" s="115"/>
      <c r="AC596" s="115"/>
      <c r="AD596" s="115"/>
      <c r="AE596" s="115"/>
      <c r="AF596" s="115"/>
    </row>
    <row r="597" spans="1:32" ht="12.75" customHeight="1">
      <c r="A597" s="125">
        <v>594</v>
      </c>
      <c r="B597" s="126">
        <v>71.482209655768131</v>
      </c>
      <c r="C597" s="127">
        <f t="shared" si="31"/>
        <v>8.3097599089407588</v>
      </c>
      <c r="D597" s="128"/>
      <c r="E597" s="125">
        <v>594</v>
      </c>
      <c r="F597" s="126">
        <v>40.614891849868258</v>
      </c>
      <c r="G597" s="127">
        <f t="shared" si="32"/>
        <v>14.625177439735735</v>
      </c>
      <c r="H597" s="129"/>
      <c r="I597" s="130">
        <f t="shared" si="41"/>
        <v>594</v>
      </c>
      <c r="J597" s="127">
        <f t="shared" si="33"/>
        <v>119.13701609294689</v>
      </c>
      <c r="K597" s="127">
        <f t="shared" si="34"/>
        <v>4.9858559453644551</v>
      </c>
      <c r="L597" s="128"/>
      <c r="M597" s="130">
        <f t="shared" si="42"/>
        <v>594</v>
      </c>
      <c r="N597" s="127">
        <f t="shared" si="35"/>
        <v>67.691486416447106</v>
      </c>
      <c r="O597" s="127">
        <f t="shared" si="36"/>
        <v>8.7751064638414391</v>
      </c>
      <c r="P597" s="129"/>
      <c r="Q597" s="130">
        <f t="shared" si="43"/>
        <v>594</v>
      </c>
      <c r="R597" s="127">
        <f t="shared" si="37"/>
        <v>178.70552413942031</v>
      </c>
      <c r="S597" s="127">
        <f t="shared" si="38"/>
        <v>3.3239039635763037</v>
      </c>
      <c r="T597" s="115"/>
      <c r="U597" s="130">
        <f t="shared" si="44"/>
        <v>594</v>
      </c>
      <c r="V597" s="127">
        <f t="shared" si="39"/>
        <v>101.53722962467064</v>
      </c>
      <c r="W597" s="127">
        <f t="shared" si="40"/>
        <v>5.8500709758942939</v>
      </c>
      <c r="X597" s="115"/>
      <c r="Y597" s="115"/>
      <c r="Z597" s="115"/>
      <c r="AA597" s="115"/>
      <c r="AB597" s="115"/>
      <c r="AC597" s="115"/>
      <c r="AD597" s="115"/>
      <c r="AE597" s="115"/>
      <c r="AF597" s="115"/>
    </row>
    <row r="598" spans="1:32" ht="12.75" customHeight="1">
      <c r="A598" s="125">
        <v>595</v>
      </c>
      <c r="B598" s="126">
        <v>71.506009374222657</v>
      </c>
      <c r="C598" s="127">
        <f t="shared" si="31"/>
        <v>8.3209789667620964</v>
      </c>
      <c r="D598" s="128"/>
      <c r="E598" s="125">
        <v>595</v>
      </c>
      <c r="F598" s="126">
        <v>40.62841441717196</v>
      </c>
      <c r="G598" s="127">
        <f t="shared" si="32"/>
        <v>14.64492298150129</v>
      </c>
      <c r="H598" s="129"/>
      <c r="I598" s="130">
        <f t="shared" si="41"/>
        <v>595</v>
      </c>
      <c r="J598" s="127">
        <f t="shared" si="33"/>
        <v>119.1766822903711</v>
      </c>
      <c r="K598" s="127">
        <f t="shared" si="34"/>
        <v>4.9925873800572571</v>
      </c>
      <c r="L598" s="128"/>
      <c r="M598" s="130">
        <f t="shared" si="42"/>
        <v>595</v>
      </c>
      <c r="N598" s="127">
        <f t="shared" si="35"/>
        <v>67.714024028619932</v>
      </c>
      <c r="O598" s="127">
        <f t="shared" si="36"/>
        <v>8.7869537889007745</v>
      </c>
      <c r="P598" s="129"/>
      <c r="Q598" s="130">
        <f t="shared" si="43"/>
        <v>595</v>
      </c>
      <c r="R598" s="127">
        <f t="shared" si="37"/>
        <v>178.76502343555663</v>
      </c>
      <c r="S598" s="127">
        <f t="shared" si="38"/>
        <v>3.3283915867048388</v>
      </c>
      <c r="T598" s="115"/>
      <c r="U598" s="130">
        <f t="shared" si="44"/>
        <v>595</v>
      </c>
      <c r="V598" s="127">
        <f t="shared" si="39"/>
        <v>101.57103604292989</v>
      </c>
      <c r="W598" s="127">
        <f t="shared" si="40"/>
        <v>5.8579691926005166</v>
      </c>
      <c r="X598" s="115"/>
      <c r="Y598" s="115"/>
      <c r="Z598" s="115"/>
      <c r="AA598" s="115"/>
      <c r="AB598" s="115"/>
      <c r="AC598" s="115"/>
      <c r="AD598" s="115"/>
      <c r="AE598" s="115"/>
      <c r="AF598" s="115"/>
    </row>
    <row r="599" spans="1:32" ht="12.75" customHeight="1">
      <c r="A599" s="125">
        <v>596</v>
      </c>
      <c r="B599" s="126">
        <v>71.529777690952159</v>
      </c>
      <c r="C599" s="127">
        <f t="shared" si="31"/>
        <v>8.3321942167225327</v>
      </c>
      <c r="D599" s="128"/>
      <c r="E599" s="125">
        <v>596</v>
      </c>
      <c r="F599" s="126">
        <v>40.641919142586453</v>
      </c>
      <c r="G599" s="127">
        <f t="shared" si="32"/>
        <v>14.664661821431658</v>
      </c>
      <c r="H599" s="129"/>
      <c r="I599" s="130">
        <f t="shared" si="41"/>
        <v>596</v>
      </c>
      <c r="J599" s="127">
        <f t="shared" si="33"/>
        <v>119.21629615158693</v>
      </c>
      <c r="K599" s="127">
        <f t="shared" si="34"/>
        <v>4.9993165300335196</v>
      </c>
      <c r="L599" s="128"/>
      <c r="M599" s="130">
        <f t="shared" si="42"/>
        <v>596</v>
      </c>
      <c r="N599" s="127">
        <f t="shared" si="35"/>
        <v>67.736531904310752</v>
      </c>
      <c r="O599" s="127">
        <f t="shared" si="36"/>
        <v>8.7987970928589956</v>
      </c>
      <c r="P599" s="129"/>
      <c r="Q599" s="130">
        <f t="shared" si="43"/>
        <v>596</v>
      </c>
      <c r="R599" s="127">
        <f t="shared" si="37"/>
        <v>178.82444422738038</v>
      </c>
      <c r="S599" s="127">
        <f t="shared" si="38"/>
        <v>3.3328776866890131</v>
      </c>
      <c r="T599" s="115"/>
      <c r="U599" s="130">
        <f t="shared" si="44"/>
        <v>596</v>
      </c>
      <c r="V599" s="127">
        <f t="shared" si="39"/>
        <v>101.60479785646612</v>
      </c>
      <c r="W599" s="127">
        <f t="shared" si="40"/>
        <v>5.8658647285726637</v>
      </c>
      <c r="X599" s="115"/>
      <c r="Y599" s="115"/>
      <c r="Z599" s="115"/>
      <c r="AA599" s="115"/>
      <c r="AB599" s="115"/>
      <c r="AC599" s="115"/>
      <c r="AD599" s="115"/>
      <c r="AE599" s="115"/>
      <c r="AF599" s="115"/>
    </row>
    <row r="600" spans="1:32" ht="12.75" customHeight="1">
      <c r="A600" s="125">
        <v>597</v>
      </c>
      <c r="B600" s="126">
        <v>71.553514711243281</v>
      </c>
      <c r="C600" s="127">
        <f t="shared" si="31"/>
        <v>8.3434056651055428</v>
      </c>
      <c r="D600" s="128"/>
      <c r="E600" s="125">
        <v>597</v>
      </c>
      <c r="F600" s="126">
        <v>40.655406085933684</v>
      </c>
      <c r="G600" s="127">
        <f t="shared" si="32"/>
        <v>14.684393970585756</v>
      </c>
      <c r="H600" s="129"/>
      <c r="I600" s="130">
        <f t="shared" si="41"/>
        <v>597</v>
      </c>
      <c r="J600" s="127">
        <f t="shared" si="33"/>
        <v>119.25585785207214</v>
      </c>
      <c r="K600" s="127">
        <f t="shared" si="34"/>
        <v>5.0060433990633255</v>
      </c>
      <c r="L600" s="128"/>
      <c r="M600" s="130">
        <f t="shared" si="42"/>
        <v>597</v>
      </c>
      <c r="N600" s="127">
        <f t="shared" si="35"/>
        <v>67.75901014322281</v>
      </c>
      <c r="O600" s="127">
        <f t="shared" si="36"/>
        <v>8.8106363823514524</v>
      </c>
      <c r="P600" s="129"/>
      <c r="Q600" s="130">
        <f t="shared" si="43"/>
        <v>597</v>
      </c>
      <c r="R600" s="127">
        <f t="shared" si="37"/>
        <v>178.8837867781082</v>
      </c>
      <c r="S600" s="127">
        <f t="shared" si="38"/>
        <v>3.3373622660422173</v>
      </c>
      <c r="T600" s="115"/>
      <c r="U600" s="130">
        <f t="shared" si="44"/>
        <v>597</v>
      </c>
      <c r="V600" s="127">
        <f t="shared" si="39"/>
        <v>101.6385152148342</v>
      </c>
      <c r="W600" s="127">
        <f t="shared" si="40"/>
        <v>5.8737575882343025</v>
      </c>
      <c r="X600" s="115"/>
      <c r="Y600" s="115"/>
      <c r="Z600" s="115"/>
      <c r="AA600" s="115"/>
      <c r="AB600" s="115"/>
      <c r="AC600" s="115"/>
      <c r="AD600" s="115"/>
      <c r="AE600" s="115"/>
      <c r="AF600" s="115"/>
    </row>
    <row r="601" spans="1:32" ht="12.75" customHeight="1">
      <c r="A601" s="125">
        <v>598</v>
      </c>
      <c r="B601" s="126">
        <v>71.577220539854082</v>
      </c>
      <c r="C601" s="127">
        <f t="shared" si="31"/>
        <v>8.3546133181720084</v>
      </c>
      <c r="D601" s="128"/>
      <c r="E601" s="125">
        <v>598</v>
      </c>
      <c r="F601" s="126">
        <v>40.668875306735266</v>
      </c>
      <c r="G601" s="127">
        <f t="shared" si="32"/>
        <v>14.704119439982739</v>
      </c>
      <c r="H601" s="129"/>
      <c r="I601" s="130">
        <f t="shared" si="41"/>
        <v>598</v>
      </c>
      <c r="J601" s="127">
        <f t="shared" si="33"/>
        <v>119.29536756642348</v>
      </c>
      <c r="K601" s="127">
        <f t="shared" si="34"/>
        <v>5.012767990903205</v>
      </c>
      <c r="L601" s="128"/>
      <c r="M601" s="130">
        <f t="shared" si="42"/>
        <v>598</v>
      </c>
      <c r="N601" s="127">
        <f t="shared" si="35"/>
        <v>67.781458844558784</v>
      </c>
      <c r="O601" s="127">
        <f t="shared" si="36"/>
        <v>8.8224716639896421</v>
      </c>
      <c r="P601" s="129"/>
      <c r="Q601" s="130">
        <f t="shared" si="43"/>
        <v>598</v>
      </c>
      <c r="R601" s="127">
        <f t="shared" si="37"/>
        <v>178.9430513496352</v>
      </c>
      <c r="S601" s="127">
        <f t="shared" si="38"/>
        <v>3.3418453272688038</v>
      </c>
      <c r="T601" s="115"/>
      <c r="U601" s="130">
        <f t="shared" si="44"/>
        <v>598</v>
      </c>
      <c r="V601" s="127">
        <f t="shared" si="39"/>
        <v>101.67218826683816</v>
      </c>
      <c r="W601" s="127">
        <f t="shared" si="40"/>
        <v>5.8816477759930956</v>
      </c>
      <c r="X601" s="115"/>
      <c r="Y601" s="115"/>
      <c r="Z601" s="115"/>
      <c r="AA601" s="115"/>
      <c r="AB601" s="115"/>
      <c r="AC601" s="115"/>
      <c r="AD601" s="115"/>
      <c r="AE601" s="115"/>
      <c r="AF601" s="115"/>
    </row>
    <row r="602" spans="1:32" ht="12.75" customHeight="1">
      <c r="A602" s="125">
        <v>599</v>
      </c>
      <c r="B602" s="126">
        <v>71.600895281017486</v>
      </c>
      <c r="C602" s="127">
        <f t="shared" si="31"/>
        <v>8.3658171821603506</v>
      </c>
      <c r="D602" s="128"/>
      <c r="E602" s="125">
        <v>599</v>
      </c>
      <c r="F602" s="126">
        <v>40.682326864214481</v>
      </c>
      <c r="G602" s="127">
        <f t="shared" si="32"/>
        <v>14.723838240602216</v>
      </c>
      <c r="H602" s="129"/>
      <c r="I602" s="130">
        <f t="shared" si="41"/>
        <v>599</v>
      </c>
      <c r="J602" s="127">
        <f t="shared" si="33"/>
        <v>119.33482546836248</v>
      </c>
      <c r="K602" s="127">
        <f t="shared" si="34"/>
        <v>5.0194903092962093</v>
      </c>
      <c r="L602" s="128"/>
      <c r="M602" s="130">
        <f t="shared" si="42"/>
        <v>599</v>
      </c>
      <c r="N602" s="127">
        <f t="shared" si="35"/>
        <v>67.803878107024133</v>
      </c>
      <c r="O602" s="127">
        <f t="shared" si="36"/>
        <v>8.8343029443613297</v>
      </c>
      <c r="P602" s="129"/>
      <c r="Q602" s="130">
        <f t="shared" si="43"/>
        <v>599</v>
      </c>
      <c r="R602" s="127">
        <f t="shared" si="37"/>
        <v>179.00223820254371</v>
      </c>
      <c r="S602" s="127">
        <f t="shared" si="38"/>
        <v>3.34632687286414</v>
      </c>
      <c r="T602" s="115"/>
      <c r="U602" s="130">
        <f t="shared" si="44"/>
        <v>599</v>
      </c>
      <c r="V602" s="127">
        <f t="shared" si="39"/>
        <v>101.7058171605362</v>
      </c>
      <c r="W602" s="127">
        <f t="shared" si="40"/>
        <v>5.8895352962408865</v>
      </c>
      <c r="X602" s="115"/>
      <c r="Y602" s="115"/>
      <c r="Z602" s="115"/>
      <c r="AA602" s="115"/>
      <c r="AB602" s="115"/>
      <c r="AC602" s="115"/>
      <c r="AD602" s="115"/>
      <c r="AE602" s="115"/>
      <c r="AF602" s="115"/>
    </row>
    <row r="603" spans="1:32" ht="12.75" customHeight="1">
      <c r="A603" s="125">
        <v>600</v>
      </c>
      <c r="B603" s="126">
        <v>71.624539038444794</v>
      </c>
      <c r="C603" s="127">
        <f t="shared" si="31"/>
        <v>8.3770172632866409</v>
      </c>
      <c r="D603" s="128"/>
      <c r="E603" s="125">
        <v>600</v>
      </c>
      <c r="F603" s="126">
        <v>40.695760817298186</v>
      </c>
      <c r="G603" s="127">
        <f t="shared" si="32"/>
        <v>14.743550383384486</v>
      </c>
      <c r="H603" s="129"/>
      <c r="I603" s="130">
        <f t="shared" si="41"/>
        <v>600</v>
      </c>
      <c r="J603" s="127">
        <f t="shared" si="33"/>
        <v>119.37423173074133</v>
      </c>
      <c r="K603" s="127">
        <f t="shared" si="34"/>
        <v>5.0262103579719843</v>
      </c>
      <c r="L603" s="128"/>
      <c r="M603" s="130">
        <f t="shared" si="42"/>
        <v>600</v>
      </c>
      <c r="N603" s="127">
        <f t="shared" si="35"/>
        <v>67.826268028830313</v>
      </c>
      <c r="O603" s="127">
        <f t="shared" si="36"/>
        <v>8.8461302300306919</v>
      </c>
      <c r="P603" s="129"/>
      <c r="Q603" s="130">
        <f t="shared" si="43"/>
        <v>600</v>
      </c>
      <c r="R603" s="127">
        <f t="shared" si="37"/>
        <v>179.06134759611197</v>
      </c>
      <c r="S603" s="127">
        <f t="shared" si="38"/>
        <v>3.3508069053146565</v>
      </c>
      <c r="T603" s="115"/>
      <c r="U603" s="130">
        <f t="shared" si="44"/>
        <v>600</v>
      </c>
      <c r="V603" s="127">
        <f t="shared" si="39"/>
        <v>101.73940204324546</v>
      </c>
      <c r="W603" s="127">
        <f t="shared" si="40"/>
        <v>5.897420153353794</v>
      </c>
      <c r="X603" s="115"/>
      <c r="Y603" s="115"/>
      <c r="Z603" s="115"/>
      <c r="AA603" s="115"/>
      <c r="AB603" s="115"/>
      <c r="AC603" s="115"/>
      <c r="AD603" s="115"/>
      <c r="AE603" s="115"/>
      <c r="AF603" s="115"/>
    </row>
    <row r="604" spans="1:32" ht="12.75" customHeight="1">
      <c r="A604" s="125">
        <v>601</v>
      </c>
      <c r="B604" s="126">
        <v>71.648151915329208</v>
      </c>
      <c r="C604" s="127">
        <f t="shared" si="31"/>
        <v>8.3882135677447298</v>
      </c>
      <c r="D604" s="128"/>
      <c r="H604" s="129"/>
      <c r="I604" s="130">
        <f t="shared" si="41"/>
        <v>601</v>
      </c>
      <c r="J604" s="127">
        <f t="shared" si="33"/>
        <v>119.41358652554868</v>
      </c>
      <c r="K604" s="127">
        <f t="shared" si="34"/>
        <v>5.0329281406468374</v>
      </c>
      <c r="L604" s="128"/>
      <c r="M604" s="130">
        <f t="shared" si="42"/>
        <v>601</v>
      </c>
      <c r="N604" s="127">
        <f t="shared" si="35"/>
        <v>0</v>
      </c>
      <c r="O604" s="127" t="e">
        <f t="shared" si="36"/>
        <v>#DIV/0!</v>
      </c>
      <c r="P604" s="129"/>
      <c r="Q604" s="130">
        <f t="shared" si="43"/>
        <v>601</v>
      </c>
      <c r="R604" s="127">
        <f t="shared" si="37"/>
        <v>179.12037978832302</v>
      </c>
      <c r="S604" s="127">
        <f t="shared" si="38"/>
        <v>3.355285427097892</v>
      </c>
      <c r="T604" s="115"/>
      <c r="U604" s="130">
        <f t="shared" si="44"/>
        <v>601</v>
      </c>
      <c r="V604" s="127">
        <f t="shared" si="39"/>
        <v>0</v>
      </c>
      <c r="W604" s="127" t="e">
        <f t="shared" si="40"/>
        <v>#DIV/0!</v>
      </c>
      <c r="X604" s="115"/>
      <c r="Y604" s="115"/>
      <c r="Z604" s="115"/>
      <c r="AA604" s="115"/>
      <c r="AB604" s="115"/>
      <c r="AC604" s="115"/>
      <c r="AD604" s="115"/>
      <c r="AE604" s="115"/>
      <c r="AF604" s="115"/>
    </row>
    <row r="605" spans="1:32" ht="12.75" customHeight="1">
      <c r="A605" s="125">
        <v>602</v>
      </c>
      <c r="B605" s="126">
        <v>71.671734014349241</v>
      </c>
      <c r="C605" s="127">
        <f t="shared" si="31"/>
        <v>8.3994061017063562</v>
      </c>
      <c r="D605" s="128"/>
      <c r="H605" s="129"/>
      <c r="I605" s="130">
        <f t="shared" si="41"/>
        <v>602</v>
      </c>
      <c r="J605" s="127">
        <f t="shared" si="33"/>
        <v>119.4528900239154</v>
      </c>
      <c r="K605" s="127">
        <f t="shared" si="34"/>
        <v>5.0396436610238133</v>
      </c>
      <c r="L605" s="128"/>
      <c r="M605" s="130">
        <f t="shared" si="42"/>
        <v>602</v>
      </c>
      <c r="N605" s="127">
        <f t="shared" si="35"/>
        <v>0</v>
      </c>
      <c r="O605" s="127" t="e">
        <f t="shared" si="36"/>
        <v>#DIV/0!</v>
      </c>
      <c r="P605" s="129"/>
      <c r="Q605" s="130">
        <f t="shared" si="43"/>
        <v>602</v>
      </c>
      <c r="R605" s="127">
        <f t="shared" si="37"/>
        <v>179.17933503587309</v>
      </c>
      <c r="S605" s="127">
        <f t="shared" si="38"/>
        <v>3.3597624406825424</v>
      </c>
      <c r="T605" s="115"/>
      <c r="U605" s="130">
        <f t="shared" si="44"/>
        <v>602</v>
      </c>
      <c r="V605" s="127">
        <f t="shared" si="39"/>
        <v>0</v>
      </c>
      <c r="W605" s="127" t="e">
        <f t="shared" si="40"/>
        <v>#DIV/0!</v>
      </c>
      <c r="X605" s="115"/>
      <c r="Y605" s="115"/>
      <c r="Z605" s="115"/>
      <c r="AA605" s="115"/>
      <c r="AB605" s="115"/>
      <c r="AC605" s="115"/>
      <c r="AD605" s="115"/>
      <c r="AE605" s="115"/>
      <c r="AF605" s="115"/>
    </row>
    <row r="606" spans="1:32" ht="12.75" customHeight="1">
      <c r="A606" s="125">
        <v>603</v>
      </c>
      <c r="B606" s="126">
        <v>71.695285437672183</v>
      </c>
      <c r="C606" s="127">
        <f t="shared" si="31"/>
        <v>8.4105948713212673</v>
      </c>
      <c r="D606" s="128"/>
      <c r="H606" s="129"/>
      <c r="I606" s="130">
        <f t="shared" si="41"/>
        <v>603</v>
      </c>
      <c r="J606" s="127">
        <f t="shared" si="33"/>
        <v>119.49214239612031</v>
      </c>
      <c r="K606" s="127">
        <f t="shared" si="34"/>
        <v>5.0463569227927598</v>
      </c>
      <c r="L606" s="128"/>
      <c r="M606" s="130">
        <f t="shared" si="42"/>
        <v>603</v>
      </c>
      <c r="N606" s="127">
        <f t="shared" si="35"/>
        <v>0</v>
      </c>
      <c r="O606" s="127" t="e">
        <f t="shared" si="36"/>
        <v>#DIV/0!</v>
      </c>
      <c r="P606" s="129"/>
      <c r="Q606" s="130">
        <f t="shared" si="43"/>
        <v>603</v>
      </c>
      <c r="R606" s="127">
        <f t="shared" si="37"/>
        <v>179.23821359418045</v>
      </c>
      <c r="S606" s="127">
        <f t="shared" si="38"/>
        <v>3.364237948528507</v>
      </c>
      <c r="T606" s="115"/>
      <c r="U606" s="130">
        <f t="shared" si="44"/>
        <v>603</v>
      </c>
      <c r="V606" s="127">
        <f t="shared" si="39"/>
        <v>0</v>
      </c>
      <c r="W606" s="127" t="e">
        <f t="shared" si="40"/>
        <v>#DIV/0!</v>
      </c>
      <c r="X606" s="115"/>
      <c r="Y606" s="115"/>
      <c r="Z606" s="115"/>
      <c r="AA606" s="115"/>
      <c r="AB606" s="115"/>
      <c r="AC606" s="115"/>
      <c r="AD606" s="115"/>
      <c r="AE606" s="115"/>
      <c r="AF606" s="115"/>
    </row>
    <row r="607" spans="1:32" ht="12.75" customHeight="1">
      <c r="A607" s="125">
        <v>604</v>
      </c>
      <c r="B607" s="126">
        <v>71.71880628695736</v>
      </c>
      <c r="C607" s="127">
        <f t="shared" si="31"/>
        <v>8.4217798827173489</v>
      </c>
      <c r="D607" s="128"/>
      <c r="H607" s="129"/>
      <c r="I607" s="130">
        <f t="shared" si="41"/>
        <v>604</v>
      </c>
      <c r="J607" s="127">
        <f t="shared" si="33"/>
        <v>119.5313438115956</v>
      </c>
      <c r="K607" s="127">
        <f t="shared" si="34"/>
        <v>5.0530679296304086</v>
      </c>
      <c r="L607" s="128"/>
      <c r="M607" s="130">
        <f t="shared" si="42"/>
        <v>604</v>
      </c>
      <c r="N607" s="127">
        <f t="shared" si="35"/>
        <v>0</v>
      </c>
      <c r="O607" s="127" t="e">
        <f t="shared" si="36"/>
        <v>#DIV/0!</v>
      </c>
      <c r="P607" s="129"/>
      <c r="Q607" s="130">
        <f t="shared" si="43"/>
        <v>604</v>
      </c>
      <c r="R607" s="127">
        <f t="shared" si="37"/>
        <v>179.29701571739338</v>
      </c>
      <c r="S607" s="127">
        <f t="shared" si="38"/>
        <v>3.3687119530869398</v>
      </c>
      <c r="T607" s="115"/>
      <c r="U607" s="130">
        <f t="shared" si="44"/>
        <v>604</v>
      </c>
      <c r="V607" s="127">
        <f t="shared" si="39"/>
        <v>0</v>
      </c>
      <c r="W607" s="127" t="e">
        <f t="shared" si="40"/>
        <v>#DIV/0!</v>
      </c>
      <c r="X607" s="115"/>
      <c r="Y607" s="115"/>
      <c r="Z607" s="115"/>
      <c r="AA607" s="115"/>
      <c r="AB607" s="115"/>
      <c r="AC607" s="115"/>
      <c r="AD607" s="115"/>
      <c r="AE607" s="115"/>
      <c r="AF607" s="115"/>
    </row>
    <row r="608" spans="1:32" ht="12.75" customHeight="1">
      <c r="A608" s="125">
        <v>605</v>
      </c>
      <c r="B608" s="126">
        <v>71.74229666335971</v>
      </c>
      <c r="C608" s="127">
        <f t="shared" si="31"/>
        <v>8.4329611420007158</v>
      </c>
      <c r="D608" s="128"/>
      <c r="H608" s="129"/>
      <c r="I608" s="130">
        <f t="shared" si="41"/>
        <v>605</v>
      </c>
      <c r="J608" s="127">
        <f t="shared" si="33"/>
        <v>119.57049443893285</v>
      </c>
      <c r="K608" s="127">
        <f t="shared" si="34"/>
        <v>5.0597766852004291</v>
      </c>
      <c r="L608" s="128"/>
      <c r="M608" s="130">
        <f t="shared" si="42"/>
        <v>605</v>
      </c>
      <c r="N608" s="127">
        <f t="shared" si="35"/>
        <v>0</v>
      </c>
      <c r="O608" s="127" t="e">
        <f t="shared" si="36"/>
        <v>#DIV/0!</v>
      </c>
      <c r="P608" s="129"/>
      <c r="Q608" s="130">
        <f t="shared" si="43"/>
        <v>605</v>
      </c>
      <c r="R608" s="127">
        <f t="shared" si="37"/>
        <v>179.35574165839927</v>
      </c>
      <c r="S608" s="127">
        <f t="shared" si="38"/>
        <v>3.3731844568002862</v>
      </c>
      <c r="T608" s="115"/>
      <c r="U608" s="130">
        <f t="shared" si="44"/>
        <v>605</v>
      </c>
      <c r="V608" s="127">
        <f t="shared" si="39"/>
        <v>0</v>
      </c>
      <c r="W608" s="127" t="e">
        <f t="shared" si="40"/>
        <v>#DIV/0!</v>
      </c>
      <c r="X608" s="115"/>
      <c r="Y608" s="115"/>
      <c r="Z608" s="115"/>
      <c r="AA608" s="115"/>
      <c r="AB608" s="115"/>
      <c r="AC608" s="115"/>
      <c r="AD608" s="115"/>
      <c r="AE608" s="115"/>
      <c r="AF608" s="115"/>
    </row>
    <row r="609" spans="1:32" ht="12.75" customHeight="1">
      <c r="A609" s="125">
        <v>606</v>
      </c>
      <c r="B609" s="126">
        <v>71.765756667532841</v>
      </c>
      <c r="C609" s="127">
        <f t="shared" si="31"/>
        <v>8.444138655255859</v>
      </c>
      <c r="D609" s="128"/>
      <c r="H609" s="129"/>
      <c r="I609" s="130">
        <f t="shared" si="41"/>
        <v>606</v>
      </c>
      <c r="J609" s="127">
        <f t="shared" si="33"/>
        <v>119.60959444588808</v>
      </c>
      <c r="K609" s="127">
        <f t="shared" si="34"/>
        <v>5.0664831931535153</v>
      </c>
      <c r="L609" s="128"/>
      <c r="M609" s="130">
        <f t="shared" si="42"/>
        <v>606</v>
      </c>
      <c r="N609" s="127">
        <f t="shared" si="35"/>
        <v>0</v>
      </c>
      <c r="O609" s="127" t="e">
        <f t="shared" si="36"/>
        <v>#DIV/0!</v>
      </c>
      <c r="P609" s="129"/>
      <c r="Q609" s="130">
        <f t="shared" si="43"/>
        <v>606</v>
      </c>
      <c r="R609" s="127">
        <f t="shared" si="37"/>
        <v>179.41439166883208</v>
      </c>
      <c r="S609" s="127">
        <f t="shared" si="38"/>
        <v>3.3776554621023442</v>
      </c>
      <c r="T609" s="115"/>
      <c r="U609" s="130">
        <f t="shared" si="44"/>
        <v>606</v>
      </c>
      <c r="V609" s="127">
        <f t="shared" si="39"/>
        <v>0</v>
      </c>
      <c r="W609" s="127" t="e">
        <f t="shared" si="40"/>
        <v>#DIV/0!</v>
      </c>
      <c r="X609" s="115"/>
      <c r="Y609" s="115"/>
      <c r="Z609" s="115"/>
      <c r="AA609" s="115"/>
      <c r="AB609" s="115"/>
      <c r="AC609" s="115"/>
      <c r="AD609" s="115"/>
      <c r="AE609" s="115"/>
      <c r="AF609" s="115"/>
    </row>
    <row r="610" spans="1:32" ht="12.75" customHeight="1">
      <c r="A610" s="125">
        <v>607</v>
      </c>
      <c r="B610" s="126">
        <v>71.789186399632598</v>
      </c>
      <c r="C610" s="127">
        <f t="shared" si="31"/>
        <v>8.4553124285457351</v>
      </c>
      <c r="D610" s="128"/>
      <c r="H610" s="129"/>
      <c r="I610" s="130">
        <f t="shared" si="41"/>
        <v>607</v>
      </c>
      <c r="J610" s="127">
        <f t="shared" si="33"/>
        <v>119.64864399938767</v>
      </c>
      <c r="K610" s="127">
        <f t="shared" si="34"/>
        <v>5.0731874571274407</v>
      </c>
      <c r="L610" s="128"/>
      <c r="M610" s="130">
        <f t="shared" si="42"/>
        <v>607</v>
      </c>
      <c r="N610" s="127">
        <f t="shared" si="35"/>
        <v>0</v>
      </c>
      <c r="O610" s="127" t="e">
        <f t="shared" si="36"/>
        <v>#DIV/0!</v>
      </c>
      <c r="P610" s="129"/>
      <c r="Q610" s="130">
        <f t="shared" si="43"/>
        <v>607</v>
      </c>
      <c r="R610" s="127">
        <f t="shared" si="37"/>
        <v>179.47296599908148</v>
      </c>
      <c r="S610" s="127">
        <f t="shared" si="38"/>
        <v>3.3821249714182944</v>
      </c>
      <c r="T610" s="115"/>
      <c r="U610" s="130">
        <f t="shared" si="44"/>
        <v>607</v>
      </c>
      <c r="V610" s="127">
        <f t="shared" si="39"/>
        <v>0</v>
      </c>
      <c r="W610" s="127" t="e">
        <f t="shared" si="40"/>
        <v>#DIV/0!</v>
      </c>
      <c r="X610" s="115"/>
      <c r="Y610" s="115"/>
      <c r="Z610" s="115"/>
      <c r="AA610" s="115"/>
      <c r="AB610" s="115"/>
      <c r="AC610" s="115"/>
      <c r="AD610" s="115"/>
      <c r="AE610" s="115"/>
      <c r="AF610" s="115"/>
    </row>
    <row r="611" spans="1:32" ht="12.75" customHeight="1">
      <c r="A611" s="125">
        <v>608</v>
      </c>
      <c r="B611" s="126">
        <v>71.812585959320245</v>
      </c>
      <c r="C611" s="127">
        <f t="shared" si="31"/>
        <v>8.4664824679118844</v>
      </c>
      <c r="D611" s="128"/>
      <c r="H611" s="129"/>
      <c r="I611" s="130">
        <f t="shared" si="41"/>
        <v>608</v>
      </c>
      <c r="J611" s="127">
        <f t="shared" si="33"/>
        <v>119.68764326553375</v>
      </c>
      <c r="K611" s="127">
        <f t="shared" si="34"/>
        <v>5.0798894807471298</v>
      </c>
      <c r="L611" s="128"/>
      <c r="M611" s="130">
        <f t="shared" si="42"/>
        <v>608</v>
      </c>
      <c r="N611" s="127">
        <f t="shared" si="35"/>
        <v>0</v>
      </c>
      <c r="O611" s="127" t="e">
        <f t="shared" si="36"/>
        <v>#DIV/0!</v>
      </c>
      <c r="P611" s="129"/>
      <c r="Q611" s="130">
        <f t="shared" si="43"/>
        <v>608</v>
      </c>
      <c r="R611" s="127">
        <f t="shared" si="37"/>
        <v>179.53146489830061</v>
      </c>
      <c r="S611" s="127">
        <f t="shared" si="38"/>
        <v>3.3865929871647538</v>
      </c>
      <c r="T611" s="115"/>
      <c r="U611" s="130">
        <f t="shared" si="44"/>
        <v>608</v>
      </c>
      <c r="V611" s="127">
        <f t="shared" si="39"/>
        <v>0</v>
      </c>
      <c r="W611" s="127" t="e">
        <f t="shared" si="40"/>
        <v>#DIV/0!</v>
      </c>
      <c r="X611" s="115"/>
      <c r="Y611" s="115"/>
      <c r="Z611" s="115"/>
      <c r="AA611" s="115"/>
      <c r="AB611" s="115"/>
      <c r="AC611" s="115"/>
      <c r="AD611" s="115"/>
      <c r="AE611" s="115"/>
      <c r="AF611" s="115"/>
    </row>
    <row r="612" spans="1:32" ht="12.75" customHeight="1">
      <c r="A612" s="125">
        <v>609</v>
      </c>
      <c r="B612" s="126">
        <v>71.835955445765563</v>
      </c>
      <c r="C612" s="127">
        <f t="shared" si="31"/>
        <v>8.4776487793745634</v>
      </c>
      <c r="D612" s="128"/>
      <c r="H612" s="129"/>
      <c r="I612" s="130">
        <f t="shared" si="41"/>
        <v>609</v>
      </c>
      <c r="J612" s="127">
        <f t="shared" si="33"/>
        <v>119.72659240960928</v>
      </c>
      <c r="K612" s="127">
        <f t="shared" si="34"/>
        <v>5.0865892676247384</v>
      </c>
      <c r="L612" s="128"/>
      <c r="M612" s="130">
        <f t="shared" si="42"/>
        <v>609</v>
      </c>
      <c r="N612" s="127">
        <f t="shared" si="35"/>
        <v>0</v>
      </c>
      <c r="O612" s="127" t="e">
        <f t="shared" si="36"/>
        <v>#DIV/0!</v>
      </c>
      <c r="P612" s="129"/>
      <c r="Q612" s="130">
        <f t="shared" si="43"/>
        <v>609</v>
      </c>
      <c r="R612" s="127">
        <f t="shared" si="37"/>
        <v>179.58988861441389</v>
      </c>
      <c r="S612" s="127">
        <f t="shared" si="38"/>
        <v>3.3910595117498259</v>
      </c>
      <c r="T612" s="115"/>
      <c r="U612" s="130">
        <f t="shared" si="44"/>
        <v>609</v>
      </c>
      <c r="V612" s="127">
        <f t="shared" si="39"/>
        <v>0</v>
      </c>
      <c r="W612" s="127" t="e">
        <f t="shared" si="40"/>
        <v>#DIV/0!</v>
      </c>
      <c r="X612" s="115"/>
      <c r="Y612" s="115"/>
      <c r="Z612" s="115"/>
      <c r="AA612" s="115"/>
      <c r="AB612" s="115"/>
      <c r="AC612" s="115"/>
      <c r="AD612" s="115"/>
      <c r="AE612" s="115"/>
      <c r="AF612" s="115"/>
    </row>
    <row r="613" spans="1:32" ht="12.75" customHeight="1">
      <c r="A613" s="125">
        <v>610</v>
      </c>
      <c r="B613" s="126">
        <v>71.859294957650363</v>
      </c>
      <c r="C613" s="127">
        <f t="shared" si="31"/>
        <v>8.4888113689328311</v>
      </c>
      <c r="D613" s="128"/>
      <c r="H613" s="129"/>
      <c r="I613" s="130">
        <f t="shared" si="41"/>
        <v>610</v>
      </c>
      <c r="J613" s="127">
        <f t="shared" si="33"/>
        <v>119.76549159608395</v>
      </c>
      <c r="K613" s="127">
        <f t="shared" si="34"/>
        <v>5.0932868213596976</v>
      </c>
      <c r="L613" s="128"/>
      <c r="M613" s="130">
        <f t="shared" si="42"/>
        <v>610</v>
      </c>
      <c r="N613" s="127">
        <f t="shared" si="35"/>
        <v>0</v>
      </c>
      <c r="O613" s="127" t="e">
        <f t="shared" si="36"/>
        <v>#DIV/0!</v>
      </c>
      <c r="P613" s="129"/>
      <c r="Q613" s="130">
        <f t="shared" si="43"/>
        <v>610</v>
      </c>
      <c r="R613" s="127">
        <f t="shared" si="37"/>
        <v>179.64823739412589</v>
      </c>
      <c r="S613" s="127">
        <f t="shared" si="38"/>
        <v>3.3955245475731326</v>
      </c>
      <c r="T613" s="115"/>
      <c r="U613" s="130">
        <f t="shared" si="44"/>
        <v>610</v>
      </c>
      <c r="V613" s="127">
        <f t="shared" si="39"/>
        <v>0</v>
      </c>
      <c r="W613" s="127" t="e">
        <f t="shared" si="40"/>
        <v>#DIV/0!</v>
      </c>
      <c r="X613" s="115"/>
      <c r="Y613" s="115"/>
      <c r="Z613" s="115"/>
      <c r="AA613" s="115"/>
      <c r="AB613" s="115"/>
      <c r="AC613" s="115"/>
      <c r="AD613" s="115"/>
      <c r="AE613" s="115"/>
      <c r="AF613" s="115"/>
    </row>
    <row r="614" spans="1:32" ht="12.75" customHeight="1">
      <c r="A614" s="125">
        <v>611</v>
      </c>
      <c r="B614" s="126">
        <v>71.88260459317145</v>
      </c>
      <c r="C614" s="127">
        <f t="shared" si="31"/>
        <v>8.4999702425646735</v>
      </c>
      <c r="D614" s="128"/>
      <c r="H614" s="129"/>
      <c r="I614" s="130">
        <f t="shared" si="41"/>
        <v>611</v>
      </c>
      <c r="J614" s="127">
        <f t="shared" si="33"/>
        <v>119.80434098861909</v>
      </c>
      <c r="K614" s="127">
        <f t="shared" si="34"/>
        <v>5.0999821455388039</v>
      </c>
      <c r="L614" s="128"/>
      <c r="M614" s="116"/>
      <c r="N614" s="120"/>
      <c r="O614" s="120"/>
      <c r="P614" s="129"/>
      <c r="Q614" s="116"/>
      <c r="R614" s="149"/>
      <c r="S614" s="149"/>
      <c r="T614" s="115"/>
      <c r="U614" s="116"/>
      <c r="V614" s="120"/>
      <c r="W614" s="116"/>
      <c r="X614" s="115"/>
      <c r="Y614" s="115"/>
      <c r="Z614" s="115"/>
      <c r="AA614" s="115"/>
      <c r="AB614" s="115"/>
      <c r="AC614" s="115"/>
      <c r="AD614" s="115"/>
      <c r="AE614" s="115"/>
      <c r="AF614" s="115"/>
    </row>
    <row r="615" spans="1:32" ht="12.75" customHeight="1">
      <c r="A615" s="125">
        <v>612</v>
      </c>
      <c r="B615" s="126">
        <v>71.905884450043885</v>
      </c>
      <c r="C615" s="127">
        <f t="shared" si="31"/>
        <v>8.5111254062271176</v>
      </c>
      <c r="D615" s="128"/>
      <c r="H615" s="129"/>
      <c r="I615" s="130">
        <f t="shared" si="41"/>
        <v>612</v>
      </c>
      <c r="J615" s="127">
        <f t="shared" si="33"/>
        <v>119.84314075007315</v>
      </c>
      <c r="K615" s="127">
        <f t="shared" si="34"/>
        <v>5.1066752437362712</v>
      </c>
      <c r="L615" s="128"/>
      <c r="M615" s="116"/>
      <c r="N615" s="120"/>
      <c r="O615" s="120"/>
      <c r="P615" s="129"/>
      <c r="Q615" s="116"/>
      <c r="R615" s="149"/>
      <c r="S615" s="149"/>
      <c r="T615" s="115"/>
      <c r="U615" s="116"/>
      <c r="V615" s="120"/>
      <c r="W615" s="116"/>
      <c r="X615" s="115"/>
      <c r="Y615" s="115"/>
      <c r="Z615" s="115"/>
      <c r="AA615" s="115"/>
      <c r="AB615" s="115"/>
      <c r="AC615" s="115"/>
      <c r="AD615" s="115"/>
      <c r="AE615" s="115"/>
      <c r="AF615" s="115"/>
    </row>
    <row r="616" spans="1:32" ht="12.75" customHeight="1">
      <c r="A616" s="125">
        <v>613</v>
      </c>
      <c r="B616" s="126">
        <v>71.929134625504133</v>
      </c>
      <c r="C616" s="127">
        <f t="shared" si="31"/>
        <v>8.5222768658563393</v>
      </c>
      <c r="D616" s="128"/>
      <c r="H616" s="129"/>
      <c r="I616" s="130">
        <f t="shared" si="41"/>
        <v>613</v>
      </c>
      <c r="J616" s="127">
        <f t="shared" si="33"/>
        <v>119.88189104250689</v>
      </c>
      <c r="K616" s="127">
        <f t="shared" si="34"/>
        <v>5.1133661195138025</v>
      </c>
      <c r="L616" s="128"/>
      <c r="M616" s="116"/>
      <c r="N616" s="120"/>
      <c r="O616" s="120"/>
      <c r="P616" s="129"/>
      <c r="Q616" s="116"/>
      <c r="R616" s="149"/>
      <c r="S616" s="149"/>
      <c r="T616" s="115"/>
      <c r="U616" s="116"/>
      <c r="V616" s="120"/>
      <c r="W616" s="116"/>
      <c r="X616" s="115"/>
      <c r="Y616" s="115"/>
      <c r="Z616" s="115"/>
      <c r="AA616" s="115"/>
      <c r="AB616" s="115"/>
      <c r="AC616" s="115"/>
      <c r="AD616" s="115"/>
      <c r="AE616" s="115"/>
      <c r="AF616" s="115"/>
    </row>
    <row r="617" spans="1:32" ht="12.75" customHeight="1">
      <c r="A617" s="125">
        <v>614</v>
      </c>
      <c r="B617" s="126">
        <v>71.952355216313208</v>
      </c>
      <c r="C617" s="127">
        <f t="shared" si="31"/>
        <v>8.5334246273677561</v>
      </c>
      <c r="D617" s="128"/>
      <c r="H617" s="129"/>
      <c r="I617" s="130">
        <f t="shared" si="41"/>
        <v>614</v>
      </c>
      <c r="J617" s="127">
        <f t="shared" si="33"/>
        <v>119.92059202718869</v>
      </c>
      <c r="K617" s="127">
        <f t="shared" si="34"/>
        <v>5.1200547764206537</v>
      </c>
      <c r="L617" s="128"/>
      <c r="M617" s="116"/>
      <c r="N617" s="120"/>
      <c r="O617" s="120"/>
      <c r="P617" s="129"/>
      <c r="Q617" s="116"/>
      <c r="R617" s="149"/>
      <c r="S617" s="149"/>
      <c r="T617" s="115"/>
      <c r="U617" s="116"/>
      <c r="V617" s="120"/>
      <c r="W617" s="116"/>
      <c r="X617" s="115"/>
      <c r="Y617" s="115"/>
      <c r="Z617" s="115"/>
      <c r="AA617" s="115"/>
      <c r="AB617" s="115"/>
      <c r="AC617" s="115"/>
      <c r="AD617" s="115"/>
      <c r="AE617" s="115"/>
      <c r="AF617" s="115"/>
    </row>
    <row r="618" spans="1:32" ht="12.75" customHeight="1">
      <c r="A618" s="125">
        <v>615</v>
      </c>
      <c r="B618" s="126">
        <v>71.975546318759697</v>
      </c>
      <c r="C618" s="127">
        <f t="shared" si="31"/>
        <v>8.5445686966561656</v>
      </c>
      <c r="D618" s="128"/>
      <c r="H618" s="129"/>
      <c r="I618" s="130">
        <f t="shared" si="41"/>
        <v>615</v>
      </c>
      <c r="J618" s="127">
        <f t="shared" si="33"/>
        <v>119.9592438645995</v>
      </c>
      <c r="K618" s="127">
        <f t="shared" si="34"/>
        <v>5.1267412179936986</v>
      </c>
      <c r="L618" s="128"/>
      <c r="M618" s="116"/>
      <c r="N618" s="120"/>
      <c r="O618" s="120"/>
      <c r="P618" s="129"/>
      <c r="Q618" s="116"/>
      <c r="R618" s="149"/>
      <c r="S618" s="149"/>
      <c r="T618" s="115"/>
      <c r="U618" s="116"/>
      <c r="V618" s="120"/>
      <c r="W618" s="116"/>
      <c r="X618" s="115"/>
      <c r="Y618" s="115"/>
      <c r="Z618" s="115"/>
      <c r="AA618" s="115"/>
      <c r="AB618" s="115"/>
      <c r="AC618" s="115"/>
      <c r="AD618" s="115"/>
      <c r="AE618" s="115"/>
      <c r="AF618" s="115"/>
    </row>
    <row r="619" spans="1:32" ht="12.75" customHeight="1">
      <c r="A619" s="125">
        <v>616</v>
      </c>
      <c r="B619" s="126">
        <v>71.998708028662847</v>
      </c>
      <c r="C619" s="127">
        <f t="shared" si="31"/>
        <v>8.5557090795958306</v>
      </c>
      <c r="D619" s="128"/>
      <c r="H619" s="129"/>
      <c r="I619" s="130">
        <f t="shared" si="41"/>
        <v>616</v>
      </c>
      <c r="J619" s="127">
        <f t="shared" si="33"/>
        <v>119.99784671443808</v>
      </c>
      <c r="K619" s="127">
        <f t="shared" si="34"/>
        <v>5.1334254477574985</v>
      </c>
      <c r="L619" s="128"/>
      <c r="M619" s="116"/>
      <c r="N619" s="120"/>
      <c r="O619" s="120"/>
      <c r="P619" s="129"/>
      <c r="Q619" s="116"/>
      <c r="R619" s="149"/>
      <c r="S619" s="149"/>
      <c r="T619" s="115"/>
      <c r="U619" s="116"/>
      <c r="V619" s="120"/>
      <c r="W619" s="116"/>
      <c r="X619" s="115"/>
      <c r="Y619" s="115"/>
      <c r="Z619" s="115"/>
      <c r="AA619" s="115"/>
      <c r="AB619" s="115"/>
      <c r="AC619" s="115"/>
      <c r="AD619" s="115"/>
      <c r="AE619" s="115"/>
      <c r="AF619" s="115"/>
    </row>
    <row r="620" spans="1:32" ht="12.75" customHeight="1">
      <c r="A620" s="125">
        <v>617</v>
      </c>
      <c r="B620" s="126">
        <v>72.021840441375701</v>
      </c>
      <c r="C620" s="127">
        <f t="shared" si="31"/>
        <v>8.566845782040593</v>
      </c>
      <c r="D620" s="128"/>
      <c r="H620" s="129"/>
      <c r="I620" s="130">
        <f t="shared" si="41"/>
        <v>617</v>
      </c>
      <c r="J620" s="127">
        <f t="shared" si="33"/>
        <v>120.03640073562617</v>
      </c>
      <c r="K620" s="127">
        <f t="shared" si="34"/>
        <v>5.1401074692243558</v>
      </c>
      <c r="L620" s="128"/>
      <c r="M620" s="116"/>
      <c r="N620" s="120"/>
      <c r="O620" s="120"/>
      <c r="P620" s="129"/>
      <c r="Q620" s="116"/>
      <c r="R620" s="149"/>
      <c r="S620" s="149"/>
      <c r="T620" s="115"/>
      <c r="U620" s="116"/>
      <c r="V620" s="120"/>
      <c r="W620" s="116"/>
      <c r="X620" s="115"/>
      <c r="Y620" s="115"/>
      <c r="Z620" s="115"/>
      <c r="AA620" s="115"/>
      <c r="AB620" s="115"/>
      <c r="AC620" s="115"/>
      <c r="AD620" s="115"/>
      <c r="AE620" s="115"/>
      <c r="AF620" s="115"/>
    </row>
    <row r="621" spans="1:32" ht="12.75" customHeight="1">
      <c r="A621" s="125">
        <v>618</v>
      </c>
      <c r="B621" s="126">
        <v>72.044943651787989</v>
      </c>
      <c r="C621" s="127">
        <f t="shared" si="31"/>
        <v>8.5779788098239802</v>
      </c>
      <c r="D621" s="128"/>
      <c r="H621" s="129"/>
      <c r="I621" s="130">
        <f t="shared" si="41"/>
        <v>618</v>
      </c>
      <c r="J621" s="127">
        <f t="shared" si="33"/>
        <v>120.07490608631332</v>
      </c>
      <c r="K621" s="127">
        <f t="shared" si="34"/>
        <v>5.1467872858943871</v>
      </c>
      <c r="L621" s="128"/>
      <c r="M621" s="116"/>
      <c r="N621" s="120"/>
      <c r="O621" s="120"/>
      <c r="P621" s="129"/>
      <c r="Q621" s="116"/>
      <c r="R621" s="149"/>
      <c r="S621" s="149"/>
      <c r="T621" s="115"/>
      <c r="U621" s="116"/>
      <c r="V621" s="120"/>
      <c r="W621" s="116"/>
      <c r="X621" s="115"/>
      <c r="Y621" s="115"/>
      <c r="Z621" s="115"/>
      <c r="AA621" s="115"/>
      <c r="AB621" s="115"/>
      <c r="AC621" s="115"/>
      <c r="AD621" s="115"/>
      <c r="AE621" s="115"/>
      <c r="AF621" s="115"/>
    </row>
    <row r="622" spans="1:32" ht="12.75" customHeight="1">
      <c r="A622" s="125">
        <v>619</v>
      </c>
      <c r="B622" s="126">
        <v>72.06801775432919</v>
      </c>
      <c r="C622" s="127">
        <f t="shared" si="31"/>
        <v>8.5891081687593118</v>
      </c>
      <c r="D622" s="128"/>
      <c r="H622" s="129"/>
      <c r="I622" s="130">
        <f t="shared" si="41"/>
        <v>619</v>
      </c>
      <c r="J622" s="127">
        <f t="shared" si="33"/>
        <v>120.11336292388199</v>
      </c>
      <c r="K622" s="127">
        <f t="shared" si="34"/>
        <v>5.1534649012555871</v>
      </c>
      <c r="L622" s="128"/>
      <c r="M622" s="116"/>
      <c r="N622" s="120"/>
      <c r="O622" s="120"/>
      <c r="P622" s="129"/>
      <c r="Q622" s="116"/>
      <c r="R622" s="149"/>
      <c r="S622" s="149"/>
      <c r="T622" s="115"/>
      <c r="U622" s="116"/>
      <c r="V622" s="120"/>
      <c r="W622" s="116"/>
      <c r="X622" s="115"/>
      <c r="Y622" s="115"/>
      <c r="Z622" s="115"/>
      <c r="AA622" s="115"/>
      <c r="AB622" s="115"/>
      <c r="AC622" s="115"/>
      <c r="AD622" s="115"/>
      <c r="AE622" s="115"/>
      <c r="AF622" s="115"/>
    </row>
    <row r="623" spans="1:32" ht="12.75" customHeight="1">
      <c r="A623" s="125">
        <v>620</v>
      </c>
      <c r="B623" s="126">
        <v>72.091062842971525</v>
      </c>
      <c r="C623" s="127">
        <f t="shared" si="31"/>
        <v>8.6002338646398044</v>
      </c>
      <c r="D623" s="128"/>
      <c r="H623" s="129"/>
      <c r="I623" s="130">
        <f t="shared" si="41"/>
        <v>620</v>
      </c>
      <c r="J623" s="127">
        <f t="shared" si="33"/>
        <v>120.15177140495254</v>
      </c>
      <c r="K623" s="127">
        <f t="shared" si="34"/>
        <v>5.160140318783883</v>
      </c>
      <c r="L623" s="128"/>
      <c r="M623" s="116"/>
      <c r="N623" s="120"/>
      <c r="O623" s="120"/>
      <c r="P623" s="129"/>
      <c r="Q623" s="116"/>
      <c r="R623" s="149"/>
      <c r="S623" s="149"/>
      <c r="T623" s="115"/>
      <c r="U623" s="116"/>
      <c r="V623" s="120"/>
      <c r="W623" s="116"/>
      <c r="X623" s="115"/>
      <c r="Y623" s="115"/>
      <c r="Z623" s="115"/>
      <c r="AA623" s="115"/>
      <c r="AB623" s="115"/>
      <c r="AC623" s="115"/>
      <c r="AD623" s="115"/>
      <c r="AE623" s="115"/>
      <c r="AF623" s="115"/>
    </row>
    <row r="624" spans="1:32" ht="12.75" customHeight="1">
      <c r="A624" s="125">
        <v>621</v>
      </c>
      <c r="B624" s="126">
        <v>72.114079011232846</v>
      </c>
      <c r="C624" s="127">
        <f t="shared" si="31"/>
        <v>8.6113559032386728</v>
      </c>
      <c r="D624" s="128"/>
      <c r="H624" s="129"/>
      <c r="I624" s="130">
        <f t="shared" si="41"/>
        <v>621</v>
      </c>
      <c r="J624" s="127">
        <f t="shared" si="33"/>
        <v>120.19013168538808</v>
      </c>
      <c r="K624" s="127">
        <f t="shared" si="34"/>
        <v>5.1668135419432035</v>
      </c>
      <c r="L624" s="128"/>
      <c r="M624" s="116"/>
      <c r="N624" s="120"/>
      <c r="O624" s="120"/>
      <c r="P624" s="129"/>
      <c r="Q624" s="116"/>
      <c r="R624" s="149"/>
      <c r="S624" s="149"/>
      <c r="T624" s="115"/>
      <c r="U624" s="116"/>
      <c r="V624" s="120"/>
      <c r="W624" s="116"/>
      <c r="X624" s="115"/>
      <c r="Y624" s="115"/>
      <c r="Z624" s="115"/>
      <c r="AA624" s="115"/>
      <c r="AB624" s="115"/>
      <c r="AC624" s="115"/>
      <c r="AD624" s="115"/>
      <c r="AE624" s="115"/>
      <c r="AF624" s="115"/>
    </row>
    <row r="625" spans="1:32" ht="12.75" customHeight="1">
      <c r="A625" s="125">
        <v>622</v>
      </c>
      <c r="B625" s="126">
        <v>72.137066352179588</v>
      </c>
      <c r="C625" s="127">
        <f t="shared" si="31"/>
        <v>8.6224742903092366</v>
      </c>
      <c r="D625" s="128"/>
      <c r="H625" s="129"/>
      <c r="I625" s="130">
        <f t="shared" si="41"/>
        <v>622</v>
      </c>
      <c r="J625" s="127">
        <f t="shared" si="33"/>
        <v>120.22844392029931</v>
      </c>
      <c r="K625" s="127">
        <f t="shared" si="34"/>
        <v>5.173484574185542</v>
      </c>
      <c r="L625" s="128"/>
      <c r="M625" s="116"/>
      <c r="N625" s="120"/>
      <c r="O625" s="120"/>
      <c r="P625" s="129"/>
      <c r="Q625" s="116"/>
      <c r="R625" s="149"/>
      <c r="S625" s="149"/>
      <c r="T625" s="115"/>
      <c r="U625" s="116"/>
      <c r="V625" s="120"/>
      <c r="W625" s="116"/>
      <c r="X625" s="115"/>
      <c r="Y625" s="115"/>
      <c r="Z625" s="115"/>
      <c r="AA625" s="115"/>
      <c r="AB625" s="115"/>
      <c r="AC625" s="115"/>
      <c r="AD625" s="115"/>
      <c r="AE625" s="115"/>
      <c r="AF625" s="115"/>
    </row>
    <row r="626" spans="1:32" ht="12.75" customHeight="1">
      <c r="A626" s="125">
        <v>623</v>
      </c>
      <c r="B626" s="126">
        <v>72.16002495842973</v>
      </c>
      <c r="C626" s="127">
        <f t="shared" si="31"/>
        <v>8.6335890315850179</v>
      </c>
      <c r="D626" s="128"/>
      <c r="H626" s="129"/>
      <c r="I626" s="130">
        <f t="shared" si="41"/>
        <v>623</v>
      </c>
      <c r="J626" s="127">
        <f t="shared" si="33"/>
        <v>120.26670826404956</v>
      </c>
      <c r="K626" s="127">
        <f t="shared" si="34"/>
        <v>5.1801534189510097</v>
      </c>
      <c r="L626" s="128"/>
      <c r="M626" s="116"/>
      <c r="N626" s="120"/>
      <c r="O626" s="120"/>
      <c r="P626" s="129"/>
      <c r="Q626" s="116"/>
      <c r="R626" s="149"/>
      <c r="S626" s="149"/>
      <c r="T626" s="115"/>
      <c r="U626" s="116"/>
      <c r="V626" s="120"/>
      <c r="W626" s="116"/>
      <c r="X626" s="115"/>
      <c r="Y626" s="115"/>
      <c r="Z626" s="115"/>
      <c r="AA626" s="115"/>
      <c r="AB626" s="115"/>
      <c r="AC626" s="115"/>
      <c r="AD626" s="115"/>
      <c r="AE626" s="115"/>
      <c r="AF626" s="115"/>
    </row>
    <row r="627" spans="1:32" ht="12.75" customHeight="1">
      <c r="A627" s="125">
        <v>624</v>
      </c>
      <c r="B627" s="126">
        <v>72.18295492215556</v>
      </c>
      <c r="C627" s="127">
        <f t="shared" si="31"/>
        <v>8.6447001327798478</v>
      </c>
      <c r="D627" s="128"/>
      <c r="H627" s="129"/>
      <c r="I627" s="130">
        <f t="shared" si="41"/>
        <v>624</v>
      </c>
      <c r="J627" s="127">
        <f t="shared" si="33"/>
        <v>120.30492487025927</v>
      </c>
      <c r="K627" s="127">
        <f t="shared" si="34"/>
        <v>5.1868200796679087</v>
      </c>
      <c r="L627" s="128"/>
      <c r="M627" s="116"/>
      <c r="N627" s="120"/>
      <c r="O627" s="120"/>
      <c r="P627" s="129"/>
      <c r="Q627" s="116"/>
      <c r="R627" s="149"/>
      <c r="S627" s="149"/>
      <c r="T627" s="115"/>
      <c r="U627" s="116"/>
      <c r="V627" s="120"/>
      <c r="W627" s="116"/>
      <c r="X627" s="115"/>
      <c r="Y627" s="115"/>
      <c r="Z627" s="115"/>
      <c r="AA627" s="115"/>
      <c r="AB627" s="115"/>
      <c r="AC627" s="115"/>
      <c r="AD627" s="115"/>
      <c r="AE627" s="115"/>
      <c r="AF627" s="115"/>
    </row>
    <row r="628" spans="1:32" ht="12.75" customHeight="1">
      <c r="A628" s="125">
        <v>625</v>
      </c>
      <c r="B628" s="126">
        <v>72.20585633508658</v>
      </c>
      <c r="C628" s="127">
        <f t="shared" si="31"/>
        <v>8.6558075995879751</v>
      </c>
      <c r="D628" s="128"/>
      <c r="H628" s="129"/>
      <c r="I628" s="130">
        <f t="shared" si="41"/>
        <v>625</v>
      </c>
      <c r="J628" s="127">
        <f t="shared" si="33"/>
        <v>120.34309389181097</v>
      </c>
      <c r="K628" s="127">
        <f t="shared" si="34"/>
        <v>5.1934845597527852</v>
      </c>
      <c r="L628" s="128"/>
      <c r="M628" s="116"/>
      <c r="N628" s="120"/>
      <c r="O628" s="120"/>
      <c r="P628" s="129"/>
      <c r="Q628" s="116"/>
      <c r="R628" s="149"/>
      <c r="S628" s="149"/>
      <c r="T628" s="115"/>
      <c r="U628" s="116"/>
      <c r="V628" s="120"/>
      <c r="W628" s="116"/>
      <c r="X628" s="115"/>
      <c r="Y628" s="115"/>
      <c r="Z628" s="115"/>
      <c r="AA628" s="115"/>
      <c r="AB628" s="115"/>
      <c r="AC628" s="115"/>
      <c r="AD628" s="115"/>
      <c r="AE628" s="115"/>
      <c r="AF628" s="115"/>
    </row>
    <row r="629" spans="1:32" ht="12.75" customHeight="1">
      <c r="A629" s="125">
        <v>626</v>
      </c>
      <c r="B629" s="126">
        <v>72.228729288512355</v>
      </c>
      <c r="C629" s="127">
        <f t="shared" si="31"/>
        <v>8.666911437684151</v>
      </c>
      <c r="D629" s="128"/>
      <c r="H629" s="129"/>
      <c r="I629" s="130">
        <f t="shared" si="41"/>
        <v>626</v>
      </c>
      <c r="J629" s="127">
        <f t="shared" si="33"/>
        <v>120.38121548085392</v>
      </c>
      <c r="K629" s="127">
        <f t="shared" si="34"/>
        <v>5.2001468626104908</v>
      </c>
      <c r="L629" s="128"/>
      <c r="M629" s="116"/>
      <c r="N629" s="120"/>
      <c r="O629" s="120"/>
      <c r="P629" s="129"/>
      <c r="Q629" s="116"/>
      <c r="R629" s="149"/>
      <c r="S629" s="149"/>
      <c r="T629" s="115"/>
      <c r="U629" s="116"/>
      <c r="V629" s="120"/>
      <c r="W629" s="116"/>
      <c r="X629" s="115"/>
      <c r="Y629" s="115"/>
      <c r="Z629" s="115"/>
      <c r="AA629" s="115"/>
      <c r="AB629" s="115"/>
      <c r="AC629" s="115"/>
      <c r="AD629" s="115"/>
      <c r="AE629" s="115"/>
      <c r="AF629" s="115"/>
    </row>
    <row r="630" spans="1:32" ht="12.75" customHeight="1">
      <c r="A630" s="125">
        <v>627</v>
      </c>
      <c r="B630" s="126">
        <v>72.251573873285366</v>
      </c>
      <c r="C630" s="127">
        <f t="shared" si="31"/>
        <v>8.6780116527237325</v>
      </c>
      <c r="D630" s="128"/>
      <c r="H630" s="129"/>
      <c r="I630" s="130">
        <f t="shared" si="41"/>
        <v>627</v>
      </c>
      <c r="J630" s="127">
        <f t="shared" si="33"/>
        <v>120.41928978880895</v>
      </c>
      <c r="K630" s="127">
        <f t="shared" si="34"/>
        <v>5.206806991634239</v>
      </c>
      <c r="L630" s="128"/>
      <c r="M630" s="116"/>
      <c r="N630" s="120"/>
      <c r="O630" s="120"/>
      <c r="P630" s="129"/>
      <c r="Q630" s="116"/>
      <c r="R630" s="149"/>
      <c r="S630" s="149"/>
      <c r="T630" s="115"/>
      <c r="U630" s="116"/>
      <c r="V630" s="120"/>
      <c r="W630" s="116"/>
      <c r="X630" s="115"/>
      <c r="Y630" s="115"/>
      <c r="Z630" s="115"/>
      <c r="AA630" s="115"/>
      <c r="AB630" s="115"/>
      <c r="AC630" s="115"/>
      <c r="AD630" s="115"/>
      <c r="AE630" s="115"/>
      <c r="AF630" s="115"/>
    </row>
    <row r="631" spans="1:32" ht="12.75" customHeight="1">
      <c r="A631" s="125">
        <v>628</v>
      </c>
      <c r="B631" s="126">
        <v>72.274390179823627</v>
      </c>
      <c r="C631" s="127">
        <f t="shared" si="31"/>
        <v>8.6891082503427981</v>
      </c>
      <c r="D631" s="128"/>
      <c r="H631" s="129"/>
      <c r="I631" s="130">
        <f t="shared" si="41"/>
        <v>628</v>
      </c>
      <c r="J631" s="127">
        <f t="shared" si="33"/>
        <v>120.45731696637272</v>
      </c>
      <c r="K631" s="127">
        <f t="shared" si="34"/>
        <v>5.2134649502056787</v>
      </c>
      <c r="L631" s="128"/>
      <c r="M631" s="116"/>
      <c r="N631" s="120"/>
      <c r="O631" s="120"/>
      <c r="P631" s="129"/>
      <c r="Q631" s="116"/>
      <c r="R631" s="149"/>
      <c r="S631" s="149"/>
      <c r="T631" s="115"/>
      <c r="U631" s="116"/>
      <c r="V631" s="120"/>
      <c r="W631" s="116"/>
      <c r="X631" s="115"/>
      <c r="Y631" s="115"/>
      <c r="Z631" s="115"/>
      <c r="AA631" s="115"/>
      <c r="AB631" s="115"/>
      <c r="AC631" s="115"/>
      <c r="AD631" s="115"/>
      <c r="AE631" s="115"/>
      <c r="AF631" s="115"/>
    </row>
    <row r="632" spans="1:32" ht="12.75" customHeight="1">
      <c r="A632" s="125">
        <v>629</v>
      </c>
      <c r="B632" s="126">
        <v>72.29717829811365</v>
      </c>
      <c r="C632" s="127">
        <f t="shared" si="31"/>
        <v>8.7002012361582253</v>
      </c>
      <c r="D632" s="128"/>
      <c r="H632" s="129"/>
      <c r="I632" s="130">
        <f t="shared" si="41"/>
        <v>629</v>
      </c>
      <c r="J632" s="127">
        <f t="shared" si="33"/>
        <v>120.49529716352275</v>
      </c>
      <c r="K632" s="127">
        <f t="shared" si="34"/>
        <v>5.2201207416949353</v>
      </c>
      <c r="L632" s="128"/>
      <c r="M632" s="116"/>
      <c r="N632" s="120"/>
      <c r="O632" s="120"/>
      <c r="P632" s="129"/>
      <c r="Q632" s="116"/>
      <c r="R632" s="149"/>
      <c r="S632" s="149"/>
      <c r="T632" s="115"/>
      <c r="U632" s="116"/>
      <c r="V632" s="120"/>
      <c r="W632" s="116"/>
      <c r="X632" s="115"/>
      <c r="Y632" s="115"/>
      <c r="Z632" s="115"/>
      <c r="AA632" s="115"/>
      <c r="AB632" s="115"/>
      <c r="AC632" s="115"/>
      <c r="AD632" s="115"/>
      <c r="AE632" s="115"/>
      <c r="AF632" s="115"/>
    </row>
    <row r="633" spans="1:32" ht="12.75" customHeight="1">
      <c r="A633" s="125">
        <v>630</v>
      </c>
      <c r="B633" s="126">
        <v>72.319938317713081</v>
      </c>
      <c r="C633" s="127">
        <f t="shared" si="31"/>
        <v>8.7112906157677994</v>
      </c>
      <c r="D633" s="128"/>
      <c r="H633" s="129"/>
      <c r="I633" s="130">
        <f t="shared" si="41"/>
        <v>630</v>
      </c>
      <c r="J633" s="127">
        <f t="shared" si="33"/>
        <v>120.5332305295218</v>
      </c>
      <c r="K633" s="127">
        <f t="shared" si="34"/>
        <v>5.2267743694606787</v>
      </c>
      <c r="L633" s="128"/>
      <c r="M633" s="116"/>
      <c r="N633" s="120"/>
      <c r="O633" s="120"/>
      <c r="P633" s="129"/>
      <c r="Q633" s="116"/>
      <c r="R633" s="149"/>
      <c r="S633" s="149"/>
      <c r="T633" s="115"/>
      <c r="U633" s="116"/>
      <c r="V633" s="120"/>
      <c r="W633" s="116"/>
      <c r="X633" s="115"/>
      <c r="Y633" s="115"/>
      <c r="Z633" s="115"/>
      <c r="AA633" s="115"/>
      <c r="AB633" s="115"/>
      <c r="AC633" s="115"/>
      <c r="AD633" s="115"/>
      <c r="AE633" s="115"/>
      <c r="AF633" s="115"/>
    </row>
    <row r="634" spans="1:32" ht="12.75" customHeight="1">
      <c r="A634" s="125">
        <v>631</v>
      </c>
      <c r="B634" s="126">
        <v>72.34267032775341</v>
      </c>
      <c r="C634" s="127">
        <f t="shared" si="31"/>
        <v>8.7223763947503095</v>
      </c>
      <c r="D634" s="128"/>
      <c r="H634" s="129"/>
      <c r="I634" s="130">
        <f t="shared" si="41"/>
        <v>631</v>
      </c>
      <c r="J634" s="127">
        <f t="shared" si="33"/>
        <v>120.57111721292236</v>
      </c>
      <c r="K634" s="127">
        <f t="shared" si="34"/>
        <v>5.2334258368501851</v>
      </c>
      <c r="L634" s="128"/>
      <c r="M634" s="116"/>
      <c r="N634" s="120"/>
      <c r="O634" s="120"/>
      <c r="P634" s="129"/>
      <c r="Q634" s="116"/>
      <c r="R634" s="149"/>
      <c r="S634" s="149"/>
      <c r="T634" s="115"/>
      <c r="U634" s="116"/>
      <c r="V634" s="120"/>
      <c r="W634" s="116"/>
      <c r="X634" s="115"/>
      <c r="Y634" s="115"/>
      <c r="Z634" s="115"/>
      <c r="AA634" s="115"/>
      <c r="AB634" s="115"/>
      <c r="AC634" s="115"/>
      <c r="AD634" s="115"/>
      <c r="AE634" s="115"/>
      <c r="AF634" s="115"/>
    </row>
    <row r="635" spans="1:32" ht="12.75" customHeight="1">
      <c r="A635" s="125">
        <v>632</v>
      </c>
      <c r="B635" s="126">
        <v>72.365374416942728</v>
      </c>
      <c r="C635" s="127">
        <f t="shared" si="31"/>
        <v>8.7334585786656476</v>
      </c>
      <c r="D635" s="128"/>
      <c r="H635" s="129"/>
      <c r="I635" s="130">
        <f t="shared" si="41"/>
        <v>632</v>
      </c>
      <c r="J635" s="127">
        <f t="shared" si="33"/>
        <v>120.60895736157121</v>
      </c>
      <c r="K635" s="127">
        <f t="shared" si="34"/>
        <v>5.2400751471993878</v>
      </c>
      <c r="L635" s="128"/>
      <c r="M635" s="116"/>
      <c r="N635" s="120"/>
      <c r="O635" s="120"/>
      <c r="P635" s="129"/>
      <c r="Q635" s="116"/>
      <c r="R635" s="149"/>
      <c r="S635" s="149"/>
      <c r="T635" s="115"/>
      <c r="U635" s="116"/>
      <c r="V635" s="120"/>
      <c r="W635" s="116"/>
      <c r="X635" s="115"/>
      <c r="Y635" s="115"/>
      <c r="Z635" s="115"/>
      <c r="AA635" s="115"/>
      <c r="AB635" s="115"/>
      <c r="AC635" s="115"/>
      <c r="AD635" s="115"/>
      <c r="AE635" s="115"/>
      <c r="AF635" s="115"/>
    </row>
    <row r="636" spans="1:32" ht="12.75" customHeight="1">
      <c r="A636" s="125">
        <v>633</v>
      </c>
      <c r="B636" s="126">
        <v>72.388050673568358</v>
      </c>
      <c r="C636" s="127">
        <f t="shared" si="31"/>
        <v>8.744537173054896</v>
      </c>
      <c r="D636" s="128"/>
      <c r="H636" s="129"/>
      <c r="I636" s="130">
        <f t="shared" si="41"/>
        <v>633</v>
      </c>
      <c r="J636" s="127">
        <f t="shared" si="33"/>
        <v>120.64675112261394</v>
      </c>
      <c r="K636" s="127">
        <f t="shared" si="34"/>
        <v>5.2467223038329376</v>
      </c>
      <c r="L636" s="128"/>
      <c r="M636" s="116"/>
      <c r="N636" s="120"/>
      <c r="O636" s="120"/>
      <c r="P636" s="129"/>
      <c r="Q636" s="116"/>
      <c r="R636" s="149"/>
      <c r="S636" s="149"/>
      <c r="T636" s="115"/>
      <c r="U636" s="116"/>
      <c r="V636" s="120"/>
      <c r="W636" s="116"/>
      <c r="X636" s="115"/>
      <c r="Y636" s="115"/>
      <c r="Z636" s="115"/>
      <c r="AA636" s="115"/>
      <c r="AB636" s="115"/>
      <c r="AC636" s="115"/>
      <c r="AD636" s="115"/>
      <c r="AE636" s="115"/>
      <c r="AF636" s="115"/>
    </row>
    <row r="637" spans="1:32" ht="12.75" customHeight="1">
      <c r="A637" s="125">
        <v>634</v>
      </c>
      <c r="B637" s="126">
        <v>72.410699185499539</v>
      </c>
      <c r="C637" s="127">
        <f t="shared" si="31"/>
        <v>8.7556121834404337</v>
      </c>
      <c r="D637" s="128"/>
      <c r="H637" s="129"/>
      <c r="I637" s="130">
        <f t="shared" si="41"/>
        <v>634</v>
      </c>
      <c r="J637" s="127">
        <f t="shared" si="33"/>
        <v>120.68449864249924</v>
      </c>
      <c r="K637" s="127">
        <f t="shared" si="34"/>
        <v>5.2533673100642595</v>
      </c>
      <c r="L637" s="128"/>
      <c r="M637" s="116"/>
      <c r="N637" s="120"/>
      <c r="O637" s="120"/>
      <c r="P637" s="129"/>
      <c r="Q637" s="116"/>
      <c r="R637" s="149"/>
      <c r="S637" s="149"/>
      <c r="T637" s="115"/>
      <c r="U637" s="116"/>
      <c r="V637" s="120"/>
      <c r="W637" s="116"/>
      <c r="X637" s="115"/>
      <c r="Y637" s="115"/>
      <c r="Z637" s="115"/>
      <c r="AA637" s="115"/>
      <c r="AB637" s="115"/>
      <c r="AC637" s="115"/>
      <c r="AD637" s="115"/>
      <c r="AE637" s="115"/>
      <c r="AF637" s="115"/>
    </row>
    <row r="638" spans="1:32" ht="12.75" customHeight="1">
      <c r="A638" s="125">
        <v>635</v>
      </c>
      <c r="B638" s="126">
        <v>72.433320040190068</v>
      </c>
      <c r="C638" s="127">
        <f t="shared" si="31"/>
        <v>8.7666836153260181</v>
      </c>
      <c r="D638" s="128"/>
      <c r="H638" s="129"/>
      <c r="I638" s="130">
        <f t="shared" si="41"/>
        <v>635</v>
      </c>
      <c r="J638" s="127">
        <f t="shared" si="33"/>
        <v>120.72220006698345</v>
      </c>
      <c r="K638" s="127">
        <f t="shared" si="34"/>
        <v>5.2600101691956107</v>
      </c>
      <c r="L638" s="128"/>
      <c r="M638" s="116"/>
      <c r="N638" s="120"/>
      <c r="O638" s="120"/>
      <c r="P638" s="129"/>
      <c r="Q638" s="116"/>
      <c r="R638" s="149"/>
      <c r="S638" s="149"/>
      <c r="T638" s="115"/>
      <c r="U638" s="116"/>
      <c r="V638" s="120"/>
      <c r="W638" s="116"/>
      <c r="X638" s="115"/>
      <c r="Y638" s="115"/>
      <c r="Z638" s="115"/>
      <c r="AA638" s="115"/>
      <c r="AB638" s="115"/>
      <c r="AC638" s="115"/>
      <c r="AD638" s="115"/>
      <c r="AE638" s="115"/>
      <c r="AF638" s="115"/>
    </row>
    <row r="639" spans="1:32" ht="12.75" customHeight="1">
      <c r="A639" s="125">
        <v>636</v>
      </c>
      <c r="B639" s="126">
        <v>72.455913324680878</v>
      </c>
      <c r="C639" s="127">
        <f t="shared" si="31"/>
        <v>8.7777514741968954</v>
      </c>
      <c r="D639" s="128"/>
      <c r="H639" s="129"/>
      <c r="I639" s="130">
        <f t="shared" si="41"/>
        <v>636</v>
      </c>
      <c r="J639" s="127">
        <f t="shared" si="33"/>
        <v>120.7598555411348</v>
      </c>
      <c r="K639" s="127">
        <f t="shared" si="34"/>
        <v>5.2666508845181363</v>
      </c>
      <c r="L639" s="128"/>
      <c r="M639" s="116"/>
      <c r="N639" s="120"/>
      <c r="O639" s="120"/>
      <c r="P639" s="129"/>
      <c r="Q639" s="116"/>
      <c r="R639" s="149"/>
      <c r="S639" s="149"/>
      <c r="T639" s="115"/>
      <c r="U639" s="116"/>
      <c r="V639" s="120"/>
      <c r="W639" s="116"/>
      <c r="X639" s="115"/>
      <c r="Y639" s="115"/>
      <c r="Z639" s="115"/>
      <c r="AA639" s="115"/>
      <c r="AB639" s="115"/>
      <c r="AC639" s="115"/>
      <c r="AD639" s="115"/>
      <c r="AE639" s="115"/>
      <c r="AF639" s="115"/>
    </row>
    <row r="640" spans="1:32" ht="12.75" customHeight="1">
      <c r="A640" s="125">
        <v>637</v>
      </c>
      <c r="B640" s="126">
        <v>72.478479125602618</v>
      </c>
      <c r="C640" s="127">
        <f t="shared" si="31"/>
        <v>8.7888157655198818</v>
      </c>
      <c r="D640" s="128"/>
      <c r="H640" s="129"/>
      <c r="I640" s="130">
        <f t="shared" si="41"/>
        <v>637</v>
      </c>
      <c r="J640" s="127">
        <f t="shared" si="33"/>
        <v>120.7974652093377</v>
      </c>
      <c r="K640" s="127">
        <f t="shared" si="34"/>
        <v>5.2732894593119291</v>
      </c>
      <c r="L640" s="128"/>
      <c r="M640" s="116"/>
      <c r="N640" s="120"/>
      <c r="O640" s="120"/>
      <c r="P640" s="129"/>
      <c r="Q640" s="116"/>
      <c r="R640" s="149"/>
      <c r="S640" s="149"/>
      <c r="T640" s="115"/>
      <c r="U640" s="116"/>
      <c r="V640" s="120"/>
      <c r="W640" s="116"/>
      <c r="X640" s="115"/>
      <c r="Y640" s="115"/>
      <c r="Z640" s="115"/>
      <c r="AA640" s="115"/>
      <c r="AB640" s="115"/>
      <c r="AC640" s="115"/>
      <c r="AD640" s="115"/>
      <c r="AE640" s="115"/>
      <c r="AF640" s="115"/>
    </row>
    <row r="641" spans="1:32" ht="12.75" customHeight="1">
      <c r="A641" s="125">
        <v>638</v>
      </c>
      <c r="B641" s="126">
        <v>72.501017529178355</v>
      </c>
      <c r="C641" s="127">
        <f t="shared" si="31"/>
        <v>8.799876494743458</v>
      </c>
      <c r="D641" s="128"/>
      <c r="H641" s="129"/>
      <c r="I641" s="130">
        <f t="shared" si="41"/>
        <v>638</v>
      </c>
      <c r="J641" s="127">
        <f t="shared" si="33"/>
        <v>120.83502921529727</v>
      </c>
      <c r="K641" s="127">
        <f t="shared" si="34"/>
        <v>5.2799258968460743</v>
      </c>
      <c r="L641" s="128"/>
      <c r="M641" s="116"/>
      <c r="N641" s="120"/>
      <c r="O641" s="120"/>
      <c r="P641" s="129"/>
      <c r="Q641" s="116"/>
      <c r="R641" s="149"/>
      <c r="S641" s="149"/>
      <c r="T641" s="115"/>
      <c r="U641" s="116"/>
      <c r="V641" s="120"/>
      <c r="W641" s="116"/>
      <c r="X641" s="115"/>
      <c r="Y641" s="115"/>
      <c r="Z641" s="115"/>
      <c r="AA641" s="115"/>
      <c r="AB641" s="115"/>
      <c r="AC641" s="115"/>
      <c r="AD641" s="115"/>
      <c r="AE641" s="115"/>
      <c r="AF641" s="115"/>
    </row>
    <row r="642" spans="1:32" ht="12.75" customHeight="1">
      <c r="A642" s="125">
        <v>639</v>
      </c>
      <c r="B642" s="126">
        <v>72.523528621225935</v>
      </c>
      <c r="C642" s="127">
        <f t="shared" si="31"/>
        <v>8.8109336672978671</v>
      </c>
      <c r="D642" s="128"/>
      <c r="H642" s="129"/>
      <c r="I642" s="130">
        <f t="shared" si="41"/>
        <v>639</v>
      </c>
      <c r="J642" s="127">
        <f t="shared" si="33"/>
        <v>120.87254770204324</v>
      </c>
      <c r="K642" s="127">
        <f t="shared" si="34"/>
        <v>5.2865602003787195</v>
      </c>
      <c r="L642" s="128"/>
      <c r="M642" s="116"/>
      <c r="N642" s="120"/>
      <c r="O642" s="120"/>
      <c r="P642" s="129"/>
      <c r="Q642" s="116"/>
      <c r="R642" s="149"/>
      <c r="S642" s="149"/>
      <c r="T642" s="115"/>
      <c r="U642" s="116"/>
      <c r="V642" s="120"/>
      <c r="W642" s="116"/>
      <c r="X642" s="115"/>
      <c r="Y642" s="115"/>
      <c r="Z642" s="115"/>
      <c r="AA642" s="115"/>
      <c r="AB642" s="115"/>
      <c r="AC642" s="115"/>
      <c r="AD642" s="115"/>
      <c r="AE642" s="115"/>
      <c r="AF642" s="115"/>
    </row>
    <row r="643" spans="1:32" ht="12.75" customHeight="1">
      <c r="A643" s="125">
        <v>640</v>
      </c>
      <c r="B643" s="126">
        <v>72.546012487160738</v>
      </c>
      <c r="C643" s="127">
        <f t="shared" si="31"/>
        <v>8.8219872885951904</v>
      </c>
      <c r="D643" s="128"/>
      <c r="H643" s="129"/>
      <c r="I643" s="130">
        <f t="shared" si="41"/>
        <v>640</v>
      </c>
      <c r="J643" s="127">
        <f t="shared" si="33"/>
        <v>120.91002081193457</v>
      </c>
      <c r="K643" s="127">
        <f t="shared" si="34"/>
        <v>5.2931923731571136</v>
      </c>
      <c r="L643" s="128"/>
      <c r="M643" s="116"/>
      <c r="N643" s="120"/>
      <c r="O643" s="120"/>
      <c r="P643" s="129"/>
      <c r="Q643" s="116"/>
      <c r="R643" s="149"/>
      <c r="S643" s="149"/>
      <c r="T643" s="115"/>
      <c r="U643" s="116"/>
      <c r="V643" s="120"/>
      <c r="W643" s="116"/>
      <c r="X643" s="115"/>
      <c r="Y643" s="115"/>
      <c r="Z643" s="115"/>
      <c r="AA643" s="115"/>
      <c r="AB643" s="115"/>
      <c r="AC643" s="115"/>
      <c r="AD643" s="115"/>
      <c r="AE643" s="115"/>
      <c r="AF643" s="115"/>
    </row>
    <row r="644" spans="1:32" ht="12.75" customHeight="1">
      <c r="A644" s="125">
        <v>641</v>
      </c>
      <c r="B644" s="126">
        <v>72.56846921199795</v>
      </c>
      <c r="C644" s="127">
        <f t="shared" si="31"/>
        <v>8.8330373640294688</v>
      </c>
      <c r="D644" s="128"/>
      <c r="H644" s="129"/>
      <c r="I644" s="130">
        <f t="shared" si="41"/>
        <v>641</v>
      </c>
      <c r="J644" s="127">
        <f t="shared" si="33"/>
        <v>120.94744868666325</v>
      </c>
      <c r="K644" s="127">
        <f t="shared" si="34"/>
        <v>5.2998224184176808</v>
      </c>
      <c r="L644" s="128"/>
      <c r="M644" s="116"/>
      <c r="N644" s="120"/>
      <c r="O644" s="120"/>
      <c r="P644" s="129"/>
      <c r="Q644" s="116"/>
      <c r="R644" s="149"/>
      <c r="S644" s="149"/>
      <c r="T644" s="115"/>
      <c r="U644" s="116"/>
      <c r="V644" s="120"/>
      <c r="W644" s="116"/>
      <c r="X644" s="115"/>
      <c r="Y644" s="115"/>
      <c r="Z644" s="115"/>
      <c r="AA644" s="115"/>
      <c r="AB644" s="115"/>
      <c r="AC644" s="115"/>
      <c r="AD644" s="115"/>
      <c r="AE644" s="115"/>
      <c r="AF644" s="115"/>
    </row>
    <row r="645" spans="1:32" ht="12.75" customHeight="1">
      <c r="A645" s="125">
        <v>642</v>
      </c>
      <c r="B645" s="126">
        <v>72.590898880355212</v>
      </c>
      <c r="C645" s="127">
        <f t="shared" si="31"/>
        <v>8.8440838989767645</v>
      </c>
      <c r="D645" s="128"/>
      <c r="H645" s="129"/>
      <c r="I645" s="130">
        <f t="shared" si="41"/>
        <v>642</v>
      </c>
      <c r="J645" s="127">
        <f t="shared" si="33"/>
        <v>120.98483146725869</v>
      </c>
      <c r="K645" s="127">
        <f t="shared" si="34"/>
        <v>5.3064503393860587</v>
      </c>
      <c r="L645" s="128"/>
      <c r="M645" s="116"/>
      <c r="N645" s="120"/>
      <c r="O645" s="120"/>
      <c r="P645" s="129"/>
      <c r="Q645" s="116"/>
      <c r="R645" s="149"/>
      <c r="S645" s="149"/>
      <c r="T645" s="115"/>
      <c r="U645" s="116"/>
      <c r="V645" s="120"/>
      <c r="W645" s="116"/>
      <c r="X645" s="115"/>
      <c r="Y645" s="115"/>
      <c r="Z645" s="115"/>
      <c r="AA645" s="115"/>
      <c r="AB645" s="115"/>
      <c r="AC645" s="115"/>
      <c r="AD645" s="115"/>
      <c r="AE645" s="115"/>
      <c r="AF645" s="115"/>
    </row>
    <row r="646" spans="1:32" ht="12.75" customHeight="1">
      <c r="A646" s="125">
        <v>643</v>
      </c>
      <c r="B646" s="126">
        <v>72.613301576455115</v>
      </c>
      <c r="C646" s="127">
        <f t="shared" si="31"/>
        <v>8.8551268987952607</v>
      </c>
      <c r="D646" s="128"/>
      <c r="H646" s="129"/>
      <c r="I646" s="130">
        <f t="shared" si="41"/>
        <v>643</v>
      </c>
      <c r="J646" s="127">
        <f t="shared" si="33"/>
        <v>121.02216929409187</v>
      </c>
      <c r="K646" s="127">
        <f t="shared" si="34"/>
        <v>5.3130761392771557</v>
      </c>
      <c r="L646" s="128"/>
      <c r="M646" s="116"/>
      <c r="N646" s="120"/>
      <c r="O646" s="120"/>
      <c r="P646" s="129"/>
      <c r="Q646" s="116"/>
      <c r="R646" s="149"/>
      <c r="S646" s="149"/>
      <c r="T646" s="115"/>
      <c r="U646" s="116"/>
      <c r="V646" s="120"/>
      <c r="W646" s="116"/>
      <c r="X646" s="115"/>
      <c r="Y646" s="115"/>
      <c r="Z646" s="115"/>
      <c r="AA646" s="115"/>
      <c r="AB646" s="115"/>
      <c r="AC646" s="115"/>
      <c r="AD646" s="115"/>
      <c r="AE646" s="115"/>
      <c r="AF646" s="115"/>
    </row>
    <row r="647" spans="1:32" ht="12.75" customHeight="1">
      <c r="A647" s="125">
        <v>644</v>
      </c>
      <c r="B647" s="126">
        <v>72.635677384127575</v>
      </c>
      <c r="C647" s="127">
        <f t="shared" si="31"/>
        <v>8.8661663688253505</v>
      </c>
      <c r="D647" s="128"/>
      <c r="H647" s="129"/>
      <c r="I647" s="130">
        <f t="shared" si="41"/>
        <v>644</v>
      </c>
      <c r="J647" s="127">
        <f t="shared" si="33"/>
        <v>121.0594623068793</v>
      </c>
      <c r="K647" s="127">
        <f t="shared" si="34"/>
        <v>5.3196998212952096</v>
      </c>
      <c r="L647" s="128"/>
      <c r="M647" s="116"/>
      <c r="N647" s="120"/>
      <c r="O647" s="120"/>
      <c r="P647" s="129"/>
      <c r="Q647" s="116"/>
      <c r="R647" s="149"/>
      <c r="S647" s="149"/>
      <c r="T647" s="115"/>
      <c r="U647" s="116"/>
      <c r="V647" s="120"/>
      <c r="W647" s="116"/>
      <c r="X647" s="115"/>
      <c r="Y647" s="115"/>
      <c r="Z647" s="115"/>
      <c r="AA647" s="115"/>
      <c r="AB647" s="115"/>
      <c r="AC647" s="115"/>
      <c r="AD647" s="115"/>
      <c r="AE647" s="115"/>
      <c r="AF647" s="115"/>
    </row>
    <row r="648" spans="1:32" ht="12.75" customHeight="1">
      <c r="A648" s="125">
        <v>645</v>
      </c>
      <c r="B648" s="126">
        <v>72.658026386812253</v>
      </c>
      <c r="C648" s="127">
        <f t="shared" si="31"/>
        <v>8.8772023143897325</v>
      </c>
      <c r="D648" s="128"/>
      <c r="H648" s="129"/>
      <c r="I648" s="130">
        <f t="shared" si="41"/>
        <v>645</v>
      </c>
      <c r="J648" s="127">
        <f t="shared" si="33"/>
        <v>121.09671064468709</v>
      </c>
      <c r="K648" s="127">
        <f t="shared" si="34"/>
        <v>5.3263213886338399</v>
      </c>
      <c r="L648" s="128"/>
      <c r="M648" s="116"/>
      <c r="N648" s="120"/>
      <c r="O648" s="120"/>
      <c r="P648" s="129"/>
      <c r="Q648" s="116"/>
      <c r="R648" s="149"/>
      <c r="S648" s="149"/>
      <c r="T648" s="115"/>
      <c r="U648" s="116"/>
      <c r="V648" s="120"/>
      <c r="W648" s="116"/>
      <c r="X648" s="115"/>
      <c r="Y648" s="115"/>
      <c r="Z648" s="115"/>
      <c r="AA648" s="115"/>
      <c r="AB648" s="115"/>
      <c r="AC648" s="115"/>
      <c r="AD648" s="115"/>
      <c r="AE648" s="115"/>
      <c r="AF648" s="115"/>
    </row>
    <row r="649" spans="1:32" ht="12.75" customHeight="1">
      <c r="A649" s="125">
        <v>646</v>
      </c>
      <c r="B649" s="126">
        <v>72.680348667561091</v>
      </c>
      <c r="C649" s="127">
        <f t="shared" si="31"/>
        <v>8.8882347407934859</v>
      </c>
      <c r="D649" s="128"/>
      <c r="H649" s="129"/>
      <c r="I649" s="130">
        <f t="shared" si="41"/>
        <v>646</v>
      </c>
      <c r="J649" s="127">
        <f t="shared" si="33"/>
        <v>121.13391444593516</v>
      </c>
      <c r="K649" s="127">
        <f t="shared" si="34"/>
        <v>5.3329408444760906</v>
      </c>
      <c r="L649" s="128"/>
      <c r="M649" s="116"/>
      <c r="N649" s="120"/>
      <c r="O649" s="120"/>
      <c r="P649" s="129"/>
      <c r="Q649" s="116"/>
      <c r="R649" s="149"/>
      <c r="S649" s="149"/>
      <c r="T649" s="115"/>
      <c r="U649" s="116"/>
      <c r="V649" s="120"/>
      <c r="W649" s="116"/>
      <c r="X649" s="115"/>
      <c r="Y649" s="115"/>
      <c r="Z649" s="115"/>
      <c r="AA649" s="115"/>
      <c r="AB649" s="115"/>
      <c r="AC649" s="115"/>
      <c r="AD649" s="115"/>
      <c r="AE649" s="115"/>
      <c r="AF649" s="115"/>
    </row>
    <row r="650" spans="1:32" ht="12.75" customHeight="1">
      <c r="A650" s="125">
        <v>647</v>
      </c>
      <c r="B650" s="126">
        <v>72.702644309040608</v>
      </c>
      <c r="C650" s="127">
        <f t="shared" si="31"/>
        <v>8.899263653324164</v>
      </c>
      <c r="D650" s="128"/>
      <c r="H650" s="129"/>
      <c r="I650" s="130">
        <f t="shared" si="41"/>
        <v>647</v>
      </c>
      <c r="J650" s="127">
        <f t="shared" si="33"/>
        <v>121.17107384840102</v>
      </c>
      <c r="K650" s="127">
        <f t="shared" si="34"/>
        <v>5.3395581919944979</v>
      </c>
      <c r="L650" s="128"/>
      <c r="M650" s="116"/>
      <c r="N650" s="120"/>
      <c r="O650" s="120"/>
      <c r="P650" s="129"/>
      <c r="Q650" s="116"/>
      <c r="R650" s="149"/>
      <c r="S650" s="149"/>
      <c r="T650" s="115"/>
      <c r="U650" s="116"/>
      <c r="V650" s="120"/>
      <c r="W650" s="116"/>
      <c r="X650" s="115"/>
      <c r="Y650" s="115"/>
      <c r="Z650" s="115"/>
      <c r="AA650" s="115"/>
      <c r="AB650" s="115"/>
      <c r="AC650" s="115"/>
      <c r="AD650" s="115"/>
      <c r="AE650" s="115"/>
      <c r="AF650" s="115"/>
    </row>
    <row r="651" spans="1:32" ht="12.75" customHeight="1">
      <c r="A651" s="125">
        <v>648</v>
      </c>
      <c r="B651" s="126">
        <v>72.72491339353428</v>
      </c>
      <c r="C651" s="127">
        <f t="shared" si="31"/>
        <v>8.9102890572518909</v>
      </c>
      <c r="D651" s="128"/>
      <c r="H651" s="129"/>
      <c r="I651" s="130">
        <f t="shared" si="41"/>
        <v>648</v>
      </c>
      <c r="J651" s="127">
        <f t="shared" si="33"/>
        <v>121.2081889892238</v>
      </c>
      <c r="K651" s="127">
        <f t="shared" si="34"/>
        <v>5.3461734343511349</v>
      </c>
      <c r="L651" s="128"/>
      <c r="M651" s="116"/>
      <c r="N651" s="120"/>
      <c r="O651" s="120"/>
      <c r="P651" s="129"/>
      <c r="Q651" s="116"/>
      <c r="R651" s="149"/>
      <c r="S651" s="149"/>
      <c r="T651" s="115"/>
      <c r="U651" s="116"/>
      <c r="V651" s="120"/>
      <c r="W651" s="116"/>
      <c r="X651" s="115"/>
      <c r="Y651" s="115"/>
      <c r="Z651" s="115"/>
      <c r="AA651" s="115"/>
      <c r="AB651" s="115"/>
      <c r="AC651" s="115"/>
      <c r="AD651" s="115"/>
      <c r="AE651" s="115"/>
      <c r="AF651" s="115"/>
    </row>
    <row r="652" spans="1:32" ht="12.75" customHeight="1">
      <c r="A652" s="125">
        <v>649</v>
      </c>
      <c r="B652" s="126">
        <v>72.747156002945033</v>
      </c>
      <c r="C652" s="127">
        <f t="shared" si="31"/>
        <v>8.921310957829423</v>
      </c>
      <c r="D652" s="128"/>
      <c r="H652" s="129"/>
      <c r="I652" s="130">
        <f t="shared" si="41"/>
        <v>649</v>
      </c>
      <c r="J652" s="127">
        <f t="shared" si="33"/>
        <v>121.24526000490839</v>
      </c>
      <c r="K652" s="127">
        <f t="shared" si="34"/>
        <v>5.352786574697654</v>
      </c>
      <c r="L652" s="128"/>
      <c r="M652" s="116"/>
      <c r="N652" s="120"/>
      <c r="O652" s="120"/>
      <c r="P652" s="129"/>
      <c r="Q652" s="116"/>
      <c r="R652" s="149"/>
      <c r="S652" s="149"/>
      <c r="T652" s="115"/>
      <c r="U652" s="116"/>
      <c r="V652" s="120"/>
      <c r="W652" s="116"/>
      <c r="X652" s="115"/>
      <c r="Y652" s="115"/>
      <c r="Z652" s="115"/>
      <c r="AA652" s="115"/>
      <c r="AB652" s="115"/>
      <c r="AC652" s="115"/>
      <c r="AD652" s="115"/>
      <c r="AE652" s="115"/>
      <c r="AF652" s="115"/>
    </row>
    <row r="653" spans="1:32" ht="12.75" customHeight="1">
      <c r="A653" s="125">
        <v>650</v>
      </c>
      <c r="B653" s="126">
        <v>72.769372218797344</v>
      </c>
      <c r="C653" s="127">
        <f t="shared" si="31"/>
        <v>8.9323293602922682</v>
      </c>
      <c r="D653" s="128"/>
      <c r="H653" s="129"/>
      <c r="I653" s="130">
        <f t="shared" si="41"/>
        <v>650</v>
      </c>
      <c r="J653" s="127">
        <f t="shared" si="33"/>
        <v>121.28228703132891</v>
      </c>
      <c r="K653" s="127">
        <f t="shared" si="34"/>
        <v>5.3593976161753609</v>
      </c>
      <c r="L653" s="128"/>
      <c r="M653" s="116"/>
      <c r="N653" s="120"/>
      <c r="O653" s="120"/>
      <c r="P653" s="129"/>
      <c r="Q653" s="116"/>
      <c r="R653" s="149"/>
      <c r="S653" s="149"/>
      <c r="T653" s="115"/>
      <c r="U653" s="116"/>
      <c r="V653" s="120"/>
      <c r="W653" s="116"/>
      <c r="X653" s="115"/>
      <c r="Y653" s="115"/>
      <c r="Z653" s="115"/>
      <c r="AA653" s="115"/>
      <c r="AB653" s="115"/>
      <c r="AC653" s="115"/>
      <c r="AD653" s="115"/>
      <c r="AE653" s="115"/>
      <c r="AF653" s="115"/>
    </row>
    <row r="654" spans="1:32" ht="12.75" customHeight="1">
      <c r="A654" s="125">
        <v>651</v>
      </c>
      <c r="B654" s="126">
        <v>72.79156212223981</v>
      </c>
      <c r="C654" s="127">
        <f t="shared" si="31"/>
        <v>8.9433442698587413</v>
      </c>
      <c r="D654" s="128"/>
      <c r="H654" s="129"/>
      <c r="I654" s="130">
        <f t="shared" si="41"/>
        <v>651</v>
      </c>
      <c r="J654" s="127">
        <f t="shared" si="33"/>
        <v>121.31927020373303</v>
      </c>
      <c r="K654" s="127">
        <f t="shared" si="34"/>
        <v>5.3660065619152446</v>
      </c>
      <c r="L654" s="128"/>
      <c r="M654" s="116"/>
      <c r="N654" s="120"/>
      <c r="O654" s="120"/>
      <c r="P654" s="129"/>
      <c r="Q654" s="116"/>
      <c r="R654" s="149"/>
      <c r="S654" s="149"/>
      <c r="T654" s="115"/>
      <c r="U654" s="116"/>
      <c r="V654" s="120"/>
      <c r="W654" s="116"/>
      <c r="X654" s="115"/>
      <c r="Y654" s="115"/>
      <c r="Z654" s="115"/>
      <c r="AA654" s="115"/>
      <c r="AB654" s="115"/>
      <c r="AC654" s="115"/>
      <c r="AD654" s="115"/>
      <c r="AE654" s="115"/>
      <c r="AF654" s="115"/>
    </row>
    <row r="655" spans="1:32" ht="12.75" customHeight="1">
      <c r="A655" s="125">
        <v>652</v>
      </c>
      <c r="B655" s="126">
        <v>72.813725794047357</v>
      </c>
      <c r="C655" s="127">
        <f t="shared" si="31"/>
        <v>8.9543556917300631</v>
      </c>
      <c r="D655" s="128"/>
      <c r="H655" s="129"/>
      <c r="I655" s="130">
        <f t="shared" si="41"/>
        <v>652</v>
      </c>
      <c r="J655" s="127">
        <f t="shared" si="33"/>
        <v>121.35620965674561</v>
      </c>
      <c r="K655" s="127">
        <f t="shared" si="34"/>
        <v>5.3726134150380371</v>
      </c>
      <c r="L655" s="128"/>
      <c r="M655" s="116"/>
      <c r="N655" s="120"/>
      <c r="O655" s="120"/>
      <c r="P655" s="129"/>
      <c r="Q655" s="116"/>
      <c r="R655" s="149"/>
      <c r="S655" s="149"/>
      <c r="T655" s="115"/>
      <c r="U655" s="116"/>
      <c r="V655" s="120"/>
      <c r="W655" s="116"/>
      <c r="X655" s="115"/>
      <c r="Y655" s="115"/>
      <c r="Z655" s="115"/>
      <c r="AA655" s="115"/>
      <c r="AB655" s="115"/>
      <c r="AC655" s="115"/>
      <c r="AD655" s="115"/>
      <c r="AE655" s="115"/>
      <c r="AF655" s="115"/>
    </row>
    <row r="656" spans="1:32" ht="12.75" customHeight="1">
      <c r="A656" s="125">
        <v>653</v>
      </c>
      <c r="B656" s="126">
        <v>72.835863314623495</v>
      </c>
      <c r="C656" s="127">
        <f t="shared" si="31"/>
        <v>8.9653636310904421</v>
      </c>
      <c r="D656" s="128"/>
      <c r="H656" s="129"/>
      <c r="I656" s="130">
        <f t="shared" si="41"/>
        <v>653</v>
      </c>
      <c r="J656" s="127">
        <f t="shared" si="33"/>
        <v>121.3931055243725</v>
      </c>
      <c r="K656" s="127">
        <f t="shared" si="34"/>
        <v>5.3792181786542645</v>
      </c>
      <c r="L656" s="128"/>
      <c r="M656" s="116"/>
      <c r="N656" s="120"/>
      <c r="O656" s="120"/>
      <c r="P656" s="129"/>
      <c r="Q656" s="116"/>
      <c r="R656" s="149"/>
      <c r="S656" s="149"/>
      <c r="T656" s="115"/>
      <c r="U656" s="116"/>
      <c r="V656" s="120"/>
      <c r="W656" s="116"/>
      <c r="X656" s="115"/>
      <c r="Y656" s="115"/>
      <c r="Z656" s="115"/>
      <c r="AA656" s="115"/>
      <c r="AB656" s="115"/>
      <c r="AC656" s="115"/>
      <c r="AD656" s="115"/>
      <c r="AE656" s="115"/>
      <c r="AF656" s="115"/>
    </row>
    <row r="657" spans="1:32" ht="12.75" customHeight="1">
      <c r="A657" s="125">
        <v>654</v>
      </c>
      <c r="B657" s="126">
        <v>72.857974764002648</v>
      </c>
      <c r="C657" s="127">
        <f t="shared" si="31"/>
        <v>8.9763680931071601</v>
      </c>
      <c r="D657" s="128"/>
      <c r="H657" s="129"/>
      <c r="I657" s="130">
        <f t="shared" si="41"/>
        <v>654</v>
      </c>
      <c r="J657" s="127">
        <f t="shared" si="33"/>
        <v>121.42995794000441</v>
      </c>
      <c r="K657" s="127">
        <f t="shared" si="34"/>
        <v>5.3858208558642957</v>
      </c>
      <c r="L657" s="128"/>
      <c r="M657" s="116"/>
      <c r="N657" s="120"/>
      <c r="O657" s="120"/>
      <c r="P657" s="129"/>
      <c r="Q657" s="116"/>
      <c r="R657" s="149"/>
      <c r="S657" s="149"/>
      <c r="T657" s="115"/>
      <c r="U657" s="116"/>
      <c r="V657" s="120"/>
      <c r="W657" s="116"/>
      <c r="X657" s="115"/>
      <c r="Y657" s="115"/>
      <c r="Z657" s="115"/>
      <c r="AA657" s="115"/>
      <c r="AB657" s="115"/>
      <c r="AC657" s="115"/>
      <c r="AD657" s="115"/>
      <c r="AE657" s="115"/>
      <c r="AF657" s="115"/>
    </row>
    <row r="658" spans="1:32" ht="12.75" customHeight="1">
      <c r="A658" s="125">
        <v>655</v>
      </c>
      <c r="B658" s="126">
        <v>72.880060221852375</v>
      </c>
      <c r="C658" s="127">
        <f t="shared" si="31"/>
        <v>8.9873690829306518</v>
      </c>
      <c r="D658" s="128"/>
      <c r="H658" s="129"/>
      <c r="I658" s="130">
        <f t="shared" si="41"/>
        <v>655</v>
      </c>
      <c r="J658" s="127">
        <f t="shared" si="33"/>
        <v>121.46676703642063</v>
      </c>
      <c r="K658" s="127">
        <f t="shared" si="34"/>
        <v>5.3924214497583902</v>
      </c>
      <c r="L658" s="128"/>
      <c r="M658" s="116"/>
      <c r="N658" s="120"/>
      <c r="O658" s="120"/>
      <c r="P658" s="129"/>
      <c r="Q658" s="116"/>
      <c r="R658" s="149"/>
      <c r="S658" s="149"/>
      <c r="T658" s="115"/>
      <c r="U658" s="116"/>
      <c r="V658" s="120"/>
      <c r="W658" s="116"/>
      <c r="X658" s="115"/>
      <c r="Y658" s="115"/>
      <c r="Z658" s="115"/>
      <c r="AA658" s="115"/>
      <c r="AB658" s="115"/>
      <c r="AC658" s="115"/>
      <c r="AD658" s="115"/>
      <c r="AE658" s="115"/>
      <c r="AF658" s="115"/>
    </row>
    <row r="659" spans="1:32" ht="12.75" customHeight="1">
      <c r="A659" s="125">
        <v>656</v>
      </c>
      <c r="B659" s="126">
        <v>72.902119767475654</v>
      </c>
      <c r="C659" s="127">
        <f t="shared" si="31"/>
        <v>8.998366605694585</v>
      </c>
      <c r="D659" s="128"/>
      <c r="H659" s="129"/>
      <c r="I659" s="130">
        <f t="shared" si="41"/>
        <v>656</v>
      </c>
      <c r="J659" s="127">
        <f t="shared" si="33"/>
        <v>121.50353294579276</v>
      </c>
      <c r="K659" s="127">
        <f t="shared" si="34"/>
        <v>5.3990199634167508</v>
      </c>
      <c r="L659" s="128"/>
      <c r="M659" s="116"/>
      <c r="N659" s="120"/>
      <c r="O659" s="120"/>
      <c r="P659" s="129"/>
      <c r="Q659" s="116"/>
      <c r="R659" s="149"/>
      <c r="S659" s="149"/>
      <c r="T659" s="115"/>
      <c r="U659" s="116"/>
      <c r="V659" s="120"/>
      <c r="W659" s="116"/>
      <c r="X659" s="115"/>
      <c r="Y659" s="115"/>
      <c r="Z659" s="115"/>
      <c r="AA659" s="115"/>
      <c r="AB659" s="115"/>
      <c r="AC659" s="115"/>
      <c r="AD659" s="115"/>
      <c r="AE659" s="115"/>
      <c r="AF659" s="115"/>
    </row>
    <row r="660" spans="1:32" ht="12.75" customHeight="1">
      <c r="A660" s="125">
        <v>657</v>
      </c>
      <c r="B660" s="126">
        <v>72.924153479813043</v>
      </c>
      <c r="C660" s="127">
        <f t="shared" si="31"/>
        <v>9.0093606665159509</v>
      </c>
      <c r="D660" s="128"/>
      <c r="H660" s="129"/>
      <c r="I660" s="130">
        <f t="shared" si="41"/>
        <v>657</v>
      </c>
      <c r="J660" s="127">
        <f t="shared" si="33"/>
        <v>121.54025579968841</v>
      </c>
      <c r="K660" s="127">
        <f t="shared" si="34"/>
        <v>5.4056163999095705</v>
      </c>
      <c r="L660" s="128"/>
      <c r="M660" s="116"/>
      <c r="N660" s="120"/>
      <c r="O660" s="120"/>
      <c r="P660" s="129"/>
      <c r="Q660" s="116"/>
      <c r="R660" s="149"/>
      <c r="S660" s="149"/>
      <c r="T660" s="115"/>
      <c r="U660" s="116"/>
      <c r="V660" s="120"/>
      <c r="W660" s="116"/>
      <c r="X660" s="115"/>
      <c r="Y660" s="115"/>
      <c r="Z660" s="115"/>
      <c r="AA660" s="115"/>
      <c r="AB660" s="115"/>
      <c r="AC660" s="115"/>
      <c r="AD660" s="115"/>
      <c r="AE660" s="115"/>
      <c r="AF660" s="115"/>
    </row>
    <row r="661" spans="1:32" ht="12.75" customHeight="1">
      <c r="A661" s="125">
        <v>658</v>
      </c>
      <c r="B661" s="126">
        <v>72.946161437444914</v>
      </c>
      <c r="C661" s="127">
        <f t="shared" si="31"/>
        <v>9.0203512704951425</v>
      </c>
      <c r="D661" s="128"/>
      <c r="H661" s="129"/>
      <c r="I661" s="130">
        <f t="shared" si="41"/>
        <v>658</v>
      </c>
      <c r="J661" s="127">
        <f t="shared" si="33"/>
        <v>121.57693572907486</v>
      </c>
      <c r="K661" s="127">
        <f t="shared" si="34"/>
        <v>5.412210762297085</v>
      </c>
      <c r="L661" s="128"/>
      <c r="M661" s="116"/>
      <c r="N661" s="120"/>
      <c r="O661" s="120"/>
      <c r="P661" s="129"/>
      <c r="Q661" s="116"/>
      <c r="R661" s="149"/>
      <c r="S661" s="149"/>
      <c r="T661" s="115"/>
      <c r="U661" s="116"/>
      <c r="V661" s="120"/>
      <c r="W661" s="116"/>
      <c r="X661" s="115"/>
      <c r="Y661" s="115"/>
      <c r="Z661" s="115"/>
      <c r="AA661" s="115"/>
      <c r="AB661" s="115"/>
      <c r="AC661" s="115"/>
      <c r="AD661" s="115"/>
      <c r="AE661" s="115"/>
      <c r="AF661" s="115"/>
    </row>
    <row r="662" spans="1:32" ht="12.75" customHeight="1">
      <c r="A662" s="125">
        <v>659</v>
      </c>
      <c r="B662" s="126">
        <v>72.968143718593666</v>
      </c>
      <c r="C662" s="127">
        <f t="shared" si="31"/>
        <v>9.0313384227160256</v>
      </c>
      <c r="D662" s="128"/>
      <c r="H662" s="129"/>
      <c r="I662" s="130">
        <f t="shared" si="41"/>
        <v>659</v>
      </c>
      <c r="J662" s="127">
        <f t="shared" si="33"/>
        <v>121.61357286432278</v>
      </c>
      <c r="K662" s="127">
        <f t="shared" si="34"/>
        <v>5.418803053629615</v>
      </c>
      <c r="L662" s="128"/>
      <c r="M662" s="116"/>
      <c r="N662" s="120"/>
      <c r="O662" s="120"/>
      <c r="P662" s="129"/>
      <c r="Q662" s="116"/>
      <c r="R662" s="149"/>
      <c r="S662" s="149"/>
      <c r="T662" s="115"/>
      <c r="U662" s="116"/>
      <c r="V662" s="120"/>
      <c r="W662" s="116"/>
      <c r="X662" s="115"/>
      <c r="Y662" s="115"/>
      <c r="Z662" s="115"/>
      <c r="AA662" s="115"/>
      <c r="AB662" s="115"/>
      <c r="AC662" s="115"/>
      <c r="AD662" s="115"/>
      <c r="AE662" s="115"/>
      <c r="AF662" s="115"/>
    </row>
    <row r="663" spans="1:32" ht="12.75" customHeight="1">
      <c r="A663" s="125">
        <v>660</v>
      </c>
      <c r="B663" s="126">
        <v>72.990100401125858</v>
      </c>
      <c r="C663" s="127">
        <f t="shared" si="31"/>
        <v>9.0423221282460329</v>
      </c>
      <c r="D663" s="128"/>
      <c r="H663" s="129"/>
      <c r="I663" s="130">
        <f t="shared" si="41"/>
        <v>660</v>
      </c>
      <c r="J663" s="127">
        <f t="shared" si="33"/>
        <v>121.65016733520977</v>
      </c>
      <c r="K663" s="127">
        <f t="shared" si="34"/>
        <v>5.4253932769476192</v>
      </c>
      <c r="L663" s="128"/>
      <c r="M663" s="116"/>
      <c r="N663" s="120"/>
      <c r="O663" s="120"/>
      <c r="P663" s="129"/>
      <c r="Q663" s="116"/>
      <c r="R663" s="149"/>
      <c r="S663" s="149"/>
      <c r="T663" s="115"/>
      <c r="U663" s="116"/>
      <c r="V663" s="120"/>
      <c r="W663" s="116"/>
      <c r="X663" s="115"/>
      <c r="Y663" s="115"/>
      <c r="Z663" s="115"/>
      <c r="AA663" s="115"/>
      <c r="AB663" s="115"/>
      <c r="AC663" s="115"/>
      <c r="AD663" s="115"/>
      <c r="AE663" s="115"/>
      <c r="AF663" s="115"/>
    </row>
    <row r="664" spans="1:32" ht="12.75" customHeight="1">
      <c r="A664" s="125">
        <v>661</v>
      </c>
      <c r="B664" s="126">
        <v>73.012031562554398</v>
      </c>
      <c r="C664" s="127">
        <f t="shared" si="31"/>
        <v>9.053302392136235</v>
      </c>
      <c r="D664" s="128"/>
      <c r="H664" s="129"/>
      <c r="I664" s="130">
        <f t="shared" si="41"/>
        <v>661</v>
      </c>
      <c r="J664" s="127">
        <f t="shared" si="33"/>
        <v>121.686719270924</v>
      </c>
      <c r="K664" s="127">
        <f t="shared" si="34"/>
        <v>5.4319814352817408</v>
      </c>
      <c r="L664" s="128"/>
      <c r="M664" s="116"/>
      <c r="N664" s="120"/>
      <c r="O664" s="120"/>
      <c r="P664" s="129"/>
      <c r="Q664" s="116"/>
      <c r="R664" s="149"/>
      <c r="S664" s="149"/>
      <c r="T664" s="115"/>
      <c r="U664" s="116"/>
      <c r="V664" s="120"/>
      <c r="W664" s="116"/>
      <c r="X664" s="115"/>
      <c r="Y664" s="115"/>
      <c r="Z664" s="115"/>
      <c r="AA664" s="115"/>
      <c r="AB664" s="115"/>
      <c r="AC664" s="115"/>
      <c r="AD664" s="115"/>
      <c r="AE664" s="115"/>
      <c r="AF664" s="115"/>
    </row>
    <row r="665" spans="1:32" ht="12.75" customHeight="1">
      <c r="A665" s="125">
        <v>662</v>
      </c>
      <c r="B665" s="126">
        <v>73.03393728004059</v>
      </c>
      <c r="C665" s="127">
        <f t="shared" si="31"/>
        <v>9.0642792194214294</v>
      </c>
      <c r="D665" s="128"/>
      <c r="H665" s="129"/>
      <c r="I665" s="130">
        <f t="shared" si="41"/>
        <v>662</v>
      </c>
      <c r="J665" s="127">
        <f t="shared" si="33"/>
        <v>121.72322880006766</v>
      </c>
      <c r="K665" s="127">
        <f t="shared" si="34"/>
        <v>5.4385675316528577</v>
      </c>
      <c r="L665" s="128"/>
      <c r="M665" s="116"/>
      <c r="N665" s="120"/>
      <c r="O665" s="120"/>
      <c r="P665" s="129"/>
      <c r="Q665" s="116"/>
      <c r="R665" s="149"/>
      <c r="S665" s="149"/>
      <c r="T665" s="115"/>
      <c r="U665" s="116"/>
      <c r="V665" s="120"/>
      <c r="W665" s="116"/>
      <c r="X665" s="115"/>
      <c r="Y665" s="115"/>
      <c r="Z665" s="115"/>
      <c r="AA665" s="115"/>
      <c r="AB665" s="115"/>
      <c r="AC665" s="115"/>
      <c r="AD665" s="115"/>
      <c r="AE665" s="115"/>
      <c r="AF665" s="115"/>
    </row>
    <row r="666" spans="1:32" ht="12.75" customHeight="1">
      <c r="A666" s="125">
        <v>663</v>
      </c>
      <c r="B666" s="126">
        <v>73.055817630396419</v>
      </c>
      <c r="C666" s="127">
        <f t="shared" si="31"/>
        <v>9.0752526151202062</v>
      </c>
      <c r="D666" s="128"/>
      <c r="H666" s="129"/>
      <c r="I666" s="130">
        <f t="shared" si="41"/>
        <v>663</v>
      </c>
      <c r="J666" s="127">
        <f t="shared" si="33"/>
        <v>121.75969605066071</v>
      </c>
      <c r="K666" s="127">
        <f t="shared" si="34"/>
        <v>5.4451515690721237</v>
      </c>
      <c r="L666" s="128"/>
      <c r="M666" s="116"/>
      <c r="N666" s="120"/>
      <c r="O666" s="120"/>
      <c r="P666" s="129"/>
      <c r="Q666" s="116"/>
      <c r="R666" s="149"/>
      <c r="S666" s="149"/>
      <c r="T666" s="115"/>
      <c r="U666" s="116"/>
      <c r="V666" s="120"/>
      <c r="W666" s="116"/>
      <c r="X666" s="115"/>
      <c r="Y666" s="115"/>
      <c r="Z666" s="115"/>
      <c r="AA666" s="115"/>
      <c r="AB666" s="115"/>
      <c r="AC666" s="115"/>
      <c r="AD666" s="115"/>
      <c r="AE666" s="115"/>
      <c r="AF666" s="115"/>
    </row>
    <row r="667" spans="1:32" ht="12.75" customHeight="1">
      <c r="A667" s="125">
        <v>664</v>
      </c>
      <c r="B667" s="126">
        <v>73.077672690086516</v>
      </c>
      <c r="C667" s="127">
        <f t="shared" si="31"/>
        <v>9.0862225842350366</v>
      </c>
      <c r="D667" s="128"/>
      <c r="H667" s="129"/>
      <c r="I667" s="130">
        <f t="shared" si="41"/>
        <v>664</v>
      </c>
      <c r="J667" s="127">
        <f t="shared" si="33"/>
        <v>121.7961211501442</v>
      </c>
      <c r="K667" s="127">
        <f t="shared" si="34"/>
        <v>5.4517335505410207</v>
      </c>
      <c r="L667" s="128"/>
      <c r="M667" s="116"/>
      <c r="N667" s="120"/>
      <c r="O667" s="120"/>
      <c r="P667" s="129"/>
      <c r="Q667" s="116"/>
      <c r="R667" s="149"/>
      <c r="S667" s="149"/>
      <c r="T667" s="115"/>
      <c r="U667" s="116"/>
      <c r="V667" s="120"/>
      <c r="W667" s="116"/>
      <c r="X667" s="115"/>
      <c r="Y667" s="115"/>
      <c r="Z667" s="115"/>
      <c r="AA667" s="115"/>
      <c r="AB667" s="115"/>
      <c r="AC667" s="115"/>
      <c r="AD667" s="115"/>
      <c r="AE667" s="115"/>
      <c r="AF667" s="115"/>
    </row>
    <row r="668" spans="1:32" ht="12.75" customHeight="1">
      <c r="A668" s="125">
        <v>665</v>
      </c>
      <c r="B668" s="126">
        <v>73.099502535230314</v>
      </c>
      <c r="C668" s="127">
        <f t="shared" si="31"/>
        <v>9.0971891317523426</v>
      </c>
      <c r="D668" s="128"/>
      <c r="H668" s="129"/>
      <c r="I668" s="130">
        <f t="shared" si="41"/>
        <v>665</v>
      </c>
      <c r="J668" s="127">
        <f t="shared" si="33"/>
        <v>121.83250422538386</v>
      </c>
      <c r="K668" s="127">
        <f t="shared" si="34"/>
        <v>5.4583134790514052</v>
      </c>
      <c r="L668" s="128"/>
      <c r="M668" s="116"/>
      <c r="N668" s="120"/>
      <c r="O668" s="120"/>
      <c r="P668" s="129"/>
      <c r="Q668" s="116"/>
      <c r="R668" s="149"/>
      <c r="S668" s="149"/>
      <c r="T668" s="115"/>
      <c r="U668" s="116"/>
      <c r="V668" s="120"/>
      <c r="W668" s="116"/>
      <c r="X668" s="115"/>
      <c r="Y668" s="115"/>
      <c r="Z668" s="115"/>
      <c r="AA668" s="115"/>
      <c r="AB668" s="115"/>
      <c r="AC668" s="115"/>
      <c r="AD668" s="115"/>
      <c r="AE668" s="115"/>
      <c r="AF668" s="115"/>
    </row>
    <row r="669" spans="1:32" ht="12.75" customHeight="1">
      <c r="A669" s="125">
        <v>666</v>
      </c>
      <c r="B669" s="126">
        <v>73.121307241604086</v>
      </c>
      <c r="C669" s="127">
        <f t="shared" si="31"/>
        <v>9.1081522626425873</v>
      </c>
      <c r="D669" s="128"/>
      <c r="H669" s="129"/>
      <c r="I669" s="130">
        <f t="shared" si="41"/>
        <v>666</v>
      </c>
      <c r="J669" s="127">
        <f t="shared" si="33"/>
        <v>121.86884540267349</v>
      </c>
      <c r="K669" s="127">
        <f t="shared" si="34"/>
        <v>5.4648913575855511</v>
      </c>
      <c r="L669" s="128"/>
      <c r="M669" s="116"/>
      <c r="N669" s="120"/>
      <c r="O669" s="120"/>
      <c r="P669" s="129"/>
      <c r="Q669" s="116"/>
      <c r="R669" s="149"/>
      <c r="S669" s="149"/>
      <c r="T669" s="115"/>
      <c r="U669" s="116"/>
      <c r="V669" s="120"/>
      <c r="W669" s="116"/>
      <c r="X669" s="115"/>
      <c r="Y669" s="115"/>
      <c r="Z669" s="115"/>
      <c r="AA669" s="115"/>
      <c r="AB669" s="115"/>
      <c r="AC669" s="115"/>
      <c r="AD669" s="115"/>
      <c r="AE669" s="115"/>
      <c r="AF669" s="115"/>
    </row>
    <row r="670" spans="1:32" ht="12.75" customHeight="1">
      <c r="A670" s="125">
        <v>667</v>
      </c>
      <c r="B670" s="126">
        <v>73.143086884643054</v>
      </c>
      <c r="C670" s="127">
        <f t="shared" si="31"/>
        <v>9.1191119818603354</v>
      </c>
      <c r="D670" s="128"/>
      <c r="H670" s="129"/>
      <c r="I670" s="130">
        <f t="shared" si="41"/>
        <v>667</v>
      </c>
      <c r="J670" s="127">
        <f t="shared" si="33"/>
        <v>121.90514480773842</v>
      </c>
      <c r="K670" s="127">
        <f t="shared" si="34"/>
        <v>5.4714671891162014</v>
      </c>
      <c r="L670" s="128"/>
      <c r="M670" s="116"/>
      <c r="N670" s="120"/>
      <c r="O670" s="120"/>
      <c r="P670" s="129"/>
      <c r="Q670" s="116"/>
      <c r="R670" s="149"/>
      <c r="S670" s="149"/>
      <c r="T670" s="115"/>
      <c r="U670" s="116"/>
      <c r="V670" s="120"/>
      <c r="W670" s="116"/>
      <c r="X670" s="115"/>
      <c r="Y670" s="115"/>
      <c r="Z670" s="115"/>
      <c r="AA670" s="115"/>
      <c r="AB670" s="115"/>
      <c r="AC670" s="115"/>
      <c r="AD670" s="115"/>
      <c r="AE670" s="115"/>
      <c r="AF670" s="115"/>
    </row>
    <row r="671" spans="1:32" ht="12.75" customHeight="1">
      <c r="A671" s="125">
        <v>668</v>
      </c>
      <c r="B671" s="126">
        <v>73.164841539443429</v>
      </c>
      <c r="C671" s="127">
        <f t="shared" si="31"/>
        <v>9.130068294344337</v>
      </c>
      <c r="D671" s="128"/>
      <c r="H671" s="129"/>
      <c r="I671" s="130">
        <f t="shared" si="41"/>
        <v>668</v>
      </c>
      <c r="J671" s="127">
        <f t="shared" si="33"/>
        <v>121.94140256573905</v>
      </c>
      <c r="K671" s="127">
        <f t="shared" si="34"/>
        <v>5.4780409766066018</v>
      </c>
      <c r="L671" s="128"/>
      <c r="M671" s="116"/>
      <c r="N671" s="120"/>
      <c r="O671" s="120"/>
      <c r="P671" s="129"/>
      <c r="Q671" s="116"/>
      <c r="R671" s="149"/>
      <c r="S671" s="149"/>
      <c r="T671" s="115"/>
      <c r="U671" s="116"/>
      <c r="V671" s="120"/>
      <c r="W671" s="116"/>
      <c r="X671" s="115"/>
      <c r="Y671" s="115"/>
      <c r="Z671" s="115"/>
      <c r="AA671" s="115"/>
      <c r="AB671" s="115"/>
      <c r="AC671" s="115"/>
      <c r="AD671" s="115"/>
      <c r="AE671" s="115"/>
      <c r="AF671" s="115"/>
    </row>
    <row r="672" spans="1:32" ht="12.75" customHeight="1">
      <c r="A672" s="125">
        <v>669</v>
      </c>
      <c r="B672" s="126">
        <v>73.186571280764312</v>
      </c>
      <c r="C672" s="127">
        <f t="shared" si="31"/>
        <v>9.1410212050176174</v>
      </c>
      <c r="D672" s="128"/>
      <c r="H672" s="129"/>
      <c r="I672" s="130">
        <f t="shared" si="41"/>
        <v>669</v>
      </c>
      <c r="J672" s="127">
        <f t="shared" si="33"/>
        <v>121.97761880127386</v>
      </c>
      <c r="K672" s="127">
        <f t="shared" si="34"/>
        <v>5.4846127230105708</v>
      </c>
      <c r="L672" s="128"/>
      <c r="M672" s="116"/>
      <c r="N672" s="120"/>
      <c r="O672" s="120"/>
      <c r="P672" s="129"/>
      <c r="Q672" s="116"/>
      <c r="R672" s="149"/>
      <c r="S672" s="149"/>
      <c r="T672" s="115"/>
      <c r="U672" s="116"/>
      <c r="V672" s="120"/>
      <c r="W672" s="116"/>
      <c r="X672" s="115"/>
      <c r="Y672" s="115"/>
      <c r="Z672" s="115"/>
      <c r="AA672" s="115"/>
      <c r="AB672" s="115"/>
      <c r="AC672" s="115"/>
      <c r="AD672" s="115"/>
      <c r="AE672" s="115"/>
      <c r="AF672" s="115"/>
    </row>
    <row r="673" spans="1:32" ht="12.75" customHeight="1">
      <c r="A673" s="125">
        <v>670</v>
      </c>
      <c r="B673" s="126">
        <v>73.208276183029923</v>
      </c>
      <c r="C673" s="127">
        <f t="shared" si="31"/>
        <v>9.1519707187875241</v>
      </c>
      <c r="D673" s="128"/>
      <c r="H673" s="129"/>
      <c r="I673" s="130">
        <f t="shared" si="41"/>
        <v>670</v>
      </c>
      <c r="J673" s="127">
        <f t="shared" si="33"/>
        <v>122.01379363838321</v>
      </c>
      <c r="K673" s="127">
        <f t="shared" si="34"/>
        <v>5.4911824312725148</v>
      </c>
      <c r="L673" s="128"/>
      <c r="M673" s="116"/>
      <c r="N673" s="120"/>
      <c r="O673" s="120"/>
      <c r="P673" s="129"/>
      <c r="Q673" s="116"/>
      <c r="R673" s="149"/>
      <c r="S673" s="149"/>
      <c r="T673" s="115"/>
      <c r="U673" s="116"/>
      <c r="V673" s="120"/>
      <c r="W673" s="116"/>
      <c r="X673" s="115"/>
      <c r="Y673" s="115"/>
      <c r="Z673" s="115"/>
      <c r="AA673" s="115"/>
      <c r="AB673" s="115"/>
      <c r="AC673" s="115"/>
      <c r="AD673" s="115"/>
      <c r="AE673" s="115"/>
      <c r="AF673" s="115"/>
    </row>
    <row r="674" spans="1:32" ht="12.75" customHeight="1">
      <c r="A674" s="125">
        <v>671</v>
      </c>
      <c r="B674" s="126">
        <v>73.229956320331453</v>
      </c>
      <c r="C674" s="127">
        <f t="shared" si="31"/>
        <v>9.1629168405458223</v>
      </c>
      <c r="D674" s="128"/>
      <c r="H674" s="129"/>
      <c r="I674" s="130">
        <f t="shared" si="41"/>
        <v>671</v>
      </c>
      <c r="J674" s="127">
        <f t="shared" si="33"/>
        <v>122.04992720055243</v>
      </c>
      <c r="K674" s="127">
        <f t="shared" si="34"/>
        <v>5.4977501043274923</v>
      </c>
      <c r="L674" s="128"/>
      <c r="M674" s="116"/>
      <c r="N674" s="120"/>
      <c r="O674" s="120"/>
      <c r="P674" s="129"/>
      <c r="Q674" s="116"/>
      <c r="R674" s="149"/>
      <c r="S674" s="149"/>
      <c r="T674" s="115"/>
      <c r="U674" s="116"/>
      <c r="V674" s="120"/>
      <c r="W674" s="116"/>
      <c r="X674" s="115"/>
      <c r="Y674" s="115"/>
      <c r="Z674" s="115"/>
      <c r="AA674" s="115"/>
      <c r="AB674" s="115"/>
      <c r="AC674" s="115"/>
      <c r="AD674" s="115"/>
      <c r="AE674" s="115"/>
      <c r="AF674" s="115"/>
    </row>
    <row r="675" spans="1:32" ht="12.75" customHeight="1">
      <c r="A675" s="125">
        <v>672</v>
      </c>
      <c r="B675" s="126">
        <v>73.251611766429036</v>
      </c>
      <c r="C675" s="127">
        <f t="shared" si="31"/>
        <v>9.1738595751687644</v>
      </c>
      <c r="D675" s="128"/>
      <c r="H675" s="129"/>
      <c r="I675" s="130">
        <f t="shared" si="41"/>
        <v>672</v>
      </c>
      <c r="J675" s="127">
        <f t="shared" si="33"/>
        <v>122.08601961071507</v>
      </c>
      <c r="K675" s="127">
        <f t="shared" si="34"/>
        <v>5.504315745101259</v>
      </c>
      <c r="L675" s="128"/>
      <c r="M675" s="116"/>
      <c r="N675" s="120"/>
      <c r="O675" s="120"/>
      <c r="P675" s="129"/>
      <c r="Q675" s="116"/>
      <c r="R675" s="149"/>
      <c r="S675" s="149"/>
      <c r="T675" s="115"/>
      <c r="U675" s="116"/>
      <c r="V675" s="120"/>
      <c r="W675" s="116"/>
      <c r="X675" s="115"/>
      <c r="Y675" s="115"/>
      <c r="Z675" s="115"/>
      <c r="AA675" s="115"/>
      <c r="AB675" s="115"/>
      <c r="AC675" s="115"/>
      <c r="AD675" s="115"/>
      <c r="AE675" s="115"/>
      <c r="AF675" s="115"/>
    </row>
    <row r="676" spans="1:32" ht="12.75" customHeight="1">
      <c r="A676" s="125">
        <v>673</v>
      </c>
      <c r="B676" s="126">
        <v>73.273242594753839</v>
      </c>
      <c r="C676" s="127">
        <f t="shared" si="31"/>
        <v>9.1847989275171642</v>
      </c>
      <c r="D676" s="128"/>
      <c r="H676" s="129"/>
      <c r="I676" s="130">
        <f t="shared" si="41"/>
        <v>673</v>
      </c>
      <c r="J676" s="127">
        <f t="shared" si="33"/>
        <v>122.12207099125641</v>
      </c>
      <c r="K676" s="127">
        <f t="shared" si="34"/>
        <v>5.5108793565102978</v>
      </c>
      <c r="L676" s="128"/>
      <c r="M676" s="116"/>
      <c r="N676" s="120"/>
      <c r="O676" s="120"/>
      <c r="P676" s="129"/>
      <c r="Q676" s="116"/>
      <c r="R676" s="149"/>
      <c r="S676" s="149"/>
      <c r="T676" s="115"/>
      <c r="U676" s="116"/>
      <c r="V676" s="120"/>
      <c r="W676" s="116"/>
      <c r="X676" s="115"/>
      <c r="Y676" s="115"/>
      <c r="Z676" s="115"/>
      <c r="AA676" s="115"/>
      <c r="AB676" s="115"/>
      <c r="AC676" s="115"/>
      <c r="AD676" s="115"/>
      <c r="AE676" s="115"/>
      <c r="AF676" s="115"/>
    </row>
    <row r="677" spans="1:32" ht="12.75" customHeight="1">
      <c r="A677" s="125">
        <v>674</v>
      </c>
      <c r="B677" s="126">
        <v>73.294848878409908</v>
      </c>
      <c r="C677" s="127">
        <f t="shared" si="31"/>
        <v>9.1957349024364632</v>
      </c>
      <c r="D677" s="128"/>
      <c r="H677" s="129"/>
      <c r="I677" s="130">
        <f t="shared" si="41"/>
        <v>674</v>
      </c>
      <c r="J677" s="127">
        <f t="shared" si="33"/>
        <v>122.15808146401652</v>
      </c>
      <c r="K677" s="127">
        <f t="shared" si="34"/>
        <v>5.517440941461877</v>
      </c>
      <c r="L677" s="128"/>
      <c r="M677" s="116"/>
      <c r="N677" s="120"/>
      <c r="O677" s="120"/>
      <c r="P677" s="129"/>
      <c r="Q677" s="116"/>
      <c r="R677" s="149"/>
      <c r="S677" s="149"/>
      <c r="T677" s="115"/>
      <c r="U677" s="116"/>
      <c r="V677" s="120"/>
      <c r="W677" s="116"/>
      <c r="X677" s="115"/>
      <c r="Y677" s="115"/>
      <c r="Z677" s="115"/>
      <c r="AA677" s="115"/>
      <c r="AB677" s="115"/>
      <c r="AC677" s="115"/>
      <c r="AD677" s="115"/>
      <c r="AE677" s="115"/>
      <c r="AF677" s="115"/>
    </row>
    <row r="678" spans="1:32" ht="12.75" customHeight="1">
      <c r="A678" s="125">
        <v>675</v>
      </c>
      <c r="B678" s="126">
        <v>73.316430690176091</v>
      </c>
      <c r="C678" s="127">
        <f t="shared" si="31"/>
        <v>9.2066675047568225</v>
      </c>
      <c r="D678" s="128"/>
      <c r="H678" s="129"/>
      <c r="I678" s="130">
        <f t="shared" si="41"/>
        <v>675</v>
      </c>
      <c r="J678" s="127">
        <f t="shared" si="33"/>
        <v>122.19405115029349</v>
      </c>
      <c r="K678" s="127">
        <f t="shared" si="34"/>
        <v>5.5240005028540926</v>
      </c>
      <c r="L678" s="128"/>
      <c r="M678" s="116"/>
      <c r="N678" s="120"/>
      <c r="O678" s="120"/>
      <c r="P678" s="129"/>
      <c r="Q678" s="116"/>
      <c r="R678" s="149"/>
      <c r="S678" s="149"/>
      <c r="T678" s="115"/>
      <c r="U678" s="116"/>
      <c r="V678" s="120"/>
      <c r="W678" s="116"/>
      <c r="X678" s="115"/>
      <c r="Y678" s="115"/>
      <c r="Z678" s="115"/>
      <c r="AA678" s="115"/>
      <c r="AB678" s="115"/>
      <c r="AC678" s="115"/>
      <c r="AD678" s="115"/>
      <c r="AE678" s="115"/>
      <c r="AF678" s="115"/>
    </row>
    <row r="679" spans="1:32" ht="12.75" customHeight="1">
      <c r="A679" s="125">
        <v>676</v>
      </c>
      <c r="B679" s="126">
        <v>73.337988102508106</v>
      </c>
      <c r="C679" s="127">
        <f t="shared" si="31"/>
        <v>9.2175967392931693</v>
      </c>
      <c r="D679" s="128"/>
      <c r="H679" s="129"/>
      <c r="I679" s="130">
        <f t="shared" si="41"/>
        <v>676</v>
      </c>
      <c r="J679" s="127">
        <f t="shared" si="33"/>
        <v>122.22998017084684</v>
      </c>
      <c r="K679" s="127">
        <f t="shared" si="34"/>
        <v>5.5305580435759021</v>
      </c>
      <c r="L679" s="128"/>
      <c r="M679" s="116"/>
      <c r="N679" s="120"/>
      <c r="O679" s="120"/>
      <c r="P679" s="129"/>
      <c r="Q679" s="116"/>
      <c r="R679" s="149"/>
      <c r="S679" s="149"/>
      <c r="T679" s="115"/>
      <c r="U679" s="116"/>
      <c r="V679" s="120"/>
      <c r="W679" s="116"/>
      <c r="X679" s="115"/>
      <c r="Y679" s="115"/>
      <c r="Z679" s="115"/>
      <c r="AA679" s="115"/>
      <c r="AB679" s="115"/>
      <c r="AC679" s="115"/>
      <c r="AD679" s="115"/>
      <c r="AE679" s="115"/>
      <c r="AF679" s="115"/>
    </row>
    <row r="680" spans="1:32" ht="12.75" customHeight="1">
      <c r="A680" s="125">
        <v>677</v>
      </c>
      <c r="B680" s="126">
        <v>73.359521187540309</v>
      </c>
      <c r="C680" s="127">
        <f t="shared" si="31"/>
        <v>9.2285226108452925</v>
      </c>
      <c r="D680" s="128"/>
      <c r="H680" s="129"/>
      <c r="I680" s="130">
        <f t="shared" si="41"/>
        <v>677</v>
      </c>
      <c r="J680" s="127">
        <f t="shared" si="33"/>
        <v>122.26586864590053</v>
      </c>
      <c r="K680" s="127">
        <f t="shared" si="34"/>
        <v>5.5371135665071742</v>
      </c>
      <c r="L680" s="128"/>
      <c r="M680" s="116"/>
      <c r="N680" s="120"/>
      <c r="O680" s="120"/>
      <c r="P680" s="129"/>
      <c r="Q680" s="116"/>
      <c r="R680" s="149"/>
      <c r="S680" s="149"/>
      <c r="T680" s="115"/>
      <c r="U680" s="116"/>
      <c r="V680" s="120"/>
      <c r="W680" s="116"/>
      <c r="X680" s="115"/>
      <c r="Y680" s="115"/>
      <c r="Z680" s="115"/>
      <c r="AA680" s="115"/>
      <c r="AB680" s="115"/>
      <c r="AC680" s="115"/>
      <c r="AD680" s="115"/>
      <c r="AE680" s="115"/>
      <c r="AF680" s="115"/>
    </row>
    <row r="681" spans="1:32" ht="12.75" customHeight="1">
      <c r="A681" s="125">
        <v>678</v>
      </c>
      <c r="B681" s="126">
        <v>73.381030017087596</v>
      </c>
      <c r="C681" s="127">
        <f t="shared" si="31"/>
        <v>9.2394451241979034</v>
      </c>
      <c r="D681" s="128"/>
      <c r="H681" s="129"/>
      <c r="I681" s="130">
        <f t="shared" si="41"/>
        <v>678</v>
      </c>
      <c r="J681" s="127">
        <f t="shared" si="33"/>
        <v>122.301716695146</v>
      </c>
      <c r="K681" s="127">
        <f t="shared" si="34"/>
        <v>5.5436670745187424</v>
      </c>
      <c r="L681" s="128"/>
      <c r="M681" s="116"/>
      <c r="N681" s="120"/>
      <c r="O681" s="120"/>
      <c r="P681" s="129"/>
      <c r="Q681" s="116"/>
      <c r="R681" s="149"/>
      <c r="S681" s="149"/>
      <c r="T681" s="115"/>
      <c r="U681" s="116"/>
      <c r="V681" s="120"/>
      <c r="W681" s="116"/>
      <c r="X681" s="115"/>
      <c r="Y681" s="115"/>
      <c r="Z681" s="115"/>
      <c r="AA681" s="115"/>
      <c r="AB681" s="115"/>
      <c r="AC681" s="115"/>
      <c r="AD681" s="115"/>
      <c r="AE681" s="115"/>
      <c r="AF681" s="115"/>
    </row>
    <row r="682" spans="1:32" ht="12.75" customHeight="1">
      <c r="A682" s="125">
        <v>679</v>
      </c>
      <c r="B682" s="126">
        <v>73.402514662647462</v>
      </c>
      <c r="C682" s="127">
        <f t="shared" si="31"/>
        <v>9.2503642841206997</v>
      </c>
      <c r="D682" s="128"/>
      <c r="H682" s="129"/>
      <c r="I682" s="130">
        <f t="shared" si="41"/>
        <v>679</v>
      </c>
      <c r="J682" s="127">
        <f t="shared" si="33"/>
        <v>122.33752443774577</v>
      </c>
      <c r="K682" s="127">
        <f t="shared" si="34"/>
        <v>5.5502185704724196</v>
      </c>
      <c r="L682" s="128"/>
      <c r="M682" s="116"/>
      <c r="N682" s="120"/>
      <c r="O682" s="120"/>
      <c r="P682" s="129"/>
      <c r="Q682" s="116"/>
      <c r="R682" s="149"/>
      <c r="S682" s="149"/>
      <c r="T682" s="115"/>
      <c r="U682" s="116"/>
      <c r="V682" s="120"/>
      <c r="W682" s="116"/>
      <c r="X682" s="115"/>
      <c r="Y682" s="115"/>
      <c r="Z682" s="115"/>
      <c r="AA682" s="115"/>
      <c r="AB682" s="115"/>
      <c r="AC682" s="115"/>
      <c r="AD682" s="115"/>
      <c r="AE682" s="115"/>
      <c r="AF682" s="115"/>
    </row>
    <row r="683" spans="1:32" ht="12.75" customHeight="1">
      <c r="A683" s="125">
        <v>680</v>
      </c>
      <c r="B683" s="126">
        <v>73.42397519540161</v>
      </c>
      <c r="C683" s="127">
        <f t="shared" si="31"/>
        <v>9.2612800953684538</v>
      </c>
      <c r="D683" s="128"/>
      <c r="H683" s="129"/>
      <c r="I683" s="130">
        <f t="shared" si="41"/>
        <v>680</v>
      </c>
      <c r="J683" s="127">
        <f t="shared" si="33"/>
        <v>122.37329199233602</v>
      </c>
      <c r="K683" s="127">
        <f t="shared" si="34"/>
        <v>5.5567680572210723</v>
      </c>
      <c r="L683" s="128"/>
      <c r="M683" s="116"/>
      <c r="N683" s="120"/>
      <c r="O683" s="120"/>
      <c r="P683" s="129"/>
      <c r="Q683" s="116"/>
      <c r="R683" s="149"/>
      <c r="S683" s="149"/>
      <c r="T683" s="115"/>
      <c r="U683" s="116"/>
      <c r="V683" s="120"/>
      <c r="W683" s="116"/>
      <c r="X683" s="115"/>
      <c r="Y683" s="115"/>
      <c r="Z683" s="115"/>
      <c r="AA683" s="115"/>
      <c r="AB683" s="115"/>
      <c r="AC683" s="115"/>
      <c r="AD683" s="115"/>
      <c r="AE683" s="115"/>
      <c r="AF683" s="115"/>
    </row>
    <row r="684" spans="1:32" ht="12.75" customHeight="1">
      <c r="A684" s="125">
        <v>681</v>
      </c>
      <c r="B684" s="126">
        <v>73.445411686217994</v>
      </c>
      <c r="C684" s="127">
        <f t="shared" si="31"/>
        <v>9.2721925626810719</v>
      </c>
      <c r="D684" s="128"/>
      <c r="H684" s="129"/>
      <c r="I684" s="130">
        <f t="shared" si="41"/>
        <v>681</v>
      </c>
      <c r="J684" s="127">
        <f t="shared" si="33"/>
        <v>122.40901947703</v>
      </c>
      <c r="K684" s="127">
        <f t="shared" si="34"/>
        <v>5.5633155376086432</v>
      </c>
      <c r="L684" s="128"/>
      <c r="M684" s="116"/>
      <c r="N684" s="120"/>
      <c r="O684" s="120"/>
      <c r="P684" s="129"/>
      <c r="Q684" s="116"/>
      <c r="R684" s="149"/>
      <c r="S684" s="149"/>
      <c r="T684" s="115"/>
      <c r="U684" s="116"/>
      <c r="V684" s="120"/>
      <c r="W684" s="116"/>
      <c r="X684" s="115"/>
      <c r="Y684" s="115"/>
      <c r="Z684" s="115"/>
      <c r="AA684" s="115"/>
      <c r="AB684" s="115"/>
      <c r="AC684" s="115"/>
      <c r="AD684" s="115"/>
      <c r="AE684" s="115"/>
      <c r="AF684" s="115"/>
    </row>
    <row r="685" spans="1:32" ht="12.75" customHeight="1">
      <c r="A685" s="125">
        <v>682</v>
      </c>
      <c r="B685" s="126">
        <v>73.4668242056526</v>
      </c>
      <c r="C685" s="127">
        <f t="shared" si="31"/>
        <v>9.2831016907836652</v>
      </c>
      <c r="D685" s="128"/>
      <c r="H685" s="129"/>
      <c r="I685" s="130">
        <f t="shared" si="41"/>
        <v>682</v>
      </c>
      <c r="J685" s="127">
        <f t="shared" si="33"/>
        <v>122.44470700942101</v>
      </c>
      <c r="K685" s="127">
        <f t="shared" si="34"/>
        <v>5.5698610144701988</v>
      </c>
      <c r="L685" s="128"/>
      <c r="M685" s="116"/>
      <c r="N685" s="120"/>
      <c r="O685" s="120"/>
      <c r="P685" s="129"/>
      <c r="Q685" s="116"/>
      <c r="R685" s="149"/>
      <c r="S685" s="149"/>
      <c r="T685" s="115"/>
      <c r="U685" s="116"/>
      <c r="V685" s="120"/>
      <c r="W685" s="116"/>
      <c r="X685" s="115"/>
      <c r="Y685" s="115"/>
      <c r="Z685" s="115"/>
      <c r="AA685" s="115"/>
      <c r="AB685" s="115"/>
      <c r="AC685" s="115"/>
      <c r="AD685" s="115"/>
      <c r="AE685" s="115"/>
      <c r="AF685" s="115"/>
    </row>
    <row r="686" spans="1:32" ht="12.75" customHeight="1">
      <c r="A686" s="125">
        <v>683</v>
      </c>
      <c r="B686" s="126">
        <v>73.488212823951287</v>
      </c>
      <c r="C686" s="127">
        <f t="shared" si="31"/>
        <v>9.2940074843866185</v>
      </c>
      <c r="D686" s="128"/>
      <c r="H686" s="129"/>
      <c r="I686" s="130">
        <f t="shared" si="41"/>
        <v>683</v>
      </c>
      <c r="J686" s="127">
        <f t="shared" si="33"/>
        <v>122.48035470658549</v>
      </c>
      <c r="K686" s="127">
        <f t="shared" si="34"/>
        <v>5.5764044906319716</v>
      </c>
      <c r="L686" s="128"/>
      <c r="M686" s="116"/>
      <c r="N686" s="120"/>
      <c r="O686" s="120"/>
      <c r="P686" s="129"/>
      <c r="Q686" s="116"/>
      <c r="R686" s="149"/>
      <c r="S686" s="149"/>
      <c r="T686" s="115"/>
      <c r="U686" s="116"/>
      <c r="V686" s="120"/>
      <c r="W686" s="116"/>
      <c r="X686" s="115"/>
      <c r="Y686" s="115"/>
      <c r="Z686" s="115"/>
      <c r="AA686" s="115"/>
      <c r="AB686" s="115"/>
      <c r="AC686" s="115"/>
      <c r="AD686" s="115"/>
      <c r="AE686" s="115"/>
      <c r="AF686" s="115"/>
    </row>
    <row r="687" spans="1:32" ht="12.75" customHeight="1">
      <c r="A687" s="125">
        <v>684</v>
      </c>
      <c r="B687" s="126">
        <v>73.509577611051526</v>
      </c>
      <c r="C687" s="127">
        <f t="shared" si="31"/>
        <v>9.3049099481856707</v>
      </c>
      <c r="D687" s="128"/>
      <c r="H687" s="129"/>
      <c r="I687" s="130">
        <f t="shared" si="41"/>
        <v>684</v>
      </c>
      <c r="J687" s="127">
        <f t="shared" si="33"/>
        <v>122.51596268508588</v>
      </c>
      <c r="K687" s="127">
        <f t="shared" si="34"/>
        <v>5.5829459689114023</v>
      </c>
      <c r="L687" s="128"/>
      <c r="M687" s="116"/>
      <c r="N687" s="120"/>
      <c r="O687" s="120"/>
      <c r="P687" s="129"/>
      <c r="Q687" s="116"/>
      <c r="R687" s="149"/>
      <c r="S687" s="149"/>
      <c r="T687" s="115"/>
      <c r="U687" s="116"/>
      <c r="V687" s="120"/>
      <c r="W687" s="116"/>
      <c r="X687" s="115"/>
      <c r="Y687" s="115"/>
      <c r="Z687" s="115"/>
      <c r="AA687" s="115"/>
      <c r="AB687" s="115"/>
      <c r="AC687" s="115"/>
      <c r="AD687" s="115"/>
      <c r="AE687" s="115"/>
      <c r="AF687" s="115"/>
    </row>
    <row r="688" spans="1:32" ht="12.75" customHeight="1">
      <c r="A688" s="125">
        <v>685</v>
      </c>
      <c r="B688" s="126">
        <v>73.530918636584389</v>
      </c>
      <c r="C688" s="127">
        <f t="shared" si="31"/>
        <v>9.3158090868619556</v>
      </c>
      <c r="D688" s="128"/>
      <c r="H688" s="129"/>
      <c r="I688" s="130">
        <f t="shared" si="41"/>
        <v>685</v>
      </c>
      <c r="J688" s="127">
        <f t="shared" si="33"/>
        <v>122.55153106097399</v>
      </c>
      <c r="K688" s="127">
        <f t="shared" si="34"/>
        <v>5.5894854521171737</v>
      </c>
      <c r="L688" s="128"/>
      <c r="M688" s="116"/>
      <c r="N688" s="120"/>
      <c r="O688" s="120"/>
      <c r="P688" s="129"/>
      <c r="Q688" s="116"/>
      <c r="R688" s="149"/>
      <c r="S688" s="149"/>
      <c r="T688" s="115"/>
      <c r="U688" s="116"/>
      <c r="V688" s="120"/>
      <c r="W688" s="116"/>
      <c r="X688" s="115"/>
      <c r="Y688" s="115"/>
      <c r="Z688" s="115"/>
      <c r="AA688" s="115"/>
      <c r="AB688" s="115"/>
      <c r="AC688" s="115"/>
      <c r="AD688" s="115"/>
      <c r="AE688" s="115"/>
      <c r="AF688" s="115"/>
    </row>
    <row r="689" spans="1:32" ht="12.75" customHeight="1">
      <c r="A689" s="125">
        <v>686</v>
      </c>
      <c r="B689" s="126">
        <v>73.552235969876108</v>
      </c>
      <c r="C689" s="127">
        <f t="shared" si="31"/>
        <v>9.3267049050821065</v>
      </c>
      <c r="D689" s="128"/>
      <c r="H689" s="129"/>
      <c r="I689" s="130">
        <f t="shared" si="41"/>
        <v>686</v>
      </c>
      <c r="J689" s="127">
        <f t="shared" si="33"/>
        <v>122.58705994979351</v>
      </c>
      <c r="K689" s="127">
        <f t="shared" si="34"/>
        <v>5.5960229430492632</v>
      </c>
      <c r="L689" s="128"/>
      <c r="M689" s="116"/>
      <c r="N689" s="120"/>
      <c r="O689" s="120"/>
      <c r="P689" s="129"/>
      <c r="Q689" s="116"/>
      <c r="R689" s="149"/>
      <c r="S689" s="149"/>
      <c r="T689" s="115"/>
      <c r="U689" s="116"/>
      <c r="V689" s="120"/>
      <c r="W689" s="116"/>
      <c r="X689" s="115"/>
      <c r="Y689" s="115"/>
      <c r="Z689" s="115"/>
      <c r="AA689" s="115"/>
      <c r="AB689" s="115"/>
      <c r="AC689" s="115"/>
      <c r="AD689" s="115"/>
      <c r="AE689" s="115"/>
      <c r="AF689" s="115"/>
    </row>
    <row r="690" spans="1:32" ht="12.75" customHeight="1">
      <c r="A690" s="125">
        <v>687</v>
      </c>
      <c r="B690" s="126">
        <v>73.573529679949999</v>
      </c>
      <c r="C690" s="127">
        <f t="shared" si="31"/>
        <v>9.3375974074982953</v>
      </c>
      <c r="D690" s="128"/>
      <c r="H690" s="129"/>
      <c r="I690" s="130">
        <f t="shared" si="41"/>
        <v>687</v>
      </c>
      <c r="J690" s="127">
        <f t="shared" si="33"/>
        <v>122.62254946658334</v>
      </c>
      <c r="K690" s="127">
        <f t="shared" si="34"/>
        <v>5.6025584444989773</v>
      </c>
      <c r="L690" s="128"/>
      <c r="M690" s="116"/>
      <c r="N690" s="120"/>
      <c r="O690" s="120"/>
      <c r="P690" s="129"/>
      <c r="Q690" s="116"/>
      <c r="R690" s="149"/>
      <c r="S690" s="149"/>
      <c r="T690" s="115"/>
      <c r="U690" s="116"/>
      <c r="V690" s="120"/>
      <c r="W690" s="116"/>
      <c r="X690" s="115"/>
      <c r="Y690" s="115"/>
      <c r="Z690" s="115"/>
      <c r="AA690" s="115"/>
      <c r="AB690" s="115"/>
      <c r="AC690" s="115"/>
      <c r="AD690" s="115"/>
      <c r="AE690" s="115"/>
      <c r="AF690" s="115"/>
    </row>
    <row r="691" spans="1:32" ht="12.75" customHeight="1">
      <c r="A691" s="125">
        <v>688</v>
      </c>
      <c r="B691" s="126">
        <v>73.594799835528192</v>
      </c>
      <c r="C691" s="127">
        <f t="shared" si="31"/>
        <v>9.3484865987483143</v>
      </c>
      <c r="D691" s="128"/>
      <c r="H691" s="129"/>
      <c r="I691" s="130">
        <f t="shared" si="41"/>
        <v>688</v>
      </c>
      <c r="J691" s="127">
        <f t="shared" si="33"/>
        <v>122.65799972588033</v>
      </c>
      <c r="K691" s="127">
        <f t="shared" si="34"/>
        <v>5.609091959248989</v>
      </c>
      <c r="L691" s="128"/>
      <c r="M691" s="116"/>
      <c r="N691" s="120"/>
      <c r="O691" s="120"/>
      <c r="P691" s="129"/>
      <c r="Q691" s="116"/>
      <c r="R691" s="149"/>
      <c r="S691" s="149"/>
      <c r="T691" s="115"/>
      <c r="U691" s="116"/>
      <c r="V691" s="120"/>
      <c r="W691" s="116"/>
      <c r="X691" s="115"/>
      <c r="Y691" s="115"/>
      <c r="Z691" s="115"/>
      <c r="AA691" s="115"/>
      <c r="AB691" s="115"/>
      <c r="AC691" s="115"/>
      <c r="AD691" s="115"/>
      <c r="AE691" s="115"/>
      <c r="AF691" s="115"/>
    </row>
    <row r="692" spans="1:32" ht="12.75" customHeight="1">
      <c r="A692" s="125">
        <v>689</v>
      </c>
      <c r="B692" s="126">
        <v>73.616046505033424</v>
      </c>
      <c r="C692" s="127">
        <f t="shared" si="31"/>
        <v>9.3593724834556316</v>
      </c>
      <c r="D692" s="128"/>
      <c r="H692" s="129"/>
      <c r="I692" s="130">
        <f t="shared" si="41"/>
        <v>689</v>
      </c>
      <c r="J692" s="127">
        <f t="shared" si="33"/>
        <v>122.69341084172238</v>
      </c>
      <c r="K692" s="127">
        <f t="shared" si="34"/>
        <v>5.6156234900733786</v>
      </c>
      <c r="L692" s="128"/>
      <c r="M692" s="116"/>
      <c r="N692" s="120"/>
      <c r="O692" s="120"/>
      <c r="P692" s="129"/>
      <c r="Q692" s="116"/>
      <c r="R692" s="149"/>
      <c r="S692" s="149"/>
      <c r="T692" s="115"/>
      <c r="U692" s="116"/>
      <c r="V692" s="120"/>
      <c r="W692" s="116"/>
      <c r="X692" s="115"/>
      <c r="Y692" s="115"/>
      <c r="Z692" s="115"/>
      <c r="AA692" s="115"/>
      <c r="AB692" s="115"/>
      <c r="AC692" s="115"/>
      <c r="AD692" s="115"/>
      <c r="AE692" s="115"/>
      <c r="AF692" s="115"/>
    </row>
    <row r="693" spans="1:32" ht="12.75" customHeight="1">
      <c r="A693" s="125">
        <v>690</v>
      </c>
      <c r="B693" s="126">
        <v>73.637269756590584</v>
      </c>
      <c r="C693" s="127">
        <f t="shared" si="31"/>
        <v>9.3702550662294826</v>
      </c>
      <c r="D693" s="128"/>
      <c r="H693" s="129"/>
      <c r="I693" s="130">
        <f t="shared" si="41"/>
        <v>690</v>
      </c>
      <c r="J693" s="127">
        <f t="shared" si="33"/>
        <v>122.72878292765098</v>
      </c>
      <c r="K693" s="127">
        <f t="shared" si="34"/>
        <v>5.6221530397376895</v>
      </c>
      <c r="L693" s="128"/>
      <c r="M693" s="116"/>
      <c r="N693" s="120"/>
      <c r="O693" s="120"/>
      <c r="P693" s="129"/>
      <c r="Q693" s="116"/>
      <c r="R693" s="149"/>
      <c r="S693" s="149"/>
      <c r="T693" s="115"/>
      <c r="U693" s="116"/>
      <c r="V693" s="120"/>
      <c r="W693" s="116"/>
      <c r="X693" s="115"/>
      <c r="Y693" s="115"/>
      <c r="Z693" s="115"/>
      <c r="AA693" s="115"/>
      <c r="AB693" s="115"/>
      <c r="AC693" s="115"/>
      <c r="AD693" s="115"/>
      <c r="AE693" s="115"/>
      <c r="AF693" s="115"/>
    </row>
    <row r="694" spans="1:32" ht="12.75" customHeight="1">
      <c r="A694" s="125">
        <v>691</v>
      </c>
      <c r="B694" s="126">
        <v>73.658469658028707</v>
      </c>
      <c r="C694" s="127">
        <f t="shared" si="31"/>
        <v>9.3811343516649028</v>
      </c>
      <c r="D694" s="128"/>
      <c r="H694" s="129"/>
      <c r="I694" s="130">
        <f t="shared" si="41"/>
        <v>691</v>
      </c>
      <c r="J694" s="127">
        <f t="shared" si="33"/>
        <v>122.76411609671452</v>
      </c>
      <c r="K694" s="127">
        <f t="shared" si="34"/>
        <v>5.6286806109989413</v>
      </c>
      <c r="L694" s="128"/>
      <c r="M694" s="116"/>
      <c r="N694" s="120"/>
      <c r="O694" s="120"/>
      <c r="P694" s="129"/>
      <c r="Q694" s="116"/>
      <c r="R694" s="149"/>
      <c r="S694" s="149"/>
      <c r="T694" s="115"/>
      <c r="U694" s="116"/>
      <c r="V694" s="120"/>
      <c r="W694" s="116"/>
      <c r="X694" s="115"/>
      <c r="Y694" s="115"/>
      <c r="Z694" s="115"/>
      <c r="AA694" s="115"/>
      <c r="AB694" s="115"/>
      <c r="AC694" s="115"/>
      <c r="AD694" s="115"/>
      <c r="AE694" s="115"/>
      <c r="AF694" s="115"/>
    </row>
    <row r="695" spans="1:32" ht="12.75" customHeight="1">
      <c r="A695" s="125">
        <v>692</v>
      </c>
      <c r="B695" s="126">
        <v>73.679646276882508</v>
      </c>
      <c r="C695" s="127">
        <f t="shared" si="31"/>
        <v>9.3920103443428129</v>
      </c>
      <c r="D695" s="128"/>
      <c r="H695" s="129"/>
      <c r="I695" s="130">
        <f t="shared" si="41"/>
        <v>692</v>
      </c>
      <c r="J695" s="127">
        <f t="shared" si="33"/>
        <v>122.79941046147086</v>
      </c>
      <c r="K695" s="127">
        <f t="shared" si="34"/>
        <v>5.6352062066056874</v>
      </c>
      <c r="L695" s="128"/>
      <c r="M695" s="116"/>
      <c r="N695" s="120"/>
      <c r="O695" s="120"/>
      <c r="P695" s="129"/>
      <c r="Q695" s="116"/>
      <c r="R695" s="149"/>
      <c r="S695" s="149"/>
      <c r="T695" s="115"/>
      <c r="U695" s="116"/>
      <c r="V695" s="120"/>
      <c r="W695" s="116"/>
      <c r="X695" s="115"/>
      <c r="Y695" s="115"/>
      <c r="Z695" s="115"/>
      <c r="AA695" s="115"/>
      <c r="AB695" s="115"/>
      <c r="AC695" s="115"/>
      <c r="AD695" s="115"/>
      <c r="AE695" s="115"/>
      <c r="AF695" s="115"/>
    </row>
    <row r="696" spans="1:32" ht="12.75" customHeight="1">
      <c r="A696" s="125">
        <v>693</v>
      </c>
      <c r="B696" s="126">
        <v>73.700799680394169</v>
      </c>
      <c r="C696" s="127">
        <f t="shared" si="31"/>
        <v>9.4028830488300841</v>
      </c>
      <c r="D696" s="128"/>
      <c r="H696" s="129"/>
      <c r="I696" s="130">
        <f t="shared" si="41"/>
        <v>693</v>
      </c>
      <c r="J696" s="127">
        <f t="shared" si="33"/>
        <v>122.83466613399028</v>
      </c>
      <c r="K696" s="127">
        <f t="shared" si="34"/>
        <v>5.6417298292980504</v>
      </c>
      <c r="L696" s="128"/>
      <c r="M696" s="116"/>
      <c r="N696" s="120"/>
      <c r="O696" s="120"/>
      <c r="P696" s="129"/>
      <c r="Q696" s="116"/>
      <c r="R696" s="149"/>
      <c r="S696" s="149"/>
      <c r="T696" s="115"/>
      <c r="U696" s="116"/>
      <c r="V696" s="120"/>
      <c r="W696" s="116"/>
      <c r="X696" s="115"/>
      <c r="Y696" s="115"/>
      <c r="Z696" s="115"/>
      <c r="AA696" s="115"/>
      <c r="AB696" s="115"/>
      <c r="AC696" s="115"/>
      <c r="AD696" s="115"/>
      <c r="AE696" s="115"/>
      <c r="AF696" s="115"/>
    </row>
    <row r="697" spans="1:32" ht="12.75" customHeight="1">
      <c r="A697" s="125">
        <v>694</v>
      </c>
      <c r="B697" s="126">
        <v>73.721929935514936</v>
      </c>
      <c r="C697" s="127">
        <f t="shared" si="31"/>
        <v>9.4137524696795971</v>
      </c>
      <c r="D697" s="128"/>
      <c r="H697" s="129"/>
      <c r="I697" s="130">
        <f t="shared" si="41"/>
        <v>694</v>
      </c>
      <c r="J697" s="127">
        <f t="shared" si="33"/>
        <v>122.86988322585823</v>
      </c>
      <c r="K697" s="127">
        <f t="shared" si="34"/>
        <v>5.6482514818077583</v>
      </c>
      <c r="L697" s="128"/>
      <c r="M697" s="116"/>
      <c r="N697" s="120"/>
      <c r="O697" s="120"/>
      <c r="P697" s="129"/>
      <c r="Q697" s="116"/>
      <c r="R697" s="149"/>
      <c r="S697" s="149"/>
      <c r="T697" s="115"/>
      <c r="U697" s="116"/>
      <c r="V697" s="120"/>
      <c r="W697" s="116"/>
      <c r="X697" s="115"/>
      <c r="Y697" s="115"/>
      <c r="Z697" s="115"/>
      <c r="AA697" s="115"/>
      <c r="AB697" s="115"/>
      <c r="AC697" s="115"/>
      <c r="AD697" s="115"/>
      <c r="AE697" s="115"/>
      <c r="AF697" s="115"/>
    </row>
    <row r="698" spans="1:32" ht="12.75" customHeight="1">
      <c r="A698" s="125">
        <v>695</v>
      </c>
      <c r="B698" s="126">
        <v>73.743037108906876</v>
      </c>
      <c r="C698" s="127">
        <f t="shared" si="31"/>
        <v>9.4246186114303132</v>
      </c>
      <c r="D698" s="128"/>
      <c r="H698" s="129"/>
      <c r="I698" s="130">
        <f t="shared" si="41"/>
        <v>695</v>
      </c>
      <c r="J698" s="127">
        <f t="shared" si="33"/>
        <v>122.90506184817814</v>
      </c>
      <c r="K698" s="127">
        <f t="shared" si="34"/>
        <v>5.6547711668581879</v>
      </c>
      <c r="L698" s="128"/>
      <c r="M698" s="116"/>
      <c r="N698" s="120"/>
      <c r="O698" s="120"/>
      <c r="P698" s="129"/>
      <c r="Q698" s="116"/>
      <c r="R698" s="149"/>
      <c r="S698" s="149"/>
      <c r="T698" s="115"/>
      <c r="U698" s="116"/>
      <c r="V698" s="120"/>
      <c r="W698" s="116"/>
      <c r="X698" s="115"/>
      <c r="Y698" s="115"/>
      <c r="Z698" s="115"/>
      <c r="AA698" s="115"/>
      <c r="AB698" s="115"/>
      <c r="AC698" s="115"/>
      <c r="AD698" s="115"/>
      <c r="AE698" s="115"/>
      <c r="AF698" s="115"/>
    </row>
    <row r="699" spans="1:32" ht="12.75" customHeight="1">
      <c r="A699" s="125">
        <v>696</v>
      </c>
      <c r="B699" s="126">
        <v>73.764121266944542</v>
      </c>
      <c r="C699" s="127">
        <f t="shared" si="31"/>
        <v>9.4354814786073256</v>
      </c>
      <c r="D699" s="128"/>
      <c r="H699" s="129"/>
      <c r="I699" s="130">
        <f t="shared" si="41"/>
        <v>696</v>
      </c>
      <c r="J699" s="127">
        <f t="shared" si="33"/>
        <v>122.94020211157424</v>
      </c>
      <c r="K699" s="127">
        <f t="shared" si="34"/>
        <v>5.661288887164396</v>
      </c>
      <c r="L699" s="128"/>
      <c r="M699" s="116"/>
      <c r="N699" s="120"/>
      <c r="O699" s="120"/>
      <c r="P699" s="129"/>
      <c r="Q699" s="116"/>
      <c r="R699" s="149"/>
      <c r="S699" s="149"/>
      <c r="T699" s="115"/>
      <c r="U699" s="116"/>
      <c r="V699" s="120"/>
      <c r="W699" s="116"/>
      <c r="X699" s="115"/>
      <c r="Y699" s="115"/>
      <c r="Z699" s="115"/>
      <c r="AA699" s="115"/>
      <c r="AB699" s="115"/>
      <c r="AC699" s="115"/>
      <c r="AD699" s="115"/>
      <c r="AE699" s="115"/>
      <c r="AF699" s="115"/>
    </row>
    <row r="700" spans="1:32" ht="12.75" customHeight="1">
      <c r="A700" s="125">
        <v>697</v>
      </c>
      <c r="B700" s="126">
        <v>73.785182475716525</v>
      </c>
      <c r="C700" s="127">
        <f t="shared" si="31"/>
        <v>9.4463410757219446</v>
      </c>
      <c r="D700" s="128"/>
      <c r="H700" s="129"/>
      <c r="I700" s="130">
        <f t="shared" si="41"/>
        <v>697</v>
      </c>
      <c r="J700" s="127">
        <f t="shared" si="33"/>
        <v>122.97530412619422</v>
      </c>
      <c r="K700" s="127">
        <f t="shared" si="34"/>
        <v>5.6678046454331659</v>
      </c>
      <c r="L700" s="128"/>
      <c r="M700" s="116"/>
      <c r="N700" s="120"/>
      <c r="O700" s="120"/>
      <c r="P700" s="129"/>
      <c r="Q700" s="116"/>
      <c r="R700" s="149"/>
      <c r="S700" s="149"/>
      <c r="T700" s="115"/>
      <c r="U700" s="116"/>
      <c r="V700" s="120"/>
      <c r="W700" s="116"/>
      <c r="X700" s="115"/>
      <c r="Y700" s="115"/>
      <c r="Z700" s="115"/>
      <c r="AA700" s="115"/>
      <c r="AB700" s="115"/>
      <c r="AC700" s="115"/>
      <c r="AD700" s="115"/>
      <c r="AE700" s="115"/>
      <c r="AF700" s="115"/>
    </row>
    <row r="701" spans="1:32" ht="12.75" customHeight="1">
      <c r="A701" s="125">
        <v>698</v>
      </c>
      <c r="B701" s="126">
        <v>73.806220801027237</v>
      </c>
      <c r="C701" s="127">
        <f t="shared" si="31"/>
        <v>9.4571974072717353</v>
      </c>
      <c r="D701" s="128"/>
      <c r="H701" s="129"/>
      <c r="I701" s="130">
        <f t="shared" si="41"/>
        <v>698</v>
      </c>
      <c r="J701" s="127">
        <f t="shared" si="33"/>
        <v>123.01036800171207</v>
      </c>
      <c r="K701" s="127">
        <f t="shared" si="34"/>
        <v>5.674318444363041</v>
      </c>
      <c r="L701" s="128"/>
      <c r="M701" s="116"/>
      <c r="N701" s="120"/>
      <c r="O701" s="120"/>
      <c r="P701" s="129"/>
      <c r="Q701" s="116"/>
      <c r="R701" s="149"/>
      <c r="S701" s="149"/>
      <c r="T701" s="115"/>
      <c r="U701" s="116"/>
      <c r="V701" s="120"/>
      <c r="W701" s="116"/>
      <c r="X701" s="115"/>
      <c r="Y701" s="115"/>
      <c r="Z701" s="115"/>
      <c r="AA701" s="115"/>
      <c r="AB701" s="115"/>
      <c r="AC701" s="115"/>
      <c r="AD701" s="115"/>
      <c r="AE701" s="115"/>
      <c r="AF701" s="115"/>
    </row>
    <row r="702" spans="1:32" ht="12.75" customHeight="1">
      <c r="A702" s="125">
        <v>699</v>
      </c>
      <c r="B702" s="126">
        <v>73.827236308398426</v>
      </c>
      <c r="C702" s="127">
        <f t="shared" si="31"/>
        <v>9.4680504777406007</v>
      </c>
      <c r="D702" s="128"/>
      <c r="H702" s="129"/>
      <c r="I702" s="130">
        <f t="shared" si="41"/>
        <v>699</v>
      </c>
      <c r="J702" s="127">
        <f t="shared" si="33"/>
        <v>123.04539384733071</v>
      </c>
      <c r="K702" s="127">
        <f t="shared" si="34"/>
        <v>5.680830286644361</v>
      </c>
      <c r="L702" s="128"/>
      <c r="M702" s="116"/>
      <c r="N702" s="120"/>
      <c r="O702" s="120"/>
      <c r="P702" s="129"/>
      <c r="Q702" s="116"/>
      <c r="R702" s="149"/>
      <c r="S702" s="149"/>
      <c r="T702" s="115"/>
      <c r="U702" s="116"/>
      <c r="V702" s="120"/>
      <c r="W702" s="116"/>
      <c r="X702" s="115"/>
      <c r="Y702" s="115"/>
      <c r="Z702" s="115"/>
      <c r="AA702" s="115"/>
      <c r="AB702" s="115"/>
      <c r="AC702" s="115"/>
      <c r="AD702" s="115"/>
      <c r="AE702" s="115"/>
      <c r="AF702" s="115"/>
    </row>
    <row r="703" spans="1:32" ht="12.75" customHeight="1">
      <c r="A703" s="125">
        <v>700</v>
      </c>
      <c r="B703" s="126">
        <v>73.848229063070832</v>
      </c>
      <c r="C703" s="127">
        <f t="shared" si="31"/>
        <v>9.4789002915988387</v>
      </c>
      <c r="D703" s="128"/>
      <c r="H703" s="129"/>
      <c r="I703" s="130">
        <f t="shared" si="41"/>
        <v>700</v>
      </c>
      <c r="J703" s="127">
        <f t="shared" si="33"/>
        <v>123.08038177178473</v>
      </c>
      <c r="K703" s="127">
        <f t="shared" si="34"/>
        <v>5.6873401749593029</v>
      </c>
      <c r="L703" s="128"/>
      <c r="M703" s="116"/>
      <c r="N703" s="120"/>
      <c r="O703" s="120"/>
      <c r="P703" s="129"/>
      <c r="Q703" s="116"/>
      <c r="R703" s="149"/>
      <c r="S703" s="149"/>
      <c r="T703" s="115"/>
      <c r="U703" s="116"/>
      <c r="V703" s="120"/>
      <c r="W703" s="116"/>
      <c r="X703" s="115"/>
      <c r="Y703" s="115"/>
      <c r="Z703" s="115"/>
      <c r="AA703" s="115"/>
      <c r="AB703" s="115"/>
      <c r="AC703" s="115"/>
      <c r="AD703" s="115"/>
      <c r="AE703" s="115"/>
      <c r="AF703" s="115"/>
    </row>
    <row r="704" spans="1:32" ht="12.75" customHeight="1">
      <c r="A704" s="125">
        <v>701</v>
      </c>
      <c r="B704" s="126">
        <v>73.869199130005796</v>
      </c>
      <c r="C704" s="127">
        <f t="shared" si="31"/>
        <v>9.4897468533032008</v>
      </c>
      <c r="D704" s="128"/>
      <c r="H704" s="129"/>
      <c r="I704" s="130">
        <f t="shared" si="41"/>
        <v>701</v>
      </c>
      <c r="J704" s="127">
        <f t="shared" si="33"/>
        <v>123.115331883343</v>
      </c>
      <c r="K704" s="127">
        <f t="shared" si="34"/>
        <v>5.6938481119819198</v>
      </c>
      <c r="L704" s="128"/>
      <c r="M704" s="116"/>
      <c r="N704" s="120"/>
      <c r="O704" s="120"/>
      <c r="P704" s="129"/>
      <c r="Q704" s="116"/>
      <c r="R704" s="149"/>
      <c r="S704" s="149"/>
      <c r="T704" s="115"/>
      <c r="U704" s="116"/>
      <c r="V704" s="120"/>
      <c r="W704" s="116"/>
      <c r="X704" s="115"/>
      <c r="Y704" s="115"/>
      <c r="Z704" s="115"/>
      <c r="AA704" s="115"/>
      <c r="AB704" s="115"/>
      <c r="AC704" s="115"/>
      <c r="AD704" s="115"/>
      <c r="AE704" s="115"/>
      <c r="AF704" s="115"/>
    </row>
    <row r="705" spans="1:32" ht="12.75" customHeight="1">
      <c r="A705" s="125">
        <v>702</v>
      </c>
      <c r="B705" s="126">
        <v>73.890146573886852</v>
      </c>
      <c r="C705" s="127">
        <f t="shared" si="31"/>
        <v>9.5005901672969522</v>
      </c>
      <c r="D705" s="128"/>
      <c r="H705" s="129"/>
      <c r="I705" s="130">
        <f t="shared" si="41"/>
        <v>702</v>
      </c>
      <c r="J705" s="127">
        <f t="shared" si="33"/>
        <v>123.15024428981143</v>
      </c>
      <c r="K705" s="127">
        <f t="shared" si="34"/>
        <v>5.7003541003781706</v>
      </c>
      <c r="L705" s="128"/>
      <c r="M705" s="116"/>
      <c r="N705" s="120"/>
      <c r="O705" s="120"/>
      <c r="P705" s="129"/>
      <c r="Q705" s="116"/>
      <c r="R705" s="149"/>
      <c r="S705" s="149"/>
      <c r="T705" s="115"/>
      <c r="U705" s="116"/>
      <c r="V705" s="120"/>
      <c r="W705" s="116"/>
      <c r="X705" s="115"/>
      <c r="Y705" s="115"/>
      <c r="Z705" s="115"/>
      <c r="AA705" s="115"/>
      <c r="AB705" s="115"/>
      <c r="AC705" s="115"/>
      <c r="AD705" s="115"/>
      <c r="AE705" s="115"/>
      <c r="AF705" s="115"/>
    </row>
    <row r="706" spans="1:32" ht="12.75" customHeight="1">
      <c r="A706" s="125">
        <v>703</v>
      </c>
      <c r="B706" s="126">
        <v>73.911071459121331</v>
      </c>
      <c r="C706" s="127">
        <f t="shared" si="31"/>
        <v>9.5114302380099396</v>
      </c>
      <c r="D706" s="128"/>
      <c r="H706" s="129"/>
      <c r="I706" s="130">
        <f t="shared" si="41"/>
        <v>703</v>
      </c>
      <c r="J706" s="127">
        <f t="shared" si="33"/>
        <v>123.18511909853555</v>
      </c>
      <c r="K706" s="127">
        <f t="shared" si="34"/>
        <v>5.706858142805963</v>
      </c>
      <c r="L706" s="128"/>
      <c r="M706" s="116"/>
      <c r="N706" s="120"/>
      <c r="O706" s="120"/>
      <c r="P706" s="129"/>
      <c r="Q706" s="116"/>
      <c r="R706" s="149"/>
      <c r="S706" s="149"/>
      <c r="T706" s="115"/>
      <c r="U706" s="116"/>
      <c r="V706" s="120"/>
      <c r="W706" s="116"/>
      <c r="X706" s="115"/>
      <c r="Y706" s="115"/>
      <c r="Z706" s="115"/>
      <c r="AA706" s="115"/>
      <c r="AB706" s="115"/>
      <c r="AC706" s="115"/>
      <c r="AD706" s="115"/>
      <c r="AE706" s="115"/>
      <c r="AF706" s="115"/>
    </row>
    <row r="707" spans="1:32" ht="12.75" customHeight="1">
      <c r="A707" s="125">
        <v>704</v>
      </c>
      <c r="B707" s="126">
        <v>73.931973849841825</v>
      </c>
      <c r="C707" s="127">
        <f t="shared" si="31"/>
        <v>9.5222670698586551</v>
      </c>
      <c r="D707" s="128"/>
      <c r="H707" s="129"/>
      <c r="I707" s="130">
        <f t="shared" si="41"/>
        <v>704</v>
      </c>
      <c r="J707" s="127">
        <f t="shared" si="33"/>
        <v>123.21995641640305</v>
      </c>
      <c r="K707" s="127">
        <f t="shared" si="34"/>
        <v>5.7133602419151925</v>
      </c>
      <c r="L707" s="128"/>
      <c r="M707" s="116"/>
      <c r="N707" s="120"/>
      <c r="O707" s="120"/>
      <c r="P707" s="129"/>
      <c r="Q707" s="116"/>
      <c r="R707" s="149"/>
      <c r="S707" s="149"/>
      <c r="T707" s="115"/>
      <c r="U707" s="116"/>
      <c r="V707" s="120"/>
      <c r="W707" s="116"/>
      <c r="X707" s="115"/>
      <c r="Y707" s="115"/>
      <c r="Z707" s="115"/>
      <c r="AA707" s="115"/>
      <c r="AB707" s="115"/>
      <c r="AC707" s="115"/>
      <c r="AD707" s="115"/>
      <c r="AE707" s="115"/>
      <c r="AF707" s="115"/>
    </row>
    <row r="708" spans="1:32" ht="12.75" customHeight="1">
      <c r="A708" s="125">
        <v>705</v>
      </c>
      <c r="B708" s="126">
        <v>73.952853809907936</v>
      </c>
      <c r="C708" s="127">
        <f t="shared" si="31"/>
        <v>9.5331006672462806</v>
      </c>
      <c r="D708" s="128"/>
      <c r="H708" s="129"/>
      <c r="I708" s="130">
        <f t="shared" si="41"/>
        <v>705</v>
      </c>
      <c r="J708" s="127">
        <f t="shared" si="33"/>
        <v>123.25475634984656</v>
      </c>
      <c r="K708" s="127">
        <f t="shared" si="34"/>
        <v>5.7198604003477689</v>
      </c>
      <c r="L708" s="128"/>
      <c r="M708" s="116"/>
      <c r="N708" s="120"/>
      <c r="O708" s="120"/>
      <c r="P708" s="129"/>
      <c r="Q708" s="116"/>
      <c r="R708" s="149"/>
      <c r="S708" s="149"/>
      <c r="T708" s="115"/>
      <c r="U708" s="116"/>
      <c r="V708" s="120"/>
      <c r="W708" s="116"/>
      <c r="X708" s="115"/>
      <c r="Y708" s="115"/>
      <c r="Z708" s="115"/>
      <c r="AA708" s="115"/>
      <c r="AB708" s="115"/>
      <c r="AC708" s="115"/>
      <c r="AD708" s="115"/>
      <c r="AE708" s="115"/>
      <c r="AF708" s="115"/>
    </row>
    <row r="709" spans="1:32" ht="12.75" customHeight="1">
      <c r="A709" s="125">
        <v>706</v>
      </c>
      <c r="B709" s="126">
        <v>73.973711402907625</v>
      </c>
      <c r="C709" s="127">
        <f t="shared" si="31"/>
        <v>9.543931034562771</v>
      </c>
      <c r="D709" s="128"/>
      <c r="H709" s="129"/>
      <c r="I709" s="130">
        <f t="shared" si="41"/>
        <v>706</v>
      </c>
      <c r="J709" s="127">
        <f t="shared" si="33"/>
        <v>123.28951900484604</v>
      </c>
      <c r="K709" s="127">
        <f t="shared" si="34"/>
        <v>5.7263586207376624</v>
      </c>
      <c r="L709" s="128"/>
      <c r="M709" s="116"/>
      <c r="N709" s="120"/>
      <c r="O709" s="120"/>
      <c r="P709" s="129"/>
      <c r="Q709" s="116"/>
      <c r="R709" s="149"/>
      <c r="S709" s="149"/>
      <c r="T709" s="115"/>
      <c r="U709" s="116"/>
      <c r="V709" s="120"/>
      <c r="W709" s="116"/>
      <c r="X709" s="115"/>
      <c r="Y709" s="115"/>
      <c r="Z709" s="115"/>
      <c r="AA709" s="115"/>
      <c r="AB709" s="115"/>
      <c r="AC709" s="115"/>
      <c r="AD709" s="115"/>
      <c r="AE709" s="115"/>
      <c r="AF709" s="115"/>
    </row>
    <row r="710" spans="1:32" ht="12.75" customHeight="1">
      <c r="A710" s="125">
        <v>707</v>
      </c>
      <c r="B710" s="126">
        <v>73.994546692158877</v>
      </c>
      <c r="C710" s="127">
        <f t="shared" si="31"/>
        <v>9.5547581761848956</v>
      </c>
      <c r="D710" s="128"/>
      <c r="H710" s="129"/>
      <c r="I710" s="130">
        <f t="shared" si="41"/>
        <v>707</v>
      </c>
      <c r="J710" s="127">
        <f t="shared" si="33"/>
        <v>123.32424448693146</v>
      </c>
      <c r="K710" s="127">
        <f t="shared" si="34"/>
        <v>5.732854905710937</v>
      </c>
      <c r="L710" s="128"/>
      <c r="M710" s="116"/>
      <c r="N710" s="120"/>
      <c r="O710" s="120"/>
      <c r="P710" s="129"/>
      <c r="Q710" s="116"/>
      <c r="R710" s="149"/>
      <c r="S710" s="149"/>
      <c r="T710" s="115"/>
      <c r="U710" s="116"/>
      <c r="V710" s="120"/>
      <c r="W710" s="116"/>
      <c r="X710" s="115"/>
      <c r="Y710" s="115"/>
      <c r="Z710" s="115"/>
      <c r="AA710" s="115"/>
      <c r="AB710" s="115"/>
      <c r="AC710" s="115"/>
      <c r="AD710" s="115"/>
      <c r="AE710" s="115"/>
      <c r="AF710" s="115"/>
    </row>
    <row r="711" spans="1:32" ht="12.75" customHeight="1">
      <c r="A711" s="125">
        <v>708</v>
      </c>
      <c r="B711" s="126">
        <v>74.015359740711204</v>
      </c>
      <c r="C711" s="127">
        <f t="shared" si="31"/>
        <v>9.5655820964763016</v>
      </c>
      <c r="D711" s="128"/>
      <c r="H711" s="129"/>
      <c r="I711" s="130">
        <f t="shared" si="41"/>
        <v>708</v>
      </c>
      <c r="J711" s="127">
        <f t="shared" si="33"/>
        <v>123.35893290118534</v>
      </c>
      <c r="K711" s="127">
        <f t="shared" si="34"/>
        <v>5.7393492578857819</v>
      </c>
      <c r="L711" s="128"/>
      <c r="M711" s="116"/>
      <c r="N711" s="120"/>
      <c r="O711" s="120"/>
      <c r="P711" s="129"/>
      <c r="Q711" s="116"/>
      <c r="R711" s="149"/>
      <c r="S711" s="149"/>
      <c r="T711" s="115"/>
      <c r="U711" s="116"/>
      <c r="V711" s="120"/>
      <c r="W711" s="116"/>
      <c r="X711" s="115"/>
      <c r="Y711" s="115"/>
      <c r="Z711" s="115"/>
      <c r="AA711" s="115"/>
      <c r="AB711" s="115"/>
      <c r="AC711" s="115"/>
      <c r="AD711" s="115"/>
      <c r="AE711" s="115"/>
      <c r="AF711" s="115"/>
    </row>
    <row r="712" spans="1:32" ht="12.75" customHeight="1">
      <c r="A712" s="125">
        <v>709</v>
      </c>
      <c r="B712" s="126">
        <v>74.036150611347125</v>
      </c>
      <c r="C712" s="127">
        <f t="shared" si="31"/>
        <v>9.5764027997875854</v>
      </c>
      <c r="D712" s="128"/>
      <c r="H712" s="129"/>
      <c r="I712" s="130">
        <f t="shared" si="41"/>
        <v>709</v>
      </c>
      <c r="J712" s="127">
        <f t="shared" si="33"/>
        <v>123.39358435224521</v>
      </c>
      <c r="K712" s="127">
        <f t="shared" si="34"/>
        <v>5.7458416798725516</v>
      </c>
      <c r="L712" s="128"/>
      <c r="M712" s="116"/>
      <c r="N712" s="120"/>
      <c r="O712" s="120"/>
      <c r="P712" s="129"/>
      <c r="Q712" s="116"/>
      <c r="R712" s="149"/>
      <c r="S712" s="149"/>
      <c r="T712" s="115"/>
      <c r="U712" s="116"/>
      <c r="V712" s="120"/>
      <c r="W712" s="116"/>
      <c r="X712" s="115"/>
      <c r="Y712" s="115"/>
      <c r="Z712" s="115"/>
      <c r="AA712" s="115"/>
      <c r="AB712" s="115"/>
      <c r="AC712" s="115"/>
      <c r="AD712" s="115"/>
      <c r="AE712" s="115"/>
      <c r="AF712" s="115"/>
    </row>
    <row r="713" spans="1:32" ht="12.75" customHeight="1">
      <c r="A713" s="125">
        <v>710</v>
      </c>
      <c r="B713" s="126">
        <v>74.056919366583713</v>
      </c>
      <c r="C713" s="127">
        <f t="shared" si="31"/>
        <v>9.5872202904563331</v>
      </c>
      <c r="D713" s="128"/>
      <c r="H713" s="129"/>
      <c r="I713" s="130">
        <f t="shared" si="41"/>
        <v>710</v>
      </c>
      <c r="J713" s="127">
        <f t="shared" si="33"/>
        <v>123.42819894430619</v>
      </c>
      <c r="K713" s="127">
        <f t="shared" si="34"/>
        <v>5.7523321742738007</v>
      </c>
      <c r="L713" s="128"/>
      <c r="M713" s="116"/>
      <c r="N713" s="120"/>
      <c r="O713" s="120"/>
      <c r="P713" s="129"/>
      <c r="Q713" s="116"/>
      <c r="R713" s="149"/>
      <c r="S713" s="149"/>
      <c r="T713" s="115"/>
      <c r="U713" s="116"/>
      <c r="V713" s="120"/>
      <c r="W713" s="116"/>
      <c r="X713" s="115"/>
      <c r="Y713" s="115"/>
      <c r="Z713" s="115"/>
      <c r="AA713" s="115"/>
      <c r="AB713" s="115"/>
      <c r="AC713" s="115"/>
      <c r="AD713" s="115"/>
      <c r="AE713" s="115"/>
      <c r="AF713" s="115"/>
    </row>
    <row r="714" spans="1:32" ht="12.75" customHeight="1">
      <c r="A714" s="125">
        <v>711</v>
      </c>
      <c r="B714" s="126">
        <v>74.07766606867402</v>
      </c>
      <c r="C714" s="127">
        <f t="shared" si="31"/>
        <v>9.5980345728071992</v>
      </c>
      <c r="D714" s="128"/>
      <c r="H714" s="129"/>
      <c r="I714" s="130">
        <f t="shared" si="41"/>
        <v>711</v>
      </c>
      <c r="J714" s="127">
        <f t="shared" si="33"/>
        <v>123.46277678112337</v>
      </c>
      <c r="K714" s="127">
        <f t="shared" si="34"/>
        <v>5.7588207436843195</v>
      </c>
      <c r="L714" s="128"/>
      <c r="M714" s="116"/>
      <c r="N714" s="120"/>
      <c r="O714" s="120"/>
      <c r="P714" s="129"/>
      <c r="Q714" s="116"/>
      <c r="R714" s="149"/>
      <c r="S714" s="149"/>
      <c r="T714" s="115"/>
      <c r="U714" s="116"/>
      <c r="V714" s="120"/>
      <c r="W714" s="116"/>
      <c r="X714" s="115"/>
      <c r="Y714" s="115"/>
      <c r="Z714" s="115"/>
      <c r="AA714" s="115"/>
      <c r="AB714" s="115"/>
      <c r="AC714" s="115"/>
      <c r="AD714" s="115"/>
      <c r="AE714" s="115"/>
      <c r="AF714" s="115"/>
    </row>
    <row r="715" spans="1:32" ht="12.75" customHeight="1">
      <c r="A715" s="125">
        <v>712</v>
      </c>
      <c r="B715" s="126">
        <v>74.098390779608707</v>
      </c>
      <c r="C715" s="127">
        <f t="shared" si="31"/>
        <v>9.6088456511519382</v>
      </c>
      <c r="D715" s="128"/>
      <c r="H715" s="129"/>
      <c r="I715" s="130">
        <f t="shared" si="41"/>
        <v>712</v>
      </c>
      <c r="J715" s="127">
        <f t="shared" si="33"/>
        <v>123.49731796601452</v>
      </c>
      <c r="K715" s="127">
        <f t="shared" si="34"/>
        <v>5.7653073906911629</v>
      </c>
      <c r="L715" s="128"/>
      <c r="M715" s="116"/>
      <c r="N715" s="120"/>
      <c r="O715" s="120"/>
      <c r="P715" s="129"/>
      <c r="Q715" s="116"/>
      <c r="R715" s="149"/>
      <c r="S715" s="149"/>
      <c r="T715" s="115"/>
      <c r="U715" s="116"/>
      <c r="V715" s="120"/>
      <c r="W715" s="116"/>
      <c r="X715" s="115"/>
      <c r="Y715" s="115"/>
      <c r="Z715" s="115"/>
      <c r="AA715" s="115"/>
      <c r="AB715" s="115"/>
      <c r="AC715" s="115"/>
      <c r="AD715" s="115"/>
      <c r="AE715" s="115"/>
      <c r="AF715" s="115"/>
    </row>
    <row r="716" spans="1:32" ht="12.75" customHeight="1">
      <c r="A716" s="125">
        <v>713</v>
      </c>
      <c r="B716" s="126">
        <v>74.11909356111731</v>
      </c>
      <c r="C716" s="127">
        <f t="shared" si="31"/>
        <v>9.6196535297894954</v>
      </c>
      <c r="D716" s="128"/>
      <c r="H716" s="129"/>
      <c r="I716" s="130">
        <f t="shared" si="41"/>
        <v>713</v>
      </c>
      <c r="J716" s="127">
        <f t="shared" si="33"/>
        <v>123.53182260186219</v>
      </c>
      <c r="K716" s="127">
        <f t="shared" si="34"/>
        <v>5.7717921178736971</v>
      </c>
      <c r="L716" s="128"/>
      <c r="M716" s="116"/>
      <c r="N716" s="120"/>
      <c r="O716" s="120"/>
      <c r="P716" s="129"/>
      <c r="Q716" s="116"/>
      <c r="R716" s="149"/>
      <c r="S716" s="149"/>
      <c r="T716" s="115"/>
      <c r="U716" s="116"/>
      <c r="V716" s="120"/>
      <c r="W716" s="116"/>
      <c r="X716" s="115"/>
      <c r="Y716" s="115"/>
      <c r="Z716" s="115"/>
      <c r="AA716" s="115"/>
      <c r="AB716" s="115"/>
      <c r="AC716" s="115"/>
      <c r="AD716" s="115"/>
      <c r="AE716" s="115"/>
      <c r="AF716" s="115"/>
    </row>
    <row r="717" spans="1:32" ht="12.75" customHeight="1">
      <c r="A717" s="125">
        <v>714</v>
      </c>
      <c r="B717" s="126">
        <v>74.139774474669892</v>
      </c>
      <c r="C717" s="127">
        <f t="shared" si="31"/>
        <v>9.6304582130060368</v>
      </c>
      <c r="D717" s="128"/>
      <c r="H717" s="129"/>
      <c r="I717" s="130">
        <f t="shared" si="41"/>
        <v>714</v>
      </c>
      <c r="J717" s="127">
        <f t="shared" si="33"/>
        <v>123.56629079111649</v>
      </c>
      <c r="K717" s="127">
        <f t="shared" si="34"/>
        <v>5.7782749278036221</v>
      </c>
      <c r="L717" s="128"/>
      <c r="M717" s="116"/>
      <c r="N717" s="120"/>
      <c r="O717" s="120"/>
      <c r="P717" s="129"/>
      <c r="Q717" s="116"/>
      <c r="R717" s="149"/>
      <c r="S717" s="149"/>
      <c r="T717" s="115"/>
      <c r="U717" s="116"/>
      <c r="V717" s="120"/>
      <c r="W717" s="116"/>
      <c r="X717" s="115"/>
      <c r="Y717" s="115"/>
      <c r="Z717" s="115"/>
      <c r="AA717" s="115"/>
      <c r="AB717" s="115"/>
      <c r="AC717" s="115"/>
      <c r="AD717" s="115"/>
      <c r="AE717" s="115"/>
      <c r="AF717" s="115"/>
    </row>
    <row r="718" spans="1:32" ht="12.75" customHeight="1">
      <c r="A718" s="125">
        <v>715</v>
      </c>
      <c r="B718" s="126">
        <v>74.160433581478429</v>
      </c>
      <c r="C718" s="127">
        <f t="shared" si="31"/>
        <v>9.6412597050750151</v>
      </c>
      <c r="D718" s="128"/>
      <c r="H718" s="129"/>
      <c r="I718" s="130">
        <f t="shared" si="41"/>
        <v>715</v>
      </c>
      <c r="J718" s="127">
        <f t="shared" si="33"/>
        <v>123.60072263579738</v>
      </c>
      <c r="K718" s="127">
        <f t="shared" si="34"/>
        <v>5.7847558230450096</v>
      </c>
      <c r="L718" s="128"/>
      <c r="M718" s="116"/>
      <c r="N718" s="120"/>
      <c r="O718" s="120"/>
      <c r="P718" s="129"/>
      <c r="Q718" s="116"/>
      <c r="R718" s="149"/>
      <c r="S718" s="149"/>
      <c r="T718" s="115"/>
      <c r="U718" s="116"/>
      <c r="V718" s="120"/>
      <c r="W718" s="116"/>
      <c r="X718" s="115"/>
      <c r="Y718" s="115"/>
      <c r="Z718" s="115"/>
      <c r="AA718" s="115"/>
      <c r="AB718" s="115"/>
      <c r="AC718" s="115"/>
      <c r="AD718" s="115"/>
      <c r="AE718" s="115"/>
      <c r="AF718" s="115"/>
    </row>
    <row r="719" spans="1:32" ht="12.75" customHeight="1">
      <c r="A719" s="125">
        <v>716</v>
      </c>
      <c r="B719" s="126">
        <v>74.181070942498152</v>
      </c>
      <c r="C719" s="127">
        <f t="shared" si="31"/>
        <v>9.6520580102572424</v>
      </c>
      <c r="D719" s="128"/>
      <c r="H719" s="129"/>
      <c r="I719" s="130">
        <f t="shared" si="41"/>
        <v>716</v>
      </c>
      <c r="J719" s="127">
        <f t="shared" si="33"/>
        <v>123.63511823749693</v>
      </c>
      <c r="K719" s="127">
        <f t="shared" si="34"/>
        <v>5.7912348061543444</v>
      </c>
      <c r="L719" s="128"/>
      <c r="M719" s="116"/>
      <c r="N719" s="120"/>
      <c r="O719" s="120"/>
      <c r="P719" s="129"/>
      <c r="Q719" s="116"/>
      <c r="R719" s="149"/>
      <c r="S719" s="149"/>
      <c r="T719" s="115"/>
      <c r="U719" s="116"/>
      <c r="V719" s="120"/>
      <c r="W719" s="116"/>
      <c r="X719" s="115"/>
      <c r="Y719" s="115"/>
      <c r="Z719" s="115"/>
      <c r="AA719" s="115"/>
      <c r="AB719" s="115"/>
      <c r="AC719" s="115"/>
      <c r="AD719" s="115"/>
      <c r="AE719" s="115"/>
      <c r="AF719" s="115"/>
    </row>
    <row r="720" spans="1:32" ht="12.75" customHeight="1">
      <c r="A720" s="125">
        <v>717</v>
      </c>
      <c r="B720" s="126">
        <v>74.20168661842915</v>
      </c>
      <c r="C720" s="127">
        <f t="shared" si="31"/>
        <v>9.6628531328009171</v>
      </c>
      <c r="D720" s="128"/>
      <c r="H720" s="129"/>
      <c r="I720" s="130">
        <f t="shared" si="41"/>
        <v>717</v>
      </c>
      <c r="J720" s="127">
        <f t="shared" si="33"/>
        <v>123.66947769738192</v>
      </c>
      <c r="K720" s="127">
        <f t="shared" si="34"/>
        <v>5.7977118796805502</v>
      </c>
      <c r="L720" s="128"/>
      <c r="M720" s="116"/>
      <c r="N720" s="120"/>
      <c r="O720" s="120"/>
      <c r="P720" s="129"/>
      <c r="Q720" s="116"/>
      <c r="R720" s="149"/>
      <c r="S720" s="149"/>
      <c r="T720" s="115"/>
      <c r="U720" s="116"/>
      <c r="V720" s="120"/>
      <c r="W720" s="116"/>
      <c r="X720" s="115"/>
      <c r="Y720" s="115"/>
      <c r="Z720" s="115"/>
      <c r="AA720" s="115"/>
      <c r="AB720" s="115"/>
      <c r="AC720" s="115"/>
      <c r="AD720" s="115"/>
      <c r="AE720" s="115"/>
      <c r="AF720" s="115"/>
    </row>
    <row r="721" spans="1:32" ht="12.75" customHeight="1">
      <c r="A721" s="125">
        <v>718</v>
      </c>
      <c r="B721" s="126">
        <v>74.222280669717719</v>
      </c>
      <c r="C721" s="127">
        <f t="shared" si="31"/>
        <v>9.6736450769417015</v>
      </c>
      <c r="D721" s="128"/>
      <c r="H721" s="129"/>
      <c r="I721" s="130">
        <f t="shared" si="41"/>
        <v>718</v>
      </c>
      <c r="J721" s="127">
        <f t="shared" si="33"/>
        <v>123.7038011161962</v>
      </c>
      <c r="K721" s="127">
        <f t="shared" si="34"/>
        <v>5.80418704616502</v>
      </c>
      <c r="L721" s="128"/>
      <c r="M721" s="116"/>
      <c r="N721" s="120"/>
      <c r="O721" s="120"/>
      <c r="P721" s="129"/>
      <c r="Q721" s="116"/>
      <c r="R721" s="149"/>
      <c r="S721" s="149"/>
      <c r="T721" s="115"/>
      <c r="U721" s="116"/>
      <c r="V721" s="120"/>
      <c r="W721" s="116"/>
      <c r="X721" s="115"/>
      <c r="Y721" s="115"/>
      <c r="Z721" s="115"/>
      <c r="AA721" s="115"/>
      <c r="AB721" s="115"/>
      <c r="AC721" s="115"/>
      <c r="AD721" s="115"/>
      <c r="AE721" s="115"/>
      <c r="AF721" s="115"/>
    </row>
    <row r="722" spans="1:32" ht="12.75" customHeight="1">
      <c r="A722" s="125">
        <v>719</v>
      </c>
      <c r="B722" s="126">
        <v>74.242853156557715</v>
      </c>
      <c r="C722" s="127">
        <f t="shared" si="31"/>
        <v>9.684433846902774</v>
      </c>
      <c r="D722" s="128"/>
      <c r="H722" s="129"/>
      <c r="I722" s="130">
        <f t="shared" si="41"/>
        <v>719</v>
      </c>
      <c r="J722" s="127">
        <f t="shared" si="33"/>
        <v>123.73808859426286</v>
      </c>
      <c r="K722" s="127">
        <f t="shared" si="34"/>
        <v>5.8106603081416646</v>
      </c>
      <c r="L722" s="128"/>
      <c r="M722" s="116"/>
      <c r="N722" s="120"/>
      <c r="O722" s="120"/>
      <c r="P722" s="129"/>
      <c r="Q722" s="116"/>
      <c r="R722" s="149"/>
      <c r="S722" s="149"/>
      <c r="T722" s="115"/>
      <c r="U722" s="116"/>
      <c r="V722" s="120"/>
      <c r="W722" s="116"/>
      <c r="X722" s="115"/>
      <c r="Y722" s="115"/>
      <c r="Z722" s="115"/>
      <c r="AA722" s="115"/>
      <c r="AB722" s="115"/>
      <c r="AC722" s="115"/>
      <c r="AD722" s="115"/>
      <c r="AE722" s="115"/>
      <c r="AF722" s="115"/>
    </row>
    <row r="723" spans="1:32" ht="12.75" customHeight="1">
      <c r="A723" s="125">
        <v>720</v>
      </c>
      <c r="B723" s="126">
        <v>74.263404138892042</v>
      </c>
      <c r="C723" s="127">
        <f t="shared" si="31"/>
        <v>9.6952194468948818</v>
      </c>
      <c r="D723" s="128"/>
      <c r="H723" s="129"/>
      <c r="I723" s="130">
        <f t="shared" si="41"/>
        <v>720</v>
      </c>
      <c r="J723" s="127">
        <f t="shared" si="33"/>
        <v>123.77234023148674</v>
      </c>
      <c r="K723" s="127">
        <f t="shared" si="34"/>
        <v>5.8171316681369296</v>
      </c>
      <c r="L723" s="128"/>
      <c r="M723" s="116"/>
      <c r="N723" s="120"/>
      <c r="O723" s="120"/>
      <c r="P723" s="129"/>
      <c r="Q723" s="116"/>
      <c r="R723" s="149"/>
      <c r="S723" s="149"/>
      <c r="T723" s="115"/>
      <c r="U723" s="116"/>
      <c r="V723" s="120"/>
      <c r="W723" s="116"/>
      <c r="X723" s="115"/>
      <c r="Y723" s="115"/>
      <c r="Z723" s="115"/>
      <c r="AA723" s="115"/>
      <c r="AB723" s="115"/>
      <c r="AC723" s="115"/>
      <c r="AD723" s="115"/>
      <c r="AE723" s="115"/>
      <c r="AF723" s="115"/>
    </row>
    <row r="724" spans="1:32" ht="12.75" customHeight="1">
      <c r="A724" s="125">
        <v>721</v>
      </c>
      <c r="B724" s="126">
        <v>74.283933676414023</v>
      </c>
      <c r="C724" s="127">
        <f t="shared" si="31"/>
        <v>9.7060018811163946</v>
      </c>
      <c r="D724" s="128"/>
      <c r="H724" s="129"/>
      <c r="I724" s="130">
        <f t="shared" si="41"/>
        <v>721</v>
      </c>
      <c r="J724" s="127">
        <f t="shared" si="33"/>
        <v>123.80655612735671</v>
      </c>
      <c r="K724" s="127">
        <f t="shared" si="34"/>
        <v>5.8236011286698366</v>
      </c>
      <c r="L724" s="128"/>
      <c r="M724" s="116"/>
      <c r="N724" s="120"/>
      <c r="O724" s="120"/>
      <c r="P724" s="129"/>
      <c r="Q724" s="116"/>
      <c r="R724" s="149"/>
      <c r="S724" s="149"/>
      <c r="T724" s="115"/>
      <c r="U724" s="116"/>
      <c r="V724" s="120"/>
      <c r="W724" s="116"/>
      <c r="X724" s="115"/>
      <c r="Y724" s="115"/>
      <c r="Z724" s="115"/>
      <c r="AA724" s="115"/>
      <c r="AB724" s="115"/>
      <c r="AC724" s="115"/>
      <c r="AD724" s="115"/>
      <c r="AE724" s="115"/>
      <c r="AF724" s="115"/>
    </row>
    <row r="725" spans="1:32" ht="12.75" customHeight="1">
      <c r="A725" s="125">
        <v>722</v>
      </c>
      <c r="B725" s="126">
        <v>74.304441828568756</v>
      </c>
      <c r="C725" s="127">
        <f t="shared" si="31"/>
        <v>9.716781153753363</v>
      </c>
      <c r="D725" s="128"/>
      <c r="H725" s="129"/>
      <c r="I725" s="130">
        <f t="shared" si="41"/>
        <v>722</v>
      </c>
      <c r="J725" s="127">
        <f t="shared" si="33"/>
        <v>123.84073638094793</v>
      </c>
      <c r="K725" s="127">
        <f t="shared" si="34"/>
        <v>5.8300686922520182</v>
      </c>
      <c r="L725" s="128"/>
      <c r="M725" s="116"/>
      <c r="N725" s="120"/>
      <c r="O725" s="120"/>
      <c r="P725" s="129"/>
      <c r="Q725" s="116"/>
      <c r="R725" s="149"/>
      <c r="S725" s="149"/>
      <c r="T725" s="115"/>
      <c r="U725" s="116"/>
      <c r="V725" s="120"/>
      <c r="W725" s="116"/>
      <c r="X725" s="115"/>
      <c r="Y725" s="115"/>
      <c r="Z725" s="115"/>
      <c r="AA725" s="115"/>
      <c r="AB725" s="115"/>
      <c r="AC725" s="115"/>
      <c r="AD725" s="115"/>
      <c r="AE725" s="115"/>
      <c r="AF725" s="115"/>
    </row>
    <row r="726" spans="1:32" ht="12.75" customHeight="1">
      <c r="A726" s="125">
        <v>723</v>
      </c>
      <c r="B726" s="126">
        <v>74.324928654554526</v>
      </c>
      <c r="C726" s="127">
        <f t="shared" si="31"/>
        <v>9.727557268979572</v>
      </c>
      <c r="D726" s="128"/>
      <c r="H726" s="129"/>
      <c r="I726" s="130">
        <f t="shared" si="41"/>
        <v>723</v>
      </c>
      <c r="J726" s="127">
        <f t="shared" si="33"/>
        <v>123.87488109092422</v>
      </c>
      <c r="K726" s="127">
        <f t="shared" si="34"/>
        <v>5.8365343613877432</v>
      </c>
      <c r="L726" s="128"/>
      <c r="M726" s="116"/>
      <c r="N726" s="120"/>
      <c r="O726" s="120"/>
      <c r="P726" s="129"/>
      <c r="Q726" s="116"/>
      <c r="R726" s="149"/>
      <c r="S726" s="149"/>
      <c r="T726" s="115"/>
      <c r="U726" s="116"/>
      <c r="V726" s="120"/>
      <c r="W726" s="116"/>
      <c r="X726" s="115"/>
      <c r="Y726" s="115"/>
      <c r="Z726" s="115"/>
      <c r="AA726" s="115"/>
      <c r="AB726" s="115"/>
      <c r="AC726" s="115"/>
      <c r="AD726" s="115"/>
      <c r="AE726" s="115"/>
      <c r="AF726" s="115"/>
    </row>
    <row r="727" spans="1:32" ht="12.75" customHeight="1">
      <c r="A727" s="125">
        <v>724</v>
      </c>
      <c r="B727" s="126">
        <v>74.345394213324155</v>
      </c>
      <c r="C727" s="127">
        <f t="shared" si="31"/>
        <v>9.7383302309565938</v>
      </c>
      <c r="D727" s="128"/>
      <c r="H727" s="129"/>
      <c r="I727" s="130">
        <f t="shared" si="41"/>
        <v>724</v>
      </c>
      <c r="J727" s="127">
        <f t="shared" si="33"/>
        <v>123.90899035554027</v>
      </c>
      <c r="K727" s="127">
        <f t="shared" si="34"/>
        <v>5.8429981385739556</v>
      </c>
      <c r="L727" s="128"/>
      <c r="M727" s="116"/>
      <c r="N727" s="120"/>
      <c r="O727" s="120"/>
      <c r="P727" s="129"/>
      <c r="Q727" s="116"/>
      <c r="R727" s="149"/>
      <c r="S727" s="149"/>
      <c r="T727" s="115"/>
      <c r="U727" s="116"/>
      <c r="V727" s="120"/>
      <c r="W727" s="116"/>
      <c r="X727" s="115"/>
      <c r="Y727" s="115"/>
      <c r="Z727" s="115"/>
      <c r="AA727" s="115"/>
      <c r="AB727" s="115"/>
      <c r="AC727" s="115"/>
      <c r="AD727" s="115"/>
      <c r="AE727" s="115"/>
      <c r="AF727" s="115"/>
    </row>
    <row r="728" spans="1:32" ht="12.75" customHeight="1">
      <c r="A728" s="125">
        <v>725</v>
      </c>
      <c r="B728" s="126">
        <v>74.365838563586323</v>
      </c>
      <c r="C728" s="127">
        <f t="shared" si="31"/>
        <v>9.7491000438338435</v>
      </c>
      <c r="D728" s="128"/>
      <c r="H728" s="129"/>
      <c r="I728" s="130">
        <f t="shared" si="41"/>
        <v>725</v>
      </c>
      <c r="J728" s="127">
        <f t="shared" si="33"/>
        <v>123.94306427264388</v>
      </c>
      <c r="K728" s="127">
        <f t="shared" si="34"/>
        <v>5.8494600263003065</v>
      </c>
      <c r="L728" s="128"/>
      <c r="M728" s="116"/>
      <c r="N728" s="120"/>
      <c r="O728" s="120"/>
      <c r="P728" s="129"/>
      <c r="Q728" s="116"/>
      <c r="R728" s="149"/>
      <c r="S728" s="149"/>
      <c r="T728" s="115"/>
      <c r="U728" s="116"/>
      <c r="V728" s="120"/>
      <c r="W728" s="116"/>
      <c r="X728" s="115"/>
      <c r="Y728" s="115"/>
      <c r="Z728" s="115"/>
      <c r="AA728" s="115"/>
      <c r="AB728" s="115"/>
      <c r="AC728" s="115"/>
      <c r="AD728" s="115"/>
      <c r="AE728" s="115"/>
      <c r="AF728" s="115"/>
    </row>
    <row r="729" spans="1:32" ht="12.75" customHeight="1">
      <c r="A729" s="125">
        <v>726</v>
      </c>
      <c r="B729" s="126">
        <v>74.386261763806942</v>
      </c>
      <c r="C729" s="127">
        <f t="shared" si="31"/>
        <v>9.7598667117486393</v>
      </c>
      <c r="D729" s="128"/>
      <c r="H729" s="129"/>
      <c r="I729" s="130">
        <f t="shared" si="41"/>
        <v>726</v>
      </c>
      <c r="J729" s="127">
        <f t="shared" si="33"/>
        <v>123.97710293967825</v>
      </c>
      <c r="K729" s="127">
        <f t="shared" si="34"/>
        <v>5.8559200270491836</v>
      </c>
      <c r="L729" s="128"/>
      <c r="M729" s="116"/>
      <c r="N729" s="120"/>
      <c r="O729" s="120"/>
      <c r="P729" s="129"/>
      <c r="Q729" s="116"/>
      <c r="R729" s="149"/>
      <c r="S729" s="149"/>
      <c r="T729" s="115"/>
      <c r="U729" s="116"/>
      <c r="V729" s="120"/>
      <c r="W729" s="116"/>
      <c r="X729" s="115"/>
      <c r="Y729" s="115"/>
      <c r="Z729" s="115"/>
      <c r="AA729" s="115"/>
      <c r="AB729" s="115"/>
      <c r="AC729" s="115"/>
      <c r="AD729" s="115"/>
      <c r="AE729" s="115"/>
      <c r="AF729" s="115"/>
    </row>
    <row r="730" spans="1:32" ht="12.75" customHeight="1">
      <c r="A730" s="125">
        <v>727</v>
      </c>
      <c r="B730" s="126">
        <v>74.406663872210572</v>
      </c>
      <c r="C730" s="127">
        <f t="shared" si="31"/>
        <v>9.7706302388262323</v>
      </c>
      <c r="D730" s="128"/>
      <c r="H730" s="129"/>
      <c r="I730" s="130">
        <f t="shared" si="41"/>
        <v>727</v>
      </c>
      <c r="J730" s="127">
        <f t="shared" si="33"/>
        <v>124.01110645368429</v>
      </c>
      <c r="K730" s="127">
        <f t="shared" si="34"/>
        <v>5.8623781432957394</v>
      </c>
      <c r="L730" s="128"/>
      <c r="M730" s="116"/>
      <c r="N730" s="120"/>
      <c r="O730" s="120"/>
      <c r="P730" s="129"/>
      <c r="Q730" s="116"/>
      <c r="R730" s="149"/>
      <c r="S730" s="149"/>
      <c r="T730" s="115"/>
      <c r="U730" s="116"/>
      <c r="V730" s="120"/>
      <c r="W730" s="116"/>
      <c r="X730" s="115"/>
      <c r="Y730" s="115"/>
      <c r="Z730" s="115"/>
      <c r="AA730" s="115"/>
      <c r="AB730" s="115"/>
      <c r="AC730" s="115"/>
      <c r="AD730" s="115"/>
      <c r="AE730" s="115"/>
      <c r="AF730" s="115"/>
    </row>
    <row r="731" spans="1:32" ht="12.75" customHeight="1">
      <c r="A731" s="125">
        <v>728</v>
      </c>
      <c r="B731" s="126">
        <v>74.427044946781578</v>
      </c>
      <c r="C731" s="127">
        <f t="shared" si="31"/>
        <v>9.7813906291798922</v>
      </c>
      <c r="D731" s="128"/>
      <c r="H731" s="129"/>
      <c r="I731" s="130">
        <f t="shared" si="41"/>
        <v>728</v>
      </c>
      <c r="J731" s="127">
        <f t="shared" si="33"/>
        <v>124.04507491130263</v>
      </c>
      <c r="K731" s="127">
        <f t="shared" si="34"/>
        <v>5.8688343775079357</v>
      </c>
      <c r="L731" s="128"/>
      <c r="M731" s="116"/>
      <c r="N731" s="120"/>
      <c r="O731" s="120"/>
      <c r="P731" s="129"/>
      <c r="Q731" s="116"/>
      <c r="R731" s="149"/>
      <c r="S731" s="149"/>
      <c r="T731" s="115"/>
      <c r="U731" s="116"/>
      <c r="V731" s="120"/>
      <c r="W731" s="116"/>
      <c r="X731" s="115"/>
      <c r="Y731" s="115"/>
      <c r="Z731" s="115"/>
      <c r="AA731" s="115"/>
      <c r="AB731" s="115"/>
      <c r="AC731" s="115"/>
      <c r="AD731" s="115"/>
      <c r="AE731" s="115"/>
      <c r="AF731" s="115"/>
    </row>
    <row r="732" spans="1:32" ht="12.75" customHeight="1">
      <c r="A732" s="125">
        <v>729</v>
      </c>
      <c r="B732" s="126">
        <v>74.447405045265597</v>
      </c>
      <c r="C732" s="127">
        <f t="shared" si="31"/>
        <v>9.7921478869109357</v>
      </c>
      <c r="D732" s="128"/>
      <c r="H732" s="129"/>
      <c r="I732" s="130">
        <f t="shared" si="41"/>
        <v>729</v>
      </c>
      <c r="J732" s="127">
        <f t="shared" si="33"/>
        <v>124.07900840877601</v>
      </c>
      <c r="K732" s="127">
        <f t="shared" si="34"/>
        <v>5.8752887321465606</v>
      </c>
      <c r="L732" s="128"/>
      <c r="M732" s="116"/>
      <c r="N732" s="120"/>
      <c r="O732" s="120"/>
      <c r="P732" s="129"/>
      <c r="Q732" s="116"/>
      <c r="R732" s="149"/>
      <c r="S732" s="149"/>
      <c r="T732" s="115"/>
      <c r="U732" s="116"/>
      <c r="V732" s="120"/>
      <c r="W732" s="116"/>
      <c r="X732" s="115"/>
      <c r="Y732" s="115"/>
      <c r="Z732" s="115"/>
      <c r="AA732" s="115"/>
      <c r="AB732" s="115"/>
      <c r="AC732" s="115"/>
      <c r="AD732" s="115"/>
      <c r="AE732" s="115"/>
      <c r="AF732" s="115"/>
    </row>
    <row r="733" spans="1:32" ht="12.75" customHeight="1">
      <c r="A733" s="125">
        <v>730</v>
      </c>
      <c r="B733" s="126">
        <v>74.46774422517079</v>
      </c>
      <c r="C733" s="127">
        <f t="shared" si="31"/>
        <v>9.8029020161087832</v>
      </c>
      <c r="D733" s="128"/>
      <c r="H733" s="129"/>
      <c r="I733" s="130">
        <f t="shared" si="41"/>
        <v>730</v>
      </c>
      <c r="J733" s="127">
        <f t="shared" si="33"/>
        <v>124.11290704195132</v>
      </c>
      <c r="K733" s="127">
        <f t="shared" si="34"/>
        <v>5.8817412096652708</v>
      </c>
      <c r="L733" s="128"/>
      <c r="M733" s="116"/>
      <c r="N733" s="120"/>
      <c r="O733" s="120"/>
      <c r="P733" s="129"/>
      <c r="Q733" s="116"/>
      <c r="R733" s="149"/>
      <c r="S733" s="149"/>
      <c r="T733" s="115"/>
      <c r="U733" s="116"/>
      <c r="V733" s="120"/>
      <c r="W733" s="116"/>
      <c r="X733" s="115"/>
      <c r="Y733" s="115"/>
      <c r="Z733" s="115"/>
      <c r="AA733" s="115"/>
      <c r="AB733" s="115"/>
      <c r="AC733" s="115"/>
      <c r="AD733" s="115"/>
      <c r="AE733" s="115"/>
      <c r="AF733" s="115"/>
    </row>
    <row r="734" spans="1:32" ht="12.75" customHeight="1">
      <c r="A734" s="125">
        <v>731</v>
      </c>
      <c r="B734" s="126">
        <v>74.488062543769075</v>
      </c>
      <c r="C734" s="127">
        <f t="shared" si="31"/>
        <v>9.8136530208510315</v>
      </c>
      <c r="D734" s="128"/>
      <c r="H734" s="129"/>
      <c r="I734" s="130">
        <f t="shared" si="41"/>
        <v>731</v>
      </c>
      <c r="J734" s="127">
        <f t="shared" si="33"/>
        <v>124.1467709062818</v>
      </c>
      <c r="K734" s="127">
        <f t="shared" si="34"/>
        <v>5.8881918125106187</v>
      </c>
      <c r="L734" s="128"/>
      <c r="M734" s="116"/>
      <c r="N734" s="120"/>
      <c r="O734" s="120"/>
      <c r="P734" s="129"/>
      <c r="Q734" s="116"/>
      <c r="R734" s="149"/>
      <c r="S734" s="149"/>
      <c r="T734" s="115"/>
      <c r="U734" s="116"/>
      <c r="V734" s="120"/>
      <c r="W734" s="116"/>
      <c r="X734" s="115"/>
      <c r="Y734" s="115"/>
      <c r="Z734" s="115"/>
      <c r="AA734" s="115"/>
      <c r="AB734" s="115"/>
      <c r="AC734" s="115"/>
      <c r="AD734" s="115"/>
      <c r="AE734" s="115"/>
      <c r="AF734" s="115"/>
    </row>
    <row r="735" spans="1:32" ht="12.75" customHeight="1">
      <c r="A735" s="125">
        <v>732</v>
      </c>
      <c r="B735" s="126">
        <v>74.508360058097608</v>
      </c>
      <c r="C735" s="127">
        <f t="shared" si="31"/>
        <v>9.8244009052034666</v>
      </c>
      <c r="D735" s="128"/>
      <c r="H735" s="129"/>
      <c r="I735" s="130">
        <f t="shared" si="41"/>
        <v>732</v>
      </c>
      <c r="J735" s="127">
        <f t="shared" si="33"/>
        <v>124.18060009682935</v>
      </c>
      <c r="K735" s="127">
        <f t="shared" si="34"/>
        <v>5.8946405431220805</v>
      </c>
      <c r="L735" s="128"/>
      <c r="M735" s="116"/>
      <c r="N735" s="120"/>
      <c r="O735" s="120"/>
      <c r="P735" s="129"/>
      <c r="Q735" s="116"/>
      <c r="R735" s="149"/>
      <c r="S735" s="149"/>
      <c r="T735" s="115"/>
      <c r="U735" s="116"/>
      <c r="V735" s="120"/>
      <c r="W735" s="116"/>
      <c r="X735" s="115"/>
      <c r="Y735" s="115"/>
      <c r="Z735" s="115"/>
      <c r="AA735" s="115"/>
      <c r="AB735" s="115"/>
      <c r="AC735" s="115"/>
      <c r="AD735" s="115"/>
      <c r="AE735" s="115"/>
      <c r="AF735" s="115"/>
    </row>
    <row r="736" spans="1:32" ht="12.75" customHeight="1">
      <c r="A736" s="125">
        <v>733</v>
      </c>
      <c r="B736" s="126">
        <v>74.528636824959861</v>
      </c>
      <c r="C736" s="127">
        <f t="shared" si="31"/>
        <v>9.8351456732201505</v>
      </c>
      <c r="D736" s="128"/>
      <c r="H736" s="129"/>
      <c r="I736" s="130">
        <f t="shared" si="41"/>
        <v>733</v>
      </c>
      <c r="J736" s="127">
        <f t="shared" si="33"/>
        <v>124.21439470826644</v>
      </c>
      <c r="K736" s="127">
        <f t="shared" si="34"/>
        <v>5.9010874039320909</v>
      </c>
      <c r="L736" s="128"/>
      <c r="M736" s="116"/>
      <c r="N736" s="120"/>
      <c r="O736" s="120"/>
      <c r="P736" s="129"/>
      <c r="Q736" s="116"/>
      <c r="R736" s="149"/>
      <c r="S736" s="149"/>
      <c r="T736" s="115"/>
      <c r="U736" s="116"/>
      <c r="V736" s="120"/>
      <c r="W736" s="116"/>
      <c r="X736" s="115"/>
      <c r="Y736" s="115"/>
      <c r="Z736" s="115"/>
      <c r="AA736" s="115"/>
      <c r="AB736" s="115"/>
      <c r="AC736" s="115"/>
      <c r="AD736" s="115"/>
      <c r="AE736" s="115"/>
      <c r="AF736" s="115"/>
    </row>
    <row r="737" spans="1:32" ht="12.75" customHeight="1">
      <c r="A737" s="125">
        <v>734</v>
      </c>
      <c r="B737" s="126">
        <v>74.548892900926987</v>
      </c>
      <c r="C737" s="127">
        <f t="shared" si="31"/>
        <v>9.8458873289434585</v>
      </c>
      <c r="D737" s="128"/>
      <c r="H737" s="129"/>
      <c r="I737" s="130">
        <f t="shared" si="41"/>
        <v>734</v>
      </c>
      <c r="J737" s="127">
        <f t="shared" si="33"/>
        <v>124.24815483487832</v>
      </c>
      <c r="K737" s="127">
        <f t="shared" si="34"/>
        <v>5.9075323973660749</v>
      </c>
      <c r="L737" s="128"/>
      <c r="M737" s="116"/>
      <c r="N737" s="120"/>
      <c r="O737" s="120"/>
      <c r="P737" s="129"/>
      <c r="Q737" s="116"/>
      <c r="R737" s="149"/>
      <c r="S737" s="149"/>
      <c r="T737" s="115"/>
      <c r="U737" s="116"/>
      <c r="V737" s="120"/>
      <c r="W737" s="116"/>
      <c r="X737" s="115"/>
      <c r="Y737" s="115"/>
      <c r="Z737" s="115"/>
      <c r="AA737" s="115"/>
      <c r="AB737" s="115"/>
      <c r="AC737" s="115"/>
      <c r="AD737" s="115"/>
      <c r="AE737" s="115"/>
      <c r="AF737" s="115"/>
    </row>
    <row r="738" spans="1:32" ht="12.75" customHeight="1">
      <c r="A738" s="125">
        <v>735</v>
      </c>
      <c r="B738" s="126">
        <v>74.569128342339113</v>
      </c>
      <c r="C738" s="127">
        <f t="shared" si="31"/>
        <v>9.8566258764041255</v>
      </c>
      <c r="D738" s="128"/>
      <c r="H738" s="129"/>
      <c r="I738" s="130">
        <f t="shared" si="41"/>
        <v>735</v>
      </c>
      <c r="J738" s="127">
        <f t="shared" si="33"/>
        <v>124.28188057056519</v>
      </c>
      <c r="K738" s="127">
        <f t="shared" si="34"/>
        <v>5.9139755258424751</v>
      </c>
      <c r="L738" s="128"/>
      <c r="M738" s="116"/>
      <c r="N738" s="120"/>
      <c r="O738" s="120"/>
      <c r="P738" s="129"/>
      <c r="Q738" s="116"/>
      <c r="R738" s="149"/>
      <c r="S738" s="149"/>
      <c r="T738" s="115"/>
      <c r="U738" s="116"/>
      <c r="V738" s="120"/>
      <c r="W738" s="116"/>
      <c r="X738" s="115"/>
      <c r="Y738" s="115"/>
      <c r="Z738" s="115"/>
      <c r="AA738" s="115"/>
      <c r="AB738" s="115"/>
      <c r="AC738" s="115"/>
      <c r="AD738" s="115"/>
      <c r="AE738" s="115"/>
      <c r="AF738" s="115"/>
    </row>
    <row r="739" spans="1:32" ht="12.75" customHeight="1">
      <c r="A739" s="125">
        <v>736</v>
      </c>
      <c r="B739" s="126">
        <v>74.589343205306548</v>
      </c>
      <c r="C739" s="127">
        <f t="shared" si="31"/>
        <v>9.8673613196213044</v>
      </c>
      <c r="D739" s="128"/>
      <c r="H739" s="129"/>
      <c r="I739" s="130">
        <f t="shared" si="41"/>
        <v>736</v>
      </c>
      <c r="J739" s="127">
        <f t="shared" si="33"/>
        <v>124.31557200884426</v>
      </c>
      <c r="K739" s="127">
        <f t="shared" si="34"/>
        <v>5.9204167917727819</v>
      </c>
      <c r="L739" s="128"/>
      <c r="M739" s="116"/>
      <c r="N739" s="120"/>
      <c r="O739" s="120"/>
      <c r="P739" s="129"/>
      <c r="Q739" s="116"/>
      <c r="R739" s="149"/>
      <c r="S739" s="149"/>
      <c r="T739" s="115"/>
      <c r="U739" s="116"/>
      <c r="V739" s="120"/>
      <c r="W739" s="116"/>
      <c r="X739" s="115"/>
      <c r="Y739" s="115"/>
      <c r="Z739" s="115"/>
      <c r="AA739" s="115"/>
      <c r="AB739" s="115"/>
      <c r="AC739" s="115"/>
      <c r="AD739" s="115"/>
      <c r="AE739" s="115"/>
      <c r="AF739" s="115"/>
    </row>
    <row r="740" spans="1:32" ht="12.75" customHeight="1">
      <c r="A740" s="125">
        <v>737</v>
      </c>
      <c r="B740" s="126">
        <v>74.609537545711007</v>
      </c>
      <c r="C740" s="127">
        <f t="shared" si="31"/>
        <v>9.8780936626026179</v>
      </c>
      <c r="D740" s="128"/>
      <c r="H740" s="129"/>
      <c r="I740" s="130">
        <f t="shared" si="41"/>
        <v>737</v>
      </c>
      <c r="J740" s="127">
        <f t="shared" si="33"/>
        <v>124.34922924285168</v>
      </c>
      <c r="K740" s="127">
        <f t="shared" si="34"/>
        <v>5.9268561975615706</v>
      </c>
      <c r="L740" s="128"/>
      <c r="M740" s="116"/>
      <c r="N740" s="120"/>
      <c r="O740" s="120"/>
      <c r="P740" s="129"/>
      <c r="Q740" s="116"/>
      <c r="R740" s="149"/>
      <c r="S740" s="149"/>
      <c r="T740" s="115"/>
      <c r="U740" s="116"/>
      <c r="V740" s="120"/>
      <c r="W740" s="116"/>
      <c r="X740" s="115"/>
      <c r="Y740" s="115"/>
      <c r="Z740" s="115"/>
      <c r="AA740" s="115"/>
      <c r="AB740" s="115"/>
      <c r="AC740" s="115"/>
      <c r="AD740" s="115"/>
      <c r="AE740" s="115"/>
      <c r="AF740" s="115"/>
    </row>
    <row r="741" spans="1:32" ht="12.75" customHeight="1">
      <c r="A741" s="125">
        <v>738</v>
      </c>
      <c r="B741" s="126">
        <v>74.629711419206956</v>
      </c>
      <c r="C741" s="127">
        <f t="shared" si="31"/>
        <v>9.8888229093441975</v>
      </c>
      <c r="D741" s="128"/>
      <c r="H741" s="129"/>
      <c r="I741" s="130">
        <f t="shared" si="41"/>
        <v>738</v>
      </c>
      <c r="J741" s="127">
        <f t="shared" si="33"/>
        <v>124.38285236534493</v>
      </c>
      <c r="K741" s="127">
        <f t="shared" si="34"/>
        <v>5.9332937456065178</v>
      </c>
      <c r="L741" s="128"/>
      <c r="M741" s="116"/>
      <c r="N741" s="120"/>
      <c r="O741" s="120"/>
      <c r="P741" s="129"/>
      <c r="Q741" s="116"/>
      <c r="R741" s="149"/>
      <c r="S741" s="149"/>
      <c r="T741" s="115"/>
      <c r="U741" s="116"/>
      <c r="V741" s="120"/>
      <c r="W741" s="116"/>
      <c r="X741" s="115"/>
      <c r="Y741" s="115"/>
      <c r="Z741" s="115"/>
      <c r="AA741" s="115"/>
      <c r="AB741" s="115"/>
      <c r="AC741" s="115"/>
      <c r="AD741" s="115"/>
      <c r="AE741" s="115"/>
      <c r="AF741" s="115"/>
    </row>
    <row r="742" spans="1:32" ht="12.75" customHeight="1">
      <c r="A742" s="125">
        <v>739</v>
      </c>
      <c r="B742" s="126">
        <v>74.649864881222726</v>
      </c>
      <c r="C742" s="127">
        <f t="shared" si="31"/>
        <v>9.8995490638307437</v>
      </c>
      <c r="D742" s="128"/>
      <c r="H742" s="129"/>
      <c r="I742" s="130">
        <f t="shared" si="41"/>
        <v>739</v>
      </c>
      <c r="J742" s="127">
        <f t="shared" si="33"/>
        <v>124.41644146870455</v>
      </c>
      <c r="K742" s="127">
        <f t="shared" si="34"/>
        <v>5.9397294382984462</v>
      </c>
      <c r="L742" s="128"/>
      <c r="M742" s="116"/>
      <c r="N742" s="120"/>
      <c r="O742" s="120"/>
      <c r="P742" s="129"/>
      <c r="Q742" s="116"/>
      <c r="R742" s="149"/>
      <c r="S742" s="149"/>
      <c r="T742" s="115"/>
      <c r="U742" s="116"/>
      <c r="V742" s="120"/>
      <c r="W742" s="116"/>
      <c r="X742" s="115"/>
      <c r="Y742" s="115"/>
      <c r="Z742" s="115"/>
      <c r="AA742" s="115"/>
      <c r="AB742" s="115"/>
      <c r="AC742" s="115"/>
      <c r="AD742" s="115"/>
      <c r="AE742" s="115"/>
      <c r="AF742" s="115"/>
    </row>
    <row r="743" spans="1:32" ht="12.75" customHeight="1">
      <c r="A743" s="125">
        <v>740</v>
      </c>
      <c r="B743" s="126">
        <v>74.669997986961832</v>
      </c>
      <c r="C743" s="127">
        <f t="shared" si="31"/>
        <v>9.9102721300355707</v>
      </c>
      <c r="D743" s="128"/>
      <c r="H743" s="129"/>
      <c r="I743" s="130">
        <f t="shared" si="41"/>
        <v>740</v>
      </c>
      <c r="J743" s="127">
        <f t="shared" si="33"/>
        <v>124.44999664493639</v>
      </c>
      <c r="K743" s="127">
        <f t="shared" si="34"/>
        <v>5.9461632780213423</v>
      </c>
      <c r="L743" s="128"/>
      <c r="M743" s="116"/>
      <c r="N743" s="120"/>
      <c r="O743" s="120"/>
      <c r="P743" s="129"/>
      <c r="Q743" s="116"/>
      <c r="R743" s="149"/>
      <c r="S743" s="149"/>
      <c r="T743" s="115"/>
      <c r="U743" s="116"/>
      <c r="V743" s="120"/>
      <c r="W743" s="116"/>
      <c r="X743" s="115"/>
      <c r="Y743" s="115"/>
      <c r="Z743" s="115"/>
      <c r="AA743" s="115"/>
      <c r="AB743" s="115"/>
      <c r="AC743" s="115"/>
      <c r="AD743" s="115"/>
      <c r="AE743" s="115"/>
      <c r="AF743" s="115"/>
    </row>
    <row r="744" spans="1:32" ht="12.75" customHeight="1">
      <c r="A744" s="125">
        <v>741</v>
      </c>
      <c r="B744" s="126">
        <v>74.690110791404081</v>
      </c>
      <c r="C744" s="127">
        <f t="shared" si="31"/>
        <v>9.9209921119206594</v>
      </c>
      <c r="D744" s="128"/>
      <c r="H744" s="129"/>
      <c r="I744" s="130">
        <f t="shared" si="41"/>
        <v>741</v>
      </c>
      <c r="J744" s="127">
        <f t="shared" si="33"/>
        <v>124.48351798567347</v>
      </c>
      <c r="K744" s="127">
        <f t="shared" si="34"/>
        <v>5.952595267152395</v>
      </c>
      <c r="L744" s="128"/>
      <c r="M744" s="116"/>
      <c r="N744" s="120"/>
      <c r="O744" s="120"/>
      <c r="P744" s="129"/>
      <c r="Q744" s="116"/>
      <c r="R744" s="149"/>
      <c r="S744" s="149"/>
      <c r="T744" s="115"/>
      <c r="U744" s="116"/>
      <c r="V744" s="120"/>
      <c r="W744" s="116"/>
      <c r="X744" s="115"/>
      <c r="Y744" s="115"/>
      <c r="Z744" s="115"/>
      <c r="AA744" s="115"/>
      <c r="AB744" s="115"/>
      <c r="AC744" s="115"/>
      <c r="AD744" s="115"/>
      <c r="AE744" s="115"/>
      <c r="AF744" s="115"/>
    </row>
    <row r="745" spans="1:32" ht="12.75" customHeight="1">
      <c r="A745" s="125">
        <v>742</v>
      </c>
      <c r="B745" s="126">
        <v>74.71020334930688</v>
      </c>
      <c r="C745" s="127">
        <f t="shared" si="31"/>
        <v>9.9317090134367021</v>
      </c>
      <c r="D745" s="128"/>
      <c r="H745" s="129"/>
      <c r="I745" s="130">
        <f t="shared" si="41"/>
        <v>742</v>
      </c>
      <c r="J745" s="127">
        <f t="shared" si="33"/>
        <v>124.51700558217814</v>
      </c>
      <c r="K745" s="127">
        <f t="shared" si="34"/>
        <v>5.9590254080620202</v>
      </c>
      <c r="L745" s="128"/>
      <c r="M745" s="116"/>
      <c r="N745" s="120"/>
      <c r="O745" s="120"/>
      <c r="P745" s="129"/>
      <c r="Q745" s="116"/>
      <c r="R745" s="149"/>
      <c r="S745" s="149"/>
      <c r="T745" s="115"/>
      <c r="U745" s="116"/>
      <c r="V745" s="120"/>
      <c r="W745" s="116"/>
      <c r="X745" s="115"/>
      <c r="Y745" s="115"/>
      <c r="Z745" s="115"/>
      <c r="AA745" s="115"/>
      <c r="AB745" s="115"/>
      <c r="AC745" s="115"/>
      <c r="AD745" s="115"/>
      <c r="AE745" s="115"/>
      <c r="AF745" s="115"/>
    </row>
    <row r="746" spans="1:32" ht="12.75" customHeight="1">
      <c r="A746" s="125">
        <v>743</v>
      </c>
      <c r="B746" s="126">
        <v>74.730275715206432</v>
      </c>
      <c r="C746" s="127">
        <f t="shared" si="31"/>
        <v>9.9424228385231448</v>
      </c>
      <c r="D746" s="128"/>
      <c r="H746" s="129"/>
      <c r="I746" s="130">
        <f t="shared" si="41"/>
        <v>743</v>
      </c>
      <c r="J746" s="127">
        <f t="shared" si="33"/>
        <v>124.55045952534405</v>
      </c>
      <c r="K746" s="127">
        <f t="shared" si="34"/>
        <v>5.9654537031138872</v>
      </c>
      <c r="L746" s="128"/>
      <c r="M746" s="116"/>
      <c r="N746" s="120"/>
      <c r="O746" s="120"/>
      <c r="P746" s="129"/>
      <c r="Q746" s="116"/>
      <c r="R746" s="149"/>
      <c r="S746" s="149"/>
      <c r="T746" s="115"/>
      <c r="U746" s="116"/>
      <c r="V746" s="120"/>
      <c r="W746" s="116"/>
      <c r="X746" s="115"/>
      <c r="Y746" s="115"/>
      <c r="Z746" s="115"/>
      <c r="AA746" s="115"/>
      <c r="AB746" s="115"/>
      <c r="AC746" s="115"/>
      <c r="AD746" s="115"/>
      <c r="AE746" s="115"/>
      <c r="AF746" s="115"/>
    </row>
    <row r="747" spans="1:32" ht="12.75" customHeight="1">
      <c r="A747" s="125">
        <v>744</v>
      </c>
      <c r="B747" s="126">
        <v>74.750327943418768</v>
      </c>
      <c r="C747" s="127">
        <f t="shared" si="31"/>
        <v>9.9531335911082639</v>
      </c>
      <c r="D747" s="128"/>
      <c r="H747" s="129"/>
      <c r="I747" s="130">
        <f t="shared" si="41"/>
        <v>744</v>
      </c>
      <c r="J747" s="127">
        <f t="shared" si="33"/>
        <v>124.58387990569796</v>
      </c>
      <c r="K747" s="127">
        <f t="shared" si="34"/>
        <v>5.9718801546649578</v>
      </c>
      <c r="L747" s="128"/>
      <c r="M747" s="116"/>
      <c r="N747" s="120"/>
      <c r="O747" s="120"/>
      <c r="P747" s="129"/>
      <c r="Q747" s="116"/>
      <c r="R747" s="149"/>
      <c r="S747" s="149"/>
      <c r="T747" s="115"/>
      <c r="U747" s="116"/>
      <c r="V747" s="120"/>
      <c r="W747" s="116"/>
      <c r="X747" s="115"/>
      <c r="Y747" s="115"/>
      <c r="Z747" s="115"/>
      <c r="AA747" s="115"/>
      <c r="AB747" s="115"/>
      <c r="AC747" s="115"/>
      <c r="AD747" s="115"/>
      <c r="AE747" s="115"/>
      <c r="AF747" s="115"/>
    </row>
    <row r="748" spans="1:32" ht="12.75" customHeight="1">
      <c r="A748" s="125">
        <v>745</v>
      </c>
      <c r="B748" s="126">
        <v>74.770360088041187</v>
      </c>
      <c r="C748" s="127">
        <f t="shared" si="31"/>
        <v>9.9638412751091696</v>
      </c>
      <c r="D748" s="128"/>
      <c r="H748" s="129"/>
      <c r="I748" s="130">
        <f t="shared" si="41"/>
        <v>745</v>
      </c>
      <c r="J748" s="127">
        <f t="shared" si="33"/>
        <v>124.61726681340198</v>
      </c>
      <c r="K748" s="127">
        <f t="shared" si="34"/>
        <v>5.9783047650655012</v>
      </c>
      <c r="L748" s="128"/>
      <c r="M748" s="116"/>
      <c r="N748" s="120"/>
      <c r="O748" s="120"/>
      <c r="P748" s="129"/>
      <c r="Q748" s="116"/>
      <c r="R748" s="149"/>
      <c r="S748" s="149"/>
      <c r="T748" s="115"/>
      <c r="U748" s="116"/>
      <c r="V748" s="120"/>
      <c r="W748" s="116"/>
      <c r="X748" s="115"/>
      <c r="Y748" s="115"/>
      <c r="Z748" s="115"/>
      <c r="AA748" s="115"/>
      <c r="AB748" s="115"/>
      <c r="AC748" s="115"/>
      <c r="AD748" s="115"/>
      <c r="AE748" s="115"/>
      <c r="AF748" s="115"/>
    </row>
    <row r="749" spans="1:32" ht="12.75" customHeight="1">
      <c r="A749" s="125">
        <v>746</v>
      </c>
      <c r="B749" s="126">
        <v>74.790372202953193</v>
      </c>
      <c r="C749" s="127">
        <f t="shared" si="31"/>
        <v>9.974545894431893</v>
      </c>
      <c r="D749" s="128"/>
      <c r="H749" s="129"/>
      <c r="I749" s="130">
        <f t="shared" si="41"/>
        <v>746</v>
      </c>
      <c r="J749" s="127">
        <f t="shared" si="33"/>
        <v>124.65062033825532</v>
      </c>
      <c r="K749" s="127">
        <f t="shared" si="34"/>
        <v>5.9847275366591361</v>
      </c>
      <c r="L749" s="128"/>
      <c r="M749" s="116"/>
      <c r="N749" s="120"/>
      <c r="O749" s="120"/>
      <c r="P749" s="129"/>
      <c r="Q749" s="116"/>
      <c r="R749" s="149"/>
      <c r="S749" s="149"/>
      <c r="T749" s="115"/>
      <c r="U749" s="116"/>
      <c r="V749" s="120"/>
      <c r="W749" s="116"/>
      <c r="X749" s="115"/>
      <c r="Y749" s="115"/>
      <c r="Z749" s="115"/>
      <c r="AA749" s="115"/>
      <c r="AB749" s="115"/>
      <c r="AC749" s="115"/>
      <c r="AD749" s="115"/>
      <c r="AE749" s="115"/>
      <c r="AF749" s="115"/>
    </row>
    <row r="750" spans="1:32" ht="12.75" customHeight="1">
      <c r="A750" s="125">
        <v>747</v>
      </c>
      <c r="B750" s="126">
        <v>74.810364341817831</v>
      </c>
      <c r="C750" s="127">
        <f t="shared" si="31"/>
        <v>9.9852474529714144</v>
      </c>
      <c r="D750" s="128"/>
      <c r="H750" s="129"/>
      <c r="I750" s="130">
        <f t="shared" si="41"/>
        <v>747</v>
      </c>
      <c r="J750" s="127">
        <f t="shared" si="33"/>
        <v>124.68394056969639</v>
      </c>
      <c r="K750" s="127">
        <f t="shared" si="34"/>
        <v>5.9911484717828483</v>
      </c>
      <c r="L750" s="128"/>
      <c r="M750" s="116"/>
      <c r="N750" s="120"/>
      <c r="O750" s="120"/>
      <c r="P750" s="129"/>
      <c r="Q750" s="116"/>
      <c r="R750" s="149"/>
      <c r="S750" s="149"/>
      <c r="T750" s="115"/>
      <c r="U750" s="116"/>
      <c r="V750" s="120"/>
      <c r="W750" s="116"/>
      <c r="X750" s="115"/>
      <c r="Y750" s="115"/>
      <c r="Z750" s="115"/>
      <c r="AA750" s="115"/>
      <c r="AB750" s="115"/>
      <c r="AC750" s="115"/>
      <c r="AD750" s="115"/>
      <c r="AE750" s="115"/>
      <c r="AF750" s="115"/>
    </row>
    <row r="751" spans="1:32" ht="12.75" customHeight="1">
      <c r="A751" s="125">
        <v>748</v>
      </c>
      <c r="B751" s="126">
        <v>74.830336558082706</v>
      </c>
      <c r="C751" s="127">
        <f t="shared" si="31"/>
        <v>9.9959459546117149</v>
      </c>
      <c r="D751" s="128"/>
      <c r="H751" s="129"/>
      <c r="I751" s="130">
        <f t="shared" si="41"/>
        <v>748</v>
      </c>
      <c r="J751" s="127">
        <f t="shared" si="33"/>
        <v>124.71722759680452</v>
      </c>
      <c r="K751" s="127">
        <f t="shared" si="34"/>
        <v>5.9975675727670286</v>
      </c>
      <c r="L751" s="128"/>
      <c r="M751" s="116"/>
      <c r="N751" s="120"/>
      <c r="O751" s="120"/>
      <c r="P751" s="129"/>
      <c r="Q751" s="116"/>
      <c r="R751" s="149"/>
      <c r="S751" s="149"/>
      <c r="T751" s="115"/>
      <c r="U751" s="116"/>
      <c r="V751" s="120"/>
      <c r="W751" s="116"/>
      <c r="X751" s="115"/>
      <c r="Y751" s="115"/>
      <c r="Z751" s="115"/>
      <c r="AA751" s="115"/>
      <c r="AB751" s="115"/>
      <c r="AC751" s="115"/>
      <c r="AD751" s="115"/>
      <c r="AE751" s="115"/>
      <c r="AF751" s="115"/>
    </row>
    <row r="752" spans="1:32" ht="12.75" customHeight="1">
      <c r="A752" s="125">
        <v>749</v>
      </c>
      <c r="B752" s="126">
        <v>74.850288904981255</v>
      </c>
      <c r="C752" s="127">
        <f t="shared" si="31"/>
        <v>10.006641403225824</v>
      </c>
      <c r="D752" s="128"/>
      <c r="H752" s="129"/>
      <c r="I752" s="130">
        <f t="shared" si="41"/>
        <v>749</v>
      </c>
      <c r="J752" s="127">
        <f t="shared" si="33"/>
        <v>124.7504815083021</v>
      </c>
      <c r="K752" s="127">
        <f t="shared" si="34"/>
        <v>6.0039848419354946</v>
      </c>
      <c r="L752" s="128"/>
      <c r="M752" s="116"/>
      <c r="N752" s="120"/>
      <c r="O752" s="120"/>
      <c r="P752" s="129"/>
      <c r="Q752" s="116"/>
      <c r="R752" s="149"/>
      <c r="S752" s="149"/>
      <c r="T752" s="115"/>
      <c r="U752" s="116"/>
      <c r="V752" s="120"/>
      <c r="W752" s="116"/>
      <c r="X752" s="115"/>
      <c r="Y752" s="115"/>
      <c r="Z752" s="115"/>
      <c r="AA752" s="115"/>
      <c r="AB752" s="115"/>
      <c r="AC752" s="115"/>
      <c r="AD752" s="115"/>
      <c r="AE752" s="115"/>
      <c r="AF752" s="115"/>
    </row>
    <row r="753" spans="1:32" ht="12.75" customHeight="1">
      <c r="A753" s="125">
        <v>750</v>
      </c>
      <c r="B753" s="126">
        <v>74.870221435533821</v>
      </c>
      <c r="C753" s="127">
        <f t="shared" si="31"/>
        <v>10.017333802675864</v>
      </c>
      <c r="D753" s="128"/>
      <c r="H753" s="129"/>
      <c r="I753" s="130">
        <f t="shared" si="41"/>
        <v>750</v>
      </c>
      <c r="J753" s="127">
        <f t="shared" si="33"/>
        <v>124.78370239255638</v>
      </c>
      <c r="K753" s="127">
        <f t="shared" si="34"/>
        <v>6.0104002816055182</v>
      </c>
      <c r="L753" s="128"/>
      <c r="M753" s="116"/>
      <c r="N753" s="120"/>
      <c r="O753" s="120"/>
      <c r="P753" s="129"/>
      <c r="Q753" s="116"/>
      <c r="R753" s="149"/>
      <c r="S753" s="149"/>
      <c r="T753" s="115"/>
      <c r="U753" s="116"/>
      <c r="V753" s="120"/>
      <c r="W753" s="116"/>
      <c r="X753" s="115"/>
      <c r="Y753" s="115"/>
      <c r="Z753" s="115"/>
      <c r="AA753" s="115"/>
      <c r="AB753" s="115"/>
      <c r="AC753" s="115"/>
      <c r="AD753" s="115"/>
      <c r="AE753" s="115"/>
      <c r="AF753" s="115"/>
    </row>
    <row r="754" spans="1:32" ht="12.75" customHeight="1">
      <c r="A754" s="125">
        <v>751</v>
      </c>
      <c r="B754" s="126">
        <v>74.890134202548822</v>
      </c>
      <c r="C754" s="127">
        <f t="shared" si="31"/>
        <v>10.028023156813095</v>
      </c>
      <c r="D754" s="128"/>
      <c r="H754" s="129"/>
      <c r="I754" s="130">
        <f t="shared" si="41"/>
        <v>751</v>
      </c>
      <c r="J754" s="127">
        <f t="shared" si="33"/>
        <v>124.81689033758137</v>
      </c>
      <c r="K754" s="127">
        <f t="shared" si="34"/>
        <v>6.0168138940878571</v>
      </c>
      <c r="L754" s="128"/>
      <c r="M754" s="116"/>
      <c r="N754" s="120"/>
      <c r="O754" s="120"/>
      <c r="P754" s="129"/>
      <c r="Q754" s="116"/>
      <c r="R754" s="149"/>
      <c r="S754" s="149"/>
      <c r="T754" s="115"/>
      <c r="U754" s="116"/>
      <c r="V754" s="120"/>
      <c r="W754" s="116"/>
      <c r="X754" s="115"/>
      <c r="Y754" s="115"/>
      <c r="Z754" s="115"/>
      <c r="AA754" s="115"/>
      <c r="AB754" s="115"/>
      <c r="AC754" s="115"/>
      <c r="AD754" s="115"/>
      <c r="AE754" s="115"/>
      <c r="AF754" s="115"/>
    </row>
    <row r="755" spans="1:32" ht="12.75" customHeight="1">
      <c r="A755" s="125">
        <v>752</v>
      </c>
      <c r="B755" s="126">
        <v>74.910027258623899</v>
      </c>
      <c r="C755" s="127">
        <f t="shared" si="31"/>
        <v>10.038709469477961</v>
      </c>
      <c r="D755" s="128"/>
      <c r="H755" s="129"/>
      <c r="I755" s="130">
        <f t="shared" si="41"/>
        <v>752</v>
      </c>
      <c r="J755" s="127">
        <f t="shared" si="33"/>
        <v>124.85004543103983</v>
      </c>
      <c r="K755" s="127">
        <f t="shared" si="34"/>
        <v>6.0232256816867773</v>
      </c>
      <c r="L755" s="128"/>
      <c r="M755" s="116"/>
      <c r="N755" s="120"/>
      <c r="O755" s="120"/>
      <c r="P755" s="129"/>
      <c r="Q755" s="116"/>
      <c r="R755" s="149"/>
      <c r="S755" s="149"/>
      <c r="T755" s="115"/>
      <c r="U755" s="116"/>
      <c r="V755" s="120"/>
      <c r="W755" s="116"/>
      <c r="X755" s="115"/>
      <c r="Y755" s="115"/>
      <c r="Z755" s="115"/>
      <c r="AA755" s="115"/>
      <c r="AB755" s="115"/>
      <c r="AC755" s="115"/>
      <c r="AD755" s="115"/>
      <c r="AE755" s="115"/>
      <c r="AF755" s="115"/>
    </row>
    <row r="756" spans="1:32" ht="12.75" customHeight="1">
      <c r="A756" s="125">
        <v>753</v>
      </c>
      <c r="B756" s="126">
        <v>74.929900656146856</v>
      </c>
      <c r="C756" s="127">
        <f t="shared" si="31"/>
        <v>10.04939274450016</v>
      </c>
      <c r="D756" s="128"/>
      <c r="H756" s="129"/>
      <c r="I756" s="130">
        <f t="shared" si="41"/>
        <v>753</v>
      </c>
      <c r="J756" s="127">
        <f t="shared" si="33"/>
        <v>124.88316776024476</v>
      </c>
      <c r="K756" s="127">
        <f t="shared" si="34"/>
        <v>6.029635646700096</v>
      </c>
      <c r="L756" s="128"/>
      <c r="M756" s="116"/>
      <c r="N756" s="120"/>
      <c r="O756" s="120"/>
      <c r="P756" s="129"/>
      <c r="Q756" s="116"/>
      <c r="R756" s="149"/>
      <c r="S756" s="149"/>
      <c r="T756" s="115"/>
      <c r="U756" s="116"/>
      <c r="V756" s="120"/>
      <c r="W756" s="116"/>
      <c r="X756" s="115"/>
      <c r="Y756" s="115"/>
      <c r="Z756" s="115"/>
      <c r="AA756" s="115"/>
      <c r="AB756" s="115"/>
      <c r="AC756" s="115"/>
      <c r="AD756" s="115"/>
      <c r="AE756" s="115"/>
      <c r="AF756" s="115"/>
    </row>
    <row r="757" spans="1:32" ht="12.75" customHeight="1">
      <c r="A757" s="125">
        <v>754</v>
      </c>
      <c r="B757" s="126">
        <v>74.949754447297082</v>
      </c>
      <c r="C757" s="127">
        <f t="shared" si="31"/>
        <v>10.060072985698641</v>
      </c>
      <c r="D757" s="128"/>
      <c r="H757" s="129"/>
      <c r="I757" s="130">
        <f t="shared" si="41"/>
        <v>754</v>
      </c>
      <c r="J757" s="127">
        <f t="shared" si="33"/>
        <v>124.91625741216181</v>
      </c>
      <c r="K757" s="127">
        <f t="shared" si="34"/>
        <v>6.0360437914191847</v>
      </c>
      <c r="L757" s="128"/>
      <c r="M757" s="116"/>
      <c r="N757" s="120"/>
      <c r="O757" s="120"/>
      <c r="P757" s="129"/>
      <c r="Q757" s="116"/>
      <c r="R757" s="149"/>
      <c r="S757" s="149"/>
      <c r="T757" s="115"/>
      <c r="U757" s="116"/>
      <c r="V757" s="120"/>
      <c r="W757" s="116"/>
      <c r="X757" s="115"/>
      <c r="Y757" s="115"/>
      <c r="Z757" s="115"/>
      <c r="AA757" s="115"/>
      <c r="AB757" s="115"/>
      <c r="AC757" s="115"/>
      <c r="AD757" s="115"/>
      <c r="AE757" s="115"/>
      <c r="AF757" s="115"/>
    </row>
    <row r="758" spans="1:32" ht="12.75" customHeight="1">
      <c r="A758" s="125">
        <v>755</v>
      </c>
      <c r="B758" s="126">
        <v>74.969588684046428</v>
      </c>
      <c r="C758" s="127">
        <f t="shared" si="31"/>
        <v>10.070750196881692</v>
      </c>
      <c r="D758" s="128"/>
      <c r="H758" s="129"/>
      <c r="I758" s="130">
        <f t="shared" si="41"/>
        <v>755</v>
      </c>
      <c r="J758" s="127">
        <f t="shared" si="33"/>
        <v>124.94931447341072</v>
      </c>
      <c r="K758" s="127">
        <f t="shared" si="34"/>
        <v>6.0424501181290147</v>
      </c>
      <c r="L758" s="128"/>
      <c r="M758" s="116"/>
      <c r="N758" s="120"/>
      <c r="O758" s="120"/>
      <c r="P758" s="129"/>
      <c r="Q758" s="116"/>
      <c r="R758" s="149"/>
      <c r="S758" s="149"/>
      <c r="T758" s="115"/>
      <c r="U758" s="116"/>
      <c r="V758" s="120"/>
      <c r="W758" s="116"/>
      <c r="X758" s="115"/>
      <c r="Y758" s="115"/>
      <c r="Z758" s="115"/>
      <c r="AA758" s="115"/>
      <c r="AB758" s="115"/>
      <c r="AC758" s="115"/>
      <c r="AD758" s="115"/>
      <c r="AE758" s="115"/>
      <c r="AF758" s="115"/>
    </row>
    <row r="759" spans="1:32" ht="12.75" customHeight="1">
      <c r="A759" s="125">
        <v>756</v>
      </c>
      <c r="B759" s="126">
        <v>74.98940341816035</v>
      </c>
      <c r="C759" s="127">
        <f t="shared" si="31"/>
        <v>10.081424381846967</v>
      </c>
      <c r="D759" s="128"/>
      <c r="H759" s="129"/>
      <c r="I759" s="130">
        <f t="shared" si="41"/>
        <v>756</v>
      </c>
      <c r="J759" s="127">
        <f t="shared" si="33"/>
        <v>124.98233903026725</v>
      </c>
      <c r="K759" s="127">
        <f t="shared" si="34"/>
        <v>6.0488546291081793</v>
      </c>
      <c r="L759" s="128"/>
      <c r="M759" s="116"/>
      <c r="N759" s="120"/>
      <c r="O759" s="120"/>
      <c r="P759" s="129"/>
      <c r="Q759" s="116"/>
      <c r="R759" s="149"/>
      <c r="S759" s="149"/>
      <c r="T759" s="115"/>
      <c r="U759" s="116"/>
      <c r="V759" s="120"/>
      <c r="W759" s="116"/>
      <c r="X759" s="115"/>
      <c r="Y759" s="115"/>
      <c r="Z759" s="115"/>
      <c r="AA759" s="115"/>
      <c r="AB759" s="115"/>
      <c r="AC759" s="115"/>
      <c r="AD759" s="115"/>
      <c r="AE759" s="115"/>
      <c r="AF759" s="115"/>
    </row>
    <row r="760" spans="1:32" ht="12.75" customHeight="1">
      <c r="A760" s="125">
        <v>757</v>
      </c>
      <c r="B760" s="126">
        <v>75.009198701199026</v>
      </c>
      <c r="C760" s="127">
        <f t="shared" si="31"/>
        <v>10.092095544381536</v>
      </c>
      <c r="D760" s="128"/>
      <c r="H760" s="129"/>
      <c r="I760" s="130">
        <f t="shared" si="41"/>
        <v>757</v>
      </c>
      <c r="J760" s="127">
        <f t="shared" si="33"/>
        <v>125.01533116866504</v>
      </c>
      <c r="K760" s="127">
        <f t="shared" si="34"/>
        <v>6.0552573266289214</v>
      </c>
      <c r="L760" s="128"/>
      <c r="M760" s="116"/>
      <c r="N760" s="120"/>
      <c r="O760" s="120"/>
      <c r="P760" s="129"/>
      <c r="Q760" s="116"/>
      <c r="R760" s="149"/>
      <c r="S760" s="149"/>
      <c r="T760" s="115"/>
      <c r="U760" s="116"/>
      <c r="V760" s="120"/>
      <c r="W760" s="116"/>
      <c r="X760" s="115"/>
      <c r="Y760" s="115"/>
      <c r="Z760" s="115"/>
      <c r="AA760" s="115"/>
      <c r="AB760" s="115"/>
      <c r="AC760" s="115"/>
      <c r="AD760" s="115"/>
      <c r="AE760" s="115"/>
      <c r="AF760" s="115"/>
    </row>
    <row r="761" spans="1:32" ht="12.75" customHeight="1">
      <c r="A761" s="125">
        <v>758</v>
      </c>
      <c r="B761" s="126">
        <v>75.028974584518522</v>
      </c>
      <c r="C761" s="127">
        <f t="shared" si="31"/>
        <v>10.102763688261918</v>
      </c>
      <c r="D761" s="128"/>
      <c r="H761" s="129"/>
      <c r="I761" s="130">
        <f t="shared" si="41"/>
        <v>758</v>
      </c>
      <c r="J761" s="127">
        <f t="shared" si="33"/>
        <v>125.04829097419754</v>
      </c>
      <c r="K761" s="127">
        <f t="shared" si="34"/>
        <v>6.0616582129571501</v>
      </c>
      <c r="L761" s="128"/>
      <c r="M761" s="116"/>
      <c r="N761" s="120"/>
      <c r="O761" s="120"/>
      <c r="P761" s="129"/>
      <c r="Q761" s="116"/>
      <c r="R761" s="149"/>
      <c r="S761" s="149"/>
      <c r="T761" s="115"/>
      <c r="U761" s="116"/>
      <c r="V761" s="120"/>
      <c r="W761" s="116"/>
      <c r="X761" s="115"/>
      <c r="Y761" s="115"/>
      <c r="Z761" s="115"/>
      <c r="AA761" s="115"/>
      <c r="AB761" s="115"/>
      <c r="AC761" s="115"/>
      <c r="AD761" s="115"/>
      <c r="AE761" s="115"/>
      <c r="AF761" s="115"/>
    </row>
    <row r="762" spans="1:32" ht="12.75" customHeight="1">
      <c r="A762" s="125">
        <v>759</v>
      </c>
      <c r="B762" s="126">
        <v>75.048731119271665</v>
      </c>
      <c r="C762" s="127">
        <f t="shared" si="31"/>
        <v>10.113428817254146</v>
      </c>
      <c r="D762" s="128"/>
      <c r="H762" s="129"/>
      <c r="I762" s="130">
        <f t="shared" si="41"/>
        <v>759</v>
      </c>
      <c r="J762" s="127">
        <f t="shared" si="33"/>
        <v>125.08121853211945</v>
      </c>
      <c r="K762" s="127">
        <f t="shared" si="34"/>
        <v>6.0680572903524865</v>
      </c>
      <c r="L762" s="128"/>
      <c r="M762" s="116"/>
      <c r="N762" s="120"/>
      <c r="O762" s="120"/>
      <c r="P762" s="129"/>
      <c r="Q762" s="116"/>
      <c r="R762" s="149"/>
      <c r="S762" s="149"/>
      <c r="T762" s="115"/>
      <c r="U762" s="116"/>
      <c r="V762" s="120"/>
      <c r="W762" s="116"/>
      <c r="X762" s="115"/>
      <c r="Y762" s="115"/>
      <c r="Z762" s="115"/>
      <c r="AA762" s="115"/>
      <c r="AB762" s="115"/>
      <c r="AC762" s="115"/>
      <c r="AD762" s="115"/>
      <c r="AE762" s="115"/>
      <c r="AF762" s="115"/>
    </row>
    <row r="763" spans="1:32" ht="12.75" customHeight="1">
      <c r="A763" s="125">
        <v>760</v>
      </c>
      <c r="B763" s="126">
        <v>75.068468356409269</v>
      </c>
      <c r="C763" s="127">
        <f t="shared" si="31"/>
        <v>10.124090935113797</v>
      </c>
      <c r="D763" s="128"/>
      <c r="H763" s="129"/>
      <c r="I763" s="130">
        <f t="shared" si="41"/>
        <v>760</v>
      </c>
      <c r="J763" s="127">
        <f t="shared" si="33"/>
        <v>125.11411392734878</v>
      </c>
      <c r="K763" s="127">
        <f t="shared" si="34"/>
        <v>6.0744545610682783</v>
      </c>
      <c r="L763" s="128"/>
      <c r="M763" s="116"/>
      <c r="N763" s="120"/>
      <c r="O763" s="120"/>
      <c r="P763" s="129"/>
      <c r="Q763" s="116"/>
      <c r="R763" s="149"/>
      <c r="S763" s="149"/>
      <c r="T763" s="115"/>
      <c r="U763" s="116"/>
      <c r="V763" s="120"/>
      <c r="W763" s="116"/>
      <c r="X763" s="115"/>
      <c r="Y763" s="115"/>
      <c r="Z763" s="115"/>
      <c r="AA763" s="115"/>
      <c r="AB763" s="115"/>
      <c r="AC763" s="115"/>
      <c r="AD763" s="115"/>
      <c r="AE763" s="115"/>
      <c r="AF763" s="115"/>
    </row>
    <row r="764" spans="1:32" ht="12.75" customHeight="1">
      <c r="A764" s="125">
        <v>761</v>
      </c>
      <c r="B764" s="126">
        <v>75.088186346681198</v>
      </c>
      <c r="C764" s="127">
        <f t="shared" si="31"/>
        <v>10.134750045586035</v>
      </c>
      <c r="D764" s="128"/>
      <c r="H764" s="129"/>
      <c r="I764" s="130">
        <f t="shared" si="41"/>
        <v>761</v>
      </c>
      <c r="J764" s="127">
        <f t="shared" si="33"/>
        <v>125.14697724446867</v>
      </c>
      <c r="K764" s="127">
        <f t="shared" si="34"/>
        <v>6.0808500273516213</v>
      </c>
      <c r="L764" s="128"/>
      <c r="M764" s="116"/>
      <c r="N764" s="120"/>
      <c r="O764" s="120"/>
      <c r="P764" s="129"/>
      <c r="Q764" s="116"/>
      <c r="R764" s="149"/>
      <c r="S764" s="149"/>
      <c r="T764" s="115"/>
      <c r="U764" s="116"/>
      <c r="V764" s="120"/>
      <c r="W764" s="116"/>
      <c r="X764" s="115"/>
      <c r="Y764" s="115"/>
      <c r="Z764" s="115"/>
      <c r="AA764" s="115"/>
      <c r="AB764" s="115"/>
      <c r="AC764" s="115"/>
      <c r="AD764" s="115"/>
      <c r="AE764" s="115"/>
      <c r="AF764" s="115"/>
    </row>
    <row r="765" spans="1:32" ht="12.75" customHeight="1">
      <c r="A765" s="125">
        <v>762</v>
      </c>
      <c r="B765" s="126">
        <v>75.107885140637322</v>
      </c>
      <c r="C765" s="127">
        <f t="shared" si="31"/>
        <v>10.145406152405666</v>
      </c>
      <c r="D765" s="128"/>
      <c r="H765" s="129"/>
      <c r="I765" s="130">
        <f t="shared" si="41"/>
        <v>762</v>
      </c>
      <c r="J765" s="127">
        <f t="shared" si="33"/>
        <v>125.17980856772887</v>
      </c>
      <c r="K765" s="127">
        <f t="shared" si="34"/>
        <v>6.0872436914433994</v>
      </c>
      <c r="L765" s="128"/>
      <c r="M765" s="116"/>
      <c r="N765" s="120"/>
      <c r="O765" s="120"/>
      <c r="P765" s="129"/>
      <c r="Q765" s="116"/>
      <c r="R765" s="149"/>
      <c r="S765" s="149"/>
      <c r="T765" s="115"/>
      <c r="U765" s="116"/>
      <c r="V765" s="120"/>
      <c r="W765" s="116"/>
      <c r="X765" s="115"/>
      <c r="Y765" s="115"/>
      <c r="Z765" s="115"/>
      <c r="AA765" s="115"/>
      <c r="AB765" s="115"/>
      <c r="AC765" s="115"/>
      <c r="AD765" s="115"/>
      <c r="AE765" s="115"/>
      <c r="AF765" s="115"/>
    </row>
    <row r="766" spans="1:32" ht="12.75" customHeight="1">
      <c r="A766" s="125">
        <v>763</v>
      </c>
      <c r="B766" s="126">
        <v>75.127564788628675</v>
      </c>
      <c r="C766" s="127">
        <f t="shared" si="31"/>
        <v>10.156059259297166</v>
      </c>
      <c r="D766" s="128"/>
      <c r="H766" s="129"/>
      <c r="I766" s="130">
        <f t="shared" si="41"/>
        <v>763</v>
      </c>
      <c r="J766" s="127">
        <f t="shared" si="33"/>
        <v>125.2126079810478</v>
      </c>
      <c r="K766" s="127">
        <f t="shared" si="34"/>
        <v>6.0936355555782997</v>
      </c>
      <c r="L766" s="128"/>
      <c r="M766" s="116"/>
      <c r="N766" s="120"/>
      <c r="O766" s="120"/>
      <c r="P766" s="129"/>
      <c r="Q766" s="116"/>
      <c r="R766" s="149"/>
      <c r="S766" s="149"/>
      <c r="T766" s="115"/>
      <c r="U766" s="116"/>
      <c r="V766" s="120"/>
      <c r="W766" s="116"/>
      <c r="X766" s="115"/>
      <c r="Y766" s="115"/>
      <c r="Z766" s="115"/>
      <c r="AA766" s="115"/>
      <c r="AB766" s="115"/>
      <c r="AC766" s="115"/>
      <c r="AD766" s="115"/>
      <c r="AE766" s="115"/>
      <c r="AF766" s="115"/>
    </row>
    <row r="767" spans="1:32" ht="12.75" customHeight="1">
      <c r="A767" s="125">
        <v>764</v>
      </c>
      <c r="B767" s="126">
        <v>75.147225340808419</v>
      </c>
      <c r="C767" s="127">
        <f t="shared" si="31"/>
        <v>10.166709369974738</v>
      </c>
      <c r="D767" s="128"/>
      <c r="H767" s="129"/>
      <c r="I767" s="130">
        <f t="shared" si="41"/>
        <v>764</v>
      </c>
      <c r="J767" s="127">
        <f t="shared" si="33"/>
        <v>125.24537556801404</v>
      </c>
      <c r="K767" s="127">
        <f t="shared" si="34"/>
        <v>6.1000256219848419</v>
      </c>
      <c r="L767" s="128"/>
      <c r="M767" s="116"/>
      <c r="N767" s="120"/>
      <c r="O767" s="120"/>
      <c r="P767" s="129"/>
      <c r="Q767" s="116"/>
      <c r="R767" s="149"/>
      <c r="S767" s="149"/>
      <c r="T767" s="115"/>
      <c r="U767" s="116"/>
      <c r="V767" s="120"/>
      <c r="W767" s="116"/>
      <c r="X767" s="115"/>
      <c r="Y767" s="115"/>
      <c r="Z767" s="115"/>
      <c r="AA767" s="115"/>
      <c r="AB767" s="115"/>
      <c r="AC767" s="115"/>
      <c r="AD767" s="115"/>
      <c r="AE767" s="115"/>
      <c r="AF767" s="115"/>
    </row>
    <row r="768" spans="1:32" ht="12.75" customHeight="1">
      <c r="A768" s="125">
        <v>765</v>
      </c>
      <c r="B768" s="126">
        <v>75.166866847132923</v>
      </c>
      <c r="C768" s="127">
        <f t="shared" si="31"/>
        <v>10.177356488142346</v>
      </c>
      <c r="D768" s="128"/>
      <c r="H768" s="129"/>
      <c r="I768" s="130">
        <f t="shared" si="41"/>
        <v>765</v>
      </c>
      <c r="J768" s="127">
        <f t="shared" si="33"/>
        <v>125.2781114118882</v>
      </c>
      <c r="K768" s="127">
        <f t="shared" si="34"/>
        <v>6.1064138928854073</v>
      </c>
      <c r="L768" s="128"/>
      <c r="M768" s="116"/>
      <c r="N768" s="120"/>
      <c r="O768" s="120"/>
      <c r="P768" s="129"/>
      <c r="Q768" s="116"/>
      <c r="R768" s="149"/>
      <c r="S768" s="149"/>
      <c r="T768" s="115"/>
      <c r="U768" s="116"/>
      <c r="V768" s="120"/>
      <c r="W768" s="116"/>
      <c r="X768" s="115"/>
      <c r="Y768" s="115"/>
      <c r="Z768" s="115"/>
      <c r="AA768" s="115"/>
      <c r="AB768" s="115"/>
      <c r="AC768" s="115"/>
      <c r="AD768" s="115"/>
      <c r="AE768" s="115"/>
      <c r="AF768" s="115"/>
    </row>
    <row r="769" spans="1:32" ht="12.75" customHeight="1">
      <c r="A769" s="125">
        <v>766</v>
      </c>
      <c r="B769" s="126">
        <v>75.186489357362746</v>
      </c>
      <c r="C769" s="127">
        <f t="shared" ref="C769:C1023" si="45">A769/B769</f>
        <v>10.188000617493765</v>
      </c>
      <c r="D769" s="128"/>
      <c r="H769" s="129"/>
      <c r="I769" s="130">
        <f t="shared" si="41"/>
        <v>766</v>
      </c>
      <c r="J769" s="127">
        <f t="shared" ref="J769:J875" si="46">B769/0.6</f>
        <v>125.31081559560458</v>
      </c>
      <c r="K769" s="127">
        <f t="shared" ref="K769:K875" si="47">I769/J769</f>
        <v>6.1128003704962586</v>
      </c>
      <c r="L769" s="128"/>
      <c r="M769" s="116"/>
      <c r="N769" s="120"/>
      <c r="O769" s="120"/>
      <c r="P769" s="129"/>
      <c r="Q769" s="116"/>
      <c r="R769" s="149"/>
      <c r="S769" s="149"/>
      <c r="T769" s="115"/>
      <c r="U769" s="116"/>
      <c r="V769" s="120"/>
      <c r="W769" s="116"/>
      <c r="X769" s="115"/>
      <c r="Y769" s="115"/>
      <c r="Z769" s="115"/>
      <c r="AA769" s="115"/>
      <c r="AB769" s="115"/>
      <c r="AC769" s="115"/>
      <c r="AD769" s="115"/>
      <c r="AE769" s="115"/>
      <c r="AF769" s="115"/>
    </row>
    <row r="770" spans="1:32" ht="12.75" customHeight="1">
      <c r="A770" s="125">
        <v>767</v>
      </c>
      <c r="B770" s="126">
        <v>75.206092921063743</v>
      </c>
      <c r="C770" s="127">
        <f t="shared" si="45"/>
        <v>10.198641761712613</v>
      </c>
      <c r="D770" s="128"/>
      <c r="H770" s="129"/>
      <c r="I770" s="130">
        <f t="shared" si="41"/>
        <v>767</v>
      </c>
      <c r="J770" s="127">
        <f t="shared" si="46"/>
        <v>125.34348820177291</v>
      </c>
      <c r="K770" s="127">
        <f t="shared" si="47"/>
        <v>6.1191850570275674</v>
      </c>
      <c r="L770" s="128"/>
      <c r="M770" s="116"/>
      <c r="N770" s="120"/>
      <c r="O770" s="120"/>
      <c r="P770" s="129"/>
      <c r="Q770" s="116"/>
      <c r="R770" s="149"/>
      <c r="S770" s="149"/>
      <c r="T770" s="115"/>
      <c r="U770" s="116"/>
      <c r="V770" s="120"/>
      <c r="W770" s="116"/>
      <c r="X770" s="115"/>
      <c r="Y770" s="115"/>
      <c r="Z770" s="115"/>
      <c r="AA770" s="115"/>
      <c r="AB770" s="115"/>
      <c r="AC770" s="115"/>
      <c r="AD770" s="115"/>
      <c r="AE770" s="115"/>
      <c r="AF770" s="115"/>
    </row>
    <row r="771" spans="1:32" ht="12.75" customHeight="1">
      <c r="A771" s="125">
        <v>768</v>
      </c>
      <c r="B771" s="126">
        <v>75.225677587608004</v>
      </c>
      <c r="C771" s="127">
        <f t="shared" si="45"/>
        <v>10.209279924472403</v>
      </c>
      <c r="D771" s="128"/>
      <c r="H771" s="129"/>
      <c r="I771" s="130">
        <f t="shared" si="41"/>
        <v>768</v>
      </c>
      <c r="J771" s="127">
        <f t="shared" si="46"/>
        <v>125.37612931268001</v>
      </c>
      <c r="K771" s="127">
        <f t="shared" si="47"/>
        <v>6.1255679546834418</v>
      </c>
      <c r="L771" s="128"/>
      <c r="M771" s="116"/>
      <c r="N771" s="120"/>
      <c r="O771" s="120"/>
      <c r="P771" s="129"/>
      <c r="Q771" s="116"/>
      <c r="R771" s="149"/>
      <c r="S771" s="149"/>
      <c r="T771" s="115"/>
      <c r="U771" s="116"/>
      <c r="V771" s="120"/>
      <c r="W771" s="116"/>
      <c r="X771" s="115"/>
      <c r="Y771" s="115"/>
      <c r="Z771" s="115"/>
      <c r="AA771" s="115"/>
      <c r="AB771" s="115"/>
      <c r="AC771" s="115"/>
      <c r="AD771" s="115"/>
      <c r="AE771" s="115"/>
      <c r="AF771" s="115"/>
    </row>
    <row r="772" spans="1:32" ht="12.75" customHeight="1">
      <c r="A772" s="125">
        <v>769</v>
      </c>
      <c r="B772" s="126">
        <v>75.245243406174851</v>
      </c>
      <c r="C772" s="127">
        <f t="shared" si="45"/>
        <v>10.219915109436586</v>
      </c>
      <c r="D772" s="128"/>
      <c r="H772" s="129"/>
      <c r="I772" s="130">
        <f t="shared" si="41"/>
        <v>769</v>
      </c>
      <c r="J772" s="127">
        <f t="shared" si="46"/>
        <v>125.40873901029143</v>
      </c>
      <c r="K772" s="127">
        <f t="shared" si="47"/>
        <v>6.1319490656619511</v>
      </c>
      <c r="L772" s="128"/>
      <c r="M772" s="116"/>
      <c r="N772" s="120"/>
      <c r="O772" s="120"/>
      <c r="P772" s="129"/>
      <c r="Q772" s="116"/>
      <c r="R772" s="149"/>
      <c r="S772" s="149"/>
      <c r="T772" s="115"/>
      <c r="U772" s="116"/>
      <c r="V772" s="120"/>
      <c r="W772" s="116"/>
      <c r="X772" s="115"/>
      <c r="Y772" s="115"/>
      <c r="Z772" s="115"/>
      <c r="AA772" s="115"/>
      <c r="AB772" s="115"/>
      <c r="AC772" s="115"/>
      <c r="AD772" s="115"/>
      <c r="AE772" s="115"/>
      <c r="AF772" s="115"/>
    </row>
    <row r="773" spans="1:32" ht="12.75" customHeight="1">
      <c r="A773" s="125">
        <v>770</v>
      </c>
      <c r="B773" s="126">
        <v>75.264790425751883</v>
      </c>
      <c r="C773" s="127">
        <f t="shared" si="45"/>
        <v>10.230547320258585</v>
      </c>
      <c r="D773" s="128"/>
      <c r="H773" s="129"/>
      <c r="I773" s="130">
        <f t="shared" si="41"/>
        <v>770</v>
      </c>
      <c r="J773" s="127">
        <f t="shared" si="46"/>
        <v>125.44131737625314</v>
      </c>
      <c r="K773" s="127">
        <f t="shared" si="47"/>
        <v>6.1383283921551515</v>
      </c>
      <c r="L773" s="128"/>
      <c r="M773" s="116"/>
      <c r="N773" s="120"/>
      <c r="O773" s="120"/>
      <c r="P773" s="129"/>
      <c r="Q773" s="116"/>
      <c r="R773" s="149"/>
      <c r="S773" s="149"/>
      <c r="T773" s="115"/>
      <c r="U773" s="116"/>
      <c r="V773" s="120"/>
      <c r="W773" s="116"/>
      <c r="X773" s="115"/>
      <c r="Y773" s="115"/>
      <c r="Z773" s="115"/>
      <c r="AA773" s="115"/>
      <c r="AB773" s="115"/>
      <c r="AC773" s="115"/>
      <c r="AD773" s="115"/>
      <c r="AE773" s="115"/>
      <c r="AF773" s="115"/>
    </row>
    <row r="774" spans="1:32" ht="12.75" customHeight="1">
      <c r="A774" s="125">
        <v>771</v>
      </c>
      <c r="B774" s="126">
        <v>75.284318695136065</v>
      </c>
      <c r="C774" s="127">
        <f t="shared" si="45"/>
        <v>10.241176560581831</v>
      </c>
      <c r="D774" s="128"/>
      <c r="H774" s="129"/>
      <c r="I774" s="130">
        <f t="shared" si="41"/>
        <v>771</v>
      </c>
      <c r="J774" s="127">
        <f t="shared" si="46"/>
        <v>125.47386449189345</v>
      </c>
      <c r="K774" s="127">
        <f t="shared" si="47"/>
        <v>6.1447059363490979</v>
      </c>
      <c r="L774" s="128"/>
      <c r="M774" s="116"/>
      <c r="N774" s="120"/>
      <c r="O774" s="120"/>
      <c r="P774" s="129"/>
      <c r="Q774" s="116"/>
      <c r="R774" s="149"/>
      <c r="S774" s="149"/>
      <c r="T774" s="115"/>
      <c r="U774" s="116"/>
      <c r="V774" s="120"/>
      <c r="W774" s="116"/>
      <c r="X774" s="115"/>
      <c r="Y774" s="115"/>
      <c r="Z774" s="115"/>
      <c r="AA774" s="115"/>
      <c r="AB774" s="115"/>
      <c r="AC774" s="115"/>
      <c r="AD774" s="115"/>
      <c r="AE774" s="115"/>
      <c r="AF774" s="115"/>
    </row>
    <row r="775" spans="1:32" ht="12.75" customHeight="1">
      <c r="A775" s="125">
        <v>772</v>
      </c>
      <c r="B775" s="126">
        <v>75.303828262934431</v>
      </c>
      <c r="C775" s="127">
        <f t="shared" si="45"/>
        <v>10.251802834039832</v>
      </c>
      <c r="D775" s="128"/>
      <c r="H775" s="129"/>
      <c r="I775" s="130">
        <f t="shared" si="41"/>
        <v>772</v>
      </c>
      <c r="J775" s="127">
        <f t="shared" si="46"/>
        <v>125.50638043822406</v>
      </c>
      <c r="K775" s="127">
        <f t="shared" si="47"/>
        <v>6.1510817004238989</v>
      </c>
      <c r="L775" s="128"/>
      <c r="M775" s="116"/>
      <c r="N775" s="120"/>
      <c r="O775" s="120"/>
      <c r="P775" s="129"/>
      <c r="Q775" s="116"/>
      <c r="R775" s="149"/>
      <c r="S775" s="149"/>
      <c r="T775" s="115"/>
      <c r="U775" s="116"/>
      <c r="V775" s="120"/>
      <c r="W775" s="116"/>
      <c r="X775" s="115"/>
      <c r="Y775" s="115"/>
      <c r="Z775" s="115"/>
      <c r="AA775" s="115"/>
      <c r="AB775" s="115"/>
      <c r="AC775" s="115"/>
      <c r="AD775" s="115"/>
      <c r="AE775" s="115"/>
      <c r="AF775" s="115"/>
    </row>
    <row r="776" spans="1:32" ht="12.75" customHeight="1">
      <c r="A776" s="125">
        <v>773</v>
      </c>
      <c r="B776" s="126">
        <v>75.323319177565381</v>
      </c>
      <c r="C776" s="127">
        <f t="shared" si="45"/>
        <v>10.262426144256182</v>
      </c>
      <c r="D776" s="128"/>
      <c r="H776" s="129"/>
      <c r="I776" s="130">
        <f t="shared" si="41"/>
        <v>773</v>
      </c>
      <c r="J776" s="127">
        <f t="shared" si="46"/>
        <v>125.5388652959423</v>
      </c>
      <c r="K776" s="127">
        <f t="shared" si="47"/>
        <v>6.1574556865537087</v>
      </c>
      <c r="L776" s="128"/>
      <c r="M776" s="116"/>
      <c r="N776" s="120"/>
      <c r="O776" s="120"/>
      <c r="P776" s="129"/>
      <c r="Q776" s="116"/>
      <c r="R776" s="149"/>
      <c r="S776" s="149"/>
      <c r="T776" s="115"/>
      <c r="U776" s="116"/>
      <c r="V776" s="120"/>
      <c r="W776" s="116"/>
      <c r="X776" s="115"/>
      <c r="Y776" s="115"/>
      <c r="Z776" s="115"/>
      <c r="AA776" s="115"/>
      <c r="AB776" s="115"/>
      <c r="AC776" s="115"/>
      <c r="AD776" s="115"/>
      <c r="AE776" s="115"/>
      <c r="AF776" s="115"/>
    </row>
    <row r="777" spans="1:32" ht="12.75" customHeight="1">
      <c r="A777" s="125">
        <v>774</v>
      </c>
      <c r="B777" s="126">
        <v>75.342791487259532</v>
      </c>
      <c r="C777" s="127">
        <f t="shared" si="45"/>
        <v>10.273046494844612</v>
      </c>
      <c r="D777" s="128"/>
      <c r="H777" s="129"/>
      <c r="I777" s="130">
        <f t="shared" si="41"/>
        <v>774</v>
      </c>
      <c r="J777" s="127">
        <f t="shared" si="46"/>
        <v>125.57131914543255</v>
      </c>
      <c r="K777" s="127">
        <f t="shared" si="47"/>
        <v>6.163827896906767</v>
      </c>
      <c r="L777" s="128"/>
      <c r="M777" s="116"/>
      <c r="N777" s="120"/>
      <c r="O777" s="120"/>
      <c r="P777" s="129"/>
      <c r="Q777" s="116"/>
      <c r="R777" s="149"/>
      <c r="S777" s="149"/>
      <c r="T777" s="115"/>
      <c r="U777" s="116"/>
      <c r="V777" s="120"/>
      <c r="W777" s="116"/>
      <c r="X777" s="115"/>
      <c r="Y777" s="115"/>
      <c r="Z777" s="115"/>
      <c r="AA777" s="115"/>
      <c r="AB777" s="115"/>
      <c r="AC777" s="115"/>
      <c r="AD777" s="115"/>
      <c r="AE777" s="115"/>
      <c r="AF777" s="115"/>
    </row>
    <row r="778" spans="1:32" ht="12.75" customHeight="1">
      <c r="A778" s="125">
        <v>775</v>
      </c>
      <c r="B778" s="126">
        <v>75.36224524006056</v>
      </c>
      <c r="C778" s="127">
        <f t="shared" si="45"/>
        <v>10.283663889409052</v>
      </c>
      <c r="D778" s="128"/>
      <c r="H778" s="129"/>
      <c r="I778" s="130">
        <f t="shared" si="41"/>
        <v>775</v>
      </c>
      <c r="J778" s="127">
        <f t="shared" si="46"/>
        <v>125.60374206676761</v>
      </c>
      <c r="K778" s="127">
        <f t="shared" si="47"/>
        <v>6.1701983336454305</v>
      </c>
      <c r="L778" s="128"/>
      <c r="M778" s="116"/>
      <c r="N778" s="120"/>
      <c r="O778" s="120"/>
      <c r="P778" s="129"/>
      <c r="Q778" s="116"/>
      <c r="R778" s="149"/>
      <c r="S778" s="149"/>
      <c r="T778" s="115"/>
      <c r="U778" s="116"/>
      <c r="V778" s="120"/>
      <c r="W778" s="116"/>
      <c r="X778" s="115"/>
      <c r="Y778" s="115"/>
      <c r="Z778" s="115"/>
      <c r="AA778" s="115"/>
      <c r="AB778" s="115"/>
      <c r="AC778" s="115"/>
      <c r="AD778" s="115"/>
      <c r="AE778" s="115"/>
      <c r="AF778" s="115"/>
    </row>
    <row r="779" spans="1:32" ht="12.75" customHeight="1">
      <c r="A779" s="125">
        <v>776</v>
      </c>
      <c r="B779" s="126">
        <v>75.381680483826429</v>
      </c>
      <c r="C779" s="127">
        <f t="shared" si="45"/>
        <v>10.294278331543634</v>
      </c>
      <c r="D779" s="128"/>
      <c r="H779" s="129"/>
      <c r="I779" s="130">
        <f t="shared" si="41"/>
        <v>776</v>
      </c>
      <c r="J779" s="127">
        <f t="shared" si="46"/>
        <v>125.63613413971072</v>
      </c>
      <c r="K779" s="127">
        <f t="shared" si="47"/>
        <v>6.1765669989261802</v>
      </c>
      <c r="L779" s="128"/>
      <c r="M779" s="116"/>
      <c r="N779" s="120"/>
      <c r="O779" s="120"/>
      <c r="P779" s="129"/>
      <c r="Q779" s="116"/>
      <c r="R779" s="149"/>
      <c r="S779" s="149"/>
      <c r="T779" s="115"/>
      <c r="U779" s="116"/>
      <c r="V779" s="120"/>
      <c r="W779" s="116"/>
      <c r="X779" s="115"/>
      <c r="Y779" s="115"/>
      <c r="Z779" s="115"/>
      <c r="AA779" s="115"/>
      <c r="AB779" s="115"/>
      <c r="AC779" s="115"/>
      <c r="AD779" s="115"/>
      <c r="AE779" s="115"/>
      <c r="AF779" s="115"/>
    </row>
    <row r="780" spans="1:32" ht="12.75" customHeight="1">
      <c r="A780" s="125">
        <v>777</v>
      </c>
      <c r="B780" s="126">
        <v>75.401097266230124</v>
      </c>
      <c r="C780" s="127">
        <f t="shared" si="45"/>
        <v>10.30488982483276</v>
      </c>
      <c r="D780" s="128"/>
      <c r="H780" s="129"/>
      <c r="I780" s="130">
        <f t="shared" si="41"/>
        <v>777</v>
      </c>
      <c r="J780" s="127">
        <f t="shared" si="46"/>
        <v>125.66849544371688</v>
      </c>
      <c r="K780" s="127">
        <f t="shared" si="47"/>
        <v>6.1829338948996551</v>
      </c>
      <c r="L780" s="128"/>
      <c r="M780" s="116"/>
      <c r="N780" s="120"/>
      <c r="O780" s="120"/>
      <c r="P780" s="129"/>
      <c r="Q780" s="116"/>
      <c r="R780" s="149"/>
      <c r="S780" s="149"/>
      <c r="T780" s="115"/>
      <c r="U780" s="116"/>
      <c r="V780" s="120"/>
      <c r="W780" s="116"/>
      <c r="X780" s="115"/>
      <c r="Y780" s="115"/>
      <c r="Z780" s="115"/>
      <c r="AA780" s="115"/>
      <c r="AB780" s="115"/>
      <c r="AC780" s="115"/>
      <c r="AD780" s="115"/>
      <c r="AE780" s="115"/>
      <c r="AF780" s="115"/>
    </row>
    <row r="781" spans="1:32" ht="12.75" customHeight="1">
      <c r="A781" s="125">
        <v>778</v>
      </c>
      <c r="B781" s="126">
        <v>75.420495634760698</v>
      </c>
      <c r="C781" s="127">
        <f t="shared" si="45"/>
        <v>10.315498372851133</v>
      </c>
      <c r="D781" s="128"/>
      <c r="H781" s="129"/>
      <c r="I781" s="130">
        <f t="shared" si="41"/>
        <v>778</v>
      </c>
      <c r="J781" s="127">
        <f t="shared" si="46"/>
        <v>125.70082605793451</v>
      </c>
      <c r="K781" s="127">
        <f t="shared" si="47"/>
        <v>6.1892990237106797</v>
      </c>
      <c r="L781" s="128"/>
      <c r="M781" s="116"/>
      <c r="N781" s="120"/>
      <c r="O781" s="120"/>
      <c r="P781" s="129"/>
      <c r="Q781" s="116"/>
      <c r="R781" s="149"/>
      <c r="S781" s="149"/>
      <c r="T781" s="115"/>
      <c r="U781" s="116"/>
      <c r="V781" s="120"/>
      <c r="W781" s="116"/>
      <c r="X781" s="115"/>
      <c r="Y781" s="115"/>
      <c r="Z781" s="115"/>
      <c r="AA781" s="115"/>
      <c r="AB781" s="115"/>
      <c r="AC781" s="115"/>
      <c r="AD781" s="115"/>
      <c r="AE781" s="115"/>
      <c r="AF781" s="115"/>
    </row>
    <row r="782" spans="1:32" ht="12.75" customHeight="1">
      <c r="A782" s="125">
        <v>779</v>
      </c>
      <c r="B782" s="126">
        <v>75.439875636724182</v>
      </c>
      <c r="C782" s="127">
        <f t="shared" si="45"/>
        <v>10.326103979163802</v>
      </c>
      <c r="D782" s="128"/>
      <c r="H782" s="129"/>
      <c r="I782" s="130">
        <f t="shared" si="41"/>
        <v>779</v>
      </c>
      <c r="J782" s="127">
        <f t="shared" si="46"/>
        <v>125.73312606120697</v>
      </c>
      <c r="K782" s="127">
        <f t="shared" si="47"/>
        <v>6.1956623874982819</v>
      </c>
      <c r="L782" s="128"/>
      <c r="M782" s="116"/>
      <c r="N782" s="120"/>
      <c r="O782" s="120"/>
      <c r="P782" s="129"/>
      <c r="Q782" s="116"/>
      <c r="R782" s="149"/>
      <c r="S782" s="149"/>
      <c r="T782" s="115"/>
      <c r="U782" s="116"/>
      <c r="V782" s="120"/>
      <c r="W782" s="116"/>
      <c r="X782" s="115"/>
      <c r="Y782" s="115"/>
      <c r="Z782" s="115"/>
      <c r="AA782" s="115"/>
      <c r="AB782" s="115"/>
      <c r="AC782" s="115"/>
      <c r="AD782" s="115"/>
      <c r="AE782" s="115"/>
      <c r="AF782" s="115"/>
    </row>
    <row r="783" spans="1:32" ht="12.75" customHeight="1">
      <c r="A783" s="125">
        <v>780</v>
      </c>
      <c r="B783" s="126">
        <v>75.459237319244608</v>
      </c>
      <c r="C783" s="127">
        <f t="shared" si="45"/>
        <v>10.336706647326187</v>
      </c>
      <c r="D783" s="128"/>
      <c r="H783" s="129"/>
      <c r="I783" s="130">
        <f t="shared" si="41"/>
        <v>780</v>
      </c>
      <c r="J783" s="127">
        <f t="shared" si="46"/>
        <v>125.76539553207435</v>
      </c>
      <c r="K783" s="127">
        <f t="shared" si="47"/>
        <v>6.2020239883957116</v>
      </c>
      <c r="L783" s="128"/>
      <c r="M783" s="116"/>
      <c r="N783" s="120"/>
      <c r="O783" s="120"/>
      <c r="P783" s="129"/>
      <c r="Q783" s="116"/>
      <c r="R783" s="149"/>
      <c r="S783" s="149"/>
      <c r="T783" s="115"/>
      <c r="U783" s="116"/>
      <c r="V783" s="120"/>
      <c r="W783" s="116"/>
      <c r="X783" s="115"/>
      <c r="Y783" s="115"/>
      <c r="Z783" s="115"/>
      <c r="AA783" s="115"/>
      <c r="AB783" s="115"/>
      <c r="AC783" s="115"/>
      <c r="AD783" s="115"/>
      <c r="AE783" s="115"/>
      <c r="AF783" s="115"/>
    </row>
    <row r="784" spans="1:32" ht="12.75" customHeight="1">
      <c r="A784" s="125">
        <v>781</v>
      </c>
      <c r="B784" s="126">
        <v>75.478580729264763</v>
      </c>
      <c r="C784" s="127">
        <f t="shared" si="45"/>
        <v>10.34730638088414</v>
      </c>
      <c r="D784" s="128"/>
      <c r="H784" s="129"/>
      <c r="I784" s="130">
        <f t="shared" si="41"/>
        <v>781</v>
      </c>
      <c r="J784" s="127">
        <f t="shared" si="46"/>
        <v>125.79763454877461</v>
      </c>
      <c r="K784" s="127">
        <f t="shared" si="47"/>
        <v>6.2083838285304838</v>
      </c>
      <c r="L784" s="128"/>
      <c r="M784" s="116"/>
      <c r="N784" s="120"/>
      <c r="O784" s="120"/>
      <c r="P784" s="129"/>
      <c r="Q784" s="116"/>
      <c r="R784" s="149"/>
      <c r="S784" s="149"/>
      <c r="T784" s="115"/>
      <c r="U784" s="116"/>
      <c r="V784" s="120"/>
      <c r="W784" s="116"/>
      <c r="X784" s="115"/>
      <c r="Y784" s="115"/>
      <c r="Z784" s="115"/>
      <c r="AA784" s="115"/>
      <c r="AB784" s="115"/>
      <c r="AC784" s="115"/>
      <c r="AD784" s="115"/>
      <c r="AE784" s="115"/>
      <c r="AF784" s="115"/>
    </row>
    <row r="785" spans="1:32" ht="12.75" customHeight="1">
      <c r="A785" s="125">
        <v>782</v>
      </c>
      <c r="B785" s="126">
        <v>75.497905913547399</v>
      </c>
      <c r="C785" s="127">
        <f t="shared" si="45"/>
        <v>10.357903183373956</v>
      </c>
      <c r="D785" s="128"/>
      <c r="H785" s="129"/>
      <c r="I785" s="130">
        <f t="shared" si="41"/>
        <v>782</v>
      </c>
      <c r="J785" s="127">
        <f t="shared" si="46"/>
        <v>125.82984318924566</v>
      </c>
      <c r="K785" s="127">
        <f t="shared" si="47"/>
        <v>6.2147419100243733</v>
      </c>
      <c r="L785" s="128"/>
      <c r="M785" s="116"/>
      <c r="N785" s="120"/>
      <c r="O785" s="120"/>
      <c r="P785" s="129"/>
      <c r="Q785" s="116"/>
      <c r="R785" s="149"/>
      <c r="S785" s="149"/>
      <c r="T785" s="115"/>
      <c r="U785" s="116"/>
      <c r="V785" s="120"/>
      <c r="W785" s="116"/>
      <c r="X785" s="115"/>
      <c r="Y785" s="115"/>
      <c r="Z785" s="115"/>
      <c r="AA785" s="115"/>
      <c r="AB785" s="115"/>
      <c r="AC785" s="115"/>
      <c r="AD785" s="115"/>
      <c r="AE785" s="115"/>
      <c r="AF785" s="115"/>
    </row>
    <row r="786" spans="1:32" ht="12.75" customHeight="1">
      <c r="A786" s="125">
        <v>783</v>
      </c>
      <c r="B786" s="126">
        <v>75.517212918675838</v>
      </c>
      <c r="C786" s="127">
        <f t="shared" si="45"/>
        <v>10.368497058322443</v>
      </c>
      <c r="D786" s="128"/>
      <c r="H786" s="129"/>
      <c r="I786" s="130">
        <f t="shared" si="41"/>
        <v>783</v>
      </c>
      <c r="J786" s="127">
        <f t="shared" si="46"/>
        <v>125.8620215311264</v>
      </c>
      <c r="K786" s="127">
        <f t="shared" si="47"/>
        <v>6.2210982349934651</v>
      </c>
      <c r="L786" s="128"/>
      <c r="M786" s="116"/>
      <c r="N786" s="120"/>
      <c r="O786" s="120"/>
      <c r="P786" s="129"/>
      <c r="Q786" s="116"/>
      <c r="R786" s="149"/>
      <c r="S786" s="149"/>
      <c r="T786" s="115"/>
      <c r="U786" s="116"/>
      <c r="V786" s="120"/>
      <c r="W786" s="116"/>
      <c r="X786" s="115"/>
      <c r="Y786" s="115"/>
      <c r="Z786" s="115"/>
      <c r="AA786" s="115"/>
      <c r="AB786" s="115"/>
      <c r="AC786" s="115"/>
      <c r="AD786" s="115"/>
      <c r="AE786" s="115"/>
      <c r="AF786" s="115"/>
    </row>
    <row r="787" spans="1:32" ht="12.75" customHeight="1">
      <c r="A787" s="125">
        <v>784</v>
      </c>
      <c r="B787" s="126">
        <v>75.536501791055088</v>
      </c>
      <c r="C787" s="127">
        <f t="shared" si="45"/>
        <v>10.379088009246942</v>
      </c>
      <c r="D787" s="128"/>
      <c r="H787" s="129"/>
      <c r="I787" s="130">
        <f t="shared" si="41"/>
        <v>784</v>
      </c>
      <c r="J787" s="127">
        <f t="shared" si="46"/>
        <v>125.89416965175849</v>
      </c>
      <c r="K787" s="127">
        <f t="shared" si="47"/>
        <v>6.2274528055481646</v>
      </c>
      <c r="L787" s="128"/>
      <c r="M787" s="116"/>
      <c r="N787" s="120"/>
      <c r="O787" s="120"/>
      <c r="P787" s="129"/>
      <c r="Q787" s="116"/>
      <c r="R787" s="149"/>
      <c r="S787" s="149"/>
      <c r="T787" s="115"/>
      <c r="U787" s="116"/>
      <c r="V787" s="120"/>
      <c r="W787" s="116"/>
      <c r="X787" s="115"/>
      <c r="Y787" s="115"/>
      <c r="Z787" s="115"/>
      <c r="AA787" s="115"/>
      <c r="AB787" s="115"/>
      <c r="AC787" s="115"/>
      <c r="AD787" s="115"/>
      <c r="AE787" s="115"/>
      <c r="AF787" s="115"/>
    </row>
    <row r="788" spans="1:32" ht="12.75" customHeight="1">
      <c r="A788" s="125">
        <v>785</v>
      </c>
      <c r="B788" s="126">
        <v>75.555772576912659</v>
      </c>
      <c r="C788" s="127">
        <f t="shared" si="45"/>
        <v>10.389676039655374</v>
      </c>
      <c r="D788" s="128"/>
      <c r="H788" s="129"/>
      <c r="I788" s="130">
        <f t="shared" si="41"/>
        <v>785</v>
      </c>
      <c r="J788" s="127">
        <f t="shared" si="46"/>
        <v>125.92628762818777</v>
      </c>
      <c r="K788" s="127">
        <f t="shared" si="47"/>
        <v>6.2338056237932244</v>
      </c>
      <c r="L788" s="128"/>
      <c r="M788" s="116"/>
      <c r="N788" s="120"/>
      <c r="O788" s="120"/>
      <c r="P788" s="129"/>
      <c r="Q788" s="116"/>
      <c r="R788" s="149"/>
      <c r="S788" s="149"/>
      <c r="T788" s="115"/>
      <c r="U788" s="116"/>
      <c r="V788" s="120"/>
      <c r="W788" s="116"/>
      <c r="X788" s="115"/>
      <c r="Y788" s="115"/>
      <c r="Z788" s="115"/>
      <c r="AA788" s="115"/>
      <c r="AB788" s="115"/>
      <c r="AC788" s="115"/>
      <c r="AD788" s="115"/>
      <c r="AE788" s="115"/>
      <c r="AF788" s="115"/>
    </row>
    <row r="789" spans="1:32" ht="12.75" customHeight="1">
      <c r="A789" s="125">
        <v>786</v>
      </c>
      <c r="B789" s="126">
        <v>75.575025322299638</v>
      </c>
      <c r="C789" s="127">
        <f t="shared" si="45"/>
        <v>10.400261153046255</v>
      </c>
      <c r="D789" s="128"/>
      <c r="H789" s="129"/>
      <c r="I789" s="130">
        <f t="shared" ref="I789:I952" si="48">I788+1</f>
        <v>786</v>
      </c>
      <c r="J789" s="127">
        <f t="shared" si="46"/>
        <v>125.95837553716606</v>
      </c>
      <c r="K789" s="127">
        <f t="shared" si="47"/>
        <v>6.2401566918277531</v>
      </c>
      <c r="L789" s="128"/>
      <c r="M789" s="116"/>
      <c r="N789" s="120"/>
      <c r="O789" s="120"/>
      <c r="P789" s="129"/>
      <c r="Q789" s="116"/>
      <c r="R789" s="149"/>
      <c r="S789" s="149"/>
      <c r="T789" s="115"/>
      <c r="U789" s="116"/>
      <c r="V789" s="120"/>
      <c r="W789" s="116"/>
      <c r="X789" s="115"/>
      <c r="Y789" s="115"/>
      <c r="Z789" s="115"/>
      <c r="AA789" s="115"/>
      <c r="AB789" s="115"/>
      <c r="AC789" s="115"/>
      <c r="AD789" s="115"/>
      <c r="AE789" s="115"/>
      <c r="AF789" s="115"/>
    </row>
    <row r="790" spans="1:32" ht="12.75" customHeight="1">
      <c r="A790" s="125">
        <v>787</v>
      </c>
      <c r="B790" s="126">
        <v>75.594260073091306</v>
      </c>
      <c r="C790" s="127">
        <f t="shared" si="45"/>
        <v>10.410843352908778</v>
      </c>
      <c r="D790" s="128"/>
      <c r="H790" s="129"/>
      <c r="I790" s="130">
        <f t="shared" si="48"/>
        <v>787</v>
      </c>
      <c r="J790" s="127">
        <f t="shared" si="46"/>
        <v>125.99043345515219</v>
      </c>
      <c r="K790" s="127">
        <f t="shared" si="47"/>
        <v>6.2465060117452662</v>
      </c>
      <c r="L790" s="128"/>
      <c r="M790" s="116"/>
      <c r="N790" s="120"/>
      <c r="O790" s="120"/>
      <c r="P790" s="129"/>
      <c r="Q790" s="116"/>
      <c r="R790" s="149"/>
      <c r="S790" s="149"/>
      <c r="T790" s="115"/>
      <c r="U790" s="116"/>
      <c r="V790" s="120"/>
      <c r="W790" s="116"/>
      <c r="X790" s="115"/>
      <c r="Y790" s="115"/>
      <c r="Z790" s="115"/>
      <c r="AA790" s="115"/>
      <c r="AB790" s="115"/>
      <c r="AC790" s="115"/>
      <c r="AD790" s="115"/>
      <c r="AE790" s="115"/>
      <c r="AF790" s="115"/>
    </row>
    <row r="791" spans="1:32" ht="12.75" customHeight="1">
      <c r="A791" s="125">
        <v>788</v>
      </c>
      <c r="B791" s="126">
        <v>75.613476874988237</v>
      </c>
      <c r="C791" s="127">
        <f t="shared" si="45"/>
        <v>10.42142264272281</v>
      </c>
      <c r="D791" s="128"/>
      <c r="H791" s="129"/>
      <c r="I791" s="130">
        <f t="shared" si="48"/>
        <v>788</v>
      </c>
      <c r="J791" s="127">
        <f t="shared" si="46"/>
        <v>126.02246145831373</v>
      </c>
      <c r="K791" s="127">
        <f t="shared" si="47"/>
        <v>6.2528535856336864</v>
      </c>
      <c r="L791" s="128"/>
      <c r="M791" s="116"/>
      <c r="N791" s="120"/>
      <c r="O791" s="120"/>
      <c r="P791" s="129"/>
      <c r="Q791" s="116"/>
      <c r="R791" s="149"/>
      <c r="S791" s="149"/>
      <c r="T791" s="115"/>
      <c r="U791" s="116"/>
      <c r="V791" s="120"/>
      <c r="W791" s="116"/>
      <c r="X791" s="115"/>
      <c r="Y791" s="115"/>
      <c r="Z791" s="115"/>
      <c r="AA791" s="115"/>
      <c r="AB791" s="115"/>
      <c r="AC791" s="115"/>
      <c r="AD791" s="115"/>
      <c r="AE791" s="115"/>
      <c r="AF791" s="115"/>
    </row>
    <row r="792" spans="1:32" ht="12.75" customHeight="1">
      <c r="A792" s="125">
        <v>789</v>
      </c>
      <c r="B792" s="126">
        <v>75.63267577351715</v>
      </c>
      <c r="C792" s="127">
        <f t="shared" si="45"/>
        <v>10.43199902595895</v>
      </c>
      <c r="D792" s="128"/>
      <c r="H792" s="129"/>
      <c r="I792" s="130">
        <f t="shared" si="48"/>
        <v>789</v>
      </c>
      <c r="J792" s="127">
        <f t="shared" si="46"/>
        <v>126.05445962252858</v>
      </c>
      <c r="K792" s="127">
        <f t="shared" si="47"/>
        <v>6.2591994155753703</v>
      </c>
      <c r="L792" s="128"/>
      <c r="M792" s="116"/>
      <c r="N792" s="120"/>
      <c r="O792" s="120"/>
      <c r="P792" s="129"/>
      <c r="Q792" s="116"/>
      <c r="R792" s="149"/>
      <c r="S792" s="149"/>
      <c r="T792" s="115"/>
      <c r="U792" s="116"/>
      <c r="V792" s="120"/>
      <c r="W792" s="116"/>
      <c r="X792" s="115"/>
      <c r="Y792" s="115"/>
      <c r="Z792" s="115"/>
      <c r="AA792" s="115"/>
      <c r="AB792" s="115"/>
      <c r="AC792" s="115"/>
      <c r="AD792" s="115"/>
      <c r="AE792" s="115"/>
      <c r="AF792" s="115"/>
    </row>
    <row r="793" spans="1:32" ht="12.75" customHeight="1">
      <c r="A793" s="125">
        <v>790</v>
      </c>
      <c r="B793" s="126">
        <v>75.651856814031788</v>
      </c>
      <c r="C793" s="127">
        <f t="shared" si="45"/>
        <v>10.442572506078555</v>
      </c>
      <c r="D793" s="128"/>
      <c r="H793" s="129"/>
      <c r="I793" s="130">
        <f t="shared" si="48"/>
        <v>790</v>
      </c>
      <c r="J793" s="127">
        <f t="shared" si="46"/>
        <v>126.08642802338632</v>
      </c>
      <c r="K793" s="127">
        <f t="shared" si="47"/>
        <v>6.265543503647133</v>
      </c>
      <c r="L793" s="128"/>
      <c r="M793" s="116"/>
      <c r="N793" s="120"/>
      <c r="O793" s="120"/>
      <c r="P793" s="129"/>
      <c r="Q793" s="116"/>
      <c r="R793" s="149"/>
      <c r="S793" s="149"/>
      <c r="T793" s="115"/>
      <c r="U793" s="116"/>
      <c r="V793" s="120"/>
      <c r="W793" s="116"/>
      <c r="X793" s="115"/>
      <c r="Y793" s="115"/>
      <c r="Z793" s="115"/>
      <c r="AA793" s="115"/>
      <c r="AB793" s="115"/>
      <c r="AC793" s="115"/>
      <c r="AD793" s="115"/>
      <c r="AE793" s="115"/>
      <c r="AF793" s="115"/>
    </row>
    <row r="794" spans="1:32" ht="12.75" customHeight="1">
      <c r="A794" s="125">
        <v>791</v>
      </c>
      <c r="B794" s="126">
        <v>75.671020041713646</v>
      </c>
      <c r="C794" s="127">
        <f t="shared" si="45"/>
        <v>10.453143086533805</v>
      </c>
      <c r="D794" s="128"/>
      <c r="H794" s="129"/>
      <c r="I794" s="130">
        <f t="shared" si="48"/>
        <v>791</v>
      </c>
      <c r="J794" s="127">
        <f t="shared" si="46"/>
        <v>126.11836673618942</v>
      </c>
      <c r="K794" s="127">
        <f t="shared" si="47"/>
        <v>6.2718858519202829</v>
      </c>
      <c r="L794" s="128"/>
      <c r="M794" s="116"/>
      <c r="N794" s="120"/>
      <c r="O794" s="120"/>
      <c r="P794" s="129"/>
      <c r="Q794" s="116"/>
      <c r="R794" s="149"/>
      <c r="S794" s="149"/>
      <c r="T794" s="115"/>
      <c r="U794" s="116"/>
      <c r="V794" s="120"/>
      <c r="W794" s="116"/>
      <c r="X794" s="115"/>
      <c r="Y794" s="115"/>
      <c r="Z794" s="115"/>
      <c r="AA794" s="115"/>
      <c r="AB794" s="115"/>
      <c r="AC794" s="115"/>
      <c r="AD794" s="115"/>
      <c r="AE794" s="115"/>
      <c r="AF794" s="115"/>
    </row>
    <row r="795" spans="1:32" ht="12.75" customHeight="1">
      <c r="A795" s="125">
        <v>792</v>
      </c>
      <c r="B795" s="126">
        <v>75.690165501573119</v>
      </c>
      <c r="C795" s="127">
        <f t="shared" si="45"/>
        <v>10.463710770767694</v>
      </c>
      <c r="D795" s="128"/>
      <c r="H795" s="129"/>
      <c r="I795" s="130">
        <f t="shared" si="48"/>
        <v>792</v>
      </c>
      <c r="J795" s="127">
        <f t="shared" si="46"/>
        <v>126.1502758359552</v>
      </c>
      <c r="K795" s="127">
        <f t="shared" si="47"/>
        <v>6.2782264624606166</v>
      </c>
      <c r="L795" s="128"/>
      <c r="M795" s="116"/>
      <c r="N795" s="120"/>
      <c r="O795" s="120"/>
      <c r="P795" s="129"/>
      <c r="Q795" s="116"/>
      <c r="R795" s="149"/>
      <c r="S795" s="149"/>
      <c r="T795" s="115"/>
      <c r="U795" s="116"/>
      <c r="V795" s="120"/>
      <c r="W795" s="116"/>
      <c r="X795" s="115"/>
      <c r="Y795" s="115"/>
      <c r="Z795" s="115"/>
      <c r="AA795" s="115"/>
      <c r="AB795" s="115"/>
      <c r="AC795" s="115"/>
      <c r="AD795" s="115"/>
      <c r="AE795" s="115"/>
      <c r="AF795" s="115"/>
    </row>
    <row r="796" spans="1:32" ht="12.75" customHeight="1">
      <c r="A796" s="125">
        <v>793</v>
      </c>
      <c r="B796" s="126">
        <v>75.709293238450158</v>
      </c>
      <c r="C796" s="127">
        <f t="shared" si="45"/>
        <v>10.474275562214103</v>
      </c>
      <c r="D796" s="128"/>
      <c r="H796" s="129"/>
      <c r="I796" s="130">
        <f t="shared" si="48"/>
        <v>793</v>
      </c>
      <c r="J796" s="127">
        <f t="shared" si="46"/>
        <v>126.18215539741693</v>
      </c>
      <c r="K796" s="127">
        <f t="shared" si="47"/>
        <v>6.2845653373284627</v>
      </c>
      <c r="L796" s="128"/>
      <c r="M796" s="116"/>
      <c r="N796" s="120"/>
      <c r="O796" s="120"/>
      <c r="P796" s="129"/>
      <c r="Q796" s="116"/>
      <c r="R796" s="149"/>
      <c r="S796" s="149"/>
      <c r="T796" s="115"/>
      <c r="U796" s="116"/>
      <c r="V796" s="120"/>
      <c r="W796" s="116"/>
      <c r="X796" s="115"/>
      <c r="Y796" s="115"/>
      <c r="Z796" s="115"/>
      <c r="AA796" s="115"/>
      <c r="AB796" s="115"/>
      <c r="AC796" s="115"/>
      <c r="AD796" s="115"/>
      <c r="AE796" s="115"/>
      <c r="AF796" s="115"/>
    </row>
    <row r="797" spans="1:32" ht="12.75" customHeight="1">
      <c r="A797" s="125">
        <v>794</v>
      </c>
      <c r="B797" s="126">
        <v>75.728403297015177</v>
      </c>
      <c r="C797" s="127">
        <f t="shared" si="45"/>
        <v>10.484837464297829</v>
      </c>
      <c r="D797" s="128"/>
      <c r="H797" s="129"/>
      <c r="I797" s="130">
        <f t="shared" si="48"/>
        <v>794</v>
      </c>
      <c r="J797" s="127">
        <f t="shared" si="46"/>
        <v>126.2140054950253</v>
      </c>
      <c r="K797" s="127">
        <f t="shared" si="47"/>
        <v>6.2909024785786976</v>
      </c>
      <c r="L797" s="128"/>
      <c r="M797" s="116"/>
      <c r="N797" s="120"/>
      <c r="O797" s="120"/>
      <c r="P797" s="129"/>
      <c r="Q797" s="116"/>
      <c r="R797" s="149"/>
      <c r="S797" s="149"/>
      <c r="T797" s="115"/>
      <c r="U797" s="116"/>
      <c r="V797" s="120"/>
      <c r="W797" s="116"/>
      <c r="X797" s="115"/>
      <c r="Y797" s="115"/>
      <c r="Z797" s="115"/>
      <c r="AA797" s="115"/>
      <c r="AB797" s="115"/>
      <c r="AC797" s="115"/>
      <c r="AD797" s="115"/>
      <c r="AE797" s="115"/>
      <c r="AF797" s="115"/>
    </row>
    <row r="798" spans="1:32" ht="12.75" customHeight="1">
      <c r="A798" s="125">
        <v>795</v>
      </c>
      <c r="B798" s="126">
        <v>75.747495721769894</v>
      </c>
      <c r="C798" s="127">
        <f t="shared" si="45"/>
        <v>10.495396480434618</v>
      </c>
      <c r="D798" s="128"/>
      <c r="H798" s="129"/>
      <c r="I798" s="130">
        <f t="shared" si="48"/>
        <v>795</v>
      </c>
      <c r="J798" s="127">
        <f t="shared" si="46"/>
        <v>126.24582620294983</v>
      </c>
      <c r="K798" s="127">
        <f t="shared" si="47"/>
        <v>6.2972378882607707</v>
      </c>
      <c r="L798" s="128"/>
      <c r="M798" s="116"/>
      <c r="N798" s="120"/>
      <c r="O798" s="120"/>
      <c r="P798" s="129"/>
      <c r="Q798" s="116"/>
      <c r="R798" s="149"/>
      <c r="S798" s="149"/>
      <c r="T798" s="115"/>
      <c r="U798" s="116"/>
      <c r="V798" s="120"/>
      <c r="W798" s="116"/>
      <c r="X798" s="115"/>
      <c r="Y798" s="115"/>
      <c r="Z798" s="115"/>
      <c r="AA798" s="115"/>
      <c r="AB798" s="115"/>
      <c r="AC798" s="115"/>
      <c r="AD798" s="115"/>
      <c r="AE798" s="115"/>
      <c r="AF798" s="115"/>
    </row>
    <row r="799" spans="1:32" ht="12.75" customHeight="1">
      <c r="A799" s="125">
        <v>796</v>
      </c>
      <c r="B799" s="126">
        <v>75.766570557048283</v>
      </c>
      <c r="C799" s="127">
        <f t="shared" si="45"/>
        <v>10.505952614031189</v>
      </c>
      <c r="D799" s="128"/>
      <c r="H799" s="129"/>
      <c r="I799" s="130">
        <f t="shared" si="48"/>
        <v>796</v>
      </c>
      <c r="J799" s="127">
        <f t="shared" si="46"/>
        <v>126.27761759508047</v>
      </c>
      <c r="K799" s="127">
        <f t="shared" si="47"/>
        <v>6.3035715684187137</v>
      </c>
      <c r="L799" s="128"/>
      <c r="M799" s="116"/>
      <c r="N799" s="120"/>
      <c r="O799" s="120"/>
      <c r="P799" s="129"/>
      <c r="Q799" s="116"/>
      <c r="R799" s="149"/>
      <c r="S799" s="149"/>
      <c r="T799" s="115"/>
      <c r="U799" s="116"/>
      <c r="V799" s="120"/>
      <c r="W799" s="116"/>
      <c r="X799" s="115"/>
      <c r="Y799" s="115"/>
      <c r="Z799" s="115"/>
      <c r="AA799" s="115"/>
      <c r="AB799" s="115"/>
      <c r="AC799" s="115"/>
      <c r="AD799" s="115"/>
      <c r="AE799" s="115"/>
      <c r="AF799" s="115"/>
    </row>
    <row r="800" spans="1:32" ht="12.75" customHeight="1">
      <c r="A800" s="125">
        <v>797</v>
      </c>
      <c r="B800" s="126">
        <v>75.785627847017253</v>
      </c>
      <c r="C800" s="127">
        <f t="shared" si="45"/>
        <v>10.516505868485302</v>
      </c>
      <c r="D800" s="128"/>
      <c r="H800" s="129"/>
      <c r="I800" s="130">
        <f t="shared" si="48"/>
        <v>797</v>
      </c>
      <c r="J800" s="127">
        <f t="shared" si="46"/>
        <v>126.30937974502876</v>
      </c>
      <c r="K800" s="127">
        <f t="shared" si="47"/>
        <v>6.3099035210911802</v>
      </c>
      <c r="L800" s="128"/>
      <c r="M800" s="116"/>
      <c r="N800" s="120"/>
      <c r="O800" s="120"/>
      <c r="P800" s="129"/>
      <c r="Q800" s="116"/>
      <c r="R800" s="149"/>
      <c r="S800" s="149"/>
      <c r="T800" s="115"/>
      <c r="U800" s="116"/>
      <c r="V800" s="120"/>
      <c r="W800" s="116"/>
      <c r="X800" s="115"/>
      <c r="Y800" s="115"/>
      <c r="Z800" s="115"/>
      <c r="AA800" s="115"/>
      <c r="AB800" s="115"/>
      <c r="AC800" s="115"/>
      <c r="AD800" s="115"/>
      <c r="AE800" s="115"/>
      <c r="AF800" s="115"/>
    </row>
    <row r="801" spans="1:32" ht="12.75" customHeight="1">
      <c r="A801" s="125">
        <v>798</v>
      </c>
      <c r="B801" s="126">
        <v>75.804667635677575</v>
      </c>
      <c r="C801" s="127">
        <f t="shared" si="45"/>
        <v>10.527056247185763</v>
      </c>
      <c r="D801" s="128"/>
      <c r="H801" s="129"/>
      <c r="I801" s="130">
        <f t="shared" si="48"/>
        <v>798</v>
      </c>
      <c r="J801" s="127">
        <f t="shared" si="46"/>
        <v>126.3411127261293</v>
      </c>
      <c r="K801" s="127">
        <f t="shared" si="47"/>
        <v>6.3162337483114577</v>
      </c>
      <c r="L801" s="128"/>
      <c r="M801" s="116"/>
      <c r="N801" s="120"/>
      <c r="O801" s="120"/>
      <c r="P801" s="129"/>
      <c r="Q801" s="116"/>
      <c r="R801" s="149"/>
      <c r="S801" s="149"/>
      <c r="T801" s="115"/>
      <c r="U801" s="116"/>
      <c r="V801" s="120"/>
      <c r="W801" s="116"/>
      <c r="X801" s="115"/>
      <c r="Y801" s="115"/>
      <c r="Z801" s="115"/>
      <c r="AA801" s="115"/>
      <c r="AB801" s="115"/>
      <c r="AC801" s="115"/>
      <c r="AD801" s="115"/>
      <c r="AE801" s="115"/>
      <c r="AF801" s="115"/>
    </row>
    <row r="802" spans="1:32" ht="12.75" customHeight="1">
      <c r="A802" s="125">
        <v>799</v>
      </c>
      <c r="B802" s="126">
        <v>75.823689966864762</v>
      </c>
      <c r="C802" s="127">
        <f t="shared" si="45"/>
        <v>10.537603753512471</v>
      </c>
      <c r="D802" s="128"/>
      <c r="H802" s="129"/>
      <c r="I802" s="130">
        <f t="shared" si="48"/>
        <v>799</v>
      </c>
      <c r="J802" s="127">
        <f t="shared" si="46"/>
        <v>126.37281661144128</v>
      </c>
      <c r="K802" s="127">
        <f t="shared" si="47"/>
        <v>6.322562252107482</v>
      </c>
      <c r="L802" s="128"/>
      <c r="M802" s="116"/>
      <c r="N802" s="120"/>
      <c r="O802" s="120"/>
      <c r="P802" s="129"/>
      <c r="Q802" s="116"/>
      <c r="R802" s="149"/>
      <c r="S802" s="149"/>
      <c r="T802" s="115"/>
      <c r="U802" s="116"/>
      <c r="V802" s="120"/>
      <c r="W802" s="116"/>
      <c r="X802" s="115"/>
      <c r="Y802" s="115"/>
      <c r="Z802" s="115"/>
      <c r="AA802" s="115"/>
      <c r="AB802" s="115"/>
      <c r="AC802" s="115"/>
      <c r="AD802" s="115"/>
      <c r="AE802" s="115"/>
      <c r="AF802" s="115"/>
    </row>
    <row r="803" spans="1:32" ht="12.75" customHeight="1">
      <c r="A803" s="125">
        <v>800</v>
      </c>
      <c r="B803" s="126">
        <v>75.842694884249781</v>
      </c>
      <c r="C803" s="127">
        <f t="shared" si="45"/>
        <v>10.548148390836461</v>
      </c>
      <c r="D803" s="128"/>
      <c r="H803" s="129"/>
      <c r="I803" s="130">
        <f t="shared" si="48"/>
        <v>800</v>
      </c>
      <c r="J803" s="127">
        <f t="shared" si="46"/>
        <v>126.40449147374964</v>
      </c>
      <c r="K803" s="127">
        <f t="shared" si="47"/>
        <v>6.3288890345018762</v>
      </c>
      <c r="L803" s="128"/>
      <c r="M803" s="116"/>
      <c r="N803" s="120"/>
      <c r="O803" s="120"/>
      <c r="P803" s="129"/>
      <c r="Q803" s="116"/>
      <c r="R803" s="149"/>
      <c r="S803" s="149"/>
      <c r="T803" s="115"/>
      <c r="U803" s="116"/>
      <c r="V803" s="120"/>
      <c r="W803" s="116"/>
      <c r="X803" s="115"/>
      <c r="Y803" s="115"/>
      <c r="Z803" s="115"/>
      <c r="AA803" s="115"/>
      <c r="AB803" s="115"/>
      <c r="AC803" s="115"/>
      <c r="AD803" s="115"/>
      <c r="AE803" s="115"/>
      <c r="AF803" s="115"/>
    </row>
    <row r="804" spans="1:32" ht="12.75" customHeight="1">
      <c r="A804" s="125">
        <v>801</v>
      </c>
      <c r="B804" s="126">
        <v>75.86168243134</v>
      </c>
      <c r="C804" s="127">
        <f t="shared" si="45"/>
        <v>10.558690162519921</v>
      </c>
      <c r="D804" s="128"/>
      <c r="H804" s="129"/>
      <c r="I804" s="130">
        <f t="shared" si="48"/>
        <v>801</v>
      </c>
      <c r="J804" s="127">
        <f t="shared" si="46"/>
        <v>126.43613738556667</v>
      </c>
      <c r="K804" s="127">
        <f t="shared" si="47"/>
        <v>6.3352140975119529</v>
      </c>
      <c r="L804" s="128"/>
      <c r="M804" s="116"/>
      <c r="N804" s="120"/>
      <c r="O804" s="120"/>
      <c r="P804" s="129"/>
      <c r="Q804" s="116"/>
      <c r="R804" s="149"/>
      <c r="S804" s="149"/>
      <c r="T804" s="115"/>
      <c r="U804" s="116"/>
      <c r="V804" s="120"/>
      <c r="W804" s="116"/>
      <c r="X804" s="115"/>
      <c r="Y804" s="115"/>
      <c r="Z804" s="115"/>
      <c r="AA804" s="115"/>
      <c r="AB804" s="115"/>
      <c r="AC804" s="115"/>
      <c r="AD804" s="115"/>
      <c r="AE804" s="115"/>
      <c r="AF804" s="115"/>
    </row>
    <row r="805" spans="1:32" ht="12.75" customHeight="1">
      <c r="A805" s="125">
        <v>802</v>
      </c>
      <c r="B805" s="126">
        <v>75.880652651479892</v>
      </c>
      <c r="C805" s="127">
        <f t="shared" si="45"/>
        <v>10.569229071916247</v>
      </c>
      <c r="D805" s="128"/>
      <c r="H805" s="129"/>
      <c r="I805" s="130">
        <f t="shared" si="48"/>
        <v>802</v>
      </c>
      <c r="J805" s="127">
        <f t="shared" si="46"/>
        <v>126.46775441913316</v>
      </c>
      <c r="K805" s="127">
        <f t="shared" si="47"/>
        <v>6.3415374431497487</v>
      </c>
      <c r="L805" s="128"/>
      <c r="M805" s="116"/>
      <c r="N805" s="120"/>
      <c r="O805" s="120"/>
      <c r="P805" s="129"/>
      <c r="Q805" s="116"/>
      <c r="R805" s="149"/>
      <c r="S805" s="149"/>
      <c r="T805" s="115"/>
      <c r="U805" s="116"/>
      <c r="V805" s="120"/>
      <c r="W805" s="116"/>
      <c r="X805" s="115"/>
      <c r="Y805" s="115"/>
      <c r="Z805" s="115"/>
      <c r="AA805" s="115"/>
      <c r="AB805" s="115"/>
      <c r="AC805" s="115"/>
      <c r="AD805" s="115"/>
      <c r="AE805" s="115"/>
      <c r="AF805" s="115"/>
    </row>
    <row r="806" spans="1:32" ht="12.75" customHeight="1">
      <c r="A806" s="125">
        <v>803</v>
      </c>
      <c r="B806" s="126">
        <v>75.899605587851852</v>
      </c>
      <c r="C806" s="127">
        <f t="shared" si="45"/>
        <v>10.579765122370077</v>
      </c>
      <c r="D806" s="128"/>
      <c r="H806" s="129"/>
      <c r="I806" s="130">
        <f t="shared" si="48"/>
        <v>803</v>
      </c>
      <c r="J806" s="127">
        <f t="shared" si="46"/>
        <v>126.49934264641976</v>
      </c>
      <c r="K806" s="127">
        <f t="shared" si="47"/>
        <v>6.3478590734220459</v>
      </c>
      <c r="L806" s="128"/>
      <c r="M806" s="116"/>
      <c r="N806" s="120"/>
      <c r="O806" s="120"/>
      <c r="P806" s="129"/>
      <c r="Q806" s="116"/>
      <c r="R806" s="149"/>
      <c r="S806" s="149"/>
      <c r="T806" s="115"/>
      <c r="U806" s="116"/>
      <c r="V806" s="120"/>
      <c r="W806" s="116"/>
      <c r="X806" s="115"/>
      <c r="Y806" s="115"/>
      <c r="Z806" s="115"/>
      <c r="AA806" s="115"/>
      <c r="AB806" s="115"/>
      <c r="AC806" s="115"/>
      <c r="AD806" s="115"/>
      <c r="AE806" s="115"/>
      <c r="AF806" s="115"/>
    </row>
    <row r="807" spans="1:32" ht="12.75" customHeight="1">
      <c r="A807" s="125">
        <v>804</v>
      </c>
      <c r="B807" s="126">
        <v>75.918541283477182</v>
      </c>
      <c r="C807" s="127">
        <f t="shared" si="45"/>
        <v>10.590298317217293</v>
      </c>
      <c r="D807" s="128"/>
      <c r="H807" s="129"/>
      <c r="I807" s="130">
        <f t="shared" si="48"/>
        <v>804</v>
      </c>
      <c r="J807" s="127">
        <f t="shared" si="46"/>
        <v>126.53090213912864</v>
      </c>
      <c r="K807" s="127">
        <f t="shared" si="47"/>
        <v>6.354178990330376</v>
      </c>
      <c r="L807" s="128"/>
      <c r="M807" s="116"/>
      <c r="N807" s="120"/>
      <c r="O807" s="120"/>
      <c r="P807" s="129"/>
      <c r="Q807" s="116"/>
      <c r="R807" s="149"/>
      <c r="S807" s="149"/>
      <c r="T807" s="115"/>
      <c r="U807" s="116"/>
      <c r="V807" s="120"/>
      <c r="W807" s="116"/>
      <c r="X807" s="115"/>
      <c r="Y807" s="115"/>
      <c r="Z807" s="115"/>
      <c r="AA807" s="115"/>
      <c r="AB807" s="115"/>
      <c r="AC807" s="115"/>
      <c r="AD807" s="115"/>
      <c r="AE807" s="115"/>
      <c r="AF807" s="115"/>
    </row>
    <row r="808" spans="1:32" ht="12.75" customHeight="1">
      <c r="A808" s="125">
        <v>805</v>
      </c>
      <c r="B808" s="126">
        <v>75.937459781216617</v>
      </c>
      <c r="C808" s="127">
        <f t="shared" si="45"/>
        <v>10.600828659785106</v>
      </c>
      <c r="D808" s="128"/>
      <c r="H808" s="129"/>
      <c r="I808" s="130">
        <f t="shared" si="48"/>
        <v>805</v>
      </c>
      <c r="J808" s="127">
        <f t="shared" si="46"/>
        <v>126.56243296869437</v>
      </c>
      <c r="K808" s="127">
        <f t="shared" si="47"/>
        <v>6.3604971958710639</v>
      </c>
      <c r="L808" s="128"/>
      <c r="M808" s="116"/>
      <c r="N808" s="120"/>
      <c r="O808" s="120"/>
      <c r="P808" s="129"/>
      <c r="Q808" s="116"/>
      <c r="R808" s="149"/>
      <c r="S808" s="149"/>
      <c r="T808" s="115"/>
      <c r="U808" s="116"/>
      <c r="V808" s="120"/>
      <c r="W808" s="116"/>
      <c r="X808" s="115"/>
      <c r="Y808" s="115"/>
      <c r="Z808" s="115"/>
      <c r="AA808" s="115"/>
      <c r="AB808" s="115"/>
      <c r="AC808" s="115"/>
      <c r="AD808" s="115"/>
      <c r="AE808" s="115"/>
      <c r="AF808" s="115"/>
    </row>
    <row r="809" spans="1:32" ht="12.75" customHeight="1">
      <c r="A809" s="125">
        <v>806</v>
      </c>
      <c r="B809" s="126">
        <v>75.956361123771316</v>
      </c>
      <c r="C809" s="127">
        <f t="shared" si="45"/>
        <v>10.611356153392057</v>
      </c>
      <c r="D809" s="128"/>
      <c r="H809" s="129"/>
      <c r="I809" s="130">
        <f t="shared" si="48"/>
        <v>806</v>
      </c>
      <c r="J809" s="127">
        <f t="shared" si="46"/>
        <v>126.59393520628554</v>
      </c>
      <c r="K809" s="127">
        <f t="shared" si="47"/>
        <v>6.3668136920352341</v>
      </c>
      <c r="L809" s="128"/>
      <c r="M809" s="116"/>
      <c r="N809" s="120"/>
      <c r="O809" s="120"/>
      <c r="P809" s="129"/>
      <c r="Q809" s="116"/>
      <c r="R809" s="149"/>
      <c r="S809" s="149"/>
      <c r="T809" s="115"/>
      <c r="U809" s="116"/>
      <c r="V809" s="120"/>
      <c r="W809" s="116"/>
      <c r="X809" s="115"/>
      <c r="Y809" s="115"/>
      <c r="Z809" s="115"/>
      <c r="AA809" s="115"/>
      <c r="AB809" s="115"/>
      <c r="AC809" s="115"/>
      <c r="AD809" s="115"/>
      <c r="AE809" s="115"/>
      <c r="AF809" s="115"/>
    </row>
    <row r="810" spans="1:32" ht="12.75" customHeight="1">
      <c r="A810" s="125">
        <v>807</v>
      </c>
      <c r="B810" s="126">
        <v>75.975245353683647</v>
      </c>
      <c r="C810" s="127">
        <f t="shared" si="45"/>
        <v>10.62188080134805</v>
      </c>
      <c r="D810" s="128"/>
      <c r="H810" s="129"/>
      <c r="I810" s="130">
        <f t="shared" si="48"/>
        <v>807</v>
      </c>
      <c r="J810" s="127">
        <f t="shared" si="46"/>
        <v>126.62540892280609</v>
      </c>
      <c r="K810" s="127">
        <f t="shared" si="47"/>
        <v>6.3731284808088295</v>
      </c>
      <c r="L810" s="128"/>
      <c r="M810" s="116"/>
      <c r="N810" s="120"/>
      <c r="O810" s="120"/>
      <c r="P810" s="129"/>
      <c r="Q810" s="116"/>
      <c r="R810" s="149"/>
      <c r="S810" s="149"/>
      <c r="T810" s="115"/>
      <c r="U810" s="116"/>
      <c r="V810" s="120"/>
      <c r="W810" s="116"/>
      <c r="X810" s="115"/>
      <c r="Y810" s="115"/>
      <c r="Z810" s="115"/>
      <c r="AA810" s="115"/>
      <c r="AB810" s="115"/>
      <c r="AC810" s="115"/>
      <c r="AD810" s="115"/>
      <c r="AE810" s="115"/>
      <c r="AF810" s="115"/>
    </row>
    <row r="811" spans="1:32" ht="12.75" customHeight="1">
      <c r="A811" s="125">
        <v>808</v>
      </c>
      <c r="B811" s="126">
        <v>75.994112513337839</v>
      </c>
      <c r="C811" s="127">
        <f t="shared" si="45"/>
        <v>10.632402606954409</v>
      </c>
      <c r="D811" s="128"/>
      <c r="H811" s="129"/>
      <c r="I811" s="130">
        <f t="shared" si="48"/>
        <v>808</v>
      </c>
      <c r="J811" s="127">
        <f t="shared" si="46"/>
        <v>126.6568541888964</v>
      </c>
      <c r="K811" s="127">
        <f t="shared" si="47"/>
        <v>6.3794415641726454</v>
      </c>
      <c r="L811" s="128"/>
      <c r="M811" s="116"/>
      <c r="N811" s="120"/>
      <c r="O811" s="120"/>
      <c r="P811" s="129"/>
      <c r="Q811" s="116"/>
      <c r="R811" s="149"/>
      <c r="S811" s="149"/>
      <c r="T811" s="115"/>
      <c r="U811" s="116"/>
      <c r="V811" s="120"/>
      <c r="W811" s="116"/>
      <c r="X811" s="115"/>
      <c r="Y811" s="115"/>
      <c r="Z811" s="115"/>
      <c r="AA811" s="115"/>
      <c r="AB811" s="115"/>
      <c r="AC811" s="115"/>
      <c r="AD811" s="115"/>
      <c r="AE811" s="115"/>
      <c r="AF811" s="115"/>
    </row>
    <row r="812" spans="1:32" ht="12.75" customHeight="1">
      <c r="A812" s="125">
        <v>809</v>
      </c>
      <c r="B812" s="126">
        <v>76.012962644960893</v>
      </c>
      <c r="C812" s="127">
        <f t="shared" si="45"/>
        <v>10.642921573503894</v>
      </c>
      <c r="D812" s="128"/>
      <c r="H812" s="129"/>
      <c r="I812" s="130">
        <f t="shared" si="48"/>
        <v>809</v>
      </c>
      <c r="J812" s="127">
        <f t="shared" si="46"/>
        <v>126.68827107493483</v>
      </c>
      <c r="K812" s="127">
        <f t="shared" si="47"/>
        <v>6.3857529441023368</v>
      </c>
      <c r="L812" s="128"/>
      <c r="M812" s="116"/>
      <c r="N812" s="120"/>
      <c r="O812" s="120"/>
      <c r="P812" s="129"/>
      <c r="Q812" s="116"/>
      <c r="R812" s="149"/>
      <c r="S812" s="149"/>
      <c r="T812" s="115"/>
      <c r="U812" s="116"/>
      <c r="V812" s="120"/>
      <c r="W812" s="116"/>
      <c r="X812" s="115"/>
      <c r="Y812" s="115"/>
      <c r="Z812" s="115"/>
      <c r="AA812" s="115"/>
      <c r="AB812" s="115"/>
      <c r="AC812" s="115"/>
      <c r="AD812" s="115"/>
      <c r="AE812" s="115"/>
      <c r="AF812" s="115"/>
    </row>
    <row r="813" spans="1:32" ht="12.75" customHeight="1">
      <c r="A813" s="125">
        <v>810</v>
      </c>
      <c r="B813" s="126">
        <v>76.031795790623349</v>
      </c>
      <c r="C813" s="127">
        <f t="shared" si="45"/>
        <v>10.653437704280734</v>
      </c>
      <c r="D813" s="128"/>
      <c r="H813" s="129"/>
      <c r="I813" s="130">
        <f t="shared" si="48"/>
        <v>810</v>
      </c>
      <c r="J813" s="127">
        <f t="shared" si="46"/>
        <v>126.71965965103892</v>
      </c>
      <c r="K813" s="127">
        <f t="shared" si="47"/>
        <v>6.3920626225684405</v>
      </c>
      <c r="L813" s="128"/>
      <c r="M813" s="116"/>
      <c r="N813" s="120"/>
      <c r="O813" s="120"/>
      <c r="P813" s="129"/>
      <c r="Q813" s="116"/>
      <c r="R813" s="149"/>
      <c r="S813" s="149"/>
      <c r="T813" s="115"/>
      <c r="U813" s="116"/>
      <c r="V813" s="120"/>
      <c r="W813" s="116"/>
      <c r="X813" s="115"/>
      <c r="Y813" s="115"/>
      <c r="Z813" s="115"/>
      <c r="AA813" s="115"/>
      <c r="AB813" s="115"/>
      <c r="AC813" s="115"/>
      <c r="AD813" s="115"/>
      <c r="AE813" s="115"/>
      <c r="AF813" s="115"/>
    </row>
    <row r="814" spans="1:32" ht="12.75" customHeight="1">
      <c r="A814" s="125">
        <v>811</v>
      </c>
      <c r="B814" s="126">
        <v>76.050611992239965</v>
      </c>
      <c r="C814" s="127">
        <f t="shared" si="45"/>
        <v>10.663951002560671</v>
      </c>
      <c r="D814" s="128"/>
      <c r="H814" s="129"/>
      <c r="I814" s="130">
        <f t="shared" si="48"/>
        <v>811</v>
      </c>
      <c r="J814" s="127">
        <f t="shared" si="46"/>
        <v>126.75101998706661</v>
      </c>
      <c r="K814" s="127">
        <f t="shared" si="47"/>
        <v>6.3983706015364028</v>
      </c>
      <c r="L814" s="128"/>
      <c r="M814" s="116"/>
      <c r="N814" s="120"/>
      <c r="O814" s="120"/>
      <c r="P814" s="129"/>
      <c r="Q814" s="116"/>
      <c r="R814" s="149"/>
      <c r="S814" s="149"/>
      <c r="T814" s="115"/>
      <c r="U814" s="116"/>
      <c r="V814" s="120"/>
      <c r="W814" s="116"/>
      <c r="X814" s="115"/>
      <c r="Y814" s="115"/>
      <c r="Z814" s="115"/>
      <c r="AA814" s="115"/>
      <c r="AB814" s="115"/>
      <c r="AC814" s="115"/>
      <c r="AD814" s="115"/>
      <c r="AE814" s="115"/>
      <c r="AF814" s="115"/>
    </row>
    <row r="815" spans="1:32" ht="12.75" customHeight="1">
      <c r="A815" s="125">
        <v>812</v>
      </c>
      <c r="B815" s="126">
        <v>76.06941129157056</v>
      </c>
      <c r="C815" s="127">
        <f t="shared" si="45"/>
        <v>10.674461471610991</v>
      </c>
      <c r="D815" s="128"/>
      <c r="H815" s="129"/>
      <c r="I815" s="130">
        <f t="shared" si="48"/>
        <v>812</v>
      </c>
      <c r="J815" s="127">
        <f t="shared" si="46"/>
        <v>126.78235215261761</v>
      </c>
      <c r="K815" s="127">
        <f t="shared" si="47"/>
        <v>6.4046768829665943</v>
      </c>
      <c r="L815" s="128"/>
      <c r="M815" s="116"/>
      <c r="N815" s="120"/>
      <c r="O815" s="120"/>
      <c r="P815" s="129"/>
      <c r="Q815" s="116"/>
      <c r="R815" s="149"/>
      <c r="S815" s="149"/>
      <c r="T815" s="115"/>
      <c r="U815" s="116"/>
      <c r="V815" s="120"/>
      <c r="W815" s="116"/>
      <c r="X815" s="115"/>
      <c r="Y815" s="115"/>
      <c r="Z815" s="115"/>
      <c r="AA815" s="115"/>
      <c r="AB815" s="115"/>
      <c r="AC815" s="115"/>
      <c r="AD815" s="115"/>
      <c r="AE815" s="115"/>
      <c r="AF815" s="115"/>
    </row>
    <row r="816" spans="1:32" ht="12.75" customHeight="1">
      <c r="A816" s="125">
        <v>813</v>
      </c>
      <c r="B816" s="126">
        <v>76.088193730220809</v>
      </c>
      <c r="C816" s="127">
        <f t="shared" si="45"/>
        <v>10.684969114690544</v>
      </c>
      <c r="D816" s="128"/>
      <c r="H816" s="129"/>
      <c r="I816" s="130">
        <f t="shared" si="48"/>
        <v>813</v>
      </c>
      <c r="J816" s="127">
        <f t="shared" si="46"/>
        <v>126.81365621703469</v>
      </c>
      <c r="K816" s="127">
        <f t="shared" si="47"/>
        <v>6.4109814688143256</v>
      </c>
      <c r="L816" s="128"/>
      <c r="M816" s="116"/>
      <c r="N816" s="120"/>
      <c r="O816" s="120"/>
      <c r="P816" s="129"/>
      <c r="Q816" s="116"/>
      <c r="R816" s="149"/>
      <c r="S816" s="149"/>
      <c r="T816" s="115"/>
      <c r="U816" s="116"/>
      <c r="V816" s="120"/>
      <c r="W816" s="116"/>
      <c r="X816" s="115"/>
      <c r="Y816" s="115"/>
      <c r="Z816" s="115"/>
      <c r="AA816" s="115"/>
      <c r="AB816" s="115"/>
      <c r="AC816" s="115"/>
      <c r="AD816" s="115"/>
      <c r="AE816" s="115"/>
      <c r="AF816" s="115"/>
    </row>
    <row r="817" spans="1:32" ht="12.75" customHeight="1">
      <c r="A817" s="125">
        <v>814</v>
      </c>
      <c r="B817" s="126">
        <v>76.106959349642906</v>
      </c>
      <c r="C817" s="127">
        <f t="shared" si="45"/>
        <v>10.695473935049796</v>
      </c>
      <c r="D817" s="128"/>
      <c r="H817" s="129"/>
      <c r="I817" s="130">
        <f t="shared" si="48"/>
        <v>814</v>
      </c>
      <c r="J817" s="127">
        <f t="shared" si="46"/>
        <v>126.84493224940485</v>
      </c>
      <c r="K817" s="127">
        <f t="shared" si="47"/>
        <v>6.4172843610298766</v>
      </c>
      <c r="L817" s="128"/>
      <c r="M817" s="116"/>
      <c r="N817" s="120"/>
      <c r="O817" s="120"/>
      <c r="P817" s="129"/>
      <c r="Q817" s="116"/>
      <c r="R817" s="149"/>
      <c r="S817" s="149"/>
      <c r="T817" s="115"/>
      <c r="U817" s="116"/>
      <c r="V817" s="120"/>
      <c r="W817" s="116"/>
      <c r="X817" s="115"/>
      <c r="Y817" s="115"/>
      <c r="Z817" s="115"/>
      <c r="AA817" s="115"/>
      <c r="AB817" s="115"/>
      <c r="AC817" s="115"/>
      <c r="AD817" s="115"/>
      <c r="AE817" s="115"/>
      <c r="AF817" s="115"/>
    </row>
    <row r="818" spans="1:32" ht="12.75" customHeight="1">
      <c r="A818" s="125">
        <v>815</v>
      </c>
      <c r="B818" s="126">
        <v>76.125708191136397</v>
      </c>
      <c r="C818" s="127">
        <f t="shared" si="45"/>
        <v>10.705975935930846</v>
      </c>
      <c r="D818" s="128"/>
      <c r="H818" s="129"/>
      <c r="I818" s="130">
        <f t="shared" si="48"/>
        <v>815</v>
      </c>
      <c r="J818" s="127">
        <f t="shared" si="46"/>
        <v>126.87618031856067</v>
      </c>
      <c r="K818" s="127">
        <f t="shared" si="47"/>
        <v>6.4235855615585074</v>
      </c>
      <c r="L818" s="128"/>
      <c r="M818" s="116"/>
      <c r="N818" s="120"/>
      <c r="O818" s="120"/>
      <c r="P818" s="129"/>
      <c r="Q818" s="116"/>
      <c r="R818" s="149"/>
      <c r="S818" s="149"/>
      <c r="T818" s="115"/>
      <c r="U818" s="116"/>
      <c r="V818" s="120"/>
      <c r="W818" s="116"/>
      <c r="X818" s="115"/>
      <c r="Y818" s="115"/>
      <c r="Z818" s="115"/>
      <c r="AA818" s="115"/>
      <c r="AB818" s="115"/>
      <c r="AC818" s="115"/>
      <c r="AD818" s="115"/>
      <c r="AE818" s="115"/>
      <c r="AF818" s="115"/>
    </row>
    <row r="819" spans="1:32" ht="12.75" customHeight="1">
      <c r="A819" s="125">
        <v>816</v>
      </c>
      <c r="B819" s="126">
        <v>76.144440295848867</v>
      </c>
      <c r="C819" s="127">
        <f t="shared" si="45"/>
        <v>10.716475120567477</v>
      </c>
      <c r="D819" s="128"/>
      <c r="H819" s="129"/>
      <c r="I819" s="130">
        <f t="shared" si="48"/>
        <v>816</v>
      </c>
      <c r="J819" s="127">
        <f t="shared" si="46"/>
        <v>126.90740049308145</v>
      </c>
      <c r="K819" s="127">
        <f t="shared" si="47"/>
        <v>6.4298850723404852</v>
      </c>
      <c r="L819" s="128"/>
      <c r="M819" s="116"/>
      <c r="N819" s="120"/>
      <c r="O819" s="120"/>
      <c r="P819" s="129"/>
      <c r="Q819" s="116"/>
      <c r="R819" s="149"/>
      <c r="S819" s="149"/>
      <c r="T819" s="115"/>
      <c r="U819" s="116"/>
      <c r="V819" s="120"/>
      <c r="W819" s="116"/>
      <c r="X819" s="115"/>
      <c r="Y819" s="115"/>
      <c r="Z819" s="115"/>
      <c r="AA819" s="115"/>
      <c r="AB819" s="115"/>
      <c r="AC819" s="115"/>
      <c r="AD819" s="115"/>
      <c r="AE819" s="115"/>
      <c r="AF819" s="115"/>
    </row>
    <row r="820" spans="1:32" ht="12.75" customHeight="1">
      <c r="A820" s="125">
        <v>817</v>
      </c>
      <c r="B820" s="126">
        <v>76.163155704776727</v>
      </c>
      <c r="C820" s="127">
        <f t="shared" si="45"/>
        <v>10.726971492185166</v>
      </c>
      <c r="D820" s="128"/>
      <c r="H820" s="129"/>
      <c r="I820" s="130">
        <f t="shared" si="48"/>
        <v>817</v>
      </c>
      <c r="J820" s="127">
        <f t="shared" si="46"/>
        <v>126.93859284129455</v>
      </c>
      <c r="K820" s="127">
        <f t="shared" si="47"/>
        <v>6.4361828953110995</v>
      </c>
      <c r="L820" s="128"/>
      <c r="M820" s="116"/>
      <c r="N820" s="120"/>
      <c r="O820" s="120"/>
      <c r="P820" s="129"/>
      <c r="Q820" s="116"/>
      <c r="R820" s="149"/>
      <c r="S820" s="149"/>
      <c r="T820" s="115"/>
      <c r="U820" s="116"/>
      <c r="V820" s="120"/>
      <c r="W820" s="116"/>
      <c r="X820" s="115"/>
      <c r="Y820" s="115"/>
      <c r="Z820" s="115"/>
      <c r="AA820" s="115"/>
      <c r="AB820" s="115"/>
      <c r="AC820" s="115"/>
      <c r="AD820" s="115"/>
      <c r="AE820" s="115"/>
      <c r="AF820" s="115"/>
    </row>
    <row r="821" spans="1:32" ht="12.75" customHeight="1">
      <c r="A821" s="125">
        <v>818</v>
      </c>
      <c r="B821" s="126">
        <v>76.181854458765997</v>
      </c>
      <c r="C821" s="127">
        <f t="shared" si="45"/>
        <v>10.737465054001129</v>
      </c>
      <c r="D821" s="128"/>
      <c r="H821" s="129"/>
      <c r="I821" s="130">
        <f t="shared" si="48"/>
        <v>818</v>
      </c>
      <c r="J821" s="127">
        <f t="shared" si="46"/>
        <v>126.96975743127666</v>
      </c>
      <c r="K821" s="127">
        <f t="shared" si="47"/>
        <v>6.4424790324006773</v>
      </c>
      <c r="L821" s="128"/>
      <c r="M821" s="116"/>
      <c r="N821" s="120"/>
      <c r="O821" s="120"/>
      <c r="P821" s="129"/>
      <c r="Q821" s="116"/>
      <c r="R821" s="149"/>
      <c r="S821" s="149"/>
      <c r="T821" s="115"/>
      <c r="U821" s="116"/>
      <c r="V821" s="120"/>
      <c r="W821" s="116"/>
      <c r="X821" s="115"/>
      <c r="Y821" s="115"/>
      <c r="Z821" s="115"/>
      <c r="AA821" s="115"/>
      <c r="AB821" s="115"/>
      <c r="AC821" s="115"/>
      <c r="AD821" s="115"/>
      <c r="AE821" s="115"/>
      <c r="AF821" s="115"/>
    </row>
    <row r="822" spans="1:32" ht="12.75" customHeight="1">
      <c r="A822" s="125">
        <v>819</v>
      </c>
      <c r="B822" s="126">
        <v>76.200536598512883</v>
      </c>
      <c r="C822" s="127">
        <f t="shared" si="45"/>
        <v>10.74795580922436</v>
      </c>
      <c r="D822" s="128"/>
      <c r="H822" s="129"/>
      <c r="I822" s="130">
        <f t="shared" si="48"/>
        <v>819</v>
      </c>
      <c r="J822" s="127">
        <f t="shared" si="46"/>
        <v>127.00089433085481</v>
      </c>
      <c r="K822" s="127">
        <f t="shared" si="47"/>
        <v>6.4487734855346162</v>
      </c>
      <c r="L822" s="128"/>
      <c r="M822" s="116"/>
      <c r="N822" s="120"/>
      <c r="O822" s="120"/>
      <c r="P822" s="129"/>
      <c r="Q822" s="116"/>
      <c r="R822" s="149"/>
      <c r="S822" s="149"/>
      <c r="T822" s="115"/>
      <c r="U822" s="116"/>
      <c r="V822" s="120"/>
      <c r="W822" s="116"/>
      <c r="X822" s="115"/>
      <c r="Y822" s="115"/>
      <c r="Z822" s="115"/>
      <c r="AA822" s="115"/>
      <c r="AB822" s="115"/>
      <c r="AC822" s="115"/>
      <c r="AD822" s="115"/>
      <c r="AE822" s="115"/>
      <c r="AF822" s="115"/>
    </row>
    <row r="823" spans="1:32" ht="12.75" customHeight="1">
      <c r="A823" s="125">
        <v>820</v>
      </c>
      <c r="B823" s="126">
        <v>76.219202164564678</v>
      </c>
      <c r="C823" s="127">
        <f t="shared" si="45"/>
        <v>10.758443761055648</v>
      </c>
      <c r="D823" s="128"/>
      <c r="H823" s="129"/>
      <c r="I823" s="130">
        <f t="shared" si="48"/>
        <v>820</v>
      </c>
      <c r="J823" s="127">
        <f t="shared" si="46"/>
        <v>127.03200360760781</v>
      </c>
      <c r="K823" s="127">
        <f t="shared" si="47"/>
        <v>6.4550662566333887</v>
      </c>
      <c r="L823" s="128"/>
      <c r="M823" s="116"/>
      <c r="N823" s="120"/>
      <c r="O823" s="120"/>
      <c r="P823" s="129"/>
      <c r="Q823" s="116"/>
      <c r="R823" s="149"/>
      <c r="S823" s="149"/>
      <c r="T823" s="115"/>
      <c r="U823" s="116"/>
      <c r="V823" s="120"/>
      <c r="W823" s="116"/>
      <c r="X823" s="115"/>
      <c r="Y823" s="115"/>
      <c r="Z823" s="115"/>
      <c r="AA823" s="115"/>
      <c r="AB823" s="115"/>
      <c r="AC823" s="115"/>
      <c r="AD823" s="115"/>
      <c r="AE823" s="115"/>
      <c r="AF823" s="115"/>
    </row>
    <row r="824" spans="1:32" ht="12.75" customHeight="1">
      <c r="A824" s="125">
        <v>821</v>
      </c>
      <c r="B824" s="126">
        <v>76.237851197320452</v>
      </c>
      <c r="C824" s="127">
        <f t="shared" si="45"/>
        <v>10.768928912687612</v>
      </c>
      <c r="D824" s="128"/>
      <c r="H824" s="129"/>
      <c r="I824" s="130">
        <f t="shared" si="48"/>
        <v>821</v>
      </c>
      <c r="J824" s="127">
        <f t="shared" si="46"/>
        <v>127.06308532886743</v>
      </c>
      <c r="K824" s="127">
        <f t="shared" si="47"/>
        <v>6.4613573476125659</v>
      </c>
      <c r="L824" s="128"/>
      <c r="M824" s="116"/>
      <c r="N824" s="120"/>
      <c r="O824" s="120"/>
      <c r="P824" s="129"/>
      <c r="Q824" s="116"/>
      <c r="R824" s="149"/>
      <c r="S824" s="149"/>
      <c r="T824" s="115"/>
      <c r="U824" s="116"/>
      <c r="V824" s="120"/>
      <c r="W824" s="116"/>
      <c r="X824" s="115"/>
      <c r="Y824" s="115"/>
      <c r="Z824" s="115"/>
      <c r="AA824" s="115"/>
      <c r="AB824" s="115"/>
      <c r="AC824" s="115"/>
      <c r="AD824" s="115"/>
      <c r="AE824" s="115"/>
      <c r="AF824" s="115"/>
    </row>
    <row r="825" spans="1:32" ht="12.75" customHeight="1">
      <c r="A825" s="125">
        <v>822</v>
      </c>
      <c r="B825" s="126">
        <v>76.25648373703163</v>
      </c>
      <c r="C825" s="127">
        <f t="shared" si="45"/>
        <v>10.779411267304747</v>
      </c>
      <c r="D825" s="128"/>
      <c r="H825" s="129"/>
      <c r="I825" s="130">
        <f t="shared" si="48"/>
        <v>822</v>
      </c>
      <c r="J825" s="127">
        <f t="shared" si="46"/>
        <v>127.09413956171939</v>
      </c>
      <c r="K825" s="127">
        <f t="shared" si="47"/>
        <v>6.4676467603828485</v>
      </c>
      <c r="L825" s="128"/>
      <c r="M825" s="116"/>
      <c r="N825" s="120"/>
      <c r="O825" s="120"/>
      <c r="P825" s="129"/>
      <c r="Q825" s="116"/>
      <c r="R825" s="149"/>
      <c r="S825" s="149"/>
      <c r="T825" s="115"/>
      <c r="U825" s="116"/>
      <c r="V825" s="120"/>
      <c r="W825" s="116"/>
      <c r="X825" s="115"/>
      <c r="Y825" s="115"/>
      <c r="Z825" s="115"/>
      <c r="AA825" s="115"/>
      <c r="AB825" s="115"/>
      <c r="AC825" s="115"/>
      <c r="AD825" s="115"/>
      <c r="AE825" s="115"/>
      <c r="AF825" s="115"/>
    </row>
    <row r="826" spans="1:32" ht="12.75" customHeight="1">
      <c r="A826" s="125">
        <v>823</v>
      </c>
      <c r="B826" s="126">
        <v>76.275099823802947</v>
      </c>
      <c r="C826" s="127">
        <f t="shared" si="45"/>
        <v>10.789890828083436</v>
      </c>
      <c r="D826" s="128"/>
      <c r="H826" s="129"/>
      <c r="I826" s="130">
        <f t="shared" si="48"/>
        <v>823</v>
      </c>
      <c r="J826" s="127">
        <f t="shared" si="46"/>
        <v>127.12516637300492</v>
      </c>
      <c r="K826" s="127">
        <f t="shared" si="47"/>
        <v>6.4739344968500623</v>
      </c>
      <c r="L826" s="128"/>
      <c r="M826" s="116"/>
      <c r="N826" s="120"/>
      <c r="O826" s="120"/>
      <c r="P826" s="129"/>
      <c r="Q826" s="116"/>
      <c r="R826" s="149"/>
      <c r="S826" s="149"/>
      <c r="T826" s="115"/>
      <c r="U826" s="116"/>
      <c r="V826" s="120"/>
      <c r="W826" s="116"/>
      <c r="X826" s="115"/>
      <c r="Y826" s="115"/>
      <c r="Z826" s="115"/>
      <c r="AA826" s="115"/>
      <c r="AB826" s="115"/>
      <c r="AC826" s="115"/>
      <c r="AD826" s="115"/>
      <c r="AE826" s="115"/>
      <c r="AF826" s="115"/>
    </row>
    <row r="827" spans="1:32" ht="12.75" customHeight="1">
      <c r="A827" s="125">
        <v>824</v>
      </c>
      <c r="B827" s="126">
        <v>76.293699497592996</v>
      </c>
      <c r="C827" s="127">
        <f t="shared" si="45"/>
        <v>10.800367598191992</v>
      </c>
      <c r="D827" s="128"/>
      <c r="H827" s="129"/>
      <c r="I827" s="130">
        <f t="shared" si="48"/>
        <v>824</v>
      </c>
      <c r="J827" s="127">
        <f t="shared" si="46"/>
        <v>127.15616582932167</v>
      </c>
      <c r="K827" s="127">
        <f t="shared" si="47"/>
        <v>6.4802205589151942</v>
      </c>
      <c r="L827" s="128"/>
      <c r="M827" s="116"/>
      <c r="N827" s="120"/>
      <c r="O827" s="120"/>
      <c r="P827" s="129"/>
      <c r="Q827" s="116"/>
      <c r="R827" s="149"/>
      <c r="S827" s="149"/>
      <c r="T827" s="115"/>
      <c r="U827" s="116"/>
      <c r="V827" s="120"/>
      <c r="W827" s="116"/>
      <c r="X827" s="115"/>
      <c r="Y827" s="115"/>
      <c r="Z827" s="115"/>
      <c r="AA827" s="115"/>
      <c r="AB827" s="115"/>
      <c r="AC827" s="115"/>
      <c r="AD827" s="115"/>
      <c r="AE827" s="115"/>
      <c r="AF827" s="115"/>
    </row>
    <row r="828" spans="1:32" ht="12.75" customHeight="1">
      <c r="A828" s="125">
        <v>825</v>
      </c>
      <c r="B828" s="126">
        <v>76.312282798214909</v>
      </c>
      <c r="C828" s="127">
        <f t="shared" si="45"/>
        <v>10.810841580790692</v>
      </c>
      <c r="D828" s="128"/>
      <c r="H828" s="129"/>
      <c r="I828" s="130">
        <f t="shared" si="48"/>
        <v>825</v>
      </c>
      <c r="J828" s="127">
        <f t="shared" si="46"/>
        <v>127.18713799702485</v>
      </c>
      <c r="K828" s="127">
        <f t="shared" si="47"/>
        <v>6.4865049484744155</v>
      </c>
      <c r="L828" s="128"/>
      <c r="M828" s="116"/>
      <c r="N828" s="120"/>
      <c r="O828" s="120"/>
      <c r="P828" s="129"/>
      <c r="Q828" s="116"/>
      <c r="R828" s="149"/>
      <c r="S828" s="149"/>
      <c r="T828" s="115"/>
      <c r="U828" s="116"/>
      <c r="V828" s="120"/>
      <c r="W828" s="116"/>
      <c r="X828" s="115"/>
      <c r="Y828" s="115"/>
      <c r="Z828" s="115"/>
      <c r="AA828" s="115"/>
      <c r="AB828" s="115"/>
      <c r="AC828" s="115"/>
      <c r="AD828" s="115"/>
      <c r="AE828" s="115"/>
      <c r="AF828" s="115"/>
    </row>
    <row r="829" spans="1:32" ht="12.75" customHeight="1">
      <c r="A829" s="125">
        <v>826</v>
      </c>
      <c r="B829" s="126">
        <v>76.330849765337234</v>
      </c>
      <c r="C829" s="127">
        <f t="shared" si="45"/>
        <v>10.821312779031796</v>
      </c>
      <c r="D829" s="128"/>
      <c r="H829" s="129"/>
      <c r="I829" s="130">
        <f t="shared" si="48"/>
        <v>826</v>
      </c>
      <c r="J829" s="127">
        <f t="shared" si="46"/>
        <v>127.21808294222873</v>
      </c>
      <c r="K829" s="127">
        <f t="shared" si="47"/>
        <v>6.4927876674190772</v>
      </c>
      <c r="L829" s="128"/>
      <c r="M829" s="116"/>
      <c r="N829" s="120"/>
      <c r="O829" s="120"/>
      <c r="P829" s="129"/>
      <c r="Q829" s="116"/>
      <c r="R829" s="149"/>
      <c r="S829" s="149"/>
      <c r="T829" s="115"/>
      <c r="U829" s="116"/>
      <c r="V829" s="120"/>
      <c r="W829" s="116"/>
      <c r="X829" s="115"/>
      <c r="Y829" s="115"/>
      <c r="Z829" s="115"/>
      <c r="AA829" s="115"/>
      <c r="AB829" s="115"/>
      <c r="AC829" s="115"/>
      <c r="AD829" s="115"/>
      <c r="AE829" s="115"/>
      <c r="AF829" s="115"/>
    </row>
    <row r="830" spans="1:32" ht="12.75" customHeight="1">
      <c r="A830" s="125">
        <v>827</v>
      </c>
      <c r="B830" s="126">
        <v>76.349400438484466</v>
      </c>
      <c r="C830" s="127">
        <f t="shared" si="45"/>
        <v>10.831781196059591</v>
      </c>
      <c r="D830" s="128"/>
      <c r="H830" s="129"/>
      <c r="I830" s="130">
        <f t="shared" si="48"/>
        <v>827</v>
      </c>
      <c r="J830" s="127">
        <f t="shared" si="46"/>
        <v>127.24900073080745</v>
      </c>
      <c r="K830" s="127">
        <f t="shared" si="47"/>
        <v>6.4990687176357547</v>
      </c>
      <c r="L830" s="128"/>
      <c r="M830" s="116"/>
      <c r="N830" s="120"/>
      <c r="O830" s="120"/>
      <c r="P830" s="129"/>
      <c r="Q830" s="116"/>
      <c r="R830" s="149"/>
      <c r="S830" s="149"/>
      <c r="T830" s="115"/>
      <c r="U830" s="116"/>
      <c r="V830" s="120"/>
      <c r="W830" s="116"/>
      <c r="X830" s="115"/>
      <c r="Y830" s="115"/>
      <c r="Z830" s="115"/>
      <c r="AA830" s="115"/>
      <c r="AB830" s="115"/>
      <c r="AC830" s="115"/>
      <c r="AD830" s="115"/>
      <c r="AE830" s="115"/>
      <c r="AF830" s="115"/>
    </row>
    <row r="831" spans="1:32" ht="12.75" customHeight="1">
      <c r="A831" s="125">
        <v>828</v>
      </c>
      <c r="B831" s="126">
        <v>76.367934857037838</v>
      </c>
      <c r="C831" s="127">
        <f t="shared" si="45"/>
        <v>10.842246835010414</v>
      </c>
      <c r="D831" s="128"/>
      <c r="H831" s="129"/>
      <c r="I831" s="130">
        <f t="shared" si="48"/>
        <v>828</v>
      </c>
      <c r="J831" s="127">
        <f t="shared" si="46"/>
        <v>127.2798914283964</v>
      </c>
      <c r="K831" s="127">
        <f t="shared" si="47"/>
        <v>6.5053481010062484</v>
      </c>
      <c r="L831" s="128"/>
      <c r="M831" s="116"/>
      <c r="N831" s="120"/>
      <c r="O831" s="120"/>
      <c r="P831" s="129"/>
      <c r="Q831" s="116"/>
      <c r="R831" s="149"/>
      <c r="S831" s="149"/>
      <c r="T831" s="115"/>
      <c r="U831" s="116"/>
      <c r="V831" s="120"/>
      <c r="W831" s="116"/>
      <c r="X831" s="115"/>
      <c r="Y831" s="115"/>
      <c r="Z831" s="115"/>
      <c r="AA831" s="115"/>
      <c r="AB831" s="115"/>
      <c r="AC831" s="115"/>
      <c r="AD831" s="115"/>
      <c r="AE831" s="115"/>
      <c r="AF831" s="115"/>
    </row>
    <row r="832" spans="1:32" ht="12.75" customHeight="1">
      <c r="A832" s="125">
        <v>829</v>
      </c>
      <c r="B832" s="126">
        <v>76.386453060235951</v>
      </c>
      <c r="C832" s="127">
        <f t="shared" si="45"/>
        <v>10.852709699012687</v>
      </c>
      <c r="D832" s="128"/>
      <c r="H832" s="129"/>
      <c r="I832" s="130">
        <f t="shared" si="48"/>
        <v>829</v>
      </c>
      <c r="J832" s="127">
        <f t="shared" si="46"/>
        <v>127.31075510039325</v>
      </c>
      <c r="K832" s="127">
        <f t="shared" si="47"/>
        <v>6.5116258194076115</v>
      </c>
      <c r="L832" s="128"/>
      <c r="M832" s="116"/>
      <c r="N832" s="120"/>
      <c r="O832" s="120"/>
      <c r="P832" s="129"/>
      <c r="Q832" s="116"/>
      <c r="R832" s="149"/>
      <c r="S832" s="149"/>
      <c r="T832" s="115"/>
      <c r="U832" s="116"/>
      <c r="V832" s="120"/>
      <c r="W832" s="116"/>
      <c r="X832" s="115"/>
      <c r="Y832" s="115"/>
      <c r="Z832" s="115"/>
      <c r="AA832" s="115"/>
      <c r="AB832" s="115"/>
      <c r="AC832" s="115"/>
      <c r="AD832" s="115"/>
      <c r="AE832" s="115"/>
      <c r="AF832" s="115"/>
    </row>
    <row r="833" spans="1:32" ht="12.75" customHeight="1">
      <c r="A833" s="125">
        <v>830</v>
      </c>
      <c r="B833" s="126">
        <v>76.404955087175566</v>
      </c>
      <c r="C833" s="127">
        <f t="shared" si="45"/>
        <v>10.863169791186934</v>
      </c>
      <c r="D833" s="128"/>
      <c r="H833" s="129"/>
      <c r="I833" s="130">
        <f t="shared" si="48"/>
        <v>830</v>
      </c>
      <c r="J833" s="127">
        <f t="shared" si="46"/>
        <v>127.34159181195928</v>
      </c>
      <c r="K833" s="127">
        <f t="shared" si="47"/>
        <v>6.5179018747121598</v>
      </c>
      <c r="L833" s="128"/>
      <c r="M833" s="116"/>
      <c r="N833" s="120"/>
      <c r="O833" s="120"/>
      <c r="P833" s="129"/>
      <c r="Q833" s="116"/>
      <c r="R833" s="149"/>
      <c r="S833" s="149"/>
      <c r="T833" s="115"/>
      <c r="U833" s="116"/>
      <c r="V833" s="120"/>
      <c r="W833" s="116"/>
      <c r="X833" s="115"/>
      <c r="Y833" s="115"/>
      <c r="Z833" s="115"/>
      <c r="AA833" s="115"/>
      <c r="AB833" s="115"/>
      <c r="AC833" s="115"/>
      <c r="AD833" s="115"/>
      <c r="AE833" s="115"/>
      <c r="AF833" s="115"/>
    </row>
    <row r="834" spans="1:32" ht="12.75" customHeight="1">
      <c r="A834" s="125">
        <v>831</v>
      </c>
      <c r="B834" s="126">
        <v>76.423440976812117</v>
      </c>
      <c r="C834" s="127">
        <f t="shared" si="45"/>
        <v>10.873627114645837</v>
      </c>
      <c r="D834" s="128"/>
      <c r="H834" s="129"/>
      <c r="I834" s="130">
        <f t="shared" si="48"/>
        <v>831</v>
      </c>
      <c r="J834" s="127">
        <f t="shared" si="46"/>
        <v>127.3724016280202</v>
      </c>
      <c r="K834" s="127">
        <f t="shared" si="47"/>
        <v>6.5241762687875022</v>
      </c>
      <c r="L834" s="128"/>
      <c r="M834" s="116"/>
      <c r="N834" s="120"/>
      <c r="O834" s="120"/>
      <c r="P834" s="129"/>
      <c r="Q834" s="116"/>
      <c r="R834" s="149"/>
      <c r="S834" s="149"/>
      <c r="T834" s="115"/>
      <c r="U834" s="116"/>
      <c r="V834" s="120"/>
      <c r="W834" s="116"/>
      <c r="X834" s="115"/>
      <c r="Y834" s="115"/>
      <c r="Z834" s="115"/>
      <c r="AA834" s="115"/>
      <c r="AB834" s="115"/>
      <c r="AC834" s="115"/>
      <c r="AD834" s="115"/>
      <c r="AE834" s="115"/>
      <c r="AF834" s="115"/>
    </row>
    <row r="835" spans="1:32" ht="12.75" customHeight="1">
      <c r="A835" s="125">
        <v>832</v>
      </c>
      <c r="B835" s="126">
        <v>76.44191076796055</v>
      </c>
      <c r="C835" s="127">
        <f t="shared" si="45"/>
        <v>10.884081672494247</v>
      </c>
      <c r="D835" s="128"/>
      <c r="H835" s="129"/>
      <c r="I835" s="130">
        <f t="shared" si="48"/>
        <v>832</v>
      </c>
      <c r="J835" s="127">
        <f t="shared" si="46"/>
        <v>127.40318461326758</v>
      </c>
      <c r="K835" s="127">
        <f t="shared" si="47"/>
        <v>6.5304490034965479</v>
      </c>
      <c r="L835" s="128"/>
      <c r="M835" s="116"/>
      <c r="N835" s="120"/>
      <c r="O835" s="120"/>
      <c r="P835" s="129"/>
      <c r="Q835" s="116"/>
      <c r="R835" s="149"/>
      <c r="S835" s="149"/>
      <c r="T835" s="115"/>
      <c r="U835" s="116"/>
      <c r="V835" s="120"/>
      <c r="W835" s="116"/>
      <c r="X835" s="115"/>
      <c r="Y835" s="115"/>
      <c r="Z835" s="115"/>
      <c r="AA835" s="115"/>
      <c r="AB835" s="115"/>
      <c r="AC835" s="115"/>
      <c r="AD835" s="115"/>
      <c r="AE835" s="115"/>
      <c r="AF835" s="115"/>
    </row>
    <row r="836" spans="1:32" ht="12.75" customHeight="1">
      <c r="A836" s="125">
        <v>833</v>
      </c>
      <c r="B836" s="126">
        <v>76.460364499295949</v>
      </c>
      <c r="C836" s="127">
        <f t="shared" si="45"/>
        <v>10.894533467829209</v>
      </c>
      <c r="D836" s="128"/>
      <c r="H836" s="129"/>
      <c r="I836" s="130">
        <f t="shared" si="48"/>
        <v>833</v>
      </c>
      <c r="J836" s="127">
        <f t="shared" si="46"/>
        <v>127.43394083215992</v>
      </c>
      <c r="K836" s="127">
        <f t="shared" si="47"/>
        <v>6.536720080697525</v>
      </c>
      <c r="L836" s="128"/>
      <c r="M836" s="116"/>
      <c r="N836" s="120"/>
      <c r="O836" s="120"/>
      <c r="P836" s="129"/>
      <c r="Q836" s="116"/>
      <c r="R836" s="149"/>
      <c r="S836" s="149"/>
      <c r="T836" s="115"/>
      <c r="U836" s="116"/>
      <c r="V836" s="120"/>
      <c r="W836" s="116"/>
      <c r="X836" s="115"/>
      <c r="Y836" s="115"/>
      <c r="Z836" s="115"/>
      <c r="AA836" s="115"/>
      <c r="AB836" s="115"/>
      <c r="AC836" s="115"/>
      <c r="AD836" s="115"/>
      <c r="AE836" s="115"/>
      <c r="AF836" s="115"/>
    </row>
    <row r="837" spans="1:32" ht="12.75" customHeight="1">
      <c r="A837" s="125">
        <v>834</v>
      </c>
      <c r="B837" s="126">
        <v>76.478802209354143</v>
      </c>
      <c r="C837" s="127">
        <f t="shared" si="45"/>
        <v>10.904982503740014</v>
      </c>
      <c r="D837" s="128"/>
      <c r="H837" s="129"/>
      <c r="I837" s="130">
        <f t="shared" si="48"/>
        <v>834</v>
      </c>
      <c r="J837" s="127">
        <f t="shared" si="46"/>
        <v>127.46467034892358</v>
      </c>
      <c r="K837" s="127">
        <f t="shared" si="47"/>
        <v>6.5429895022440077</v>
      </c>
      <c r="L837" s="128"/>
      <c r="M837" s="116"/>
      <c r="N837" s="120"/>
      <c r="O837" s="120"/>
      <c r="P837" s="129"/>
      <c r="Q837" s="116"/>
      <c r="R837" s="149"/>
      <c r="S837" s="149"/>
      <c r="T837" s="115"/>
      <c r="U837" s="116"/>
      <c r="V837" s="120"/>
      <c r="W837" s="116"/>
      <c r="X837" s="115"/>
      <c r="Y837" s="115"/>
      <c r="Z837" s="115"/>
      <c r="AA837" s="115"/>
      <c r="AB837" s="115"/>
      <c r="AC837" s="115"/>
      <c r="AD837" s="115"/>
      <c r="AE837" s="115"/>
      <c r="AF837" s="115"/>
    </row>
    <row r="838" spans="1:32" ht="12.75" customHeight="1">
      <c r="A838" s="125">
        <v>835</v>
      </c>
      <c r="B838" s="126">
        <v>76.497223936532436</v>
      </c>
      <c r="C838" s="127">
        <f t="shared" si="45"/>
        <v>10.915428783308212</v>
      </c>
      <c r="D838" s="128"/>
      <c r="H838" s="129"/>
      <c r="I838" s="130">
        <f t="shared" si="48"/>
        <v>835</v>
      </c>
      <c r="J838" s="127">
        <f t="shared" si="46"/>
        <v>127.49537322755407</v>
      </c>
      <c r="K838" s="127">
        <f t="shared" si="47"/>
        <v>6.5492572699849259</v>
      </c>
      <c r="L838" s="128"/>
      <c r="M838" s="116"/>
      <c r="N838" s="120"/>
      <c r="O838" s="120"/>
      <c r="P838" s="129"/>
      <c r="Q838" s="116"/>
      <c r="R838" s="149"/>
      <c r="S838" s="149"/>
      <c r="T838" s="115"/>
      <c r="U838" s="116"/>
      <c r="V838" s="120"/>
      <c r="W838" s="116"/>
      <c r="X838" s="115"/>
      <c r="Y838" s="115"/>
      <c r="Z838" s="115"/>
      <c r="AA838" s="115"/>
      <c r="AB838" s="115"/>
      <c r="AC838" s="115"/>
      <c r="AD838" s="115"/>
      <c r="AE838" s="115"/>
      <c r="AF838" s="115"/>
    </row>
    <row r="839" spans="1:32" ht="12.75" customHeight="1">
      <c r="A839" s="125">
        <v>836</v>
      </c>
      <c r="B839" s="126">
        <v>76.515629719090356</v>
      </c>
      <c r="C839" s="127">
        <f t="shared" si="45"/>
        <v>10.92587230960763</v>
      </c>
      <c r="D839" s="128"/>
      <c r="H839" s="129"/>
      <c r="I839" s="130">
        <f t="shared" si="48"/>
        <v>836</v>
      </c>
      <c r="J839" s="127">
        <f t="shared" si="46"/>
        <v>127.52604953181726</v>
      </c>
      <c r="K839" s="127">
        <f t="shared" si="47"/>
        <v>6.5555233857645785</v>
      </c>
      <c r="L839" s="128"/>
      <c r="M839" s="116"/>
      <c r="N839" s="120"/>
      <c r="O839" s="120"/>
      <c r="P839" s="129"/>
      <c r="Q839" s="116"/>
      <c r="R839" s="149"/>
      <c r="S839" s="149"/>
      <c r="T839" s="115"/>
      <c r="U839" s="116"/>
      <c r="V839" s="120"/>
      <c r="W839" s="116"/>
      <c r="X839" s="115"/>
      <c r="Y839" s="115"/>
      <c r="Z839" s="115"/>
      <c r="AA839" s="115"/>
      <c r="AB839" s="115"/>
      <c r="AC839" s="115"/>
      <c r="AD839" s="115"/>
      <c r="AE839" s="115"/>
      <c r="AF839" s="115"/>
    </row>
    <row r="840" spans="1:32" ht="12.75" customHeight="1">
      <c r="A840" s="125">
        <v>837</v>
      </c>
      <c r="B840" s="126">
        <v>76.534019595150085</v>
      </c>
      <c r="C840" s="127">
        <f t="shared" si="45"/>
        <v>10.936313085704441</v>
      </c>
      <c r="D840" s="128"/>
      <c r="H840" s="129"/>
      <c r="I840" s="130">
        <f t="shared" si="48"/>
        <v>837</v>
      </c>
      <c r="J840" s="127">
        <f t="shared" si="46"/>
        <v>127.55669932525015</v>
      </c>
      <c r="K840" s="127">
        <f t="shared" si="47"/>
        <v>6.5617878514226646</v>
      </c>
      <c r="L840" s="128"/>
      <c r="M840" s="116"/>
      <c r="N840" s="120"/>
      <c r="O840" s="120"/>
      <c r="P840" s="129"/>
      <c r="Q840" s="116"/>
      <c r="R840" s="149"/>
      <c r="S840" s="149"/>
      <c r="T840" s="115"/>
      <c r="U840" s="116"/>
      <c r="V840" s="120"/>
      <c r="W840" s="116"/>
      <c r="X840" s="115"/>
      <c r="Y840" s="115"/>
      <c r="Z840" s="115"/>
      <c r="AA840" s="115"/>
      <c r="AB840" s="115"/>
      <c r="AC840" s="115"/>
      <c r="AD840" s="115"/>
      <c r="AE840" s="115"/>
      <c r="AF840" s="115"/>
    </row>
    <row r="841" spans="1:32" ht="12.75" customHeight="1">
      <c r="A841" s="125">
        <v>838</v>
      </c>
      <c r="B841" s="126">
        <v>76.552393602697293</v>
      </c>
      <c r="C841" s="127">
        <f t="shared" si="45"/>
        <v>10.946751114657157</v>
      </c>
      <c r="D841" s="128"/>
      <c r="H841" s="129"/>
      <c r="I841" s="130">
        <f t="shared" si="48"/>
        <v>838</v>
      </c>
      <c r="J841" s="127">
        <f t="shared" si="46"/>
        <v>127.58732267116216</v>
      </c>
      <c r="K841" s="127">
        <f t="shared" si="47"/>
        <v>6.5680506687942941</v>
      </c>
      <c r="L841" s="128"/>
      <c r="M841" s="116"/>
      <c r="N841" s="120"/>
      <c r="O841" s="120"/>
      <c r="P841" s="129"/>
      <c r="Q841" s="116"/>
      <c r="R841" s="149"/>
      <c r="S841" s="149"/>
      <c r="T841" s="115"/>
      <c r="U841" s="116"/>
      <c r="V841" s="120"/>
      <c r="W841" s="116"/>
      <c r="X841" s="115"/>
      <c r="Y841" s="115"/>
      <c r="Z841" s="115"/>
      <c r="AA841" s="115"/>
      <c r="AB841" s="115"/>
      <c r="AC841" s="115"/>
      <c r="AD841" s="115"/>
      <c r="AE841" s="115"/>
      <c r="AF841" s="115"/>
    </row>
    <row r="842" spans="1:32" ht="12.75" customHeight="1">
      <c r="A842" s="125">
        <v>839</v>
      </c>
      <c r="B842" s="126">
        <v>76.570751779581784</v>
      </c>
      <c r="C842" s="127">
        <f t="shared" si="45"/>
        <v>10.957186399516665</v>
      </c>
      <c r="D842" s="128"/>
      <c r="H842" s="129"/>
      <c r="I842" s="130">
        <f t="shared" si="48"/>
        <v>839</v>
      </c>
      <c r="J842" s="127">
        <f t="shared" si="46"/>
        <v>127.61791963263632</v>
      </c>
      <c r="K842" s="127">
        <f t="shared" si="47"/>
        <v>6.5743118397099982</v>
      </c>
      <c r="L842" s="128"/>
      <c r="M842" s="116"/>
      <c r="N842" s="120"/>
      <c r="O842" s="120"/>
      <c r="P842" s="129"/>
      <c r="Q842" s="116"/>
      <c r="R842" s="149"/>
      <c r="S842" s="149"/>
      <c r="T842" s="115"/>
      <c r="U842" s="116"/>
      <c r="V842" s="120"/>
      <c r="W842" s="116"/>
      <c r="X842" s="115"/>
      <c r="Y842" s="115"/>
      <c r="Z842" s="115"/>
      <c r="AA842" s="115"/>
      <c r="AB842" s="115"/>
      <c r="AC842" s="115"/>
      <c r="AD842" s="115"/>
      <c r="AE842" s="115"/>
      <c r="AF842" s="115"/>
    </row>
    <row r="843" spans="1:32" ht="12.75" customHeight="1">
      <c r="A843" s="125">
        <v>840</v>
      </c>
      <c r="B843" s="126">
        <v>76.589094163518084</v>
      </c>
      <c r="C843" s="127">
        <f t="shared" si="45"/>
        <v>10.967618943326265</v>
      </c>
      <c r="D843" s="128"/>
      <c r="H843" s="129"/>
      <c r="I843" s="130">
        <f t="shared" si="48"/>
        <v>840</v>
      </c>
      <c r="J843" s="127">
        <f t="shared" si="46"/>
        <v>127.64849027253014</v>
      </c>
      <c r="K843" s="127">
        <f t="shared" si="47"/>
        <v>6.580571365995759</v>
      </c>
      <c r="L843" s="128"/>
      <c r="M843" s="116"/>
      <c r="N843" s="120"/>
      <c r="O843" s="120"/>
      <c r="P843" s="129"/>
      <c r="Q843" s="116"/>
      <c r="R843" s="149"/>
      <c r="S843" s="149"/>
      <c r="T843" s="115"/>
      <c r="U843" s="116"/>
      <c r="V843" s="120"/>
      <c r="W843" s="116"/>
      <c r="X843" s="115"/>
      <c r="Y843" s="115"/>
      <c r="Z843" s="115"/>
      <c r="AA843" s="115"/>
      <c r="AB843" s="115"/>
      <c r="AC843" s="115"/>
      <c r="AD843" s="115"/>
      <c r="AE843" s="115"/>
      <c r="AF843" s="115"/>
    </row>
    <row r="844" spans="1:32" ht="12.75" customHeight="1">
      <c r="A844" s="125">
        <v>841</v>
      </c>
      <c r="B844" s="126">
        <v>76.60742079208606</v>
      </c>
      <c r="C844" s="127">
        <f t="shared" si="45"/>
        <v>10.978048749121699</v>
      </c>
      <c r="D844" s="128"/>
      <c r="H844" s="129"/>
      <c r="I844" s="130">
        <f t="shared" si="48"/>
        <v>841</v>
      </c>
      <c r="J844" s="127">
        <f t="shared" si="46"/>
        <v>127.67903465347678</v>
      </c>
      <c r="K844" s="127">
        <f t="shared" si="47"/>
        <v>6.586829249473019</v>
      </c>
      <c r="L844" s="128"/>
      <c r="M844" s="116"/>
      <c r="N844" s="120"/>
      <c r="O844" s="120"/>
      <c r="P844" s="129"/>
      <c r="Q844" s="116"/>
      <c r="R844" s="149"/>
      <c r="S844" s="149"/>
      <c r="T844" s="115"/>
      <c r="U844" s="116"/>
      <c r="V844" s="120"/>
      <c r="W844" s="116"/>
      <c r="X844" s="115"/>
      <c r="Y844" s="115"/>
      <c r="Z844" s="115"/>
      <c r="AA844" s="115"/>
      <c r="AB844" s="115"/>
      <c r="AC844" s="115"/>
      <c r="AD844" s="115"/>
      <c r="AE844" s="115"/>
      <c r="AF844" s="115"/>
    </row>
    <row r="845" spans="1:32" ht="12.75" customHeight="1">
      <c r="A845" s="125">
        <v>842</v>
      </c>
      <c r="B845" s="126">
        <v>76.625731702731642</v>
      </c>
      <c r="C845" s="127">
        <f t="shared" si="45"/>
        <v>10.988475819931171</v>
      </c>
      <c r="D845" s="128"/>
      <c r="H845" s="129"/>
      <c r="I845" s="130">
        <f t="shared" si="48"/>
        <v>842</v>
      </c>
      <c r="J845" s="127">
        <f t="shared" si="46"/>
        <v>127.70955283788608</v>
      </c>
      <c r="K845" s="127">
        <f t="shared" si="47"/>
        <v>6.5930854919587025</v>
      </c>
      <c r="L845" s="128"/>
      <c r="M845" s="116"/>
      <c r="N845" s="120"/>
      <c r="O845" s="120"/>
      <c r="P845" s="129"/>
      <c r="Q845" s="116"/>
      <c r="R845" s="149"/>
      <c r="S845" s="149"/>
      <c r="T845" s="115"/>
      <c r="U845" s="116"/>
      <c r="V845" s="120"/>
      <c r="W845" s="116"/>
      <c r="X845" s="115"/>
      <c r="Y845" s="115"/>
      <c r="Z845" s="115"/>
      <c r="AA845" s="115"/>
      <c r="AB845" s="115"/>
      <c r="AC845" s="115"/>
      <c r="AD845" s="115"/>
      <c r="AE845" s="115"/>
      <c r="AF845" s="115"/>
    </row>
    <row r="846" spans="1:32" ht="12.75" customHeight="1">
      <c r="A846" s="125">
        <v>843</v>
      </c>
      <c r="B846" s="126">
        <v>76.644026932767474</v>
      </c>
      <c r="C846" s="127">
        <f t="shared" si="45"/>
        <v>10.998900158775371</v>
      </c>
      <c r="D846" s="128"/>
      <c r="H846" s="129"/>
      <c r="I846" s="130">
        <f t="shared" si="48"/>
        <v>843</v>
      </c>
      <c r="J846" s="127">
        <f t="shared" si="46"/>
        <v>127.7400448879458</v>
      </c>
      <c r="K846" s="127">
        <f t="shared" si="47"/>
        <v>6.5993400952652221</v>
      </c>
      <c r="L846" s="128"/>
      <c r="M846" s="116"/>
      <c r="N846" s="120"/>
      <c r="O846" s="120"/>
      <c r="P846" s="129"/>
      <c r="Q846" s="116"/>
      <c r="R846" s="149"/>
      <c r="S846" s="149"/>
      <c r="T846" s="115"/>
      <c r="U846" s="116"/>
      <c r="V846" s="120"/>
      <c r="W846" s="116"/>
      <c r="X846" s="115"/>
      <c r="Y846" s="115"/>
      <c r="Z846" s="115"/>
      <c r="AA846" s="115"/>
      <c r="AB846" s="115"/>
      <c r="AC846" s="115"/>
      <c r="AD846" s="115"/>
      <c r="AE846" s="115"/>
      <c r="AF846" s="115"/>
    </row>
    <row r="847" spans="1:32" ht="12.75" customHeight="1">
      <c r="A847" s="125">
        <v>844</v>
      </c>
      <c r="B847" s="126">
        <v>76.662306519373359</v>
      </c>
      <c r="C847" s="127">
        <f t="shared" si="45"/>
        <v>11.009321768667533</v>
      </c>
      <c r="D847" s="128"/>
      <c r="H847" s="129"/>
      <c r="I847" s="130">
        <f t="shared" si="48"/>
        <v>844</v>
      </c>
      <c r="J847" s="127">
        <f t="shared" si="46"/>
        <v>127.77051086562227</v>
      </c>
      <c r="K847" s="127">
        <f t="shared" si="47"/>
        <v>6.6055930612005191</v>
      </c>
      <c r="L847" s="128"/>
      <c r="M847" s="116"/>
      <c r="N847" s="120"/>
      <c r="O847" s="120"/>
      <c r="P847" s="129"/>
      <c r="Q847" s="116"/>
      <c r="R847" s="149"/>
      <c r="S847" s="149"/>
      <c r="T847" s="115"/>
      <c r="U847" s="116"/>
      <c r="V847" s="120"/>
      <c r="W847" s="116"/>
      <c r="X847" s="115"/>
      <c r="Y847" s="115"/>
      <c r="Z847" s="115"/>
      <c r="AA847" s="115"/>
      <c r="AB847" s="115"/>
      <c r="AC847" s="115"/>
      <c r="AD847" s="115"/>
      <c r="AE847" s="115"/>
      <c r="AF847" s="115"/>
    </row>
    <row r="848" spans="1:32" ht="12.75" customHeight="1">
      <c r="A848" s="125">
        <v>845</v>
      </c>
      <c r="B848" s="126">
        <v>76.680570499597138</v>
      </c>
      <c r="C848" s="127">
        <f t="shared" si="45"/>
        <v>11.019740652613422</v>
      </c>
      <c r="D848" s="128"/>
      <c r="H848" s="129"/>
      <c r="I848" s="130">
        <f t="shared" si="48"/>
        <v>845</v>
      </c>
      <c r="J848" s="127">
        <f t="shared" si="46"/>
        <v>127.8009508326619</v>
      </c>
      <c r="K848" s="127">
        <f t="shared" si="47"/>
        <v>6.6118443915680523</v>
      </c>
      <c r="L848" s="128"/>
      <c r="M848" s="116"/>
      <c r="N848" s="120"/>
      <c r="O848" s="120"/>
      <c r="P848" s="129"/>
      <c r="Q848" s="116"/>
      <c r="R848" s="149"/>
      <c r="S848" s="149"/>
      <c r="T848" s="115"/>
      <c r="U848" s="116"/>
      <c r="V848" s="120"/>
      <c r="W848" s="116"/>
      <c r="X848" s="115"/>
      <c r="Y848" s="115"/>
      <c r="Z848" s="115"/>
      <c r="AA848" s="115"/>
      <c r="AB848" s="115"/>
      <c r="AC848" s="115"/>
      <c r="AD848" s="115"/>
      <c r="AE848" s="115"/>
      <c r="AF848" s="115"/>
    </row>
    <row r="849" spans="1:32" ht="12.75" customHeight="1">
      <c r="A849" s="125">
        <v>846</v>
      </c>
      <c r="B849" s="126">
        <v>76.698818910355186</v>
      </c>
      <c r="C849" s="127">
        <f t="shared" si="45"/>
        <v>11.030156813611384</v>
      </c>
      <c r="D849" s="128"/>
      <c r="H849" s="129"/>
      <c r="I849" s="130">
        <f t="shared" si="48"/>
        <v>846</v>
      </c>
      <c r="J849" s="127">
        <f t="shared" si="46"/>
        <v>127.83136485059198</v>
      </c>
      <c r="K849" s="127">
        <f t="shared" si="47"/>
        <v>6.6180940881668304</v>
      </c>
      <c r="L849" s="128"/>
      <c r="M849" s="116"/>
      <c r="N849" s="120"/>
      <c r="O849" s="120"/>
      <c r="P849" s="129"/>
      <c r="Q849" s="116"/>
      <c r="R849" s="149"/>
      <c r="S849" s="149"/>
      <c r="T849" s="115"/>
      <c r="U849" s="116"/>
      <c r="V849" s="120"/>
      <c r="W849" s="116"/>
      <c r="X849" s="115"/>
      <c r="Y849" s="115"/>
      <c r="Z849" s="115"/>
      <c r="AA849" s="115"/>
      <c r="AB849" s="115"/>
      <c r="AC849" s="115"/>
      <c r="AD849" s="115"/>
      <c r="AE849" s="115"/>
      <c r="AF849" s="115"/>
    </row>
    <row r="850" spans="1:32" ht="12.75" customHeight="1">
      <c r="A850" s="125">
        <v>847</v>
      </c>
      <c r="B850" s="126">
        <v>76.717051788432997</v>
      </c>
      <c r="C850" s="127">
        <f t="shared" si="45"/>
        <v>11.040570254652387</v>
      </c>
      <c r="D850" s="128"/>
      <c r="H850" s="129"/>
      <c r="I850" s="130">
        <f t="shared" si="48"/>
        <v>847</v>
      </c>
      <c r="J850" s="127">
        <f t="shared" si="46"/>
        <v>127.86175298072166</v>
      </c>
      <c r="K850" s="127">
        <f t="shared" si="47"/>
        <v>6.6243421527914315</v>
      </c>
      <c r="L850" s="128"/>
      <c r="M850" s="116"/>
      <c r="N850" s="120"/>
      <c r="O850" s="120"/>
      <c r="P850" s="129"/>
      <c r="Q850" s="116"/>
      <c r="R850" s="149"/>
      <c r="S850" s="149"/>
      <c r="T850" s="115"/>
      <c r="U850" s="116"/>
      <c r="V850" s="120"/>
      <c r="W850" s="116"/>
      <c r="X850" s="115"/>
      <c r="Y850" s="115"/>
      <c r="Z850" s="115"/>
      <c r="AA850" s="115"/>
      <c r="AB850" s="115"/>
      <c r="AC850" s="115"/>
      <c r="AD850" s="115"/>
      <c r="AE850" s="115"/>
      <c r="AF850" s="115"/>
    </row>
    <row r="851" spans="1:32" ht="12.75" customHeight="1">
      <c r="A851" s="125">
        <v>848</v>
      </c>
      <c r="B851" s="126">
        <v>76.73526917048585</v>
      </c>
      <c r="C851" s="127">
        <f t="shared" si="45"/>
        <v>11.050980978720021</v>
      </c>
      <c r="D851" s="128"/>
      <c r="H851" s="129"/>
      <c r="I851" s="130">
        <f t="shared" si="48"/>
        <v>848</v>
      </c>
      <c r="J851" s="127">
        <f t="shared" si="46"/>
        <v>127.89211528414309</v>
      </c>
      <c r="K851" s="127">
        <f t="shared" si="47"/>
        <v>6.6305885872320127</v>
      </c>
      <c r="L851" s="128"/>
      <c r="M851" s="116"/>
      <c r="N851" s="120"/>
      <c r="O851" s="120"/>
      <c r="P851" s="129"/>
      <c r="Q851" s="116"/>
      <c r="R851" s="149"/>
      <c r="S851" s="149"/>
      <c r="T851" s="115"/>
      <c r="U851" s="116"/>
      <c r="V851" s="120"/>
      <c r="W851" s="116"/>
      <c r="X851" s="115"/>
      <c r="Y851" s="115"/>
      <c r="Z851" s="115"/>
      <c r="AA851" s="115"/>
      <c r="AB851" s="115"/>
      <c r="AC851" s="115"/>
      <c r="AD851" s="115"/>
      <c r="AE851" s="115"/>
      <c r="AF851" s="115"/>
    </row>
    <row r="852" spans="1:32" ht="12.75" customHeight="1">
      <c r="A852" s="125">
        <v>849</v>
      </c>
      <c r="B852" s="126">
        <v>76.753471093039522</v>
      </c>
      <c r="C852" s="127">
        <f t="shared" si="45"/>
        <v>11.061388988790535</v>
      </c>
      <c r="D852" s="128"/>
      <c r="H852" s="129"/>
      <c r="I852" s="130">
        <f t="shared" si="48"/>
        <v>849</v>
      </c>
      <c r="J852" s="127">
        <f t="shared" si="46"/>
        <v>127.92245182173254</v>
      </c>
      <c r="K852" s="127">
        <f t="shared" si="47"/>
        <v>6.6368333932743209</v>
      </c>
      <c r="L852" s="128"/>
      <c r="M852" s="116"/>
      <c r="N852" s="120"/>
      <c r="O852" s="120"/>
      <c r="P852" s="129"/>
      <c r="Q852" s="116"/>
      <c r="R852" s="149"/>
      <c r="S852" s="149"/>
      <c r="T852" s="115"/>
      <c r="U852" s="116"/>
      <c r="V852" s="120"/>
      <c r="W852" s="116"/>
      <c r="X852" s="115"/>
      <c r="Y852" s="115"/>
      <c r="Z852" s="115"/>
      <c r="AA852" s="115"/>
      <c r="AB852" s="115"/>
      <c r="AC852" s="115"/>
      <c r="AD852" s="115"/>
      <c r="AE852" s="115"/>
      <c r="AF852" s="115"/>
    </row>
    <row r="853" spans="1:32" ht="12.75" customHeight="1">
      <c r="A853" s="125">
        <v>850</v>
      </c>
      <c r="B853" s="126">
        <v>76.771657592490669</v>
      </c>
      <c r="C853" s="127">
        <f t="shared" si="45"/>
        <v>11.07179428783288</v>
      </c>
      <c r="D853" s="128"/>
      <c r="H853" s="129"/>
      <c r="I853" s="130">
        <f t="shared" si="48"/>
        <v>850</v>
      </c>
      <c r="J853" s="127">
        <f t="shared" si="46"/>
        <v>127.95276265415112</v>
      </c>
      <c r="K853" s="127">
        <f t="shared" si="47"/>
        <v>6.6430765726997283</v>
      </c>
      <c r="L853" s="128"/>
      <c r="M853" s="116"/>
      <c r="N853" s="120"/>
      <c r="O853" s="120"/>
      <c r="P853" s="129"/>
      <c r="Q853" s="116"/>
      <c r="R853" s="149"/>
      <c r="S853" s="149"/>
      <c r="T853" s="115"/>
      <c r="U853" s="116"/>
      <c r="V853" s="120"/>
      <c r="W853" s="116"/>
      <c r="X853" s="115"/>
      <c r="Y853" s="115"/>
      <c r="Z853" s="115"/>
      <c r="AA853" s="115"/>
      <c r="AB853" s="115"/>
      <c r="AC853" s="115"/>
      <c r="AD853" s="115"/>
      <c r="AE853" s="115"/>
      <c r="AF853" s="115"/>
    </row>
    <row r="854" spans="1:32" ht="12.75" customHeight="1">
      <c r="A854" s="125">
        <v>851</v>
      </c>
      <c r="B854" s="126">
        <v>76.789828705107624</v>
      </c>
      <c r="C854" s="127">
        <f t="shared" si="45"/>
        <v>11.08219687880872</v>
      </c>
      <c r="D854" s="128"/>
      <c r="H854" s="129"/>
      <c r="I854" s="130">
        <f t="shared" si="48"/>
        <v>851</v>
      </c>
      <c r="J854" s="127">
        <f t="shared" si="46"/>
        <v>127.98304784184604</v>
      </c>
      <c r="K854" s="127">
        <f t="shared" si="47"/>
        <v>6.6493181272852322</v>
      </c>
      <c r="L854" s="128"/>
      <c r="M854" s="116"/>
      <c r="N854" s="120"/>
      <c r="O854" s="120"/>
      <c r="P854" s="129"/>
      <c r="Q854" s="116"/>
      <c r="R854" s="149"/>
      <c r="S854" s="149"/>
      <c r="T854" s="115"/>
      <c r="U854" s="116"/>
      <c r="V854" s="120"/>
      <c r="W854" s="116"/>
      <c r="X854" s="115"/>
      <c r="Y854" s="115"/>
      <c r="Z854" s="115"/>
      <c r="AA854" s="115"/>
      <c r="AB854" s="115"/>
      <c r="AC854" s="115"/>
      <c r="AD854" s="115"/>
      <c r="AE854" s="115"/>
      <c r="AF854" s="115"/>
    </row>
    <row r="855" spans="1:32" ht="12.75" customHeight="1">
      <c r="A855" s="125">
        <v>852</v>
      </c>
      <c r="B855" s="126">
        <v>76.807984467030963</v>
      </c>
      <c r="C855" s="127">
        <f t="shared" si="45"/>
        <v>11.092596764672457</v>
      </c>
      <c r="D855" s="128"/>
      <c r="H855" s="129"/>
      <c r="I855" s="130">
        <f t="shared" si="48"/>
        <v>852</v>
      </c>
      <c r="J855" s="127">
        <f t="shared" si="46"/>
        <v>128.01330744505162</v>
      </c>
      <c r="K855" s="127">
        <f t="shared" si="47"/>
        <v>6.6555580588034733</v>
      </c>
      <c r="L855" s="128"/>
      <c r="M855" s="116"/>
      <c r="N855" s="120"/>
      <c r="O855" s="120"/>
      <c r="P855" s="129"/>
      <c r="Q855" s="116"/>
      <c r="R855" s="149"/>
      <c r="S855" s="149"/>
      <c r="T855" s="115"/>
      <c r="U855" s="116"/>
      <c r="V855" s="120"/>
      <c r="W855" s="116"/>
      <c r="X855" s="115"/>
      <c r="Y855" s="115"/>
      <c r="Z855" s="115"/>
      <c r="AA855" s="115"/>
      <c r="AB855" s="115"/>
      <c r="AC855" s="115"/>
      <c r="AD855" s="115"/>
      <c r="AE855" s="115"/>
      <c r="AF855" s="115"/>
    </row>
    <row r="856" spans="1:32" ht="12.75" customHeight="1">
      <c r="A856" s="125">
        <v>853</v>
      </c>
      <c r="B856" s="126">
        <v>76.826124914274033</v>
      </c>
      <c r="C856" s="127">
        <f t="shared" si="45"/>
        <v>11.102993948371273</v>
      </c>
      <c r="D856" s="128"/>
      <c r="H856" s="129"/>
      <c r="I856" s="130">
        <f t="shared" si="48"/>
        <v>853</v>
      </c>
      <c r="J856" s="127">
        <f t="shared" si="46"/>
        <v>128.04354152379005</v>
      </c>
      <c r="K856" s="127">
        <f t="shared" si="47"/>
        <v>6.6617963690227633</v>
      </c>
      <c r="L856" s="128"/>
      <c r="M856" s="116"/>
      <c r="N856" s="120"/>
      <c r="O856" s="120"/>
      <c r="P856" s="129"/>
      <c r="Q856" s="116"/>
      <c r="R856" s="149"/>
      <c r="S856" s="149"/>
      <c r="T856" s="115"/>
      <c r="U856" s="116"/>
      <c r="V856" s="120"/>
      <c r="W856" s="116"/>
      <c r="X856" s="115"/>
      <c r="Y856" s="115"/>
      <c r="Z856" s="115"/>
      <c r="AA856" s="115"/>
      <c r="AB856" s="115"/>
      <c r="AC856" s="115"/>
      <c r="AD856" s="115"/>
      <c r="AE856" s="115"/>
      <c r="AF856" s="115"/>
    </row>
    <row r="857" spans="1:32" ht="12.75" customHeight="1">
      <c r="A857" s="125">
        <v>854</v>
      </c>
      <c r="B857" s="126">
        <v>76.844250082723661</v>
      </c>
      <c r="C857" s="127">
        <f t="shared" si="45"/>
        <v>11.113388432845136</v>
      </c>
      <c r="D857" s="128"/>
      <c r="H857" s="129"/>
      <c r="I857" s="130">
        <f t="shared" si="48"/>
        <v>854</v>
      </c>
      <c r="J857" s="127">
        <f t="shared" si="46"/>
        <v>128.07375013787276</v>
      </c>
      <c r="K857" s="127">
        <f t="shared" si="47"/>
        <v>6.6680330597070814</v>
      </c>
      <c r="L857" s="128"/>
      <c r="M857" s="116"/>
      <c r="N857" s="120"/>
      <c r="O857" s="120"/>
      <c r="P857" s="129"/>
      <c r="Q857" s="116"/>
      <c r="R857" s="149"/>
      <c r="S857" s="149"/>
      <c r="T857" s="115"/>
      <c r="U857" s="116"/>
      <c r="V857" s="120"/>
      <c r="W857" s="116"/>
      <c r="X857" s="115"/>
      <c r="Y857" s="115"/>
      <c r="Z857" s="115"/>
      <c r="AA857" s="115"/>
      <c r="AB857" s="115"/>
      <c r="AC857" s="115"/>
      <c r="AD857" s="115"/>
      <c r="AE857" s="115"/>
      <c r="AF857" s="115"/>
    </row>
    <row r="858" spans="1:32" ht="12.75" customHeight="1">
      <c r="A858" s="125">
        <v>855</v>
      </c>
      <c r="B858" s="126">
        <v>76.862360008140584</v>
      </c>
      <c r="C858" s="127">
        <f t="shared" si="45"/>
        <v>11.123780221026857</v>
      </c>
      <c r="D858" s="128"/>
      <c r="H858" s="129"/>
      <c r="I858" s="130">
        <f t="shared" si="48"/>
        <v>855</v>
      </c>
      <c r="J858" s="127">
        <f t="shared" si="46"/>
        <v>128.10393334690099</v>
      </c>
      <c r="K858" s="127">
        <f t="shared" si="47"/>
        <v>6.6742681326161142</v>
      </c>
      <c r="L858" s="128"/>
      <c r="M858" s="116"/>
      <c r="N858" s="120"/>
      <c r="O858" s="120"/>
      <c r="P858" s="129"/>
      <c r="Q858" s="116"/>
      <c r="R858" s="149"/>
      <c r="S858" s="149"/>
      <c r="T858" s="115"/>
      <c r="U858" s="116"/>
      <c r="V858" s="120"/>
      <c r="W858" s="116"/>
      <c r="X858" s="115"/>
      <c r="Y858" s="115"/>
      <c r="Z858" s="115"/>
      <c r="AA858" s="115"/>
      <c r="AB858" s="115"/>
      <c r="AC858" s="115"/>
      <c r="AD858" s="115"/>
      <c r="AE858" s="115"/>
      <c r="AF858" s="115"/>
    </row>
    <row r="859" spans="1:32" ht="12.75" customHeight="1">
      <c r="A859" s="125">
        <v>856</v>
      </c>
      <c r="B859" s="126">
        <v>76.88045472616021</v>
      </c>
      <c r="C859" s="127">
        <f t="shared" si="45"/>
        <v>11.13416931584209</v>
      </c>
      <c r="D859" s="128"/>
      <c r="H859" s="129"/>
      <c r="I859" s="130">
        <f t="shared" si="48"/>
        <v>856</v>
      </c>
      <c r="J859" s="127">
        <f t="shared" si="46"/>
        <v>128.13409121026703</v>
      </c>
      <c r="K859" s="127">
        <f t="shared" si="47"/>
        <v>6.6805015895052531</v>
      </c>
      <c r="L859" s="128"/>
      <c r="M859" s="116"/>
      <c r="N859" s="120"/>
      <c r="O859" s="120"/>
      <c r="P859" s="129"/>
      <c r="Q859" s="116"/>
      <c r="R859" s="149"/>
      <c r="S859" s="149"/>
      <c r="T859" s="115"/>
      <c r="U859" s="116"/>
      <c r="V859" s="120"/>
      <c r="W859" s="116"/>
      <c r="X859" s="115"/>
      <c r="Y859" s="115"/>
      <c r="Z859" s="115"/>
      <c r="AA859" s="115"/>
      <c r="AB859" s="115"/>
      <c r="AC859" s="115"/>
      <c r="AD859" s="115"/>
      <c r="AE859" s="115"/>
      <c r="AF859" s="115"/>
    </row>
    <row r="860" spans="1:32" ht="12.75" customHeight="1">
      <c r="A860" s="125">
        <v>857</v>
      </c>
      <c r="B860" s="126">
        <v>76.898534272293134</v>
      </c>
      <c r="C860" s="127">
        <f t="shared" si="45"/>
        <v>11.144555720209361</v>
      </c>
      <c r="D860" s="128"/>
      <c r="H860" s="129"/>
      <c r="I860" s="130">
        <f t="shared" si="48"/>
        <v>857</v>
      </c>
      <c r="J860" s="127">
        <f t="shared" si="46"/>
        <v>128.16422378715524</v>
      </c>
      <c r="K860" s="127">
        <f t="shared" si="47"/>
        <v>6.6867334321256156</v>
      </c>
      <c r="L860" s="128"/>
      <c r="M860" s="116"/>
      <c r="N860" s="120"/>
      <c r="O860" s="120"/>
      <c r="P860" s="129"/>
      <c r="Q860" s="116"/>
      <c r="R860" s="149"/>
      <c r="S860" s="149"/>
      <c r="T860" s="115"/>
      <c r="U860" s="116"/>
      <c r="V860" s="120"/>
      <c r="W860" s="116"/>
      <c r="X860" s="115"/>
      <c r="Y860" s="115"/>
      <c r="Z860" s="115"/>
      <c r="AA860" s="115"/>
      <c r="AB860" s="115"/>
      <c r="AC860" s="115"/>
      <c r="AD860" s="115"/>
      <c r="AE860" s="115"/>
      <c r="AF860" s="115"/>
    </row>
    <row r="861" spans="1:32" ht="12.75" customHeight="1">
      <c r="A861" s="125">
        <v>858</v>
      </c>
      <c r="B861" s="126">
        <v>76.916598681925691</v>
      </c>
      <c r="C861" s="127">
        <f t="shared" si="45"/>
        <v>11.154939437040106</v>
      </c>
      <c r="D861" s="128"/>
      <c r="H861" s="129"/>
      <c r="I861" s="130">
        <f t="shared" si="48"/>
        <v>858</v>
      </c>
      <c r="J861" s="127">
        <f t="shared" si="46"/>
        <v>128.19433113654281</v>
      </c>
      <c r="K861" s="127">
        <f t="shared" si="47"/>
        <v>6.6929636622240647</v>
      </c>
      <c r="L861" s="128"/>
      <c r="M861" s="116"/>
      <c r="N861" s="120"/>
      <c r="O861" s="120"/>
      <c r="P861" s="129"/>
      <c r="Q861" s="116"/>
      <c r="R861" s="149"/>
      <c r="S861" s="149"/>
      <c r="T861" s="115"/>
      <c r="U861" s="116"/>
      <c r="V861" s="120"/>
      <c r="W861" s="116"/>
      <c r="X861" s="115"/>
      <c r="Y861" s="115"/>
      <c r="Z861" s="115"/>
      <c r="AA861" s="115"/>
      <c r="AB861" s="115"/>
      <c r="AC861" s="115"/>
      <c r="AD861" s="115"/>
      <c r="AE861" s="115"/>
      <c r="AF861" s="115"/>
    </row>
    <row r="862" spans="1:32" ht="12.75" customHeight="1">
      <c r="A862" s="125">
        <v>859</v>
      </c>
      <c r="B862" s="126">
        <v>76.934647990320514</v>
      </c>
      <c r="C862" s="127">
        <f t="shared" si="45"/>
        <v>11.165320469238704</v>
      </c>
      <c r="D862" s="128"/>
      <c r="H862" s="129"/>
      <c r="I862" s="130">
        <f t="shared" si="48"/>
        <v>859</v>
      </c>
      <c r="J862" s="127">
        <f t="shared" si="46"/>
        <v>128.22441331720086</v>
      </c>
      <c r="K862" s="127">
        <f t="shared" si="47"/>
        <v>6.6991922815432225</v>
      </c>
      <c r="L862" s="128"/>
      <c r="M862" s="116"/>
      <c r="N862" s="120"/>
      <c r="O862" s="120"/>
      <c r="P862" s="129"/>
      <c r="Q862" s="116"/>
      <c r="R862" s="149"/>
      <c r="S862" s="149"/>
      <c r="T862" s="115"/>
      <c r="U862" s="116"/>
      <c r="V862" s="120"/>
      <c r="W862" s="116"/>
      <c r="X862" s="115"/>
      <c r="Y862" s="115"/>
      <c r="Z862" s="115"/>
      <c r="AA862" s="115"/>
      <c r="AB862" s="115"/>
      <c r="AC862" s="115"/>
      <c r="AD862" s="115"/>
      <c r="AE862" s="115"/>
      <c r="AF862" s="115"/>
    </row>
    <row r="863" spans="1:32" ht="12.75" customHeight="1">
      <c r="A863" s="125">
        <v>860</v>
      </c>
      <c r="B863" s="126">
        <v>76.952682232617249</v>
      </c>
      <c r="C863" s="127">
        <f t="shared" si="45"/>
        <v>11.175698819702472</v>
      </c>
      <c r="D863" s="128"/>
      <c r="H863" s="129"/>
      <c r="I863" s="130">
        <f t="shared" si="48"/>
        <v>860</v>
      </c>
      <c r="J863" s="127">
        <f t="shared" si="46"/>
        <v>128.25447038769542</v>
      </c>
      <c r="K863" s="127">
        <f t="shared" si="47"/>
        <v>6.7054192918214834</v>
      </c>
      <c r="L863" s="128"/>
      <c r="M863" s="116"/>
      <c r="N863" s="120"/>
      <c r="O863" s="120"/>
      <c r="P863" s="129"/>
      <c r="Q863" s="116"/>
      <c r="R863" s="149"/>
      <c r="S863" s="149"/>
      <c r="T863" s="115"/>
      <c r="U863" s="116"/>
      <c r="V863" s="120"/>
      <c r="W863" s="116"/>
      <c r="X863" s="115"/>
      <c r="Y863" s="115"/>
      <c r="Z863" s="115"/>
      <c r="AA863" s="115"/>
      <c r="AB863" s="115"/>
      <c r="AC863" s="115"/>
      <c r="AD863" s="115"/>
      <c r="AE863" s="115"/>
      <c r="AF863" s="115"/>
    </row>
    <row r="864" spans="1:32" ht="12.75" customHeight="1">
      <c r="A864" s="125">
        <v>861</v>
      </c>
      <c r="B864" s="126">
        <v>76.970701443832965</v>
      </c>
      <c r="C864" s="127">
        <f t="shared" si="45"/>
        <v>11.186074491321722</v>
      </c>
      <c r="D864" s="128"/>
      <c r="H864" s="129"/>
      <c r="I864" s="130">
        <f t="shared" si="48"/>
        <v>861</v>
      </c>
      <c r="J864" s="127">
        <f t="shared" si="46"/>
        <v>128.28450240638827</v>
      </c>
      <c r="K864" s="127">
        <f t="shared" si="47"/>
        <v>6.7116446947930335</v>
      </c>
      <c r="L864" s="128"/>
      <c r="M864" s="116"/>
      <c r="N864" s="120"/>
      <c r="O864" s="120"/>
      <c r="P864" s="129"/>
      <c r="Q864" s="116"/>
      <c r="R864" s="149"/>
      <c r="S864" s="149"/>
      <c r="T864" s="115"/>
      <c r="U864" s="116"/>
      <c r="V864" s="120"/>
      <c r="W864" s="116"/>
      <c r="X864" s="115"/>
      <c r="Y864" s="115"/>
      <c r="Z864" s="115"/>
      <c r="AA864" s="115"/>
      <c r="AB864" s="115"/>
      <c r="AC864" s="115"/>
      <c r="AD864" s="115"/>
      <c r="AE864" s="115"/>
      <c r="AF864" s="115"/>
    </row>
    <row r="865" spans="1:32" ht="12.75" customHeight="1">
      <c r="A865" s="125">
        <v>862</v>
      </c>
      <c r="B865" s="126">
        <v>76.988705658862841</v>
      </c>
      <c r="C865" s="127">
        <f t="shared" si="45"/>
        <v>11.196447486979769</v>
      </c>
      <c r="D865" s="128"/>
      <c r="H865" s="129"/>
      <c r="I865" s="130">
        <f t="shared" si="48"/>
        <v>862</v>
      </c>
      <c r="J865" s="127">
        <f t="shared" si="46"/>
        <v>128.31450943143807</v>
      </c>
      <c r="K865" s="127">
        <f t="shared" si="47"/>
        <v>6.7178684921878613</v>
      </c>
      <c r="L865" s="128"/>
      <c r="M865" s="116"/>
      <c r="N865" s="120"/>
      <c r="O865" s="120"/>
      <c r="P865" s="129"/>
      <c r="Q865" s="116"/>
      <c r="R865" s="149"/>
      <c r="S865" s="149"/>
      <c r="T865" s="115"/>
      <c r="U865" s="116"/>
      <c r="V865" s="120"/>
      <c r="W865" s="116"/>
      <c r="X865" s="115"/>
      <c r="Y865" s="115"/>
      <c r="Z865" s="115"/>
      <c r="AA865" s="115"/>
      <c r="AB865" s="115"/>
      <c r="AC865" s="115"/>
      <c r="AD865" s="115"/>
      <c r="AE865" s="115"/>
      <c r="AF865" s="115"/>
    </row>
    <row r="866" spans="1:32" ht="12.75" customHeight="1">
      <c r="A866" s="125">
        <v>863</v>
      </c>
      <c r="B866" s="126">
        <v>77.00669491248064</v>
      </c>
      <c r="C866" s="127">
        <f t="shared" si="45"/>
        <v>11.206817809552968</v>
      </c>
      <c r="D866" s="128"/>
      <c r="H866" s="129"/>
      <c r="I866" s="130">
        <f t="shared" si="48"/>
        <v>863</v>
      </c>
      <c r="J866" s="127">
        <f t="shared" si="46"/>
        <v>128.34449152080109</v>
      </c>
      <c r="K866" s="127">
        <f t="shared" si="47"/>
        <v>6.7240906857317801</v>
      </c>
      <c r="L866" s="128"/>
      <c r="M866" s="116"/>
      <c r="N866" s="120"/>
      <c r="O866" s="120"/>
      <c r="P866" s="129"/>
      <c r="Q866" s="116"/>
      <c r="R866" s="149"/>
      <c r="S866" s="149"/>
      <c r="T866" s="115"/>
      <c r="U866" s="116"/>
      <c r="V866" s="120"/>
      <c r="W866" s="116"/>
      <c r="X866" s="115"/>
      <c r="Y866" s="115"/>
      <c r="Z866" s="115"/>
      <c r="AA866" s="115"/>
      <c r="AB866" s="115"/>
      <c r="AC866" s="115"/>
      <c r="AD866" s="115"/>
      <c r="AE866" s="115"/>
      <c r="AF866" s="115"/>
    </row>
    <row r="867" spans="1:32" ht="12.75" customHeight="1">
      <c r="A867" s="125">
        <v>864</v>
      </c>
      <c r="B867" s="126">
        <v>77.024669239339303</v>
      </c>
      <c r="C867" s="127">
        <f t="shared" si="45"/>
        <v>11.217185461910738</v>
      </c>
      <c r="D867" s="128"/>
      <c r="H867" s="129"/>
      <c r="I867" s="130">
        <f t="shared" si="48"/>
        <v>864</v>
      </c>
      <c r="J867" s="127">
        <f t="shared" si="46"/>
        <v>128.37444873223217</v>
      </c>
      <c r="K867" s="127">
        <f t="shared" si="47"/>
        <v>6.7303112771464422</v>
      </c>
      <c r="L867" s="128"/>
      <c r="M867" s="116"/>
      <c r="N867" s="120"/>
      <c r="O867" s="120"/>
      <c r="P867" s="129"/>
      <c r="Q867" s="116"/>
      <c r="R867" s="149"/>
      <c r="S867" s="149"/>
      <c r="T867" s="115"/>
      <c r="U867" s="116"/>
      <c r="V867" s="120"/>
      <c r="W867" s="116"/>
      <c r="X867" s="115"/>
      <c r="Y867" s="115"/>
      <c r="Z867" s="115"/>
      <c r="AA867" s="115"/>
      <c r="AB867" s="115"/>
      <c r="AC867" s="115"/>
      <c r="AD867" s="115"/>
      <c r="AE867" s="115"/>
      <c r="AF867" s="115"/>
    </row>
    <row r="868" spans="1:32" ht="12.75" customHeight="1">
      <c r="A868" s="125">
        <v>865</v>
      </c>
      <c r="B868" s="126">
        <v>77.042628673971564</v>
      </c>
      <c r="C868" s="127">
        <f t="shared" si="45"/>
        <v>11.227550446915574</v>
      </c>
      <c r="D868" s="128"/>
      <c r="H868" s="129"/>
      <c r="I868" s="130">
        <f t="shared" si="48"/>
        <v>865</v>
      </c>
      <c r="J868" s="127">
        <f t="shared" si="46"/>
        <v>128.40438112328596</v>
      </c>
      <c r="K868" s="127">
        <f t="shared" si="47"/>
        <v>6.7365302681493429</v>
      </c>
      <c r="L868" s="128"/>
      <c r="M868" s="116"/>
      <c r="N868" s="120"/>
      <c r="O868" s="120"/>
      <c r="P868" s="129"/>
      <c r="Q868" s="116"/>
      <c r="R868" s="149"/>
      <c r="S868" s="149"/>
      <c r="T868" s="115"/>
      <c r="U868" s="116"/>
      <c r="V868" s="120"/>
      <c r="W868" s="116"/>
      <c r="X868" s="115"/>
      <c r="Y868" s="115"/>
      <c r="Z868" s="115"/>
      <c r="AA868" s="115"/>
      <c r="AB868" s="115"/>
      <c r="AC868" s="115"/>
      <c r="AD868" s="115"/>
      <c r="AE868" s="115"/>
      <c r="AF868" s="115"/>
    </row>
    <row r="869" spans="1:32" ht="12.75" customHeight="1">
      <c r="A869" s="125">
        <v>866</v>
      </c>
      <c r="B869" s="126">
        <v>77.060573250790412</v>
      </c>
      <c r="C869" s="127">
        <f t="shared" si="45"/>
        <v>11.237912767423092</v>
      </c>
      <c r="D869" s="128"/>
      <c r="H869" s="129"/>
      <c r="I869" s="130">
        <f t="shared" si="48"/>
        <v>866</v>
      </c>
      <c r="J869" s="127">
        <f t="shared" si="46"/>
        <v>128.43428875131735</v>
      </c>
      <c r="K869" s="127">
        <f t="shared" si="47"/>
        <v>6.7427476604538557</v>
      </c>
      <c r="L869" s="128"/>
      <c r="M869" s="116"/>
      <c r="N869" s="120"/>
      <c r="O869" s="120"/>
      <c r="P869" s="129"/>
      <c r="Q869" s="116"/>
      <c r="R869" s="149"/>
      <c r="S869" s="149"/>
      <c r="T869" s="115"/>
      <c r="U869" s="116"/>
      <c r="V869" s="120"/>
      <c r="W869" s="116"/>
      <c r="X869" s="115"/>
      <c r="Y869" s="115"/>
      <c r="Z869" s="115"/>
      <c r="AA869" s="115"/>
      <c r="AB869" s="115"/>
      <c r="AC869" s="115"/>
      <c r="AD869" s="115"/>
      <c r="AE869" s="115"/>
      <c r="AF869" s="115"/>
    </row>
    <row r="870" spans="1:32" ht="12.75" customHeight="1">
      <c r="A870" s="125">
        <v>867</v>
      </c>
      <c r="B870" s="126">
        <v>77.078503004089725</v>
      </c>
      <c r="C870" s="127">
        <f t="shared" si="45"/>
        <v>11.248272426282043</v>
      </c>
      <c r="D870" s="128"/>
      <c r="H870" s="129"/>
      <c r="I870" s="130">
        <f t="shared" si="48"/>
        <v>867</v>
      </c>
      <c r="J870" s="127">
        <f t="shared" si="46"/>
        <v>128.46417167348289</v>
      </c>
      <c r="K870" s="127">
        <f t="shared" si="47"/>
        <v>6.748963455769224</v>
      </c>
      <c r="L870" s="128"/>
      <c r="M870" s="116"/>
      <c r="N870" s="120"/>
      <c r="O870" s="120"/>
      <c r="P870" s="129"/>
      <c r="Q870" s="116"/>
      <c r="R870" s="149"/>
      <c r="S870" s="149"/>
      <c r="T870" s="115"/>
      <c r="U870" s="116"/>
      <c r="V870" s="120"/>
      <c r="W870" s="116"/>
      <c r="X870" s="115"/>
      <c r="Y870" s="115"/>
      <c r="Z870" s="115"/>
      <c r="AA870" s="115"/>
      <c r="AB870" s="115"/>
      <c r="AC870" s="115"/>
      <c r="AD870" s="115"/>
      <c r="AE870" s="115"/>
      <c r="AF870" s="115"/>
    </row>
    <row r="871" spans="1:32" ht="12.75" customHeight="1">
      <c r="A871" s="125">
        <v>868</v>
      </c>
      <c r="B871" s="126">
        <v>77.096417968044832</v>
      </c>
      <c r="C871" s="127">
        <f t="shared" si="45"/>
        <v>11.258629426334325</v>
      </c>
      <c r="D871" s="128"/>
      <c r="H871" s="129"/>
      <c r="I871" s="130">
        <f t="shared" si="48"/>
        <v>868</v>
      </c>
      <c r="J871" s="127">
        <f t="shared" si="46"/>
        <v>128.49402994674139</v>
      </c>
      <c r="K871" s="127">
        <f t="shared" si="47"/>
        <v>6.7551776558005949</v>
      </c>
      <c r="L871" s="128"/>
      <c r="M871" s="116"/>
      <c r="N871" s="120"/>
      <c r="O871" s="120"/>
      <c r="P871" s="129"/>
      <c r="Q871" s="116"/>
      <c r="R871" s="149"/>
      <c r="S871" s="149"/>
      <c r="T871" s="115"/>
      <c r="U871" s="116"/>
      <c r="V871" s="120"/>
      <c r="W871" s="116"/>
      <c r="X871" s="115"/>
      <c r="Y871" s="115"/>
      <c r="Z871" s="115"/>
      <c r="AA871" s="115"/>
      <c r="AB871" s="115"/>
      <c r="AC871" s="115"/>
      <c r="AD871" s="115"/>
      <c r="AE871" s="115"/>
      <c r="AF871" s="115"/>
    </row>
    <row r="872" spans="1:32" ht="12.75" customHeight="1">
      <c r="A872" s="125">
        <v>869</v>
      </c>
      <c r="B872" s="126">
        <v>77.114318176712843</v>
      </c>
      <c r="C872" s="127">
        <f t="shared" si="45"/>
        <v>11.268983770415058</v>
      </c>
      <c r="D872" s="128"/>
      <c r="H872" s="129"/>
      <c r="I872" s="130">
        <f t="shared" si="48"/>
        <v>869</v>
      </c>
      <c r="J872" s="127">
        <f t="shared" si="46"/>
        <v>128.52386362785475</v>
      </c>
      <c r="K872" s="127">
        <f t="shared" si="47"/>
        <v>6.7613902622490345</v>
      </c>
      <c r="L872" s="128"/>
      <c r="M872" s="116"/>
      <c r="N872" s="120"/>
      <c r="O872" s="120"/>
      <c r="P872" s="129"/>
      <c r="Q872" s="116"/>
      <c r="R872" s="149"/>
      <c r="S872" s="149"/>
      <c r="T872" s="115"/>
      <c r="U872" s="116"/>
      <c r="V872" s="120"/>
      <c r="W872" s="116"/>
      <c r="X872" s="115"/>
      <c r="Y872" s="115"/>
      <c r="Z872" s="115"/>
      <c r="AA872" s="115"/>
      <c r="AB872" s="115"/>
      <c r="AC872" s="115"/>
      <c r="AD872" s="115"/>
      <c r="AE872" s="115"/>
      <c r="AF872" s="115"/>
    </row>
    <row r="873" spans="1:32" ht="12.75" customHeight="1">
      <c r="A873" s="125">
        <v>870</v>
      </c>
      <c r="B873" s="126">
        <v>77.132203664033568</v>
      </c>
      <c r="C873" s="127">
        <f t="shared" si="45"/>
        <v>11.279335461352538</v>
      </c>
      <c r="D873" s="128"/>
      <c r="H873" s="129"/>
      <c r="I873" s="130">
        <f t="shared" si="48"/>
        <v>870</v>
      </c>
      <c r="J873" s="127">
        <f t="shared" si="46"/>
        <v>128.55367277338928</v>
      </c>
      <c r="K873" s="127">
        <f t="shared" si="47"/>
        <v>6.767601276811523</v>
      </c>
      <c r="L873" s="128"/>
      <c r="M873" s="116"/>
      <c r="N873" s="120"/>
      <c r="O873" s="120"/>
      <c r="P873" s="129"/>
      <c r="Q873" s="116"/>
      <c r="R873" s="149"/>
      <c r="S873" s="149"/>
      <c r="T873" s="115"/>
      <c r="U873" s="116"/>
      <c r="V873" s="120"/>
      <c r="W873" s="116"/>
      <c r="X873" s="115"/>
      <c r="Y873" s="115"/>
      <c r="Z873" s="115"/>
      <c r="AA873" s="115"/>
      <c r="AB873" s="115"/>
      <c r="AC873" s="115"/>
      <c r="AD873" s="115"/>
      <c r="AE873" s="115"/>
      <c r="AF873" s="115"/>
    </row>
    <row r="874" spans="1:32" ht="12.75" customHeight="1">
      <c r="A874" s="125">
        <v>871</v>
      </c>
      <c r="B874" s="126">
        <v>77.150074463829739</v>
      </c>
      <c r="C874" s="127">
        <f t="shared" si="45"/>
        <v>11.289684501968313</v>
      </c>
      <c r="D874" s="128"/>
      <c r="H874" s="129"/>
      <c r="I874" s="130">
        <f t="shared" si="48"/>
        <v>871</v>
      </c>
      <c r="J874" s="127">
        <f t="shared" si="46"/>
        <v>128.58345743971623</v>
      </c>
      <c r="K874" s="127">
        <f t="shared" si="47"/>
        <v>6.7738107011809889</v>
      </c>
      <c r="L874" s="128"/>
      <c r="M874" s="116"/>
      <c r="N874" s="120"/>
      <c r="O874" s="120"/>
      <c r="P874" s="129"/>
      <c r="Q874" s="116"/>
      <c r="R874" s="149"/>
      <c r="S874" s="149"/>
      <c r="T874" s="115"/>
      <c r="U874" s="116"/>
      <c r="V874" s="120"/>
      <c r="W874" s="116"/>
      <c r="X874" s="115"/>
      <c r="Y874" s="115"/>
      <c r="Z874" s="115"/>
      <c r="AA874" s="115"/>
      <c r="AB874" s="115"/>
      <c r="AC874" s="115"/>
      <c r="AD874" s="115"/>
      <c r="AE874" s="115"/>
      <c r="AF874" s="115"/>
    </row>
    <row r="875" spans="1:32" ht="12.75" customHeight="1">
      <c r="A875" s="125">
        <v>872</v>
      </c>
      <c r="B875" s="126">
        <v>77.167930609807627</v>
      </c>
      <c r="C875" s="127">
        <f t="shared" si="45"/>
        <v>11.300030895077203</v>
      </c>
      <c r="D875" s="128"/>
      <c r="H875" s="129"/>
      <c r="I875" s="130">
        <f t="shared" si="48"/>
        <v>872</v>
      </c>
      <c r="J875" s="127">
        <f t="shared" si="46"/>
        <v>128.61321768301272</v>
      </c>
      <c r="K875" s="127">
        <f t="shared" si="47"/>
        <v>6.7800185370463213</v>
      </c>
      <c r="L875" s="128"/>
      <c r="M875" s="116"/>
      <c r="N875" s="120"/>
      <c r="O875" s="120"/>
      <c r="P875" s="129"/>
      <c r="Q875" s="116"/>
      <c r="R875" s="149"/>
      <c r="S875" s="149"/>
      <c r="T875" s="115"/>
      <c r="U875" s="116"/>
      <c r="V875" s="120"/>
      <c r="W875" s="116"/>
      <c r="X875" s="115"/>
      <c r="Y875" s="115"/>
      <c r="Z875" s="115"/>
      <c r="AA875" s="115"/>
      <c r="AB875" s="115"/>
      <c r="AC875" s="115"/>
      <c r="AD875" s="115"/>
      <c r="AE875" s="115"/>
      <c r="AF875" s="115"/>
    </row>
    <row r="876" spans="1:32" ht="12.75" customHeight="1">
      <c r="A876" s="125">
        <v>873</v>
      </c>
      <c r="B876" s="126">
        <v>77.185772135557727</v>
      </c>
      <c r="C876" s="127">
        <f t="shared" si="45"/>
        <v>11.310374643487291</v>
      </c>
      <c r="D876" s="128"/>
      <c r="H876" s="129"/>
      <c r="I876" s="130">
        <f t="shared" si="48"/>
        <v>873</v>
      </c>
      <c r="J876" s="149"/>
      <c r="K876" s="149"/>
      <c r="L876" s="128"/>
      <c r="M876" s="116"/>
      <c r="N876" s="120"/>
      <c r="O876" s="120"/>
      <c r="P876" s="129"/>
      <c r="Q876" s="116"/>
      <c r="R876" s="149"/>
      <c r="S876" s="149"/>
      <c r="T876" s="115"/>
      <c r="U876" s="116"/>
      <c r="V876" s="120"/>
      <c r="W876" s="116"/>
      <c r="X876" s="115"/>
      <c r="Y876" s="115"/>
      <c r="Z876" s="115"/>
      <c r="AA876" s="115"/>
      <c r="AB876" s="115"/>
      <c r="AC876" s="115"/>
      <c r="AD876" s="115"/>
      <c r="AE876" s="115"/>
      <c r="AF876" s="115"/>
    </row>
    <row r="877" spans="1:32" ht="12.75" customHeight="1">
      <c r="A877" s="125">
        <v>874</v>
      </c>
      <c r="B877" s="126">
        <v>77.203599074555086</v>
      </c>
      <c r="C877" s="127">
        <f t="shared" si="45"/>
        <v>11.320715749999984</v>
      </c>
      <c r="D877" s="128"/>
      <c r="H877" s="129"/>
      <c r="I877" s="130">
        <f t="shared" si="48"/>
        <v>874</v>
      </c>
      <c r="J877" s="149"/>
      <c r="K877" s="149"/>
      <c r="L877" s="128"/>
      <c r="M877" s="116"/>
      <c r="N877" s="120"/>
      <c r="O877" s="120"/>
      <c r="P877" s="129"/>
      <c r="Q877" s="116"/>
      <c r="R877" s="149"/>
      <c r="S877" s="149"/>
      <c r="T877" s="115"/>
      <c r="U877" s="116"/>
      <c r="V877" s="120"/>
      <c r="W877" s="116"/>
      <c r="X877" s="115"/>
      <c r="Y877" s="115"/>
      <c r="Z877" s="115"/>
      <c r="AA877" s="115"/>
      <c r="AB877" s="115"/>
      <c r="AC877" s="115"/>
      <c r="AD877" s="115"/>
      <c r="AE877" s="115"/>
      <c r="AF877" s="115"/>
    </row>
    <row r="878" spans="1:32" ht="12.75" customHeight="1">
      <c r="A878" s="125">
        <v>875</v>
      </c>
      <c r="B878" s="126">
        <v>77.221411460159857</v>
      </c>
      <c r="C878" s="127">
        <f t="shared" si="45"/>
        <v>11.331054217410035</v>
      </c>
      <c r="D878" s="128"/>
      <c r="H878" s="129"/>
      <c r="I878" s="130">
        <f t="shared" si="48"/>
        <v>875</v>
      </c>
      <c r="J878" s="149"/>
      <c r="K878" s="149"/>
      <c r="L878" s="128"/>
      <c r="M878" s="116"/>
      <c r="N878" s="120"/>
      <c r="O878" s="120"/>
      <c r="P878" s="129"/>
      <c r="Q878" s="116"/>
      <c r="R878" s="149"/>
      <c r="S878" s="149"/>
      <c r="T878" s="115"/>
      <c r="U878" s="116"/>
      <c r="V878" s="120"/>
      <c r="W878" s="116"/>
      <c r="X878" s="115"/>
      <c r="Y878" s="115"/>
      <c r="Z878" s="115"/>
      <c r="AA878" s="115"/>
      <c r="AB878" s="115"/>
      <c r="AC878" s="115"/>
      <c r="AD878" s="115"/>
      <c r="AE878" s="115"/>
      <c r="AF878" s="115"/>
    </row>
    <row r="879" spans="1:32" ht="12.75" customHeight="1">
      <c r="A879" s="125">
        <v>876</v>
      </c>
      <c r="B879" s="126">
        <v>77.239209325618049</v>
      </c>
      <c r="C879" s="127">
        <f t="shared" si="45"/>
        <v>11.341390048505529</v>
      </c>
      <c r="D879" s="128"/>
      <c r="H879" s="129"/>
      <c r="I879" s="130">
        <f t="shared" si="48"/>
        <v>876</v>
      </c>
      <c r="J879" s="149"/>
      <c r="K879" s="149"/>
      <c r="L879" s="128"/>
      <c r="M879" s="116"/>
      <c r="N879" s="120"/>
      <c r="O879" s="120"/>
      <c r="P879" s="129"/>
      <c r="Q879" s="116"/>
      <c r="R879" s="149"/>
      <c r="S879" s="149"/>
      <c r="T879" s="115"/>
      <c r="U879" s="116"/>
      <c r="V879" s="120"/>
      <c r="W879" s="116"/>
      <c r="X879" s="115"/>
      <c r="Y879" s="115"/>
      <c r="Z879" s="115"/>
      <c r="AA879" s="115"/>
      <c r="AB879" s="115"/>
      <c r="AC879" s="115"/>
      <c r="AD879" s="115"/>
      <c r="AE879" s="115"/>
      <c r="AF879" s="115"/>
    </row>
    <row r="880" spans="1:32" ht="12.75" customHeight="1">
      <c r="A880" s="125">
        <v>877</v>
      </c>
      <c r="B880" s="126">
        <v>77.256992704061702</v>
      </c>
      <c r="C880" s="127">
        <f t="shared" si="45"/>
        <v>11.35172324606796</v>
      </c>
      <c r="D880" s="128"/>
      <c r="H880" s="129"/>
      <c r="I880" s="130">
        <f t="shared" si="48"/>
        <v>877</v>
      </c>
      <c r="J880" s="149"/>
      <c r="K880" s="149"/>
      <c r="L880" s="128"/>
      <c r="M880" s="116"/>
      <c r="N880" s="120"/>
      <c r="O880" s="120"/>
      <c r="P880" s="129"/>
      <c r="Q880" s="116"/>
      <c r="R880" s="149"/>
      <c r="S880" s="149"/>
      <c r="T880" s="115"/>
      <c r="U880" s="116"/>
      <c r="V880" s="120"/>
      <c r="W880" s="116"/>
      <c r="X880" s="115"/>
      <c r="Y880" s="115"/>
      <c r="Z880" s="115"/>
      <c r="AA880" s="115"/>
      <c r="AB880" s="115"/>
      <c r="AC880" s="115"/>
      <c r="AD880" s="115"/>
      <c r="AE880" s="115"/>
      <c r="AF880" s="115"/>
    </row>
    <row r="881" spans="1:32" ht="12.75" customHeight="1">
      <c r="A881" s="125">
        <v>878</v>
      </c>
      <c r="B881" s="126">
        <v>77.274761628509722</v>
      </c>
      <c r="C881" s="127">
        <f t="shared" si="45"/>
        <v>11.36205381287221</v>
      </c>
      <c r="D881" s="128"/>
      <c r="H881" s="129"/>
      <c r="I881" s="130">
        <f t="shared" si="48"/>
        <v>878</v>
      </c>
      <c r="J881" s="149"/>
      <c r="K881" s="149"/>
      <c r="L881" s="128"/>
      <c r="M881" s="116"/>
      <c r="N881" s="120"/>
      <c r="O881" s="120"/>
      <c r="P881" s="129"/>
      <c r="Q881" s="116"/>
      <c r="R881" s="149"/>
      <c r="S881" s="149"/>
      <c r="T881" s="115"/>
      <c r="U881" s="116"/>
      <c r="V881" s="120"/>
      <c r="W881" s="116"/>
      <c r="X881" s="115"/>
      <c r="Y881" s="115"/>
      <c r="Z881" s="115"/>
      <c r="AA881" s="115"/>
      <c r="AB881" s="115"/>
      <c r="AC881" s="115"/>
      <c r="AD881" s="115"/>
      <c r="AE881" s="115"/>
      <c r="AF881" s="115"/>
    </row>
    <row r="882" spans="1:32" ht="12.75" customHeight="1">
      <c r="A882" s="125">
        <v>879</v>
      </c>
      <c r="B882" s="126">
        <v>77.292516131868155</v>
      </c>
      <c r="C882" s="127">
        <f t="shared" si="45"/>
        <v>11.372381751686605</v>
      </c>
      <c r="D882" s="128"/>
      <c r="H882" s="129"/>
      <c r="I882" s="130">
        <f t="shared" si="48"/>
        <v>879</v>
      </c>
      <c r="J882" s="149"/>
      <c r="K882" s="149"/>
      <c r="L882" s="128"/>
      <c r="M882" s="116"/>
      <c r="N882" s="120"/>
      <c r="O882" s="120"/>
      <c r="P882" s="129"/>
      <c r="Q882" s="116"/>
      <c r="R882" s="149"/>
      <c r="S882" s="149"/>
      <c r="T882" s="115"/>
      <c r="U882" s="116"/>
      <c r="V882" s="120"/>
      <c r="W882" s="116"/>
      <c r="X882" s="115"/>
      <c r="Y882" s="115"/>
      <c r="Z882" s="115"/>
      <c r="AA882" s="115"/>
      <c r="AB882" s="115"/>
      <c r="AC882" s="115"/>
      <c r="AD882" s="115"/>
      <c r="AE882" s="115"/>
      <c r="AF882" s="115"/>
    </row>
    <row r="883" spans="1:32" ht="12.75" customHeight="1">
      <c r="A883" s="125">
        <v>880</v>
      </c>
      <c r="B883" s="126">
        <v>77.310256246930877</v>
      </c>
      <c r="C883" s="127">
        <f t="shared" si="45"/>
        <v>11.382707065272919</v>
      </c>
      <c r="D883" s="128"/>
      <c r="H883" s="129"/>
      <c r="I883" s="130">
        <f t="shared" si="48"/>
        <v>880</v>
      </c>
      <c r="J883" s="149"/>
      <c r="K883" s="149"/>
      <c r="L883" s="128"/>
      <c r="M883" s="116"/>
      <c r="N883" s="120"/>
      <c r="O883" s="120"/>
      <c r="P883" s="129"/>
      <c r="Q883" s="116"/>
      <c r="R883" s="149"/>
      <c r="S883" s="149"/>
      <c r="T883" s="115"/>
      <c r="U883" s="116"/>
      <c r="V883" s="120"/>
      <c r="W883" s="116"/>
      <c r="X883" s="115"/>
      <c r="Y883" s="115"/>
      <c r="Z883" s="115"/>
      <c r="AA883" s="115"/>
      <c r="AB883" s="115"/>
      <c r="AC883" s="115"/>
      <c r="AD883" s="115"/>
      <c r="AE883" s="115"/>
      <c r="AF883" s="115"/>
    </row>
    <row r="884" spans="1:32" ht="12.75" customHeight="1">
      <c r="A884" s="125">
        <v>881</v>
      </c>
      <c r="B884" s="126">
        <v>77.327982006379997</v>
      </c>
      <c r="C884" s="127">
        <f t="shared" si="45"/>
        <v>11.393029756386408</v>
      </c>
      <c r="D884" s="128"/>
      <c r="H884" s="129"/>
      <c r="I884" s="130">
        <f t="shared" si="48"/>
        <v>881</v>
      </c>
      <c r="J884" s="149"/>
      <c r="K884" s="149"/>
      <c r="L884" s="128"/>
      <c r="M884" s="116"/>
      <c r="N884" s="120"/>
      <c r="O884" s="120"/>
      <c r="P884" s="129"/>
      <c r="Q884" s="116"/>
      <c r="R884" s="149"/>
      <c r="S884" s="149"/>
      <c r="T884" s="115"/>
      <c r="U884" s="116"/>
      <c r="V884" s="120"/>
      <c r="W884" s="116"/>
      <c r="X884" s="115"/>
      <c r="Y884" s="115"/>
      <c r="Z884" s="115"/>
      <c r="AA884" s="115"/>
      <c r="AB884" s="115"/>
      <c r="AC884" s="115"/>
      <c r="AD884" s="115"/>
      <c r="AE884" s="115"/>
      <c r="AF884" s="115"/>
    </row>
    <row r="885" spans="1:32" ht="12.75" customHeight="1">
      <c r="A885" s="125">
        <v>882</v>
      </c>
      <c r="B885" s="126">
        <v>77.34569344278637</v>
      </c>
      <c r="C885" s="127">
        <f t="shared" si="45"/>
        <v>11.403349827775829</v>
      </c>
      <c r="D885" s="128"/>
      <c r="H885" s="129"/>
      <c r="I885" s="130">
        <f t="shared" si="48"/>
        <v>882</v>
      </c>
      <c r="J885" s="149"/>
      <c r="K885" s="149"/>
      <c r="L885" s="128"/>
      <c r="M885" s="116"/>
      <c r="N885" s="120"/>
      <c r="O885" s="120"/>
      <c r="P885" s="129"/>
      <c r="Q885" s="116"/>
      <c r="R885" s="149"/>
      <c r="S885" s="149"/>
      <c r="T885" s="115"/>
      <c r="U885" s="116"/>
      <c r="V885" s="120"/>
      <c r="W885" s="116"/>
      <c r="X885" s="115"/>
      <c r="Y885" s="115"/>
      <c r="Z885" s="115"/>
      <c r="AA885" s="115"/>
      <c r="AB885" s="115"/>
      <c r="AC885" s="115"/>
      <c r="AD885" s="115"/>
      <c r="AE885" s="115"/>
      <c r="AF885" s="115"/>
    </row>
    <row r="886" spans="1:32" ht="12.75" customHeight="1">
      <c r="A886" s="125">
        <v>883</v>
      </c>
      <c r="B886" s="126">
        <v>77.363390588610201</v>
      </c>
      <c r="C886" s="127">
        <f t="shared" si="45"/>
        <v>11.413667282183459</v>
      </c>
      <c r="D886" s="128"/>
      <c r="H886" s="129"/>
      <c r="I886" s="130">
        <f t="shared" si="48"/>
        <v>883</v>
      </c>
      <c r="J886" s="149"/>
      <c r="K886" s="149"/>
      <c r="L886" s="128"/>
      <c r="M886" s="116"/>
      <c r="N886" s="120"/>
      <c r="O886" s="120"/>
      <c r="P886" s="129"/>
      <c r="Q886" s="116"/>
      <c r="R886" s="149"/>
      <c r="S886" s="149"/>
      <c r="T886" s="115"/>
      <c r="U886" s="116"/>
      <c r="V886" s="120"/>
      <c r="W886" s="116"/>
      <c r="X886" s="115"/>
      <c r="Y886" s="115"/>
      <c r="Z886" s="115"/>
      <c r="AA886" s="115"/>
      <c r="AB886" s="115"/>
      <c r="AC886" s="115"/>
      <c r="AD886" s="115"/>
      <c r="AE886" s="115"/>
      <c r="AF886" s="115"/>
    </row>
    <row r="887" spans="1:32" ht="12.75" customHeight="1">
      <c r="A887" s="125">
        <v>884</v>
      </c>
      <c r="B887" s="126">
        <v>77.381073476201422</v>
      </c>
      <c r="C887" s="127">
        <f t="shared" si="45"/>
        <v>11.42398212234513</v>
      </c>
      <c r="D887" s="128"/>
      <c r="H887" s="129"/>
      <c r="I887" s="130">
        <f t="shared" si="48"/>
        <v>884</v>
      </c>
      <c r="J887" s="149"/>
      <c r="K887" s="149"/>
      <c r="L887" s="128"/>
      <c r="M887" s="116"/>
      <c r="N887" s="120"/>
      <c r="O887" s="120"/>
      <c r="P887" s="129"/>
      <c r="Q887" s="116"/>
      <c r="R887" s="149"/>
      <c r="S887" s="149"/>
      <c r="T887" s="115"/>
      <c r="U887" s="116"/>
      <c r="V887" s="120"/>
      <c r="W887" s="116"/>
      <c r="X887" s="115"/>
      <c r="Y887" s="115"/>
      <c r="Z887" s="115"/>
      <c r="AA887" s="115"/>
      <c r="AB887" s="115"/>
      <c r="AC887" s="115"/>
      <c r="AD887" s="115"/>
      <c r="AE887" s="115"/>
      <c r="AF887" s="115"/>
    </row>
    <row r="888" spans="1:32" ht="12.75" customHeight="1">
      <c r="A888" s="125">
        <v>885</v>
      </c>
      <c r="B888" s="126">
        <v>77.398742137800241</v>
      </c>
      <c r="C888" s="127">
        <f t="shared" si="45"/>
        <v>11.434294350990246</v>
      </c>
      <c r="D888" s="128"/>
      <c r="H888" s="129"/>
      <c r="I888" s="130">
        <f t="shared" si="48"/>
        <v>885</v>
      </c>
      <c r="J888" s="149"/>
      <c r="K888" s="149"/>
      <c r="L888" s="128"/>
      <c r="M888" s="116"/>
      <c r="N888" s="120"/>
      <c r="O888" s="120"/>
      <c r="P888" s="129"/>
      <c r="Q888" s="116"/>
      <c r="R888" s="149"/>
      <c r="S888" s="149"/>
      <c r="T888" s="115"/>
      <c r="U888" s="116"/>
      <c r="V888" s="120"/>
      <c r="W888" s="116"/>
      <c r="X888" s="115"/>
      <c r="Y888" s="115"/>
      <c r="Z888" s="115"/>
      <c r="AA888" s="115"/>
      <c r="AB888" s="115"/>
      <c r="AC888" s="115"/>
      <c r="AD888" s="115"/>
      <c r="AE888" s="115"/>
      <c r="AF888" s="115"/>
    </row>
    <row r="889" spans="1:32" ht="12.75" customHeight="1">
      <c r="A889" s="125">
        <v>886</v>
      </c>
      <c r="B889" s="126">
        <v>77.416396605537656</v>
      </c>
      <c r="C889" s="127">
        <f t="shared" si="45"/>
        <v>11.444603970841801</v>
      </c>
      <c r="D889" s="128"/>
      <c r="H889" s="129"/>
      <c r="I889" s="130">
        <f t="shared" si="48"/>
        <v>886</v>
      </c>
      <c r="J889" s="149"/>
      <c r="K889" s="149"/>
      <c r="L889" s="128"/>
      <c r="M889" s="116"/>
      <c r="N889" s="120"/>
      <c r="O889" s="120"/>
      <c r="P889" s="129"/>
      <c r="Q889" s="116"/>
      <c r="R889" s="149"/>
      <c r="S889" s="149"/>
      <c r="T889" s="115"/>
      <c r="U889" s="116"/>
      <c r="V889" s="120"/>
      <c r="W889" s="116"/>
      <c r="X889" s="115"/>
      <c r="Y889" s="115"/>
      <c r="Z889" s="115"/>
      <c r="AA889" s="115"/>
      <c r="AB889" s="115"/>
      <c r="AC889" s="115"/>
      <c r="AD889" s="115"/>
      <c r="AE889" s="115"/>
      <c r="AF889" s="115"/>
    </row>
    <row r="890" spans="1:32" ht="12.75" customHeight="1">
      <c r="A890" s="125">
        <v>887</v>
      </c>
      <c r="B890" s="126">
        <v>77.434036911435939</v>
      </c>
      <c r="C890" s="127">
        <f t="shared" si="45"/>
        <v>11.45491098461641</v>
      </c>
      <c r="D890" s="128"/>
      <c r="H890" s="129"/>
      <c r="I890" s="130">
        <f t="shared" si="48"/>
        <v>887</v>
      </c>
      <c r="J890" s="149"/>
      <c r="K890" s="149"/>
      <c r="L890" s="128"/>
      <c r="M890" s="116"/>
      <c r="N890" s="120"/>
      <c r="O890" s="120"/>
      <c r="P890" s="129"/>
      <c r="Q890" s="116"/>
      <c r="R890" s="149"/>
      <c r="S890" s="149"/>
      <c r="T890" s="115"/>
      <c r="U890" s="116"/>
      <c r="V890" s="120"/>
      <c r="W890" s="116"/>
      <c r="X890" s="115"/>
      <c r="Y890" s="115"/>
      <c r="Z890" s="115"/>
      <c r="AA890" s="115"/>
      <c r="AB890" s="115"/>
      <c r="AC890" s="115"/>
      <c r="AD890" s="115"/>
      <c r="AE890" s="115"/>
      <c r="AF890" s="115"/>
    </row>
    <row r="891" spans="1:32" ht="12.75" customHeight="1">
      <c r="A891" s="125">
        <v>888</v>
      </c>
      <c r="B891" s="126">
        <v>77.451663087409102</v>
      </c>
      <c r="C891" s="127">
        <f t="shared" si="45"/>
        <v>11.465215395024323</v>
      </c>
      <c r="D891" s="128"/>
      <c r="H891" s="129"/>
      <c r="I891" s="130">
        <f t="shared" si="48"/>
        <v>888</v>
      </c>
      <c r="J891" s="149"/>
      <c r="K891" s="149"/>
      <c r="L891" s="128"/>
      <c r="M891" s="116"/>
      <c r="N891" s="120"/>
      <c r="O891" s="120"/>
      <c r="P891" s="129"/>
      <c r="Q891" s="116"/>
      <c r="R891" s="149"/>
      <c r="S891" s="149"/>
      <c r="T891" s="115"/>
      <c r="U891" s="116"/>
      <c r="V891" s="120"/>
      <c r="W891" s="116"/>
      <c r="X891" s="115"/>
      <c r="Y891" s="115"/>
      <c r="Z891" s="115"/>
      <c r="AA891" s="115"/>
      <c r="AB891" s="115"/>
      <c r="AC891" s="115"/>
      <c r="AD891" s="115"/>
      <c r="AE891" s="115"/>
      <c r="AF891" s="115"/>
    </row>
    <row r="892" spans="1:32" ht="12.75" customHeight="1">
      <c r="A892" s="125">
        <v>889</v>
      </c>
      <c r="B892" s="126">
        <v>77.469275165263369</v>
      </c>
      <c r="C892" s="127">
        <f t="shared" si="45"/>
        <v>11.475517204769471</v>
      </c>
      <c r="D892" s="128"/>
      <c r="H892" s="129"/>
      <c r="I892" s="130">
        <f t="shared" si="48"/>
        <v>889</v>
      </c>
      <c r="J892" s="149"/>
      <c r="K892" s="149"/>
      <c r="L892" s="128"/>
      <c r="M892" s="116"/>
      <c r="N892" s="120"/>
      <c r="O892" s="120"/>
      <c r="P892" s="129"/>
      <c r="Q892" s="116"/>
      <c r="R892" s="149"/>
      <c r="S892" s="149"/>
      <c r="T892" s="115"/>
      <c r="U892" s="116"/>
      <c r="V892" s="120"/>
      <c r="W892" s="116"/>
      <c r="X892" s="115"/>
      <c r="Y892" s="115"/>
      <c r="Z892" s="115"/>
      <c r="AA892" s="115"/>
      <c r="AB892" s="115"/>
      <c r="AC892" s="115"/>
      <c r="AD892" s="115"/>
      <c r="AE892" s="115"/>
      <c r="AF892" s="115"/>
    </row>
    <row r="893" spans="1:32" ht="12.75" customHeight="1">
      <c r="A893" s="125">
        <v>890</v>
      </c>
      <c r="B893" s="126">
        <v>77.486873176697742</v>
      </c>
      <c r="C893" s="127">
        <f t="shared" si="45"/>
        <v>11.485816416549447</v>
      </c>
      <c r="D893" s="128"/>
      <c r="H893" s="129"/>
      <c r="I893" s="130">
        <f t="shared" si="48"/>
        <v>890</v>
      </c>
      <c r="J893" s="149"/>
      <c r="K893" s="149"/>
      <c r="L893" s="128"/>
      <c r="M893" s="116"/>
      <c r="N893" s="120"/>
      <c r="O893" s="120"/>
      <c r="P893" s="129"/>
      <c r="Q893" s="116"/>
      <c r="R893" s="149"/>
      <c r="S893" s="149"/>
      <c r="T893" s="115"/>
      <c r="U893" s="116"/>
      <c r="V893" s="120"/>
      <c r="W893" s="116"/>
      <c r="X893" s="115"/>
      <c r="Y893" s="115"/>
      <c r="Z893" s="115"/>
      <c r="AA893" s="115"/>
      <c r="AB893" s="115"/>
      <c r="AC893" s="115"/>
      <c r="AD893" s="115"/>
      <c r="AE893" s="115"/>
      <c r="AF893" s="115"/>
    </row>
    <row r="894" spans="1:32" ht="12.75" customHeight="1">
      <c r="A894" s="125">
        <v>891</v>
      </c>
      <c r="B894" s="126">
        <v>77.504457153304429</v>
      </c>
      <c r="C894" s="127">
        <f t="shared" si="45"/>
        <v>11.49611303305557</v>
      </c>
      <c r="D894" s="128"/>
      <c r="H894" s="129"/>
      <c r="I894" s="130">
        <f t="shared" si="48"/>
        <v>891</v>
      </c>
      <c r="J894" s="149"/>
      <c r="K894" s="149"/>
      <c r="L894" s="128"/>
      <c r="M894" s="116"/>
      <c r="N894" s="120"/>
      <c r="O894" s="120"/>
      <c r="P894" s="129"/>
      <c r="Q894" s="116"/>
      <c r="R894" s="149"/>
      <c r="S894" s="149"/>
      <c r="T894" s="115"/>
      <c r="U894" s="116"/>
      <c r="V894" s="120"/>
      <c r="W894" s="116"/>
      <c r="X894" s="115"/>
      <c r="Y894" s="115"/>
      <c r="Z894" s="115"/>
      <c r="AA894" s="115"/>
      <c r="AB894" s="115"/>
      <c r="AC894" s="115"/>
      <c r="AD894" s="115"/>
      <c r="AE894" s="115"/>
      <c r="AF894" s="115"/>
    </row>
    <row r="895" spans="1:32" ht="12.75" customHeight="1">
      <c r="A895" s="125">
        <v>892</v>
      </c>
      <c r="B895" s="126">
        <v>77.522027126569299</v>
      </c>
      <c r="C895" s="127">
        <f t="shared" si="45"/>
        <v>11.506407056972879</v>
      </c>
      <c r="D895" s="128"/>
      <c r="H895" s="129"/>
      <c r="I895" s="130">
        <f t="shared" si="48"/>
        <v>892</v>
      </c>
      <c r="J895" s="149"/>
      <c r="K895" s="149"/>
      <c r="L895" s="128"/>
      <c r="M895" s="116"/>
      <c r="N895" s="120"/>
      <c r="O895" s="120"/>
      <c r="P895" s="129"/>
      <c r="Q895" s="116"/>
      <c r="R895" s="149"/>
      <c r="S895" s="149"/>
      <c r="T895" s="115"/>
      <c r="U895" s="116"/>
      <c r="V895" s="120"/>
      <c r="W895" s="116"/>
      <c r="X895" s="115"/>
      <c r="Y895" s="115"/>
      <c r="Z895" s="115"/>
      <c r="AA895" s="115"/>
      <c r="AB895" s="115"/>
      <c r="AC895" s="115"/>
      <c r="AD895" s="115"/>
      <c r="AE895" s="115"/>
      <c r="AF895" s="115"/>
    </row>
    <row r="896" spans="1:32" ht="12.75" customHeight="1">
      <c r="A896" s="125">
        <v>893</v>
      </c>
      <c r="B896" s="126">
        <v>77.539583127872419</v>
      </c>
      <c r="C896" s="127">
        <f t="shared" si="45"/>
        <v>11.516698490980174</v>
      </c>
      <c r="D896" s="128"/>
      <c r="H896" s="129"/>
      <c r="I896" s="130">
        <f t="shared" si="48"/>
        <v>893</v>
      </c>
      <c r="J896" s="149"/>
      <c r="K896" s="149"/>
      <c r="L896" s="128"/>
      <c r="M896" s="116"/>
      <c r="N896" s="120"/>
      <c r="O896" s="120"/>
      <c r="P896" s="129"/>
      <c r="Q896" s="116"/>
      <c r="R896" s="149"/>
      <c r="S896" s="149"/>
      <c r="T896" s="115"/>
      <c r="U896" s="116"/>
      <c r="V896" s="120"/>
      <c r="W896" s="116"/>
      <c r="X896" s="115"/>
      <c r="Y896" s="115"/>
      <c r="Z896" s="115"/>
      <c r="AA896" s="115"/>
      <c r="AB896" s="115"/>
      <c r="AC896" s="115"/>
      <c r="AD896" s="115"/>
      <c r="AE896" s="115"/>
      <c r="AF896" s="115"/>
    </row>
    <row r="897" spans="1:32" ht="12.75" customHeight="1">
      <c r="A897" s="125">
        <v>894</v>
      </c>
      <c r="B897" s="126">
        <v>77.557125188488442</v>
      </c>
      <c r="C897" s="127">
        <f t="shared" si="45"/>
        <v>11.526987337750027</v>
      </c>
      <c r="D897" s="128"/>
      <c r="H897" s="129"/>
      <c r="I897" s="130">
        <f t="shared" si="48"/>
        <v>894</v>
      </c>
      <c r="J897" s="149"/>
      <c r="K897" s="149"/>
      <c r="L897" s="128"/>
      <c r="M897" s="116"/>
      <c r="N897" s="120"/>
      <c r="O897" s="120"/>
      <c r="P897" s="129"/>
      <c r="Q897" s="116"/>
      <c r="R897" s="149"/>
      <c r="S897" s="149"/>
      <c r="T897" s="115"/>
      <c r="U897" s="116"/>
      <c r="V897" s="120"/>
      <c r="W897" s="116"/>
      <c r="X897" s="115"/>
      <c r="Y897" s="115"/>
      <c r="Z897" s="115"/>
      <c r="AA897" s="115"/>
      <c r="AB897" s="115"/>
      <c r="AC897" s="115"/>
      <c r="AD897" s="115"/>
      <c r="AE897" s="115"/>
      <c r="AF897" s="115"/>
    </row>
    <row r="898" spans="1:32" ht="12.75" customHeight="1">
      <c r="A898" s="125">
        <v>895</v>
      </c>
      <c r="B898" s="126">
        <v>77.574653339587186</v>
      </c>
      <c r="C898" s="127">
        <f t="shared" si="45"/>
        <v>11.53727359994881</v>
      </c>
      <c r="D898" s="128"/>
      <c r="H898" s="129"/>
      <c r="I898" s="130">
        <f t="shared" si="48"/>
        <v>895</v>
      </c>
      <c r="J898" s="149"/>
      <c r="K898" s="149"/>
      <c r="L898" s="128"/>
      <c r="M898" s="116"/>
      <c r="N898" s="120"/>
      <c r="O898" s="120"/>
      <c r="P898" s="129"/>
      <c r="Q898" s="116"/>
      <c r="R898" s="149"/>
      <c r="S898" s="149"/>
      <c r="T898" s="115"/>
      <c r="U898" s="116"/>
      <c r="V898" s="120"/>
      <c r="W898" s="116"/>
      <c r="X898" s="115"/>
      <c r="Y898" s="115"/>
      <c r="Z898" s="115"/>
      <c r="AA898" s="115"/>
      <c r="AB898" s="115"/>
      <c r="AC898" s="115"/>
      <c r="AD898" s="115"/>
      <c r="AE898" s="115"/>
      <c r="AF898" s="115"/>
    </row>
    <row r="899" spans="1:32" ht="12.75" customHeight="1">
      <c r="A899" s="125">
        <v>896</v>
      </c>
      <c r="B899" s="126">
        <v>77.592167612234036</v>
      </c>
      <c r="C899" s="127">
        <f t="shared" si="45"/>
        <v>11.547557280236708</v>
      </c>
      <c r="D899" s="128"/>
      <c r="H899" s="129"/>
      <c r="I899" s="130">
        <f t="shared" si="48"/>
        <v>896</v>
      </c>
      <c r="J899" s="149"/>
      <c r="K899" s="149"/>
      <c r="L899" s="128"/>
      <c r="M899" s="116"/>
      <c r="N899" s="120"/>
      <c r="O899" s="120"/>
      <c r="P899" s="129"/>
      <c r="Q899" s="116"/>
      <c r="R899" s="149"/>
      <c r="S899" s="149"/>
      <c r="T899" s="115"/>
      <c r="U899" s="116"/>
      <c r="V899" s="120"/>
      <c r="W899" s="116"/>
      <c r="X899" s="115"/>
      <c r="Y899" s="115"/>
      <c r="Z899" s="115"/>
      <c r="AA899" s="115"/>
      <c r="AB899" s="115"/>
      <c r="AC899" s="115"/>
      <c r="AD899" s="115"/>
      <c r="AE899" s="115"/>
      <c r="AF899" s="115"/>
    </row>
    <row r="900" spans="1:32" ht="12.75" customHeight="1">
      <c r="A900" s="125">
        <v>897</v>
      </c>
      <c r="B900" s="126">
        <v>77.609668037390392</v>
      </c>
      <c r="C900" s="127">
        <f t="shared" si="45"/>
        <v>11.557838381267755</v>
      </c>
      <c r="D900" s="128"/>
      <c r="H900" s="129"/>
      <c r="I900" s="130">
        <f t="shared" si="48"/>
        <v>897</v>
      </c>
      <c r="J900" s="149"/>
      <c r="K900" s="149"/>
      <c r="L900" s="128"/>
      <c r="M900" s="116"/>
      <c r="N900" s="120"/>
      <c r="O900" s="120"/>
      <c r="P900" s="129"/>
      <c r="Q900" s="116"/>
      <c r="R900" s="149"/>
      <c r="S900" s="149"/>
      <c r="T900" s="115"/>
      <c r="U900" s="116"/>
      <c r="V900" s="120"/>
      <c r="W900" s="116"/>
      <c r="X900" s="115"/>
      <c r="Y900" s="115"/>
      <c r="Z900" s="115"/>
      <c r="AA900" s="115"/>
      <c r="AB900" s="115"/>
      <c r="AC900" s="115"/>
      <c r="AD900" s="115"/>
      <c r="AE900" s="115"/>
      <c r="AF900" s="115"/>
    </row>
    <row r="901" spans="1:32" ht="12.75" customHeight="1">
      <c r="A901" s="125">
        <v>898</v>
      </c>
      <c r="B901" s="126">
        <v>77.627154645914175</v>
      </c>
      <c r="C901" s="127">
        <f t="shared" si="45"/>
        <v>11.568116905689848</v>
      </c>
      <c r="D901" s="128"/>
      <c r="H901" s="129"/>
      <c r="I901" s="130">
        <f t="shared" si="48"/>
        <v>898</v>
      </c>
      <c r="J901" s="149"/>
      <c r="K901" s="149"/>
      <c r="L901" s="128"/>
      <c r="M901" s="116"/>
      <c r="N901" s="120"/>
      <c r="O901" s="120"/>
      <c r="P901" s="129"/>
      <c r="Q901" s="116"/>
      <c r="R901" s="149"/>
      <c r="S901" s="149"/>
      <c r="T901" s="115"/>
      <c r="U901" s="116"/>
      <c r="V901" s="120"/>
      <c r="W901" s="116"/>
      <c r="X901" s="115"/>
      <c r="Y901" s="115"/>
      <c r="Z901" s="115"/>
      <c r="AA901" s="115"/>
      <c r="AB901" s="115"/>
      <c r="AC901" s="115"/>
      <c r="AD901" s="115"/>
      <c r="AE901" s="115"/>
      <c r="AF901" s="115"/>
    </row>
    <row r="902" spans="1:32" ht="12.75" customHeight="1">
      <c r="A902" s="125">
        <v>899</v>
      </c>
      <c r="B902" s="126">
        <v>77.644627468560302</v>
      </c>
      <c r="C902" s="127">
        <f t="shared" si="45"/>
        <v>11.578392856144763</v>
      </c>
      <c r="D902" s="128"/>
      <c r="H902" s="129"/>
      <c r="I902" s="130">
        <f t="shared" si="48"/>
        <v>899</v>
      </c>
      <c r="J902" s="149"/>
      <c r="K902" s="149"/>
      <c r="L902" s="128"/>
      <c r="M902" s="116"/>
      <c r="N902" s="120"/>
      <c r="O902" s="120"/>
      <c r="P902" s="129"/>
      <c r="Q902" s="116"/>
      <c r="R902" s="149"/>
      <c r="S902" s="149"/>
      <c r="T902" s="115"/>
      <c r="U902" s="116"/>
      <c r="V902" s="120"/>
      <c r="W902" s="116"/>
      <c r="X902" s="115"/>
      <c r="Y902" s="115"/>
      <c r="Z902" s="115"/>
      <c r="AA902" s="115"/>
      <c r="AB902" s="115"/>
      <c r="AC902" s="115"/>
      <c r="AD902" s="115"/>
      <c r="AE902" s="115"/>
      <c r="AF902" s="115"/>
    </row>
    <row r="903" spans="1:32" ht="12.75" customHeight="1">
      <c r="A903" s="125">
        <v>900</v>
      </c>
      <c r="B903" s="126">
        <v>77.662086535981089</v>
      </c>
      <c r="C903" s="127">
        <f t="shared" si="45"/>
        <v>11.588666235268185</v>
      </c>
      <c r="D903" s="128"/>
      <c r="H903" s="129"/>
      <c r="I903" s="130">
        <f t="shared" si="48"/>
        <v>900</v>
      </c>
      <c r="J903" s="149"/>
      <c r="K903" s="149"/>
      <c r="L903" s="128"/>
      <c r="M903" s="116"/>
      <c r="N903" s="120"/>
      <c r="O903" s="120"/>
      <c r="P903" s="129"/>
      <c r="Q903" s="116"/>
      <c r="R903" s="149"/>
      <c r="S903" s="149"/>
      <c r="T903" s="115"/>
      <c r="U903" s="116"/>
      <c r="V903" s="120"/>
      <c r="W903" s="116"/>
      <c r="X903" s="115"/>
      <c r="Y903" s="115"/>
      <c r="Z903" s="115"/>
      <c r="AA903" s="115"/>
      <c r="AB903" s="115"/>
      <c r="AC903" s="115"/>
      <c r="AD903" s="115"/>
      <c r="AE903" s="115"/>
      <c r="AF903" s="115"/>
    </row>
    <row r="904" spans="1:32" ht="12.75" customHeight="1">
      <c r="A904" s="125">
        <v>901</v>
      </c>
      <c r="B904" s="126">
        <v>77.679531878726735</v>
      </c>
      <c r="C904" s="127">
        <f t="shared" si="45"/>
        <v>11.598937045689732</v>
      </c>
      <c r="D904" s="128"/>
      <c r="H904" s="129"/>
      <c r="I904" s="130">
        <f t="shared" si="48"/>
        <v>901</v>
      </c>
      <c r="J904" s="149"/>
      <c r="K904" s="149"/>
      <c r="L904" s="128"/>
      <c r="M904" s="116"/>
      <c r="N904" s="120"/>
      <c r="O904" s="120"/>
      <c r="P904" s="129"/>
      <c r="Q904" s="116"/>
      <c r="R904" s="149"/>
      <c r="S904" s="149"/>
      <c r="T904" s="115"/>
      <c r="U904" s="116"/>
      <c r="V904" s="120"/>
      <c r="W904" s="116"/>
      <c r="X904" s="115"/>
      <c r="Y904" s="115"/>
      <c r="Z904" s="115"/>
      <c r="AA904" s="115"/>
      <c r="AB904" s="115"/>
      <c r="AC904" s="115"/>
      <c r="AD904" s="115"/>
      <c r="AE904" s="115"/>
      <c r="AF904" s="115"/>
    </row>
    <row r="905" spans="1:32" ht="12.75" customHeight="1">
      <c r="A905" s="125">
        <v>902</v>
      </c>
      <c r="B905" s="126">
        <v>77.696963527245785</v>
      </c>
      <c r="C905" s="127">
        <f t="shared" si="45"/>
        <v>11.609205290032964</v>
      </c>
      <c r="D905" s="128"/>
      <c r="H905" s="129"/>
      <c r="I905" s="130">
        <f t="shared" si="48"/>
        <v>902</v>
      </c>
      <c r="J905" s="149"/>
      <c r="K905" s="149"/>
      <c r="L905" s="128"/>
      <c r="M905" s="116"/>
      <c r="N905" s="120"/>
      <c r="O905" s="120"/>
      <c r="P905" s="129"/>
      <c r="Q905" s="116"/>
      <c r="R905" s="149"/>
      <c r="S905" s="149"/>
      <c r="T905" s="115"/>
      <c r="U905" s="116"/>
      <c r="V905" s="120"/>
      <c r="W905" s="116"/>
      <c r="X905" s="115"/>
      <c r="Y905" s="115"/>
      <c r="Z905" s="115"/>
      <c r="AA905" s="115"/>
      <c r="AB905" s="115"/>
      <c r="AC905" s="115"/>
      <c r="AD905" s="115"/>
      <c r="AE905" s="115"/>
      <c r="AF905" s="115"/>
    </row>
    <row r="906" spans="1:32" ht="12.75" customHeight="1">
      <c r="A906" s="125">
        <v>903</v>
      </c>
      <c r="B906" s="126">
        <v>77.714381511885549</v>
      </c>
      <c r="C906" s="127">
        <f t="shared" si="45"/>
        <v>11.619470970915419</v>
      </c>
      <c r="D906" s="128"/>
      <c r="H906" s="129"/>
      <c r="I906" s="130">
        <f t="shared" si="48"/>
        <v>903</v>
      </c>
      <c r="J906" s="149"/>
      <c r="K906" s="149"/>
      <c r="L906" s="128"/>
      <c r="M906" s="116"/>
      <c r="N906" s="120"/>
      <c r="O906" s="120"/>
      <c r="P906" s="129"/>
      <c r="Q906" s="116"/>
      <c r="R906" s="149"/>
      <c r="S906" s="149"/>
      <c r="T906" s="115"/>
      <c r="U906" s="116"/>
      <c r="V906" s="120"/>
      <c r="W906" s="116"/>
      <c r="X906" s="115"/>
      <c r="Y906" s="115"/>
      <c r="Z906" s="115"/>
      <c r="AA906" s="115"/>
      <c r="AB906" s="115"/>
      <c r="AC906" s="115"/>
      <c r="AD906" s="115"/>
      <c r="AE906" s="115"/>
      <c r="AF906" s="115"/>
    </row>
    <row r="907" spans="1:32" ht="12.75" customHeight="1">
      <c r="A907" s="125">
        <v>904</v>
      </c>
      <c r="B907" s="126">
        <v>77.731785862892607</v>
      </c>
      <c r="C907" s="127">
        <f t="shared" si="45"/>
        <v>11.629734090948618</v>
      </c>
      <c r="D907" s="128"/>
      <c r="H907" s="129"/>
      <c r="I907" s="130">
        <f t="shared" si="48"/>
        <v>904</v>
      </c>
      <c r="J907" s="149"/>
      <c r="K907" s="149"/>
      <c r="L907" s="128"/>
      <c r="M907" s="116"/>
      <c r="N907" s="120"/>
      <c r="O907" s="120"/>
      <c r="P907" s="129"/>
      <c r="Q907" s="116"/>
      <c r="R907" s="149"/>
      <c r="S907" s="149"/>
      <c r="T907" s="115"/>
      <c r="U907" s="116"/>
      <c r="V907" s="120"/>
      <c r="W907" s="116"/>
      <c r="X907" s="115"/>
      <c r="Y907" s="115"/>
      <c r="Z907" s="115"/>
      <c r="AA907" s="115"/>
      <c r="AB907" s="115"/>
      <c r="AC907" s="115"/>
      <c r="AD907" s="115"/>
      <c r="AE907" s="115"/>
      <c r="AF907" s="115"/>
    </row>
    <row r="908" spans="1:32" ht="12.75" customHeight="1">
      <c r="A908" s="125">
        <v>905</v>
      </c>
      <c r="B908" s="126">
        <v>77.749176610413187</v>
      </c>
      <c r="C908" s="127">
        <f t="shared" si="45"/>
        <v>11.639994652738105</v>
      </c>
      <c r="D908" s="128"/>
      <c r="H908" s="129"/>
      <c r="I908" s="130">
        <f t="shared" si="48"/>
        <v>905</v>
      </c>
      <c r="J908" s="149"/>
      <c r="K908" s="149"/>
      <c r="L908" s="128"/>
      <c r="M908" s="116"/>
      <c r="N908" s="120"/>
      <c r="O908" s="120"/>
      <c r="P908" s="129"/>
      <c r="Q908" s="116"/>
      <c r="R908" s="149"/>
      <c r="S908" s="149"/>
      <c r="T908" s="115"/>
      <c r="U908" s="116"/>
      <c r="V908" s="120"/>
      <c r="W908" s="116"/>
      <c r="X908" s="115"/>
      <c r="Y908" s="115"/>
      <c r="Z908" s="115"/>
      <c r="AA908" s="115"/>
      <c r="AB908" s="115"/>
      <c r="AC908" s="115"/>
      <c r="AD908" s="115"/>
      <c r="AE908" s="115"/>
      <c r="AF908" s="115"/>
    </row>
    <row r="909" spans="1:32" ht="12.75" customHeight="1">
      <c r="A909" s="125">
        <v>906</v>
      </c>
      <c r="B909" s="126">
        <v>77.766553784493681</v>
      </c>
      <c r="C909" s="127">
        <f t="shared" si="45"/>
        <v>11.650252658883446</v>
      </c>
      <c r="D909" s="128"/>
      <c r="H909" s="129"/>
      <c r="I909" s="130">
        <f t="shared" si="48"/>
        <v>906</v>
      </c>
      <c r="J909" s="149"/>
      <c r="K909" s="149"/>
      <c r="L909" s="128"/>
      <c r="M909" s="116"/>
      <c r="N909" s="120"/>
      <c r="O909" s="120"/>
      <c r="P909" s="129"/>
      <c r="Q909" s="116"/>
      <c r="R909" s="149"/>
      <c r="S909" s="149"/>
      <c r="T909" s="115"/>
      <c r="U909" s="116"/>
      <c r="V909" s="120"/>
      <c r="W909" s="116"/>
      <c r="X909" s="115"/>
      <c r="Y909" s="115"/>
      <c r="Z909" s="115"/>
      <c r="AA909" s="115"/>
      <c r="AB909" s="115"/>
      <c r="AC909" s="115"/>
      <c r="AD909" s="115"/>
      <c r="AE909" s="115"/>
      <c r="AF909" s="115"/>
    </row>
    <row r="910" spans="1:32" ht="12.75" customHeight="1">
      <c r="A910" s="125">
        <v>907</v>
      </c>
      <c r="B910" s="126">
        <v>77.78391741508095</v>
      </c>
      <c r="C910" s="127">
        <f t="shared" si="45"/>
        <v>11.660508111978279</v>
      </c>
      <c r="D910" s="128"/>
      <c r="H910" s="129"/>
      <c r="I910" s="130">
        <f t="shared" si="48"/>
        <v>907</v>
      </c>
      <c r="J910" s="149"/>
      <c r="K910" s="149"/>
      <c r="L910" s="128"/>
      <c r="M910" s="116"/>
      <c r="N910" s="120"/>
      <c r="O910" s="120"/>
      <c r="P910" s="129"/>
      <c r="Q910" s="116"/>
      <c r="R910" s="149"/>
      <c r="S910" s="149"/>
      <c r="T910" s="115"/>
      <c r="U910" s="116"/>
      <c r="V910" s="120"/>
      <c r="W910" s="116"/>
      <c r="X910" s="115"/>
      <c r="Y910" s="115"/>
      <c r="Z910" s="115"/>
      <c r="AA910" s="115"/>
      <c r="AB910" s="115"/>
      <c r="AC910" s="115"/>
      <c r="AD910" s="115"/>
      <c r="AE910" s="115"/>
      <c r="AF910" s="115"/>
    </row>
    <row r="911" spans="1:32" ht="12.75" customHeight="1">
      <c r="A911" s="125">
        <v>908</v>
      </c>
      <c r="B911" s="126">
        <v>77.80126753202299</v>
      </c>
      <c r="C911" s="127">
        <f t="shared" si="45"/>
        <v>11.670761014610299</v>
      </c>
      <c r="D911" s="128"/>
      <c r="H911" s="129"/>
      <c r="I911" s="130">
        <f t="shared" si="48"/>
        <v>908</v>
      </c>
      <c r="J911" s="149"/>
      <c r="K911" s="149"/>
      <c r="L911" s="128"/>
      <c r="M911" s="116"/>
      <c r="N911" s="120"/>
      <c r="O911" s="120"/>
      <c r="P911" s="129"/>
      <c r="Q911" s="116"/>
      <c r="R911" s="149"/>
      <c r="S911" s="149"/>
      <c r="T911" s="115"/>
      <c r="U911" s="116"/>
      <c r="V911" s="120"/>
      <c r="W911" s="116"/>
      <c r="X911" s="115"/>
      <c r="Y911" s="115"/>
      <c r="Z911" s="115"/>
      <c r="AA911" s="115"/>
      <c r="AB911" s="115"/>
      <c r="AC911" s="115"/>
      <c r="AD911" s="115"/>
      <c r="AE911" s="115"/>
      <c r="AF911" s="115"/>
    </row>
    <row r="912" spans="1:32" ht="12.75" customHeight="1">
      <c r="A912" s="125">
        <v>909</v>
      </c>
      <c r="B912" s="126">
        <v>77.818604165069146</v>
      </c>
      <c r="C912" s="127">
        <f t="shared" si="45"/>
        <v>11.681011369361309</v>
      </c>
      <c r="D912" s="128"/>
      <c r="H912" s="129"/>
      <c r="I912" s="130">
        <f t="shared" si="48"/>
        <v>909</v>
      </c>
      <c r="J912" s="149"/>
      <c r="K912" s="149"/>
      <c r="L912" s="128"/>
      <c r="M912" s="116"/>
      <c r="N912" s="120"/>
      <c r="O912" s="120"/>
      <c r="P912" s="129"/>
      <c r="Q912" s="116"/>
      <c r="R912" s="149"/>
      <c r="S912" s="149"/>
      <c r="T912" s="115"/>
      <c r="U912" s="116"/>
      <c r="V912" s="120"/>
      <c r="W912" s="116"/>
      <c r="X912" s="115"/>
      <c r="Y912" s="115"/>
      <c r="Z912" s="115"/>
      <c r="AA912" s="115"/>
      <c r="AB912" s="115"/>
      <c r="AC912" s="115"/>
      <c r="AD912" s="115"/>
      <c r="AE912" s="115"/>
      <c r="AF912" s="115"/>
    </row>
    <row r="913" spans="1:32" ht="12.75" customHeight="1">
      <c r="A913" s="125">
        <v>910</v>
      </c>
      <c r="B913" s="126">
        <v>77.835927343870623</v>
      </c>
      <c r="C913" s="127">
        <f t="shared" si="45"/>
        <v>11.691259178807229</v>
      </c>
      <c r="D913" s="128"/>
      <c r="H913" s="129"/>
      <c r="I913" s="130">
        <f t="shared" si="48"/>
        <v>910</v>
      </c>
      <c r="J913" s="149"/>
      <c r="K913" s="149"/>
      <c r="L913" s="128"/>
      <c r="M913" s="116"/>
      <c r="N913" s="120"/>
      <c r="O913" s="120"/>
      <c r="P913" s="129"/>
      <c r="Q913" s="116"/>
      <c r="R913" s="149"/>
      <c r="S913" s="149"/>
      <c r="T913" s="115"/>
      <c r="U913" s="116"/>
      <c r="V913" s="120"/>
      <c r="W913" s="116"/>
      <c r="X913" s="115"/>
      <c r="Y913" s="115"/>
      <c r="Z913" s="115"/>
      <c r="AA913" s="115"/>
      <c r="AB913" s="115"/>
      <c r="AC913" s="115"/>
      <c r="AD913" s="115"/>
      <c r="AE913" s="115"/>
      <c r="AF913" s="115"/>
    </row>
    <row r="914" spans="1:32" ht="12.75" customHeight="1">
      <c r="A914" s="125">
        <v>911</v>
      </c>
      <c r="B914" s="126">
        <v>77.853237097981008</v>
      </c>
      <c r="C914" s="127">
        <f t="shared" si="45"/>
        <v>11.701504445518108</v>
      </c>
      <c r="D914" s="128"/>
      <c r="H914" s="129"/>
      <c r="I914" s="130">
        <f t="shared" si="48"/>
        <v>911</v>
      </c>
      <c r="J914" s="149"/>
      <c r="K914" s="149"/>
      <c r="L914" s="128"/>
      <c r="M914" s="116"/>
      <c r="N914" s="120"/>
      <c r="O914" s="120"/>
      <c r="P914" s="129"/>
      <c r="Q914" s="116"/>
      <c r="R914" s="149"/>
      <c r="S914" s="149"/>
      <c r="T914" s="115"/>
      <c r="U914" s="116"/>
      <c r="V914" s="120"/>
      <c r="W914" s="116"/>
      <c r="X914" s="115"/>
      <c r="Y914" s="115"/>
      <c r="Z914" s="115"/>
      <c r="AA914" s="115"/>
      <c r="AB914" s="115"/>
      <c r="AC914" s="115"/>
      <c r="AD914" s="115"/>
      <c r="AE914" s="115"/>
      <c r="AF914" s="115"/>
    </row>
    <row r="915" spans="1:32" ht="12.75" customHeight="1">
      <c r="A915" s="125">
        <v>912</v>
      </c>
      <c r="B915" s="126">
        <v>77.870533456856535</v>
      </c>
      <c r="C915" s="127">
        <f t="shared" si="45"/>
        <v>11.711747172058162</v>
      </c>
      <c r="D915" s="128"/>
      <c r="H915" s="129"/>
      <c r="I915" s="130">
        <f t="shared" si="48"/>
        <v>912</v>
      </c>
      <c r="J915" s="149"/>
      <c r="K915" s="149"/>
      <c r="L915" s="128"/>
      <c r="M915" s="116"/>
      <c r="N915" s="120"/>
      <c r="O915" s="120"/>
      <c r="P915" s="129"/>
      <c r="Q915" s="116"/>
      <c r="R915" s="149"/>
      <c r="S915" s="149"/>
      <c r="T915" s="115"/>
      <c r="U915" s="116"/>
      <c r="V915" s="120"/>
      <c r="W915" s="116"/>
      <c r="X915" s="115"/>
      <c r="Y915" s="115"/>
      <c r="Z915" s="115"/>
      <c r="AA915" s="115"/>
      <c r="AB915" s="115"/>
      <c r="AC915" s="115"/>
      <c r="AD915" s="115"/>
      <c r="AE915" s="115"/>
      <c r="AF915" s="115"/>
    </row>
    <row r="916" spans="1:32" ht="12.75" customHeight="1">
      <c r="A916" s="125">
        <v>913</v>
      </c>
      <c r="B916" s="126">
        <v>77.887816449856643</v>
      </c>
      <c r="C916" s="127">
        <f t="shared" si="45"/>
        <v>11.721987360985782</v>
      </c>
      <c r="D916" s="128"/>
      <c r="H916" s="129"/>
      <c r="I916" s="130">
        <f t="shared" si="48"/>
        <v>913</v>
      </c>
      <c r="J916" s="149"/>
      <c r="K916" s="149"/>
      <c r="L916" s="128"/>
      <c r="M916" s="116"/>
      <c r="N916" s="120"/>
      <c r="O916" s="120"/>
      <c r="P916" s="129"/>
      <c r="Q916" s="116"/>
      <c r="R916" s="149"/>
      <c r="S916" s="149"/>
      <c r="T916" s="115"/>
      <c r="U916" s="116"/>
      <c r="V916" s="120"/>
      <c r="W916" s="116"/>
      <c r="X916" s="115"/>
      <c r="Y916" s="115"/>
      <c r="Z916" s="115"/>
      <c r="AA916" s="115"/>
      <c r="AB916" s="115"/>
      <c r="AC916" s="115"/>
      <c r="AD916" s="115"/>
      <c r="AE916" s="115"/>
      <c r="AF916" s="115"/>
    </row>
    <row r="917" spans="1:32" ht="12.75" customHeight="1">
      <c r="A917" s="125">
        <v>914</v>
      </c>
      <c r="B917" s="126">
        <v>77.905086106244354</v>
      </c>
      <c r="C917" s="127">
        <f t="shared" si="45"/>
        <v>11.732225014853553</v>
      </c>
      <c r="D917" s="128"/>
      <c r="H917" s="129"/>
      <c r="I917" s="130">
        <f t="shared" si="48"/>
        <v>914</v>
      </c>
      <c r="J917" s="149"/>
      <c r="K917" s="149"/>
      <c r="L917" s="128"/>
      <c r="M917" s="116"/>
      <c r="N917" s="120"/>
      <c r="O917" s="120"/>
      <c r="P917" s="129"/>
      <c r="Q917" s="116"/>
      <c r="R917" s="149"/>
      <c r="S917" s="149"/>
      <c r="T917" s="115"/>
      <c r="U917" s="116"/>
      <c r="V917" s="120"/>
      <c r="W917" s="116"/>
      <c r="X917" s="115"/>
      <c r="Y917" s="115"/>
      <c r="Z917" s="115"/>
      <c r="AA917" s="115"/>
      <c r="AB917" s="115"/>
      <c r="AC917" s="115"/>
      <c r="AD917" s="115"/>
      <c r="AE917" s="115"/>
      <c r="AF917" s="115"/>
    </row>
    <row r="918" spans="1:32" ht="12.75" customHeight="1">
      <c r="A918" s="125">
        <v>915</v>
      </c>
      <c r="B918" s="126">
        <v>77.92234245518668</v>
      </c>
      <c r="C918" s="127">
        <f t="shared" si="45"/>
        <v>11.742460136208285</v>
      </c>
      <c r="D918" s="128"/>
      <c r="H918" s="129"/>
      <c r="I918" s="130">
        <f t="shared" si="48"/>
        <v>915</v>
      </c>
      <c r="J918" s="149"/>
      <c r="K918" s="149"/>
      <c r="L918" s="128"/>
      <c r="M918" s="116"/>
      <c r="N918" s="120"/>
      <c r="O918" s="120"/>
      <c r="P918" s="129"/>
      <c r="Q918" s="116"/>
      <c r="R918" s="149"/>
      <c r="S918" s="149"/>
      <c r="T918" s="115"/>
      <c r="U918" s="116"/>
      <c r="V918" s="120"/>
      <c r="W918" s="116"/>
      <c r="X918" s="115"/>
      <c r="Y918" s="115"/>
      <c r="Z918" s="115"/>
      <c r="AA918" s="115"/>
      <c r="AB918" s="115"/>
      <c r="AC918" s="115"/>
      <c r="AD918" s="115"/>
      <c r="AE918" s="115"/>
      <c r="AF918" s="115"/>
    </row>
    <row r="919" spans="1:32" ht="12.75" customHeight="1">
      <c r="A919" s="125">
        <v>916</v>
      </c>
      <c r="B919" s="126">
        <v>77.939585525754993</v>
      </c>
      <c r="C919" s="127">
        <f t="shared" si="45"/>
        <v>11.752692727591032</v>
      </c>
      <c r="D919" s="128"/>
      <c r="H919" s="129"/>
      <c r="I919" s="130">
        <f t="shared" si="48"/>
        <v>916</v>
      </c>
      <c r="J919" s="149"/>
      <c r="K919" s="149"/>
      <c r="L919" s="128"/>
      <c r="M919" s="116"/>
      <c r="N919" s="120"/>
      <c r="O919" s="120"/>
      <c r="P919" s="129"/>
      <c r="Q919" s="116"/>
      <c r="R919" s="149"/>
      <c r="S919" s="149"/>
      <c r="T919" s="115"/>
      <c r="U919" s="116"/>
      <c r="V919" s="120"/>
      <c r="W919" s="116"/>
      <c r="X919" s="115"/>
      <c r="Y919" s="115"/>
      <c r="Z919" s="115"/>
      <c r="AA919" s="115"/>
      <c r="AB919" s="115"/>
      <c r="AC919" s="115"/>
      <c r="AD919" s="115"/>
      <c r="AE919" s="115"/>
      <c r="AF919" s="115"/>
    </row>
    <row r="920" spans="1:32" ht="12.75" customHeight="1">
      <c r="A920" s="125">
        <v>917</v>
      </c>
      <c r="B920" s="126">
        <v>77.956815346925666</v>
      </c>
      <c r="C920" s="127">
        <f t="shared" si="45"/>
        <v>11.762922791537086</v>
      </c>
      <c r="D920" s="128"/>
      <c r="H920" s="129"/>
      <c r="I920" s="130">
        <f t="shared" si="48"/>
        <v>917</v>
      </c>
      <c r="J920" s="149"/>
      <c r="K920" s="149"/>
      <c r="L920" s="128"/>
      <c r="M920" s="116"/>
      <c r="N920" s="120"/>
      <c r="O920" s="120"/>
      <c r="P920" s="129"/>
      <c r="Q920" s="116"/>
      <c r="R920" s="149"/>
      <c r="S920" s="149"/>
      <c r="T920" s="115"/>
      <c r="U920" s="116"/>
      <c r="V920" s="120"/>
      <c r="W920" s="116"/>
      <c r="X920" s="115"/>
      <c r="Y920" s="115"/>
      <c r="Z920" s="115"/>
      <c r="AA920" s="115"/>
      <c r="AB920" s="115"/>
      <c r="AC920" s="115"/>
      <c r="AD920" s="115"/>
      <c r="AE920" s="115"/>
      <c r="AF920" s="115"/>
    </row>
    <row r="921" spans="1:32" ht="12.75" customHeight="1">
      <c r="A921" s="125">
        <v>918</v>
      </c>
      <c r="B921" s="126">
        <v>77.974031947580187</v>
      </c>
      <c r="C921" s="127">
        <f t="shared" si="45"/>
        <v>11.773150330576035</v>
      </c>
      <c r="D921" s="128"/>
      <c r="H921" s="129"/>
      <c r="I921" s="130">
        <f t="shared" si="48"/>
        <v>918</v>
      </c>
      <c r="J921" s="149"/>
      <c r="K921" s="149"/>
      <c r="L921" s="128"/>
      <c r="M921" s="116"/>
      <c r="N921" s="120"/>
      <c r="O921" s="120"/>
      <c r="P921" s="129"/>
      <c r="Q921" s="116"/>
      <c r="R921" s="149"/>
      <c r="S921" s="149"/>
      <c r="T921" s="115"/>
      <c r="U921" s="116"/>
      <c r="V921" s="120"/>
      <c r="W921" s="116"/>
      <c r="X921" s="115"/>
      <c r="Y921" s="115"/>
      <c r="Z921" s="115"/>
      <c r="AA921" s="115"/>
      <c r="AB921" s="115"/>
      <c r="AC921" s="115"/>
      <c r="AD921" s="115"/>
      <c r="AE921" s="115"/>
      <c r="AF921" s="115"/>
    </row>
    <row r="922" spans="1:32" ht="12.75" customHeight="1">
      <c r="A922" s="125">
        <v>919</v>
      </c>
      <c r="B922" s="126">
        <v>77.991235356505712</v>
      </c>
      <c r="C922" s="127">
        <f t="shared" si="45"/>
        <v>11.783375347231768</v>
      </c>
      <c r="D922" s="128"/>
      <c r="H922" s="129"/>
      <c r="I922" s="130">
        <f t="shared" si="48"/>
        <v>919</v>
      </c>
      <c r="J922" s="149"/>
      <c r="K922" s="149"/>
      <c r="L922" s="128"/>
      <c r="M922" s="116"/>
      <c r="N922" s="120"/>
      <c r="O922" s="120"/>
      <c r="P922" s="129"/>
      <c r="Q922" s="116"/>
      <c r="R922" s="149"/>
      <c r="S922" s="149"/>
      <c r="T922" s="115"/>
      <c r="U922" s="116"/>
      <c r="V922" s="120"/>
      <c r="W922" s="116"/>
      <c r="X922" s="115"/>
      <c r="Y922" s="115"/>
      <c r="Z922" s="115"/>
      <c r="AA922" s="115"/>
      <c r="AB922" s="115"/>
      <c r="AC922" s="115"/>
      <c r="AD922" s="115"/>
      <c r="AE922" s="115"/>
      <c r="AF922" s="115"/>
    </row>
    <row r="923" spans="1:32" ht="12.75" customHeight="1">
      <c r="A923" s="125">
        <v>920</v>
      </c>
      <c r="B923" s="126">
        <v>78.008425602395576</v>
      </c>
      <c r="C923" s="127">
        <f t="shared" si="45"/>
        <v>11.793597844022473</v>
      </c>
      <c r="D923" s="128"/>
      <c r="H923" s="129"/>
      <c r="I923" s="130">
        <f t="shared" si="48"/>
        <v>920</v>
      </c>
      <c r="J923" s="149"/>
      <c r="K923" s="149"/>
      <c r="L923" s="128"/>
      <c r="M923" s="116"/>
      <c r="N923" s="120"/>
      <c r="O923" s="120"/>
      <c r="P923" s="129"/>
      <c r="Q923" s="116"/>
      <c r="R923" s="149"/>
      <c r="S923" s="149"/>
      <c r="T923" s="115"/>
      <c r="U923" s="116"/>
      <c r="V923" s="120"/>
      <c r="W923" s="116"/>
      <c r="X923" s="115"/>
      <c r="Y923" s="115"/>
      <c r="Z923" s="115"/>
      <c r="AA923" s="115"/>
      <c r="AB923" s="115"/>
      <c r="AC923" s="115"/>
      <c r="AD923" s="115"/>
      <c r="AE923" s="115"/>
      <c r="AF923" s="115"/>
    </row>
    <row r="924" spans="1:32" ht="12.75" customHeight="1">
      <c r="A924" s="125">
        <v>921</v>
      </c>
      <c r="B924" s="126">
        <v>78.025602713849509</v>
      </c>
      <c r="C924" s="127">
        <f t="shared" si="45"/>
        <v>11.803817823460696</v>
      </c>
      <c r="D924" s="128"/>
      <c r="H924" s="129"/>
      <c r="I924" s="130">
        <f t="shared" si="48"/>
        <v>921</v>
      </c>
      <c r="J924" s="149"/>
      <c r="K924" s="149"/>
      <c r="L924" s="128"/>
      <c r="M924" s="116"/>
      <c r="N924" s="120"/>
      <c r="O924" s="120"/>
      <c r="P924" s="129"/>
      <c r="Q924" s="116"/>
      <c r="R924" s="149"/>
      <c r="S924" s="149"/>
      <c r="T924" s="115"/>
      <c r="U924" s="116"/>
      <c r="V924" s="120"/>
      <c r="W924" s="116"/>
      <c r="X924" s="115"/>
      <c r="Y924" s="115"/>
      <c r="Z924" s="115"/>
      <c r="AA924" s="115"/>
      <c r="AB924" s="115"/>
      <c r="AC924" s="115"/>
      <c r="AD924" s="115"/>
      <c r="AE924" s="115"/>
      <c r="AF924" s="115"/>
    </row>
    <row r="925" spans="1:32" ht="12.75" customHeight="1">
      <c r="A925" s="125">
        <v>922</v>
      </c>
      <c r="B925" s="126">
        <v>78.042766719374185</v>
      </c>
      <c r="C925" s="127">
        <f t="shared" si="45"/>
        <v>11.814035288053322</v>
      </c>
      <c r="D925" s="128"/>
      <c r="H925" s="129"/>
      <c r="I925" s="130">
        <f t="shared" si="48"/>
        <v>922</v>
      </c>
      <c r="J925" s="149"/>
      <c r="K925" s="149"/>
      <c r="L925" s="128"/>
      <c r="M925" s="116"/>
      <c r="N925" s="120"/>
      <c r="O925" s="120"/>
      <c r="P925" s="129"/>
      <c r="Q925" s="116"/>
      <c r="R925" s="149"/>
      <c r="S925" s="149"/>
      <c r="T925" s="115"/>
      <c r="U925" s="116"/>
      <c r="V925" s="120"/>
      <c r="W925" s="116"/>
      <c r="X925" s="115"/>
      <c r="Y925" s="115"/>
      <c r="Z925" s="115"/>
      <c r="AA925" s="115"/>
      <c r="AB925" s="115"/>
      <c r="AC925" s="115"/>
      <c r="AD925" s="115"/>
      <c r="AE925" s="115"/>
      <c r="AF925" s="115"/>
    </row>
    <row r="926" spans="1:32" ht="12.75" customHeight="1">
      <c r="A926" s="125">
        <v>923</v>
      </c>
      <c r="B926" s="126">
        <v>78.0599176473835</v>
      </c>
      <c r="C926" s="127">
        <f t="shared" si="45"/>
        <v>11.824250240301632</v>
      </c>
      <c r="D926" s="128"/>
      <c r="H926" s="129"/>
      <c r="I926" s="130">
        <f t="shared" si="48"/>
        <v>923</v>
      </c>
      <c r="J926" s="149"/>
      <c r="K926" s="149"/>
      <c r="L926" s="128"/>
      <c r="M926" s="116"/>
      <c r="N926" s="120"/>
      <c r="O926" s="120"/>
      <c r="P926" s="129"/>
      <c r="Q926" s="116"/>
      <c r="R926" s="149"/>
      <c r="S926" s="149"/>
      <c r="T926" s="115"/>
      <c r="U926" s="116"/>
      <c r="V926" s="120"/>
      <c r="W926" s="116"/>
      <c r="X926" s="115"/>
      <c r="Y926" s="115"/>
      <c r="Z926" s="115"/>
      <c r="AA926" s="115"/>
      <c r="AB926" s="115"/>
      <c r="AC926" s="115"/>
      <c r="AD926" s="115"/>
      <c r="AE926" s="115"/>
      <c r="AF926" s="115"/>
    </row>
    <row r="927" spans="1:32" ht="12.75" customHeight="1">
      <c r="A927" s="125">
        <v>924</v>
      </c>
      <c r="B927" s="126">
        <v>78.07705552619916</v>
      </c>
      <c r="C927" s="127">
        <f t="shared" si="45"/>
        <v>11.834462682701284</v>
      </c>
      <c r="D927" s="128"/>
      <c r="H927" s="129"/>
      <c r="I927" s="130">
        <f t="shared" si="48"/>
        <v>924</v>
      </c>
      <c r="J927" s="149"/>
      <c r="K927" s="149"/>
      <c r="L927" s="128"/>
      <c r="M927" s="116"/>
      <c r="N927" s="120"/>
      <c r="O927" s="120"/>
      <c r="P927" s="129"/>
      <c r="Q927" s="116"/>
      <c r="R927" s="149"/>
      <c r="S927" s="149"/>
      <c r="T927" s="115"/>
      <c r="U927" s="116"/>
      <c r="V927" s="120"/>
      <c r="W927" s="116"/>
      <c r="X927" s="115"/>
      <c r="Y927" s="115"/>
      <c r="Z927" s="115"/>
      <c r="AA927" s="115"/>
      <c r="AB927" s="115"/>
      <c r="AC927" s="115"/>
      <c r="AD927" s="115"/>
      <c r="AE927" s="115"/>
      <c r="AF927" s="115"/>
    </row>
    <row r="928" spans="1:32" ht="12.75" customHeight="1">
      <c r="A928" s="125">
        <v>925</v>
      </c>
      <c r="B928" s="126">
        <v>78.094180384050873</v>
      </c>
      <c r="C928" s="127">
        <f t="shared" si="45"/>
        <v>11.844672617742361</v>
      </c>
      <c r="D928" s="128"/>
      <c r="H928" s="129"/>
      <c r="I928" s="130">
        <f t="shared" si="48"/>
        <v>925</v>
      </c>
      <c r="J928" s="149"/>
      <c r="K928" s="149"/>
      <c r="L928" s="128"/>
      <c r="M928" s="116"/>
      <c r="N928" s="120"/>
      <c r="O928" s="120"/>
      <c r="P928" s="129"/>
      <c r="Q928" s="116"/>
      <c r="R928" s="149"/>
      <c r="S928" s="149"/>
      <c r="T928" s="115"/>
      <c r="U928" s="116"/>
      <c r="V928" s="120"/>
      <c r="W928" s="116"/>
      <c r="X928" s="115"/>
      <c r="Y928" s="115"/>
      <c r="Z928" s="115"/>
      <c r="AA928" s="115"/>
      <c r="AB928" s="115"/>
      <c r="AC928" s="115"/>
      <c r="AD928" s="115"/>
      <c r="AE928" s="115"/>
      <c r="AF928" s="115"/>
    </row>
    <row r="929" spans="1:32" ht="12.75" customHeight="1">
      <c r="A929" s="125">
        <v>926</v>
      </c>
      <c r="B929" s="126">
        <v>78.111292249076868</v>
      </c>
      <c r="C929" s="127">
        <f t="shared" si="45"/>
        <v>11.854880047909381</v>
      </c>
      <c r="D929" s="128"/>
      <c r="H929" s="129"/>
      <c r="I929" s="130">
        <f t="shared" si="48"/>
        <v>926</v>
      </c>
      <c r="J929" s="149"/>
      <c r="K929" s="149"/>
      <c r="L929" s="128"/>
      <c r="M929" s="116"/>
      <c r="N929" s="120"/>
      <c r="O929" s="120"/>
      <c r="P929" s="129"/>
      <c r="Q929" s="116"/>
      <c r="R929" s="149"/>
      <c r="S929" s="149"/>
      <c r="T929" s="115"/>
      <c r="U929" s="116"/>
      <c r="V929" s="120"/>
      <c r="W929" s="116"/>
      <c r="X929" s="115"/>
      <c r="Y929" s="115"/>
      <c r="Z929" s="115"/>
      <c r="AA929" s="115"/>
      <c r="AB929" s="115"/>
      <c r="AC929" s="115"/>
      <c r="AD929" s="115"/>
      <c r="AE929" s="115"/>
      <c r="AF929" s="115"/>
    </row>
    <row r="930" spans="1:32" ht="12.75" customHeight="1">
      <c r="A930" s="125">
        <v>927</v>
      </c>
      <c r="B930" s="126">
        <v>78.128391149324301</v>
      </c>
      <c r="C930" s="127">
        <f t="shared" si="45"/>
        <v>11.865084975681304</v>
      </c>
      <c r="D930" s="128"/>
      <c r="H930" s="129"/>
      <c r="I930" s="130">
        <f t="shared" si="48"/>
        <v>927</v>
      </c>
      <c r="J930" s="149"/>
      <c r="K930" s="149"/>
      <c r="L930" s="128"/>
      <c r="M930" s="116"/>
      <c r="N930" s="120"/>
      <c r="O930" s="120"/>
      <c r="P930" s="129"/>
      <c r="Q930" s="116"/>
      <c r="R930" s="149"/>
      <c r="S930" s="149"/>
      <c r="T930" s="115"/>
      <c r="U930" s="116"/>
      <c r="V930" s="120"/>
      <c r="W930" s="116"/>
      <c r="X930" s="115"/>
      <c r="Y930" s="115"/>
      <c r="Z930" s="115"/>
      <c r="AA930" s="115"/>
      <c r="AB930" s="115"/>
      <c r="AC930" s="115"/>
      <c r="AD930" s="115"/>
      <c r="AE930" s="115"/>
      <c r="AF930" s="115"/>
    </row>
    <row r="931" spans="1:32" ht="12.75" customHeight="1">
      <c r="A931" s="125">
        <v>928</v>
      </c>
      <c r="B931" s="126">
        <v>78.145477112749532</v>
      </c>
      <c r="C931" s="127">
        <f t="shared" si="45"/>
        <v>11.875287403531582</v>
      </c>
      <c r="D931" s="128"/>
      <c r="H931" s="129"/>
      <c r="I931" s="130">
        <f t="shared" si="48"/>
        <v>928</v>
      </c>
      <c r="J931" s="149"/>
      <c r="K931" s="149"/>
      <c r="L931" s="128"/>
      <c r="M931" s="116"/>
      <c r="N931" s="120"/>
      <c r="O931" s="120"/>
      <c r="P931" s="129"/>
      <c r="Q931" s="116"/>
      <c r="R931" s="149"/>
      <c r="S931" s="149"/>
      <c r="T931" s="115"/>
      <c r="U931" s="116"/>
      <c r="V931" s="120"/>
      <c r="W931" s="116"/>
      <c r="X931" s="115"/>
      <c r="Y931" s="115"/>
      <c r="Z931" s="115"/>
      <c r="AA931" s="115"/>
      <c r="AB931" s="115"/>
      <c r="AC931" s="115"/>
      <c r="AD931" s="115"/>
      <c r="AE931" s="115"/>
      <c r="AF931" s="115"/>
    </row>
    <row r="932" spans="1:32" ht="12.75" customHeight="1">
      <c r="A932" s="125">
        <v>929</v>
      </c>
      <c r="B932" s="126">
        <v>78.162550167218654</v>
      </c>
      <c r="C932" s="127">
        <f t="shared" si="45"/>
        <v>11.885487333928138</v>
      </c>
      <c r="D932" s="128"/>
      <c r="H932" s="129"/>
      <c r="I932" s="130">
        <f t="shared" si="48"/>
        <v>929</v>
      </c>
      <c r="J932" s="149"/>
      <c r="K932" s="149"/>
      <c r="L932" s="128"/>
      <c r="M932" s="116"/>
      <c r="N932" s="120"/>
      <c r="O932" s="120"/>
      <c r="P932" s="129"/>
      <c r="Q932" s="116"/>
      <c r="R932" s="149"/>
      <c r="S932" s="149"/>
      <c r="T932" s="115"/>
      <c r="U932" s="116"/>
      <c r="V932" s="120"/>
      <c r="W932" s="116"/>
      <c r="X932" s="115"/>
      <c r="Y932" s="115"/>
      <c r="Z932" s="115"/>
      <c r="AA932" s="115"/>
      <c r="AB932" s="115"/>
      <c r="AC932" s="115"/>
      <c r="AD932" s="115"/>
      <c r="AE932" s="115"/>
      <c r="AF932" s="115"/>
    </row>
    <row r="933" spans="1:32" ht="12.75" customHeight="1">
      <c r="A933" s="125">
        <v>930</v>
      </c>
      <c r="B933" s="126">
        <v>78.179610340507836</v>
      </c>
      <c r="C933" s="127">
        <f t="shared" si="45"/>
        <v>11.895684769333412</v>
      </c>
      <c r="D933" s="128"/>
      <c r="H933" s="129"/>
      <c r="I933" s="130">
        <f t="shared" si="48"/>
        <v>930</v>
      </c>
      <c r="J933" s="149"/>
      <c r="K933" s="149"/>
      <c r="L933" s="128"/>
      <c r="M933" s="116"/>
      <c r="N933" s="120"/>
      <c r="O933" s="120"/>
      <c r="P933" s="129"/>
      <c r="Q933" s="116"/>
      <c r="R933" s="149"/>
      <c r="S933" s="149"/>
      <c r="T933" s="115"/>
      <c r="U933" s="116"/>
      <c r="V933" s="120"/>
      <c r="W933" s="116"/>
      <c r="X933" s="115"/>
      <c r="Y933" s="115"/>
      <c r="Z933" s="115"/>
      <c r="AA933" s="115"/>
      <c r="AB933" s="115"/>
      <c r="AC933" s="115"/>
      <c r="AD933" s="115"/>
      <c r="AE933" s="115"/>
      <c r="AF933" s="115"/>
    </row>
    <row r="934" spans="1:32" ht="12.75" customHeight="1">
      <c r="A934" s="125">
        <v>931</v>
      </c>
      <c r="B934" s="126">
        <v>78.1966576603036</v>
      </c>
      <c r="C934" s="127">
        <f t="shared" si="45"/>
        <v>11.905879712204381</v>
      </c>
      <c r="D934" s="128"/>
      <c r="H934" s="129"/>
      <c r="I934" s="130">
        <f t="shared" si="48"/>
        <v>931</v>
      </c>
      <c r="J934" s="149"/>
      <c r="K934" s="149"/>
      <c r="L934" s="128"/>
      <c r="M934" s="116"/>
      <c r="N934" s="120"/>
      <c r="O934" s="120"/>
      <c r="P934" s="129"/>
      <c r="Q934" s="116"/>
      <c r="R934" s="149"/>
      <c r="S934" s="149"/>
      <c r="T934" s="115"/>
      <c r="U934" s="116"/>
      <c r="V934" s="120"/>
      <c r="W934" s="116"/>
      <c r="X934" s="115"/>
      <c r="Y934" s="115"/>
      <c r="Z934" s="115"/>
      <c r="AA934" s="115"/>
      <c r="AB934" s="115"/>
      <c r="AC934" s="115"/>
      <c r="AD934" s="115"/>
      <c r="AE934" s="115"/>
      <c r="AF934" s="115"/>
    </row>
    <row r="935" spans="1:32" ht="12.75" customHeight="1">
      <c r="A935" s="125">
        <v>932</v>
      </c>
      <c r="B935" s="126">
        <v>78.213692154203414</v>
      </c>
      <c r="C935" s="127">
        <f t="shared" si="45"/>
        <v>11.916072164992556</v>
      </c>
      <c r="D935" s="128"/>
      <c r="H935" s="129"/>
      <c r="I935" s="130">
        <f t="shared" si="48"/>
        <v>932</v>
      </c>
      <c r="J935" s="149"/>
      <c r="K935" s="149"/>
      <c r="L935" s="128"/>
      <c r="M935" s="116"/>
      <c r="N935" s="120"/>
      <c r="O935" s="120"/>
      <c r="P935" s="129"/>
      <c r="Q935" s="116"/>
      <c r="R935" s="149"/>
      <c r="S935" s="149"/>
      <c r="T935" s="115"/>
      <c r="U935" s="116"/>
      <c r="V935" s="120"/>
      <c r="W935" s="116"/>
      <c r="X935" s="115"/>
      <c r="Y935" s="115"/>
      <c r="Z935" s="115"/>
      <c r="AA935" s="115"/>
      <c r="AB935" s="115"/>
      <c r="AC935" s="115"/>
      <c r="AD935" s="115"/>
      <c r="AE935" s="115"/>
      <c r="AF935" s="115"/>
    </row>
    <row r="936" spans="1:32" ht="12.75" customHeight="1">
      <c r="A936" s="125">
        <v>933</v>
      </c>
      <c r="B936" s="126">
        <v>78.230713849715912</v>
      </c>
      <c r="C936" s="127">
        <f t="shared" si="45"/>
        <v>11.926262130144018</v>
      </c>
      <c r="D936" s="128"/>
      <c r="H936" s="129"/>
      <c r="I936" s="130">
        <f t="shared" si="48"/>
        <v>933</v>
      </c>
      <c r="J936" s="149"/>
      <c r="K936" s="149"/>
      <c r="L936" s="128"/>
      <c r="M936" s="116"/>
      <c r="N936" s="120"/>
      <c r="O936" s="120"/>
      <c r="P936" s="129"/>
      <c r="Q936" s="116"/>
      <c r="R936" s="149"/>
      <c r="S936" s="149"/>
      <c r="T936" s="115"/>
      <c r="U936" s="116"/>
      <c r="V936" s="120"/>
      <c r="W936" s="116"/>
      <c r="X936" s="115"/>
      <c r="Y936" s="115"/>
      <c r="Z936" s="115"/>
      <c r="AA936" s="115"/>
      <c r="AB936" s="115"/>
      <c r="AC936" s="115"/>
      <c r="AD936" s="115"/>
      <c r="AE936" s="115"/>
      <c r="AF936" s="115"/>
    </row>
    <row r="937" spans="1:32" ht="12.75" customHeight="1">
      <c r="A937" s="125">
        <v>934</v>
      </c>
      <c r="B937" s="126">
        <v>78.247722774261277</v>
      </c>
      <c r="C937" s="127">
        <f t="shared" si="45"/>
        <v>11.936449610099439</v>
      </c>
      <c r="D937" s="128"/>
      <c r="H937" s="129"/>
      <c r="I937" s="130">
        <f t="shared" si="48"/>
        <v>934</v>
      </c>
      <c r="J937" s="149"/>
      <c r="K937" s="149"/>
      <c r="L937" s="128"/>
      <c r="M937" s="116"/>
      <c r="N937" s="120"/>
      <c r="O937" s="120"/>
      <c r="P937" s="129"/>
      <c r="Q937" s="116"/>
      <c r="R937" s="149"/>
      <c r="S937" s="149"/>
      <c r="T937" s="115"/>
      <c r="U937" s="116"/>
      <c r="V937" s="120"/>
      <c r="W937" s="116"/>
      <c r="X937" s="115"/>
      <c r="Y937" s="115"/>
      <c r="Z937" s="115"/>
      <c r="AA937" s="115"/>
      <c r="AB937" s="115"/>
      <c r="AC937" s="115"/>
      <c r="AD937" s="115"/>
      <c r="AE937" s="115"/>
      <c r="AF937" s="115"/>
    </row>
    <row r="938" spans="1:32" ht="12.75" customHeight="1">
      <c r="A938" s="125">
        <v>935</v>
      </c>
      <c r="B938" s="126">
        <v>78.26471895517173</v>
      </c>
      <c r="C938" s="127">
        <f t="shared" si="45"/>
        <v>11.946634607294085</v>
      </c>
      <c r="D938" s="128"/>
      <c r="H938" s="129"/>
      <c r="I938" s="130">
        <f t="shared" si="48"/>
        <v>935</v>
      </c>
      <c r="J938" s="149"/>
      <c r="K938" s="149"/>
      <c r="L938" s="128"/>
      <c r="M938" s="116"/>
      <c r="N938" s="120"/>
      <c r="O938" s="120"/>
      <c r="P938" s="129"/>
      <c r="Q938" s="116"/>
      <c r="R938" s="149"/>
      <c r="S938" s="149"/>
      <c r="T938" s="115"/>
      <c r="U938" s="116"/>
      <c r="V938" s="120"/>
      <c r="W938" s="116"/>
      <c r="X938" s="115"/>
      <c r="Y938" s="115"/>
      <c r="Z938" s="115"/>
      <c r="AA938" s="115"/>
      <c r="AB938" s="115"/>
      <c r="AC938" s="115"/>
      <c r="AD938" s="115"/>
      <c r="AE938" s="115"/>
      <c r="AF938" s="115"/>
    </row>
    <row r="939" spans="1:32" ht="12.75" customHeight="1">
      <c r="A939" s="125">
        <v>936</v>
      </c>
      <c r="B939" s="126">
        <v>78.281702419691854</v>
      </c>
      <c r="C939" s="127">
        <f t="shared" si="45"/>
        <v>11.956817124157842</v>
      </c>
      <c r="D939" s="128"/>
      <c r="H939" s="129"/>
      <c r="I939" s="130">
        <f t="shared" si="48"/>
        <v>936</v>
      </c>
      <c r="J939" s="149"/>
      <c r="K939" s="149"/>
      <c r="L939" s="128"/>
      <c r="M939" s="116"/>
      <c r="N939" s="120"/>
      <c r="O939" s="120"/>
      <c r="P939" s="129"/>
      <c r="Q939" s="116"/>
      <c r="R939" s="149"/>
      <c r="S939" s="149"/>
      <c r="T939" s="115"/>
      <c r="U939" s="116"/>
      <c r="V939" s="120"/>
      <c r="W939" s="116"/>
      <c r="X939" s="115"/>
      <c r="Y939" s="115"/>
      <c r="Z939" s="115"/>
      <c r="AA939" s="115"/>
      <c r="AB939" s="115"/>
      <c r="AC939" s="115"/>
      <c r="AD939" s="115"/>
      <c r="AE939" s="115"/>
      <c r="AF939" s="115"/>
    </row>
    <row r="940" spans="1:32" ht="12.75" customHeight="1">
      <c r="A940" s="125">
        <v>937</v>
      </c>
      <c r="B940" s="126">
        <v>78.298673194978889</v>
      </c>
      <c r="C940" s="127">
        <f t="shared" si="45"/>
        <v>11.966997163115245</v>
      </c>
      <c r="D940" s="128"/>
      <c r="H940" s="129"/>
      <c r="I940" s="130">
        <f t="shared" si="48"/>
        <v>937</v>
      </c>
      <c r="J940" s="149"/>
      <c r="K940" s="149"/>
      <c r="L940" s="128"/>
      <c r="M940" s="116"/>
      <c r="N940" s="120"/>
      <c r="O940" s="120"/>
      <c r="P940" s="129"/>
      <c r="Q940" s="116"/>
      <c r="R940" s="149"/>
      <c r="S940" s="149"/>
      <c r="T940" s="115"/>
      <c r="U940" s="116"/>
      <c r="V940" s="120"/>
      <c r="W940" s="116"/>
      <c r="X940" s="115"/>
      <c r="Y940" s="115"/>
      <c r="Z940" s="115"/>
      <c r="AA940" s="115"/>
      <c r="AB940" s="115"/>
      <c r="AC940" s="115"/>
      <c r="AD940" s="115"/>
      <c r="AE940" s="115"/>
      <c r="AF940" s="115"/>
    </row>
    <row r="941" spans="1:32" ht="12.75" customHeight="1">
      <c r="A941" s="125">
        <v>938</v>
      </c>
      <c r="B941" s="126">
        <v>78.315631308103221</v>
      </c>
      <c r="C941" s="127">
        <f t="shared" si="45"/>
        <v>11.977174726585474</v>
      </c>
      <c r="D941" s="128"/>
      <c r="H941" s="129"/>
      <c r="I941" s="130">
        <f t="shared" si="48"/>
        <v>938</v>
      </c>
      <c r="J941" s="149"/>
      <c r="K941" s="149"/>
      <c r="L941" s="128"/>
      <c r="M941" s="116"/>
      <c r="N941" s="120"/>
      <c r="O941" s="120"/>
      <c r="P941" s="129"/>
      <c r="Q941" s="116"/>
      <c r="R941" s="149"/>
      <c r="S941" s="149"/>
      <c r="T941" s="115"/>
      <c r="U941" s="116"/>
      <c r="V941" s="120"/>
      <c r="W941" s="116"/>
      <c r="X941" s="115"/>
      <c r="Y941" s="115"/>
      <c r="Z941" s="115"/>
      <c r="AA941" s="115"/>
      <c r="AB941" s="115"/>
      <c r="AC941" s="115"/>
      <c r="AD941" s="115"/>
      <c r="AE941" s="115"/>
      <c r="AF941" s="115"/>
    </row>
    <row r="942" spans="1:32" ht="12.75" customHeight="1">
      <c r="A942" s="125">
        <v>939</v>
      </c>
      <c r="B942" s="126">
        <v>78.332576786048662</v>
      </c>
      <c r="C942" s="127">
        <f t="shared" si="45"/>
        <v>11.987349816982396</v>
      </c>
      <c r="D942" s="128"/>
      <c r="H942" s="129"/>
      <c r="I942" s="130">
        <f t="shared" si="48"/>
        <v>939</v>
      </c>
      <c r="J942" s="149"/>
      <c r="K942" s="149"/>
      <c r="L942" s="128"/>
      <c r="M942" s="116"/>
      <c r="N942" s="120"/>
      <c r="O942" s="120"/>
      <c r="P942" s="129"/>
      <c r="Q942" s="116"/>
      <c r="R942" s="149"/>
      <c r="S942" s="149"/>
      <c r="T942" s="115"/>
      <c r="U942" s="116"/>
      <c r="V942" s="120"/>
      <c r="W942" s="116"/>
      <c r="X942" s="115"/>
      <c r="Y942" s="115"/>
      <c r="Z942" s="115"/>
      <c r="AA942" s="115"/>
      <c r="AB942" s="115"/>
      <c r="AC942" s="115"/>
      <c r="AD942" s="115"/>
      <c r="AE942" s="115"/>
      <c r="AF942" s="115"/>
    </row>
    <row r="943" spans="1:32" ht="12.75" customHeight="1">
      <c r="A943" s="125">
        <v>940</v>
      </c>
      <c r="B943" s="126">
        <v>78.349509655712922</v>
      </c>
      <c r="C943" s="127">
        <f t="shared" si="45"/>
        <v>11.997522436714561</v>
      </c>
      <c r="D943" s="128"/>
      <c r="H943" s="129"/>
      <c r="I943" s="130">
        <f t="shared" si="48"/>
        <v>940</v>
      </c>
      <c r="J943" s="149"/>
      <c r="K943" s="149"/>
      <c r="L943" s="128"/>
      <c r="M943" s="116"/>
      <c r="N943" s="120"/>
      <c r="O943" s="120"/>
      <c r="P943" s="129"/>
      <c r="Q943" s="116"/>
      <c r="R943" s="149"/>
      <c r="S943" s="149"/>
      <c r="T943" s="115"/>
      <c r="U943" s="116"/>
      <c r="V943" s="120"/>
      <c r="W943" s="116"/>
      <c r="X943" s="115"/>
      <c r="Y943" s="115"/>
      <c r="Z943" s="115"/>
      <c r="AA943" s="115"/>
      <c r="AB943" s="115"/>
      <c r="AC943" s="115"/>
      <c r="AD943" s="115"/>
      <c r="AE943" s="115"/>
      <c r="AF943" s="115"/>
    </row>
    <row r="944" spans="1:32" ht="12.75" customHeight="1">
      <c r="A944" s="125">
        <v>941</v>
      </c>
      <c r="B944" s="126">
        <v>78.36642994390786</v>
      </c>
      <c r="C944" s="127">
        <f t="shared" si="45"/>
        <v>12.007692588185236</v>
      </c>
      <c r="D944" s="128"/>
      <c r="H944" s="129"/>
      <c r="I944" s="130">
        <f t="shared" si="48"/>
        <v>941</v>
      </c>
      <c r="J944" s="149"/>
      <c r="K944" s="149"/>
      <c r="L944" s="128"/>
      <c r="M944" s="116"/>
      <c r="N944" s="120"/>
      <c r="O944" s="120"/>
      <c r="P944" s="129"/>
      <c r="Q944" s="116"/>
      <c r="R944" s="149"/>
      <c r="S944" s="149"/>
      <c r="T944" s="115"/>
      <c r="U944" s="116"/>
      <c r="V944" s="120"/>
      <c r="W944" s="116"/>
      <c r="X944" s="115"/>
      <c r="Y944" s="115"/>
      <c r="Z944" s="115"/>
      <c r="AA944" s="115"/>
      <c r="AB944" s="115"/>
      <c r="AC944" s="115"/>
      <c r="AD944" s="115"/>
      <c r="AE944" s="115"/>
      <c r="AF944" s="115"/>
    </row>
    <row r="945" spans="1:32" ht="12.75" customHeight="1">
      <c r="A945" s="125">
        <v>942</v>
      </c>
      <c r="B945" s="126">
        <v>78.383337677359918</v>
      </c>
      <c r="C945" s="127">
        <f t="shared" si="45"/>
        <v>12.017860273792415</v>
      </c>
      <c r="D945" s="128"/>
      <c r="H945" s="129"/>
      <c r="I945" s="130">
        <f t="shared" si="48"/>
        <v>942</v>
      </c>
      <c r="J945" s="149"/>
      <c r="K945" s="149"/>
      <c r="L945" s="128"/>
      <c r="M945" s="116"/>
      <c r="N945" s="120"/>
      <c r="O945" s="120"/>
      <c r="P945" s="129"/>
      <c r="Q945" s="116"/>
      <c r="R945" s="149"/>
      <c r="S945" s="149"/>
      <c r="T945" s="115"/>
      <c r="U945" s="116"/>
      <c r="V945" s="120"/>
      <c r="W945" s="116"/>
      <c r="X945" s="115"/>
      <c r="Y945" s="115"/>
      <c r="Z945" s="115"/>
      <c r="AA945" s="115"/>
      <c r="AB945" s="115"/>
      <c r="AC945" s="115"/>
      <c r="AD945" s="115"/>
      <c r="AE945" s="115"/>
      <c r="AF945" s="115"/>
    </row>
    <row r="946" spans="1:32" ht="12.75" customHeight="1">
      <c r="A946" s="125">
        <v>943</v>
      </c>
      <c r="B946" s="126">
        <v>78.400232882710498</v>
      </c>
      <c r="C946" s="127">
        <f t="shared" si="45"/>
        <v>12.028025495928834</v>
      </c>
      <c r="D946" s="128"/>
      <c r="H946" s="129"/>
      <c r="I946" s="130">
        <f t="shared" si="48"/>
        <v>943</v>
      </c>
      <c r="J946" s="149"/>
      <c r="K946" s="149"/>
      <c r="L946" s="128"/>
      <c r="M946" s="116"/>
      <c r="N946" s="120"/>
      <c r="O946" s="120"/>
      <c r="P946" s="129"/>
      <c r="Q946" s="116"/>
      <c r="R946" s="149"/>
      <c r="S946" s="149"/>
      <c r="T946" s="115"/>
      <c r="U946" s="116"/>
      <c r="V946" s="120"/>
      <c r="W946" s="116"/>
      <c r="X946" s="115"/>
      <c r="Y946" s="115"/>
      <c r="Z946" s="115"/>
      <c r="AA946" s="115"/>
      <c r="AB946" s="115"/>
      <c r="AC946" s="115"/>
      <c r="AD946" s="115"/>
      <c r="AE946" s="115"/>
      <c r="AF946" s="115"/>
    </row>
    <row r="947" spans="1:32" ht="12.75" customHeight="1">
      <c r="A947" s="125">
        <v>944</v>
      </c>
      <c r="B947" s="126">
        <v>78.417115586516204</v>
      </c>
      <c r="C947" s="127">
        <f t="shared" si="45"/>
        <v>12.038188256982005</v>
      </c>
      <c r="D947" s="128"/>
      <c r="H947" s="129"/>
      <c r="I947" s="130">
        <f t="shared" si="48"/>
        <v>944</v>
      </c>
      <c r="J947" s="149"/>
      <c r="K947" s="149"/>
      <c r="L947" s="128"/>
      <c r="M947" s="116"/>
      <c r="N947" s="120"/>
      <c r="O947" s="120"/>
      <c r="P947" s="129"/>
      <c r="Q947" s="116"/>
      <c r="R947" s="149"/>
      <c r="S947" s="149"/>
      <c r="T947" s="115"/>
      <c r="U947" s="116"/>
      <c r="V947" s="120"/>
      <c r="W947" s="116"/>
      <c r="X947" s="115"/>
      <c r="Y947" s="115"/>
      <c r="Z947" s="115"/>
      <c r="AA947" s="115"/>
      <c r="AB947" s="115"/>
      <c r="AC947" s="115"/>
      <c r="AD947" s="115"/>
      <c r="AE947" s="115"/>
      <c r="AF947" s="115"/>
    </row>
    <row r="948" spans="1:32" ht="12.75" customHeight="1">
      <c r="A948" s="125">
        <v>945</v>
      </c>
      <c r="B948" s="126">
        <v>78.433985815249386</v>
      </c>
      <c r="C948" s="127">
        <f t="shared" si="45"/>
        <v>12.048348559334212</v>
      </c>
      <c r="D948" s="128"/>
      <c r="H948" s="129"/>
      <c r="I948" s="130">
        <f t="shared" si="48"/>
        <v>945</v>
      </c>
      <c r="J948" s="149"/>
      <c r="K948" s="149"/>
      <c r="L948" s="128"/>
      <c r="M948" s="116"/>
      <c r="N948" s="120"/>
      <c r="O948" s="120"/>
      <c r="P948" s="129"/>
      <c r="Q948" s="116"/>
      <c r="R948" s="149"/>
      <c r="S948" s="149"/>
      <c r="T948" s="115"/>
      <c r="U948" s="116"/>
      <c r="V948" s="120"/>
      <c r="W948" s="116"/>
      <c r="X948" s="115"/>
      <c r="Y948" s="115"/>
      <c r="Z948" s="115"/>
      <c r="AA948" s="115"/>
      <c r="AB948" s="115"/>
      <c r="AC948" s="115"/>
      <c r="AD948" s="115"/>
      <c r="AE948" s="115"/>
      <c r="AF948" s="115"/>
    </row>
    <row r="949" spans="1:32" ht="12.75" customHeight="1">
      <c r="A949" s="125">
        <v>946</v>
      </c>
      <c r="B949" s="126">
        <v>78.450843595298338</v>
      </c>
      <c r="C949" s="127">
        <f t="shared" si="45"/>
        <v>12.058506405362543</v>
      </c>
      <c r="D949" s="128"/>
      <c r="H949" s="129"/>
      <c r="I949" s="130">
        <f t="shared" si="48"/>
        <v>946</v>
      </c>
      <c r="J949" s="149"/>
      <c r="K949" s="149"/>
      <c r="L949" s="128"/>
      <c r="M949" s="116"/>
      <c r="N949" s="120"/>
      <c r="O949" s="120"/>
      <c r="P949" s="129"/>
      <c r="Q949" s="116"/>
      <c r="R949" s="149"/>
      <c r="S949" s="149"/>
      <c r="T949" s="115"/>
      <c r="U949" s="116"/>
      <c r="V949" s="120"/>
      <c r="W949" s="116"/>
      <c r="X949" s="115"/>
      <c r="Y949" s="115"/>
      <c r="Z949" s="115"/>
      <c r="AA949" s="115"/>
      <c r="AB949" s="115"/>
      <c r="AC949" s="115"/>
      <c r="AD949" s="115"/>
      <c r="AE949" s="115"/>
      <c r="AF949" s="115"/>
    </row>
    <row r="950" spans="1:32" ht="12.75" customHeight="1">
      <c r="A950" s="125">
        <v>947</v>
      </c>
      <c r="B950" s="126">
        <v>78.467688952967762</v>
      </c>
      <c r="C950" s="127">
        <f t="shared" si="45"/>
        <v>12.068661797438894</v>
      </c>
      <c r="D950" s="128"/>
      <c r="H950" s="129"/>
      <c r="I950" s="130">
        <f t="shared" si="48"/>
        <v>947</v>
      </c>
      <c r="J950" s="149"/>
      <c r="K950" s="149"/>
      <c r="L950" s="128"/>
      <c r="M950" s="116"/>
      <c r="N950" s="120"/>
      <c r="O950" s="120"/>
      <c r="P950" s="129"/>
      <c r="Q950" s="116"/>
      <c r="R950" s="149"/>
      <c r="S950" s="149"/>
      <c r="T950" s="115"/>
      <c r="U950" s="116"/>
      <c r="V950" s="120"/>
      <c r="W950" s="116"/>
      <c r="X950" s="115"/>
      <c r="Y950" s="115"/>
      <c r="Z950" s="115"/>
      <c r="AA950" s="115"/>
      <c r="AB950" s="115"/>
      <c r="AC950" s="115"/>
      <c r="AD950" s="115"/>
      <c r="AE950" s="115"/>
      <c r="AF950" s="115"/>
    </row>
    <row r="951" spans="1:32" ht="12.75" customHeight="1">
      <c r="A951" s="125">
        <v>948</v>
      </c>
      <c r="B951" s="126">
        <v>78.484521914479018</v>
      </c>
      <c r="C951" s="127">
        <f t="shared" si="45"/>
        <v>12.07881473793001</v>
      </c>
      <c r="D951" s="128"/>
      <c r="H951" s="129"/>
      <c r="I951" s="130">
        <f t="shared" si="48"/>
        <v>948</v>
      </c>
      <c r="J951" s="149"/>
      <c r="K951" s="149"/>
      <c r="L951" s="128"/>
      <c r="M951" s="116"/>
      <c r="N951" s="120"/>
      <c r="O951" s="120"/>
      <c r="P951" s="129"/>
      <c r="Q951" s="116"/>
      <c r="R951" s="149"/>
      <c r="S951" s="149"/>
      <c r="T951" s="115"/>
      <c r="U951" s="116"/>
      <c r="V951" s="120"/>
      <c r="W951" s="116"/>
      <c r="X951" s="115"/>
      <c r="Y951" s="115"/>
      <c r="Z951" s="115"/>
      <c r="AA951" s="115"/>
      <c r="AB951" s="115"/>
      <c r="AC951" s="115"/>
      <c r="AD951" s="115"/>
      <c r="AE951" s="115"/>
      <c r="AF951" s="115"/>
    </row>
    <row r="952" spans="1:32" ht="12.75" customHeight="1">
      <c r="A952" s="125">
        <v>949</v>
      </c>
      <c r="B952" s="126">
        <v>78.501342505970584</v>
      </c>
      <c r="C952" s="127">
        <f t="shared" si="45"/>
        <v>12.088965229197473</v>
      </c>
      <c r="D952" s="128"/>
      <c r="H952" s="129"/>
      <c r="I952" s="130">
        <f t="shared" si="48"/>
        <v>949</v>
      </c>
      <c r="J952" s="149"/>
      <c r="K952" s="149"/>
      <c r="L952" s="128"/>
      <c r="M952" s="116"/>
      <c r="N952" s="120"/>
      <c r="O952" s="120"/>
      <c r="P952" s="129"/>
      <c r="Q952" s="116"/>
      <c r="R952" s="149"/>
      <c r="S952" s="149"/>
      <c r="T952" s="115"/>
      <c r="U952" s="116"/>
      <c r="V952" s="120"/>
      <c r="W952" s="116"/>
      <c r="X952" s="115"/>
      <c r="Y952" s="115"/>
      <c r="Z952" s="115"/>
      <c r="AA952" s="115"/>
      <c r="AB952" s="115"/>
      <c r="AC952" s="115"/>
      <c r="AD952" s="115"/>
      <c r="AE952" s="115"/>
      <c r="AF952" s="115"/>
    </row>
    <row r="953" spans="1:32" ht="12.75" customHeight="1">
      <c r="A953" s="125">
        <v>950</v>
      </c>
      <c r="B953" s="126">
        <v>78.518150753498318</v>
      </c>
      <c r="C953" s="127">
        <f t="shared" si="45"/>
        <v>12.099113273597741</v>
      </c>
      <c r="D953" s="128"/>
      <c r="H953" s="129"/>
      <c r="I953" s="116"/>
      <c r="J953" s="149"/>
      <c r="K953" s="149"/>
      <c r="L953" s="128"/>
      <c r="M953" s="116"/>
      <c r="N953" s="120"/>
      <c r="O953" s="120"/>
      <c r="P953" s="129"/>
      <c r="Q953" s="116"/>
      <c r="R953" s="149"/>
      <c r="S953" s="149"/>
      <c r="T953" s="115"/>
      <c r="U953" s="116"/>
      <c r="V953" s="120"/>
      <c r="W953" s="116"/>
      <c r="X953" s="115"/>
      <c r="Y953" s="115"/>
      <c r="Z953" s="115"/>
      <c r="AA953" s="115"/>
      <c r="AB953" s="115"/>
      <c r="AC953" s="115"/>
      <c r="AD953" s="115"/>
      <c r="AE953" s="115"/>
      <c r="AF953" s="115"/>
    </row>
    <row r="954" spans="1:32" ht="12.75" customHeight="1">
      <c r="A954" s="125">
        <v>951</v>
      </c>
      <c r="B954" s="126">
        <v>78.534946683035841</v>
      </c>
      <c r="C954" s="127">
        <f t="shared" si="45"/>
        <v>12.109258873482158</v>
      </c>
      <c r="D954" s="128"/>
      <c r="H954" s="129"/>
      <c r="I954" s="116"/>
      <c r="J954" s="149"/>
      <c r="K954" s="149"/>
      <c r="L954" s="128"/>
      <c r="M954" s="116"/>
      <c r="N954" s="120"/>
      <c r="O954" s="120"/>
      <c r="P954" s="129"/>
      <c r="Q954" s="116"/>
      <c r="R954" s="149"/>
      <c r="S954" s="149"/>
      <c r="T954" s="115"/>
      <c r="U954" s="116"/>
      <c r="V954" s="120"/>
      <c r="W954" s="116"/>
      <c r="X954" s="115"/>
      <c r="Y954" s="115"/>
      <c r="Z954" s="115"/>
      <c r="AA954" s="115"/>
      <c r="AB954" s="115"/>
      <c r="AC954" s="115"/>
      <c r="AD954" s="115"/>
      <c r="AE954" s="115"/>
      <c r="AF954" s="115"/>
    </row>
    <row r="955" spans="1:32" ht="12.75" customHeight="1">
      <c r="A955" s="125">
        <v>952</v>
      </c>
      <c r="B955" s="126">
        <v>78.551730320474903</v>
      </c>
      <c r="C955" s="127">
        <f t="shared" si="45"/>
        <v>12.119402031196968</v>
      </c>
      <c r="D955" s="128"/>
      <c r="H955" s="129"/>
      <c r="I955" s="116"/>
      <c r="J955" s="149"/>
      <c r="K955" s="149"/>
      <c r="L955" s="128"/>
      <c r="M955" s="116"/>
      <c r="N955" s="120"/>
      <c r="O955" s="120"/>
      <c r="P955" s="129"/>
      <c r="Q955" s="116"/>
      <c r="R955" s="149"/>
      <c r="S955" s="149"/>
      <c r="T955" s="115"/>
      <c r="U955" s="116"/>
      <c r="V955" s="120"/>
      <c r="W955" s="116"/>
      <c r="X955" s="115"/>
      <c r="Y955" s="115"/>
      <c r="Z955" s="115"/>
      <c r="AA955" s="115"/>
      <c r="AB955" s="115"/>
      <c r="AC955" s="115"/>
      <c r="AD955" s="115"/>
      <c r="AE955" s="115"/>
      <c r="AF955" s="115"/>
    </row>
    <row r="956" spans="1:32" ht="12.75" customHeight="1">
      <c r="A956" s="125">
        <v>953</v>
      </c>
      <c r="B956" s="126">
        <v>78.568501691625698</v>
      </c>
      <c r="C956" s="127">
        <f t="shared" si="45"/>
        <v>12.129542749083331</v>
      </c>
      <c r="D956" s="128"/>
      <c r="H956" s="129"/>
      <c r="I956" s="116"/>
      <c r="J956" s="149"/>
      <c r="K956" s="149"/>
      <c r="L956" s="128"/>
      <c r="M956" s="116"/>
      <c r="N956" s="120"/>
      <c r="O956" s="120"/>
      <c r="P956" s="129"/>
      <c r="Q956" s="116"/>
      <c r="R956" s="149"/>
      <c r="S956" s="149"/>
      <c r="T956" s="115"/>
      <c r="U956" s="116"/>
      <c r="V956" s="120"/>
      <c r="W956" s="116"/>
      <c r="X956" s="115"/>
      <c r="Y956" s="115"/>
      <c r="Z956" s="115"/>
      <c r="AA956" s="115"/>
      <c r="AB956" s="115"/>
      <c r="AC956" s="115"/>
      <c r="AD956" s="115"/>
      <c r="AE956" s="115"/>
      <c r="AF956" s="115"/>
    </row>
    <row r="957" spans="1:32" ht="12.75" customHeight="1">
      <c r="A957" s="125">
        <v>954</v>
      </c>
      <c r="B957" s="126">
        <v>78.585260822217165</v>
      </c>
      <c r="C957" s="127">
        <f t="shared" si="45"/>
        <v>12.139681029477359</v>
      </c>
      <c r="D957" s="128"/>
      <c r="H957" s="129"/>
      <c r="I957" s="116"/>
      <c r="J957" s="149"/>
      <c r="K957" s="149"/>
      <c r="L957" s="128"/>
      <c r="M957" s="116"/>
      <c r="N957" s="120"/>
      <c r="O957" s="120"/>
      <c r="P957" s="129"/>
      <c r="Q957" s="116"/>
      <c r="R957" s="149"/>
      <c r="S957" s="149"/>
      <c r="T957" s="115"/>
      <c r="U957" s="116"/>
      <c r="V957" s="120"/>
      <c r="W957" s="116"/>
      <c r="X957" s="115"/>
      <c r="Y957" s="115"/>
      <c r="Z957" s="115"/>
      <c r="AA957" s="115"/>
      <c r="AB957" s="115"/>
      <c r="AC957" s="115"/>
      <c r="AD957" s="115"/>
      <c r="AE957" s="115"/>
      <c r="AF957" s="115"/>
    </row>
    <row r="958" spans="1:32" ht="12.75" customHeight="1">
      <c r="A958" s="125">
        <v>955</v>
      </c>
      <c r="B958" s="126">
        <v>78.602007737897452</v>
      </c>
      <c r="C958" s="127">
        <f t="shared" si="45"/>
        <v>12.149816874710096</v>
      </c>
      <c r="D958" s="128"/>
      <c r="H958" s="129"/>
      <c r="I958" s="116"/>
      <c r="J958" s="149"/>
      <c r="K958" s="149"/>
      <c r="L958" s="128"/>
      <c r="M958" s="116"/>
      <c r="N958" s="120"/>
      <c r="O958" s="120"/>
      <c r="P958" s="129"/>
      <c r="Q958" s="116"/>
      <c r="R958" s="149"/>
      <c r="S958" s="149"/>
      <c r="T958" s="115"/>
      <c r="U958" s="116"/>
      <c r="V958" s="120"/>
      <c r="W958" s="116"/>
      <c r="X958" s="115"/>
      <c r="Y958" s="115"/>
      <c r="Z958" s="115"/>
      <c r="AA958" s="115"/>
      <c r="AB958" s="115"/>
      <c r="AC958" s="115"/>
      <c r="AD958" s="115"/>
      <c r="AE958" s="115"/>
      <c r="AF958" s="115"/>
    </row>
    <row r="959" spans="1:32" ht="12.75" customHeight="1">
      <c r="A959" s="125">
        <v>956</v>
      </c>
      <c r="B959" s="126">
        <v>78.61874246423416</v>
      </c>
      <c r="C959" s="127">
        <f t="shared" si="45"/>
        <v>12.159950287107566</v>
      </c>
      <c r="D959" s="128"/>
      <c r="H959" s="129"/>
      <c r="I959" s="116"/>
      <c r="J959" s="149"/>
      <c r="K959" s="149"/>
      <c r="L959" s="128"/>
      <c r="M959" s="116"/>
      <c r="N959" s="120"/>
      <c r="O959" s="120"/>
      <c r="P959" s="129"/>
      <c r="Q959" s="116"/>
      <c r="R959" s="149"/>
      <c r="S959" s="149"/>
      <c r="T959" s="115"/>
      <c r="U959" s="116"/>
      <c r="V959" s="120"/>
      <c r="W959" s="116"/>
      <c r="X959" s="115"/>
      <c r="Y959" s="115"/>
      <c r="Z959" s="115"/>
      <c r="AA959" s="115"/>
      <c r="AB959" s="115"/>
      <c r="AC959" s="115"/>
      <c r="AD959" s="115"/>
      <c r="AE959" s="115"/>
      <c r="AF959" s="115"/>
    </row>
    <row r="960" spans="1:32" ht="12.75" customHeight="1">
      <c r="A960" s="125">
        <v>957</v>
      </c>
      <c r="B960" s="126">
        <v>78.635465026714655</v>
      </c>
      <c r="C960" s="127">
        <f t="shared" si="45"/>
        <v>12.170081268990785</v>
      </c>
      <c r="D960" s="128"/>
      <c r="H960" s="129"/>
      <c r="I960" s="116"/>
      <c r="J960" s="149"/>
      <c r="K960" s="149"/>
      <c r="L960" s="128"/>
      <c r="M960" s="116"/>
      <c r="N960" s="120"/>
      <c r="O960" s="120"/>
      <c r="P960" s="129"/>
      <c r="Q960" s="116"/>
      <c r="R960" s="149"/>
      <c r="S960" s="149"/>
      <c r="T960" s="115"/>
      <c r="U960" s="116"/>
      <c r="V960" s="120"/>
      <c r="W960" s="116"/>
      <c r="X960" s="115"/>
      <c r="Y960" s="115"/>
      <c r="Z960" s="115"/>
      <c r="AA960" s="115"/>
      <c r="AB960" s="115"/>
      <c r="AC960" s="115"/>
      <c r="AD960" s="115"/>
      <c r="AE960" s="115"/>
      <c r="AF960" s="115"/>
    </row>
    <row r="961" spans="1:32" ht="12.75" customHeight="1">
      <c r="A961" s="125">
        <v>958</v>
      </c>
      <c r="B961" s="126">
        <v>78.652175450746483</v>
      </c>
      <c r="C961" s="127">
        <f t="shared" si="45"/>
        <v>12.180209822675765</v>
      </c>
      <c r="D961" s="128"/>
      <c r="H961" s="129"/>
      <c r="I961" s="116"/>
      <c r="J961" s="149"/>
      <c r="K961" s="149"/>
      <c r="L961" s="128"/>
      <c r="M961" s="116"/>
      <c r="N961" s="120"/>
      <c r="O961" s="120"/>
      <c r="P961" s="129"/>
      <c r="Q961" s="116"/>
      <c r="R961" s="149"/>
      <c r="S961" s="149"/>
      <c r="T961" s="115"/>
      <c r="U961" s="116"/>
      <c r="V961" s="120"/>
      <c r="W961" s="116"/>
      <c r="X961" s="115"/>
      <c r="Y961" s="115"/>
      <c r="Z961" s="115"/>
      <c r="AA961" s="115"/>
      <c r="AB961" s="115"/>
      <c r="AC961" s="115"/>
      <c r="AD961" s="115"/>
      <c r="AE961" s="115"/>
      <c r="AF961" s="115"/>
    </row>
    <row r="962" spans="1:32" ht="12.75" customHeight="1">
      <c r="A962" s="125">
        <v>959</v>
      </c>
      <c r="B962" s="126">
        <v>78.668873761657679</v>
      </c>
      <c r="C962" s="127">
        <f t="shared" si="45"/>
        <v>12.190335950473537</v>
      </c>
      <c r="D962" s="128"/>
      <c r="H962" s="129"/>
      <c r="I962" s="116"/>
      <c r="J962" s="149"/>
      <c r="K962" s="149"/>
      <c r="L962" s="128"/>
      <c r="M962" s="116"/>
      <c r="N962" s="120"/>
      <c r="O962" s="120"/>
      <c r="P962" s="129"/>
      <c r="Q962" s="116"/>
      <c r="R962" s="149"/>
      <c r="S962" s="149"/>
      <c r="T962" s="115"/>
      <c r="U962" s="116"/>
      <c r="V962" s="120"/>
      <c r="W962" s="116"/>
      <c r="X962" s="115"/>
      <c r="Y962" s="115"/>
      <c r="Z962" s="115"/>
      <c r="AA962" s="115"/>
      <c r="AB962" s="115"/>
      <c r="AC962" s="115"/>
      <c r="AD962" s="115"/>
      <c r="AE962" s="115"/>
      <c r="AF962" s="115"/>
    </row>
    <row r="963" spans="1:32" ht="12.75" customHeight="1">
      <c r="A963" s="125">
        <v>960</v>
      </c>
      <c r="B963" s="126">
        <v>78.685559984697036</v>
      </c>
      <c r="C963" s="127">
        <f t="shared" si="45"/>
        <v>12.200459654690176</v>
      </c>
      <c r="D963" s="128"/>
      <c r="H963" s="129"/>
      <c r="I963" s="116"/>
      <c r="J963" s="149"/>
      <c r="K963" s="149"/>
      <c r="L963" s="128"/>
      <c r="M963" s="116"/>
      <c r="N963" s="120"/>
      <c r="O963" s="120"/>
      <c r="P963" s="129"/>
      <c r="Q963" s="116"/>
      <c r="R963" s="149"/>
      <c r="S963" s="149"/>
      <c r="T963" s="115"/>
      <c r="U963" s="116"/>
      <c r="V963" s="120"/>
      <c r="W963" s="116"/>
      <c r="X963" s="115"/>
      <c r="Y963" s="115"/>
      <c r="Z963" s="115"/>
      <c r="AA963" s="115"/>
      <c r="AB963" s="115"/>
      <c r="AC963" s="115"/>
      <c r="AD963" s="115"/>
      <c r="AE963" s="115"/>
      <c r="AF963" s="115"/>
    </row>
    <row r="964" spans="1:32" ht="12.75" customHeight="1">
      <c r="A964" s="125">
        <v>961</v>
      </c>
      <c r="B964" s="126">
        <v>78.702234145034552</v>
      </c>
      <c r="C964" s="127">
        <f t="shared" si="45"/>
        <v>12.210580937626801</v>
      </c>
      <c r="D964" s="128"/>
      <c r="H964" s="129"/>
      <c r="I964" s="116"/>
      <c r="J964" s="149"/>
      <c r="K964" s="149"/>
      <c r="L964" s="128"/>
      <c r="M964" s="116"/>
      <c r="N964" s="120"/>
      <c r="O964" s="120"/>
      <c r="P964" s="129"/>
      <c r="Q964" s="116"/>
      <c r="R964" s="149"/>
      <c r="S964" s="149"/>
      <c r="T964" s="115"/>
      <c r="U964" s="116"/>
      <c r="V964" s="120"/>
      <c r="W964" s="116"/>
      <c r="X964" s="115"/>
      <c r="Y964" s="115"/>
      <c r="Z964" s="115"/>
      <c r="AA964" s="115"/>
      <c r="AB964" s="115"/>
      <c r="AC964" s="115"/>
      <c r="AD964" s="115"/>
      <c r="AE964" s="115"/>
      <c r="AF964" s="115"/>
    </row>
    <row r="965" spans="1:32" ht="12.75" customHeight="1">
      <c r="A965" s="125">
        <v>962</v>
      </c>
      <c r="B965" s="126">
        <v>78.718896267761636</v>
      </c>
      <c r="C965" s="127">
        <f t="shared" si="45"/>
        <v>12.220699801579602</v>
      </c>
      <c r="D965" s="128"/>
      <c r="H965" s="129"/>
      <c r="I965" s="116"/>
      <c r="J965" s="149"/>
      <c r="K965" s="149"/>
      <c r="L965" s="128"/>
      <c r="M965" s="116"/>
      <c r="N965" s="120"/>
      <c r="O965" s="120"/>
      <c r="P965" s="129"/>
      <c r="Q965" s="116"/>
      <c r="R965" s="149"/>
      <c r="S965" s="149"/>
      <c r="T965" s="115"/>
      <c r="U965" s="116"/>
      <c r="V965" s="120"/>
      <c r="W965" s="116"/>
      <c r="X965" s="115"/>
      <c r="Y965" s="115"/>
      <c r="Z965" s="115"/>
      <c r="AA965" s="115"/>
      <c r="AB965" s="115"/>
      <c r="AC965" s="115"/>
      <c r="AD965" s="115"/>
      <c r="AE965" s="115"/>
      <c r="AF965" s="115"/>
    </row>
    <row r="966" spans="1:32" ht="12.75" customHeight="1">
      <c r="A966" s="125">
        <v>963</v>
      </c>
      <c r="B966" s="126">
        <v>78.735546377891524</v>
      </c>
      <c r="C966" s="127">
        <f t="shared" si="45"/>
        <v>12.23081624883986</v>
      </c>
      <c r="D966" s="128"/>
      <c r="H966" s="129"/>
      <c r="I966" s="116"/>
      <c r="J966" s="149"/>
      <c r="K966" s="149"/>
      <c r="L966" s="128"/>
      <c r="M966" s="116"/>
      <c r="N966" s="120"/>
      <c r="O966" s="120"/>
      <c r="P966" s="129"/>
      <c r="Q966" s="116"/>
      <c r="R966" s="149"/>
      <c r="S966" s="149"/>
      <c r="T966" s="115"/>
      <c r="U966" s="116"/>
      <c r="V966" s="120"/>
      <c r="W966" s="116"/>
      <c r="X966" s="115"/>
      <c r="Y966" s="115"/>
      <c r="Z966" s="115"/>
      <c r="AA966" s="115"/>
      <c r="AB966" s="115"/>
      <c r="AC966" s="115"/>
      <c r="AD966" s="115"/>
      <c r="AE966" s="115"/>
      <c r="AF966" s="115"/>
    </row>
    <row r="967" spans="1:32" ht="12.75" customHeight="1">
      <c r="A967" s="125">
        <v>964</v>
      </c>
      <c r="B967" s="126">
        <v>78.752184500359533</v>
      </c>
      <c r="C967" s="127">
        <f t="shared" si="45"/>
        <v>12.24093028169395</v>
      </c>
      <c r="D967" s="128"/>
      <c r="H967" s="129"/>
      <c r="I967" s="116"/>
      <c r="J967" s="149"/>
      <c r="K967" s="149"/>
      <c r="L967" s="128"/>
      <c r="M967" s="116"/>
      <c r="N967" s="120"/>
      <c r="O967" s="120"/>
      <c r="P967" s="129"/>
      <c r="Q967" s="116"/>
      <c r="R967" s="149"/>
      <c r="S967" s="149"/>
      <c r="T967" s="115"/>
      <c r="U967" s="116"/>
      <c r="V967" s="120"/>
      <c r="W967" s="116"/>
      <c r="X967" s="115"/>
      <c r="Y967" s="115"/>
      <c r="Z967" s="115"/>
      <c r="AA967" s="115"/>
      <c r="AB967" s="115"/>
      <c r="AC967" s="115"/>
      <c r="AD967" s="115"/>
      <c r="AE967" s="115"/>
      <c r="AF967" s="115"/>
    </row>
    <row r="968" spans="1:32" ht="12.75" customHeight="1">
      <c r="A968" s="125">
        <v>965</v>
      </c>
      <c r="B968" s="126">
        <v>78.768810660023476</v>
      </c>
      <c r="C968" s="127">
        <f t="shared" si="45"/>
        <v>12.251041902423367</v>
      </c>
      <c r="D968" s="128"/>
      <c r="H968" s="129"/>
      <c r="I968" s="116"/>
      <c r="J968" s="149"/>
      <c r="K968" s="149"/>
      <c r="L968" s="128"/>
      <c r="M968" s="116"/>
      <c r="N968" s="120"/>
      <c r="O968" s="120"/>
      <c r="P968" s="129"/>
      <c r="Q968" s="116"/>
      <c r="R968" s="149"/>
      <c r="S968" s="149"/>
      <c r="T968" s="115"/>
      <c r="U968" s="116"/>
      <c r="V968" s="120"/>
      <c r="W968" s="116"/>
      <c r="X968" s="115"/>
      <c r="Y968" s="115"/>
      <c r="Z968" s="115"/>
      <c r="AA968" s="115"/>
      <c r="AB968" s="115"/>
      <c r="AC968" s="115"/>
      <c r="AD968" s="115"/>
      <c r="AE968" s="115"/>
      <c r="AF968" s="115"/>
    </row>
    <row r="969" spans="1:32" ht="12.75" customHeight="1">
      <c r="A969" s="125">
        <v>966</v>
      </c>
      <c r="B969" s="126">
        <v>78.785424881663872</v>
      </c>
      <c r="C969" s="127">
        <f t="shared" si="45"/>
        <v>12.261151113304742</v>
      </c>
      <c r="D969" s="128"/>
      <c r="H969" s="129"/>
      <c r="I969" s="116"/>
      <c r="J969" s="149"/>
      <c r="K969" s="149"/>
      <c r="L969" s="128"/>
      <c r="M969" s="116"/>
      <c r="N969" s="120"/>
      <c r="O969" s="120"/>
      <c r="P969" s="129"/>
      <c r="Q969" s="116"/>
      <c r="R969" s="149"/>
      <c r="S969" s="149"/>
      <c r="T969" s="115"/>
      <c r="U969" s="116"/>
      <c r="V969" s="120"/>
      <c r="W969" s="116"/>
      <c r="X969" s="115"/>
      <c r="Y969" s="115"/>
      <c r="Z969" s="115"/>
      <c r="AA969" s="115"/>
      <c r="AB969" s="115"/>
      <c r="AC969" s="115"/>
      <c r="AD969" s="115"/>
      <c r="AE969" s="115"/>
      <c r="AF969" s="115"/>
    </row>
    <row r="970" spans="1:32" ht="12.75" customHeight="1">
      <c r="A970" s="125">
        <v>967</v>
      </c>
      <c r="B970" s="126">
        <v>78.802027189984344</v>
      </c>
      <c r="C970" s="127">
        <f t="shared" si="45"/>
        <v>12.27125791660985</v>
      </c>
      <c r="D970" s="128"/>
      <c r="H970" s="129"/>
      <c r="I970" s="116"/>
      <c r="J970" s="149"/>
      <c r="K970" s="149"/>
      <c r="L970" s="128"/>
      <c r="M970" s="116"/>
      <c r="N970" s="120"/>
      <c r="O970" s="120"/>
      <c r="P970" s="129"/>
      <c r="Q970" s="116"/>
      <c r="R970" s="149"/>
      <c r="S970" s="149"/>
      <c r="T970" s="115"/>
      <c r="U970" s="116"/>
      <c r="V970" s="120"/>
      <c r="W970" s="116"/>
      <c r="X970" s="115"/>
      <c r="Y970" s="115"/>
      <c r="Z970" s="115"/>
      <c r="AA970" s="115"/>
      <c r="AB970" s="115"/>
      <c r="AC970" s="115"/>
      <c r="AD970" s="115"/>
      <c r="AE970" s="115"/>
      <c r="AF970" s="115"/>
    </row>
    <row r="971" spans="1:32" ht="12.75" customHeight="1">
      <c r="A971" s="125">
        <v>968</v>
      </c>
      <c r="B971" s="126">
        <v>78.818617609611948</v>
      </c>
      <c r="C971" s="127">
        <f t="shared" si="45"/>
        <v>12.281362314605632</v>
      </c>
      <c r="D971" s="128"/>
      <c r="H971" s="129"/>
      <c r="I971" s="116"/>
      <c r="J971" s="149"/>
      <c r="K971" s="149"/>
      <c r="L971" s="128"/>
      <c r="M971" s="116"/>
      <c r="N971" s="120"/>
      <c r="O971" s="120"/>
      <c r="P971" s="129"/>
      <c r="Q971" s="116"/>
      <c r="R971" s="149"/>
      <c r="S971" s="149"/>
      <c r="T971" s="115"/>
      <c r="U971" s="116"/>
      <c r="V971" s="120"/>
      <c r="W971" s="116"/>
      <c r="X971" s="115"/>
      <c r="Y971" s="115"/>
      <c r="Z971" s="115"/>
      <c r="AA971" s="115"/>
      <c r="AB971" s="115"/>
      <c r="AC971" s="115"/>
      <c r="AD971" s="115"/>
      <c r="AE971" s="115"/>
      <c r="AF971" s="115"/>
    </row>
    <row r="972" spans="1:32" ht="12.75" customHeight="1">
      <c r="A972" s="125">
        <v>969</v>
      </c>
      <c r="B972" s="126">
        <v>78.835196165097386</v>
      </c>
      <c r="C972" s="127">
        <f t="shared" si="45"/>
        <v>12.291464309554216</v>
      </c>
      <c r="D972" s="128"/>
      <c r="H972" s="129"/>
      <c r="I972" s="116"/>
      <c r="J972" s="149"/>
      <c r="K972" s="149"/>
      <c r="L972" s="128"/>
      <c r="M972" s="116"/>
      <c r="N972" s="120"/>
      <c r="O972" s="120"/>
      <c r="P972" s="129"/>
      <c r="Q972" s="116"/>
      <c r="R972" s="149"/>
      <c r="S972" s="149"/>
      <c r="T972" s="115"/>
      <c r="U972" s="116"/>
      <c r="V972" s="120"/>
      <c r="W972" s="116"/>
      <c r="X972" s="115"/>
      <c r="Y972" s="115"/>
      <c r="Z972" s="115"/>
      <c r="AA972" s="115"/>
      <c r="AB972" s="115"/>
      <c r="AC972" s="115"/>
      <c r="AD972" s="115"/>
      <c r="AE972" s="115"/>
      <c r="AF972" s="115"/>
    </row>
    <row r="973" spans="1:32" ht="12.75" customHeight="1">
      <c r="A973" s="125">
        <v>970</v>
      </c>
      <c r="B973" s="126">
        <v>78.851762880915473</v>
      </c>
      <c r="C973" s="127">
        <f t="shared" si="45"/>
        <v>12.301563903712919</v>
      </c>
      <c r="D973" s="128"/>
      <c r="H973" s="129"/>
      <c r="I973" s="116"/>
      <c r="J973" s="149"/>
      <c r="K973" s="149"/>
      <c r="L973" s="128"/>
      <c r="M973" s="116"/>
      <c r="N973" s="120"/>
      <c r="O973" s="120"/>
      <c r="P973" s="129"/>
      <c r="Q973" s="116"/>
      <c r="R973" s="149"/>
      <c r="S973" s="149"/>
      <c r="T973" s="115"/>
      <c r="U973" s="116"/>
      <c r="V973" s="120"/>
      <c r="W973" s="116"/>
      <c r="X973" s="115"/>
      <c r="Y973" s="115"/>
      <c r="Z973" s="115"/>
      <c r="AA973" s="115"/>
      <c r="AB973" s="115"/>
      <c r="AC973" s="115"/>
      <c r="AD973" s="115"/>
      <c r="AE973" s="115"/>
      <c r="AF973" s="115"/>
    </row>
    <row r="974" spans="1:32" ht="12.75" customHeight="1">
      <c r="A974" s="125">
        <v>971</v>
      </c>
      <c r="B974" s="126">
        <v>78.868317781465279</v>
      </c>
      <c r="C974" s="127">
        <f t="shared" si="45"/>
        <v>12.311661099334279</v>
      </c>
      <c r="D974" s="128"/>
      <c r="H974" s="129"/>
      <c r="I974" s="116"/>
      <c r="J974" s="149"/>
      <c r="K974" s="149"/>
      <c r="L974" s="128"/>
      <c r="M974" s="116"/>
      <c r="N974" s="120"/>
      <c r="O974" s="120"/>
      <c r="P974" s="129"/>
      <c r="Q974" s="116"/>
      <c r="R974" s="149"/>
      <c r="S974" s="149"/>
      <c r="T974" s="115"/>
      <c r="U974" s="116"/>
      <c r="V974" s="120"/>
      <c r="W974" s="116"/>
      <c r="X974" s="115"/>
      <c r="Y974" s="115"/>
      <c r="Z974" s="115"/>
      <c r="AA974" s="115"/>
      <c r="AB974" s="115"/>
      <c r="AC974" s="115"/>
      <c r="AD974" s="115"/>
      <c r="AE974" s="115"/>
      <c r="AF974" s="115"/>
    </row>
    <row r="975" spans="1:32" ht="12.75" customHeight="1">
      <c r="A975" s="125">
        <v>972</v>
      </c>
      <c r="B975" s="126">
        <v>78.884860891070602</v>
      </c>
      <c r="C975" s="127">
        <f t="shared" si="45"/>
        <v>12.32175589866605</v>
      </c>
      <c r="D975" s="128"/>
      <c r="H975" s="129"/>
      <c r="I975" s="116"/>
      <c r="J975" s="149"/>
      <c r="K975" s="149"/>
      <c r="L975" s="128"/>
      <c r="M975" s="116"/>
      <c r="N975" s="120"/>
      <c r="O975" s="120"/>
      <c r="P975" s="129"/>
      <c r="Q975" s="116"/>
      <c r="R975" s="149"/>
      <c r="S975" s="149"/>
      <c r="T975" s="115"/>
      <c r="U975" s="116"/>
      <c r="V975" s="120"/>
      <c r="W975" s="116"/>
      <c r="X975" s="115"/>
      <c r="Y975" s="115"/>
      <c r="Z975" s="115"/>
      <c r="AA975" s="115"/>
      <c r="AB975" s="115"/>
      <c r="AC975" s="115"/>
      <c r="AD975" s="115"/>
      <c r="AE975" s="115"/>
      <c r="AF975" s="115"/>
    </row>
    <row r="976" spans="1:32" ht="12.75" customHeight="1">
      <c r="A976" s="125">
        <v>973</v>
      </c>
      <c r="B976" s="126">
        <v>78.901392233980161</v>
      </c>
      <c r="C976" s="127">
        <f t="shared" si="45"/>
        <v>12.331848303951242</v>
      </c>
      <c r="D976" s="128"/>
      <c r="H976" s="129"/>
      <c r="I976" s="116"/>
      <c r="J976" s="149"/>
      <c r="K976" s="149"/>
      <c r="L976" s="128"/>
      <c r="M976" s="116"/>
      <c r="N976" s="120"/>
      <c r="O976" s="120"/>
      <c r="P976" s="129"/>
      <c r="Q976" s="116"/>
      <c r="R976" s="149"/>
      <c r="S976" s="149"/>
      <c r="T976" s="115"/>
      <c r="U976" s="116"/>
      <c r="V976" s="120"/>
      <c r="W976" s="116"/>
      <c r="X976" s="115"/>
      <c r="Y976" s="115"/>
      <c r="Z976" s="115"/>
      <c r="AA976" s="115"/>
      <c r="AB976" s="115"/>
      <c r="AC976" s="115"/>
      <c r="AD976" s="115"/>
      <c r="AE976" s="115"/>
      <c r="AF976" s="115"/>
    </row>
    <row r="977" spans="1:32" ht="12.75" customHeight="1">
      <c r="A977" s="125">
        <v>974</v>
      </c>
      <c r="B977" s="126">
        <v>78.917911834367985</v>
      </c>
      <c r="C977" s="127">
        <f t="shared" si="45"/>
        <v>12.341938317428117</v>
      </c>
      <c r="D977" s="128"/>
      <c r="H977" s="129"/>
      <c r="I977" s="116"/>
      <c r="J977" s="149"/>
      <c r="K977" s="149"/>
      <c r="L977" s="128"/>
      <c r="M977" s="116"/>
      <c r="N977" s="120"/>
      <c r="O977" s="120"/>
      <c r="P977" s="129"/>
      <c r="Q977" s="116"/>
      <c r="R977" s="149"/>
      <c r="S977" s="149"/>
      <c r="T977" s="115"/>
      <c r="U977" s="116"/>
      <c r="V977" s="120"/>
      <c r="W977" s="116"/>
      <c r="X977" s="115"/>
      <c r="Y977" s="115"/>
      <c r="Z977" s="115"/>
      <c r="AA977" s="115"/>
      <c r="AB977" s="115"/>
      <c r="AC977" s="115"/>
      <c r="AD977" s="115"/>
      <c r="AE977" s="115"/>
      <c r="AF977" s="115"/>
    </row>
    <row r="978" spans="1:32" ht="12.75" customHeight="1">
      <c r="A978" s="125">
        <v>975</v>
      </c>
      <c r="B978" s="126">
        <v>78.934419716333636</v>
      </c>
      <c r="C978" s="127">
        <f t="shared" si="45"/>
        <v>12.352025941330211</v>
      </c>
      <c r="D978" s="128"/>
      <c r="H978" s="129"/>
      <c r="I978" s="116"/>
      <c r="J978" s="149"/>
      <c r="K978" s="149"/>
      <c r="L978" s="128"/>
      <c r="M978" s="116"/>
      <c r="N978" s="120"/>
      <c r="O978" s="120"/>
      <c r="P978" s="129"/>
      <c r="Q978" s="116"/>
      <c r="R978" s="149"/>
      <c r="S978" s="149"/>
      <c r="T978" s="115"/>
      <c r="U978" s="116"/>
      <c r="V978" s="120"/>
      <c r="W978" s="116"/>
      <c r="X978" s="115"/>
      <c r="Y978" s="115"/>
      <c r="Z978" s="115"/>
      <c r="AA978" s="115"/>
      <c r="AB978" s="115"/>
      <c r="AC978" s="115"/>
      <c r="AD978" s="115"/>
      <c r="AE978" s="115"/>
      <c r="AF978" s="115"/>
    </row>
    <row r="979" spans="1:32" ht="12.75" customHeight="1">
      <c r="A979" s="125">
        <v>976</v>
      </c>
      <c r="B979" s="126">
        <v>78.950915903902597</v>
      </c>
      <c r="C979" s="127">
        <f t="shared" si="45"/>
        <v>12.362111177886357</v>
      </c>
      <c r="D979" s="128"/>
      <c r="H979" s="129"/>
      <c r="I979" s="116"/>
      <c r="J979" s="149"/>
      <c r="K979" s="149"/>
      <c r="L979" s="128"/>
      <c r="M979" s="116"/>
      <c r="N979" s="120"/>
      <c r="O979" s="120"/>
      <c r="P979" s="129"/>
      <c r="Q979" s="116"/>
      <c r="R979" s="149"/>
      <c r="S979" s="149"/>
      <c r="T979" s="115"/>
      <c r="U979" s="116"/>
      <c r="V979" s="120"/>
      <c r="W979" s="116"/>
      <c r="X979" s="115"/>
      <c r="Y979" s="115"/>
      <c r="Z979" s="115"/>
      <c r="AA979" s="115"/>
      <c r="AB979" s="115"/>
      <c r="AC979" s="115"/>
      <c r="AD979" s="115"/>
      <c r="AE979" s="115"/>
      <c r="AF979" s="115"/>
    </row>
    <row r="980" spans="1:32" ht="12.75" customHeight="1">
      <c r="A980" s="125">
        <v>977</v>
      </c>
      <c r="B980" s="126">
        <v>78.967400421026568</v>
      </c>
      <c r="C980" s="127">
        <f t="shared" si="45"/>
        <v>12.372194029320676</v>
      </c>
      <c r="D980" s="128"/>
      <c r="H980" s="129"/>
      <c r="I980" s="116"/>
      <c r="J980" s="149"/>
      <c r="K980" s="149"/>
      <c r="L980" s="128"/>
      <c r="M980" s="116"/>
      <c r="N980" s="120"/>
      <c r="O980" s="120"/>
      <c r="P980" s="129"/>
      <c r="Q980" s="116"/>
      <c r="R980" s="149"/>
      <c r="S980" s="149"/>
      <c r="T980" s="115"/>
      <c r="U980" s="116"/>
      <c r="V980" s="120"/>
      <c r="W980" s="116"/>
      <c r="X980" s="115"/>
      <c r="Y980" s="115"/>
      <c r="Z980" s="115"/>
      <c r="AA980" s="115"/>
      <c r="AB980" s="115"/>
      <c r="AC980" s="115"/>
      <c r="AD980" s="115"/>
      <c r="AE980" s="115"/>
      <c r="AF980" s="115"/>
    </row>
    <row r="981" spans="1:32" ht="12.75" customHeight="1">
      <c r="A981" s="125">
        <v>978</v>
      </c>
      <c r="B981" s="126">
        <v>78.983873291583649</v>
      </c>
      <c r="C981" s="127">
        <f t="shared" si="45"/>
        <v>12.382274497852634</v>
      </c>
      <c r="D981" s="128"/>
      <c r="H981" s="129"/>
      <c r="I981" s="116"/>
      <c r="J981" s="149"/>
      <c r="K981" s="149"/>
      <c r="L981" s="128"/>
      <c r="M981" s="116"/>
      <c r="N981" s="120"/>
      <c r="O981" s="120"/>
      <c r="P981" s="129"/>
      <c r="Q981" s="116"/>
      <c r="R981" s="149"/>
      <c r="S981" s="149"/>
      <c r="T981" s="115"/>
      <c r="U981" s="116"/>
      <c r="V981" s="120"/>
      <c r="W981" s="116"/>
      <c r="X981" s="115"/>
      <c r="Y981" s="115"/>
      <c r="Z981" s="115"/>
      <c r="AA981" s="115"/>
      <c r="AB981" s="115"/>
      <c r="AC981" s="115"/>
      <c r="AD981" s="115"/>
      <c r="AE981" s="115"/>
      <c r="AF981" s="115"/>
    </row>
    <row r="982" spans="1:32" ht="12.75" customHeight="1">
      <c r="A982" s="125">
        <v>979</v>
      </c>
      <c r="B982" s="126">
        <v>79.000334539378812</v>
      </c>
      <c r="C982" s="127">
        <f t="shared" si="45"/>
        <v>12.392352585697012</v>
      </c>
      <c r="D982" s="128"/>
      <c r="H982" s="129"/>
      <c r="I982" s="116"/>
      <c r="J982" s="149"/>
      <c r="K982" s="149"/>
      <c r="L982" s="128"/>
      <c r="M982" s="116"/>
      <c r="N982" s="120"/>
      <c r="O982" s="120"/>
      <c r="P982" s="129"/>
      <c r="Q982" s="116"/>
      <c r="R982" s="149"/>
      <c r="S982" s="149"/>
      <c r="T982" s="115"/>
      <c r="U982" s="116"/>
      <c r="V982" s="120"/>
      <c r="W982" s="116"/>
      <c r="X982" s="115"/>
      <c r="Y982" s="115"/>
      <c r="Z982" s="115"/>
      <c r="AA982" s="115"/>
      <c r="AB982" s="115"/>
      <c r="AC982" s="115"/>
      <c r="AD982" s="115"/>
      <c r="AE982" s="115"/>
      <c r="AF982" s="115"/>
    </row>
    <row r="983" spans="1:32" ht="12.75" customHeight="1">
      <c r="A983" s="125">
        <v>980</v>
      </c>
      <c r="B983" s="126">
        <v>79.016784188144115</v>
      </c>
      <c r="C983" s="127">
        <f t="shared" si="45"/>
        <v>12.402428295063947</v>
      </c>
      <c r="D983" s="128"/>
      <c r="H983" s="129"/>
      <c r="I983" s="116"/>
      <c r="J983" s="149"/>
      <c r="K983" s="149"/>
      <c r="L983" s="128"/>
      <c r="M983" s="116"/>
      <c r="N983" s="120"/>
      <c r="O983" s="120"/>
      <c r="P983" s="129"/>
      <c r="Q983" s="116"/>
      <c r="R983" s="149"/>
      <c r="S983" s="149"/>
      <c r="T983" s="115"/>
      <c r="U983" s="116"/>
      <c r="V983" s="120"/>
      <c r="W983" s="116"/>
      <c r="X983" s="115"/>
      <c r="Y983" s="115"/>
      <c r="Z983" s="115"/>
      <c r="AA983" s="115"/>
      <c r="AB983" s="115"/>
      <c r="AC983" s="115"/>
      <c r="AD983" s="115"/>
      <c r="AE983" s="115"/>
      <c r="AF983" s="115"/>
    </row>
    <row r="984" spans="1:32" ht="12.75" customHeight="1">
      <c r="A984" s="125">
        <v>981</v>
      </c>
      <c r="B984" s="126">
        <v>79.033222261538953</v>
      </c>
      <c r="C984" s="127">
        <f t="shared" si="45"/>
        <v>12.412501628158944</v>
      </c>
      <c r="D984" s="128"/>
      <c r="H984" s="129"/>
      <c r="I984" s="116"/>
      <c r="J984" s="149"/>
      <c r="K984" s="149"/>
      <c r="L984" s="128"/>
      <c r="M984" s="116"/>
      <c r="N984" s="120"/>
      <c r="O984" s="120"/>
      <c r="P984" s="129"/>
      <c r="Q984" s="116"/>
      <c r="R984" s="149"/>
      <c r="S984" s="149"/>
      <c r="T984" s="115"/>
      <c r="U984" s="116"/>
      <c r="V984" s="120"/>
      <c r="W984" s="116"/>
      <c r="X984" s="115"/>
      <c r="Y984" s="115"/>
      <c r="Z984" s="115"/>
      <c r="AA984" s="115"/>
      <c r="AB984" s="115"/>
      <c r="AC984" s="115"/>
      <c r="AD984" s="115"/>
      <c r="AE984" s="115"/>
      <c r="AF984" s="115"/>
    </row>
    <row r="985" spans="1:32" ht="12.75" customHeight="1">
      <c r="A985" s="125">
        <v>982</v>
      </c>
      <c r="B985" s="126">
        <v>79.049648783150417</v>
      </c>
      <c r="C985" s="127">
        <f t="shared" si="45"/>
        <v>12.422572587182895</v>
      </c>
      <c r="D985" s="128"/>
      <c r="H985" s="129"/>
      <c r="I985" s="116"/>
      <c r="J985" s="149"/>
      <c r="K985" s="149"/>
      <c r="L985" s="128"/>
      <c r="M985" s="116"/>
      <c r="N985" s="120"/>
      <c r="O985" s="120"/>
      <c r="P985" s="129"/>
      <c r="Q985" s="116"/>
      <c r="R985" s="149"/>
      <c r="S985" s="149"/>
      <c r="T985" s="115"/>
      <c r="U985" s="116"/>
      <c r="V985" s="120"/>
      <c r="W985" s="116"/>
      <c r="X985" s="115"/>
      <c r="Y985" s="115"/>
      <c r="Z985" s="115"/>
      <c r="AA985" s="115"/>
      <c r="AB985" s="115"/>
      <c r="AC985" s="115"/>
      <c r="AD985" s="115"/>
      <c r="AE985" s="115"/>
      <c r="AF985" s="115"/>
    </row>
    <row r="986" spans="1:32" ht="12.75" customHeight="1">
      <c r="A986" s="125">
        <v>983</v>
      </c>
      <c r="B986" s="126">
        <v>79.066063776493635</v>
      </c>
      <c r="C986" s="127">
        <f t="shared" si="45"/>
        <v>12.432641174332067</v>
      </c>
      <c r="D986" s="128"/>
      <c r="H986" s="129"/>
      <c r="I986" s="116"/>
      <c r="J986" s="149"/>
      <c r="K986" s="149"/>
      <c r="L986" s="128"/>
      <c r="M986" s="116"/>
      <c r="N986" s="120"/>
      <c r="O986" s="120"/>
      <c r="P986" s="129"/>
      <c r="Q986" s="116"/>
      <c r="R986" s="149"/>
      <c r="S986" s="149"/>
      <c r="T986" s="115"/>
      <c r="U986" s="116"/>
      <c r="V986" s="120"/>
      <c r="W986" s="116"/>
      <c r="X986" s="115"/>
      <c r="Y986" s="115"/>
      <c r="Z986" s="115"/>
      <c r="AA986" s="115"/>
      <c r="AB986" s="115"/>
      <c r="AC986" s="115"/>
      <c r="AD986" s="115"/>
      <c r="AE986" s="115"/>
      <c r="AF986" s="115"/>
    </row>
    <row r="987" spans="1:32" ht="12.75" customHeight="1">
      <c r="A987" s="125">
        <v>984</v>
      </c>
      <c r="B987" s="126">
        <v>79.082467265011957</v>
      </c>
      <c r="C987" s="127">
        <f t="shared" si="45"/>
        <v>12.442707391798157</v>
      </c>
      <c r="D987" s="128"/>
      <c r="H987" s="129"/>
      <c r="I987" s="116"/>
      <c r="J987" s="149"/>
      <c r="K987" s="149"/>
      <c r="L987" s="128"/>
      <c r="M987" s="116"/>
      <c r="N987" s="120"/>
      <c r="O987" s="120"/>
      <c r="P987" s="129"/>
      <c r="Q987" s="116"/>
      <c r="R987" s="149"/>
      <c r="S987" s="149"/>
      <c r="T987" s="115"/>
      <c r="U987" s="116"/>
      <c r="V987" s="120"/>
      <c r="W987" s="116"/>
      <c r="X987" s="115"/>
      <c r="Y987" s="115"/>
      <c r="Z987" s="115"/>
      <c r="AA987" s="115"/>
      <c r="AB987" s="115"/>
      <c r="AC987" s="115"/>
      <c r="AD987" s="115"/>
      <c r="AE987" s="115"/>
      <c r="AF987" s="115"/>
    </row>
    <row r="988" spans="1:32" ht="12.75" customHeight="1">
      <c r="A988" s="125">
        <v>985</v>
      </c>
      <c r="B988" s="126">
        <v>79.098859272077277</v>
      </c>
      <c r="C988" s="127">
        <f t="shared" si="45"/>
        <v>12.452771241768279</v>
      </c>
      <c r="D988" s="128"/>
      <c r="H988" s="129"/>
      <c r="I988" s="116"/>
      <c r="J988" s="149"/>
      <c r="K988" s="149"/>
      <c r="L988" s="128"/>
      <c r="M988" s="116"/>
      <c r="N988" s="120"/>
      <c r="O988" s="120"/>
      <c r="P988" s="129"/>
      <c r="Q988" s="116"/>
      <c r="R988" s="149"/>
      <c r="S988" s="149"/>
      <c r="T988" s="115"/>
      <c r="U988" s="116"/>
      <c r="V988" s="120"/>
      <c r="W988" s="116"/>
      <c r="X988" s="115"/>
      <c r="Y988" s="115"/>
      <c r="Z988" s="115"/>
      <c r="AA988" s="115"/>
      <c r="AB988" s="115"/>
      <c r="AC988" s="115"/>
      <c r="AD988" s="115"/>
      <c r="AE988" s="115"/>
      <c r="AF988" s="115"/>
    </row>
    <row r="989" spans="1:32" ht="12.75" customHeight="1">
      <c r="A989" s="125">
        <v>986</v>
      </c>
      <c r="B989" s="126">
        <v>79.115239820990396</v>
      </c>
      <c r="C989" s="127">
        <f t="shared" si="45"/>
        <v>12.462832726424981</v>
      </c>
      <c r="D989" s="128"/>
      <c r="H989" s="129"/>
      <c r="I989" s="116"/>
      <c r="J989" s="149"/>
      <c r="K989" s="149"/>
      <c r="L989" s="128"/>
      <c r="M989" s="116"/>
      <c r="N989" s="120"/>
      <c r="O989" s="120"/>
      <c r="P989" s="129"/>
      <c r="Q989" s="116"/>
      <c r="R989" s="149"/>
      <c r="S989" s="149"/>
      <c r="T989" s="115"/>
      <c r="U989" s="116"/>
      <c r="V989" s="120"/>
      <c r="W989" s="116"/>
      <c r="X989" s="115"/>
      <c r="Y989" s="115"/>
      <c r="Z989" s="115"/>
      <c r="AA989" s="115"/>
      <c r="AB989" s="115"/>
      <c r="AC989" s="115"/>
      <c r="AD989" s="115"/>
      <c r="AE989" s="115"/>
      <c r="AF989" s="115"/>
    </row>
    <row r="990" spans="1:32" ht="12.75" customHeight="1">
      <c r="A990" s="125">
        <v>987</v>
      </c>
      <c r="B990" s="126">
        <v>79.131608934981216</v>
      </c>
      <c r="C990" s="127">
        <f t="shared" si="45"/>
        <v>12.472891847946277</v>
      </c>
      <c r="D990" s="128"/>
      <c r="H990" s="129"/>
      <c r="I990" s="116"/>
      <c r="J990" s="149"/>
      <c r="K990" s="149"/>
      <c r="L990" s="128"/>
      <c r="M990" s="116"/>
      <c r="N990" s="120"/>
      <c r="O990" s="120"/>
      <c r="P990" s="129"/>
      <c r="Q990" s="116"/>
      <c r="R990" s="149"/>
      <c r="S990" s="149"/>
      <c r="T990" s="115"/>
      <c r="U990" s="116"/>
      <c r="V990" s="120"/>
      <c r="W990" s="116"/>
      <c r="X990" s="115"/>
      <c r="Y990" s="115"/>
      <c r="Z990" s="115"/>
      <c r="AA990" s="115"/>
      <c r="AB990" s="115"/>
      <c r="AC990" s="115"/>
      <c r="AD990" s="115"/>
      <c r="AE990" s="115"/>
      <c r="AF990" s="115"/>
    </row>
    <row r="991" spans="1:32" ht="12.75" customHeight="1">
      <c r="A991" s="125">
        <v>988</v>
      </c>
      <c r="B991" s="126">
        <v>79.147966637209095</v>
      </c>
      <c r="C991" s="127">
        <f t="shared" si="45"/>
        <v>12.482948608505639</v>
      </c>
      <c r="D991" s="128"/>
      <c r="H991" s="129"/>
      <c r="I991" s="116"/>
      <c r="J991" s="149"/>
      <c r="K991" s="149"/>
      <c r="L991" s="128"/>
      <c r="M991" s="116"/>
      <c r="N991" s="120"/>
      <c r="O991" s="120"/>
      <c r="P991" s="129"/>
      <c r="Q991" s="116"/>
      <c r="R991" s="149"/>
      <c r="S991" s="149"/>
      <c r="T991" s="115"/>
      <c r="U991" s="116"/>
      <c r="V991" s="120"/>
      <c r="W991" s="116"/>
      <c r="X991" s="115"/>
      <c r="Y991" s="115"/>
      <c r="Z991" s="115"/>
      <c r="AA991" s="115"/>
      <c r="AB991" s="115"/>
      <c r="AC991" s="115"/>
      <c r="AD991" s="115"/>
      <c r="AE991" s="115"/>
      <c r="AF991" s="115"/>
    </row>
    <row r="992" spans="1:32" ht="12.75" customHeight="1">
      <c r="A992" s="125">
        <v>989</v>
      </c>
      <c r="B992" s="126">
        <v>79.164312950763033</v>
      </c>
      <c r="C992" s="127">
        <f t="shared" si="45"/>
        <v>12.493003010272036</v>
      </c>
      <c r="D992" s="128"/>
      <c r="H992" s="129"/>
      <c r="I992" s="116"/>
      <c r="J992" s="149"/>
      <c r="K992" s="149"/>
      <c r="L992" s="128"/>
      <c r="M992" s="116"/>
      <c r="N992" s="120"/>
      <c r="O992" s="120"/>
      <c r="P992" s="129"/>
      <c r="Q992" s="116"/>
      <c r="R992" s="149"/>
      <c r="S992" s="149"/>
      <c r="T992" s="115"/>
      <c r="U992" s="116"/>
      <c r="V992" s="120"/>
      <c r="W992" s="116"/>
      <c r="X992" s="115"/>
      <c r="Y992" s="115"/>
      <c r="Z992" s="115"/>
      <c r="AA992" s="115"/>
      <c r="AB992" s="115"/>
      <c r="AC992" s="115"/>
      <c r="AD992" s="115"/>
      <c r="AE992" s="115"/>
      <c r="AF992" s="115"/>
    </row>
    <row r="993" spans="1:32" ht="12.75" customHeight="1">
      <c r="A993" s="125">
        <v>990</v>
      </c>
      <c r="B993" s="126">
        <v>79.180647898662173</v>
      </c>
      <c r="C993" s="127">
        <f t="shared" si="45"/>
        <v>12.503055055409908</v>
      </c>
      <c r="D993" s="128"/>
      <c r="H993" s="129"/>
      <c r="I993" s="116"/>
      <c r="J993" s="149"/>
      <c r="K993" s="149"/>
      <c r="L993" s="128"/>
      <c r="M993" s="116"/>
      <c r="N993" s="120"/>
      <c r="O993" s="120"/>
      <c r="P993" s="129"/>
      <c r="Q993" s="116"/>
      <c r="R993" s="149"/>
      <c r="S993" s="149"/>
      <c r="T993" s="115"/>
      <c r="U993" s="116"/>
      <c r="V993" s="120"/>
      <c r="W993" s="116"/>
      <c r="X993" s="115"/>
      <c r="Y993" s="115"/>
      <c r="Z993" s="115"/>
      <c r="AA993" s="115"/>
      <c r="AB993" s="115"/>
      <c r="AC993" s="115"/>
      <c r="AD993" s="115"/>
      <c r="AE993" s="115"/>
      <c r="AF993" s="115"/>
    </row>
    <row r="994" spans="1:32" ht="12.75" customHeight="1">
      <c r="A994" s="125">
        <v>991</v>
      </c>
      <c r="B994" s="126">
        <v>79.196971503855778</v>
      </c>
      <c r="C994" s="127">
        <f t="shared" si="45"/>
        <v>12.51310474607924</v>
      </c>
      <c r="D994" s="128"/>
      <c r="H994" s="129"/>
      <c r="I994" s="116"/>
      <c r="J994" s="149"/>
      <c r="K994" s="149"/>
      <c r="L994" s="128"/>
      <c r="M994" s="116"/>
      <c r="N994" s="120"/>
      <c r="O994" s="120"/>
      <c r="P994" s="129"/>
      <c r="Q994" s="116"/>
      <c r="R994" s="149"/>
      <c r="S994" s="149"/>
      <c r="T994" s="115"/>
      <c r="U994" s="116"/>
      <c r="V994" s="120"/>
      <c r="W994" s="116"/>
      <c r="X994" s="115"/>
      <c r="Y994" s="115"/>
      <c r="Z994" s="115"/>
      <c r="AA994" s="115"/>
      <c r="AB994" s="115"/>
      <c r="AC994" s="115"/>
      <c r="AD994" s="115"/>
      <c r="AE994" s="115"/>
      <c r="AF994" s="115"/>
    </row>
    <row r="995" spans="1:32" ht="12.75" customHeight="1">
      <c r="A995" s="125">
        <v>992</v>
      </c>
      <c r="B995" s="126">
        <v>79.213283789223766</v>
      </c>
      <c r="C995" s="127">
        <f t="shared" si="45"/>
        <v>12.52315208443552</v>
      </c>
      <c r="D995" s="128"/>
      <c r="H995" s="129"/>
      <c r="I995" s="116"/>
      <c r="J995" s="149"/>
      <c r="K995" s="149"/>
      <c r="L995" s="128"/>
      <c r="M995" s="116"/>
      <c r="N995" s="120"/>
      <c r="O995" s="120"/>
      <c r="P995" s="129"/>
      <c r="Q995" s="116"/>
      <c r="R995" s="149"/>
      <c r="S995" s="149"/>
      <c r="T995" s="115"/>
      <c r="U995" s="116"/>
      <c r="V995" s="120"/>
      <c r="W995" s="116"/>
      <c r="X995" s="115"/>
      <c r="Y995" s="115"/>
      <c r="Z995" s="115"/>
      <c r="AA995" s="115"/>
      <c r="AB995" s="115"/>
      <c r="AC995" s="115"/>
      <c r="AD995" s="115"/>
      <c r="AE995" s="115"/>
      <c r="AF995" s="115"/>
    </row>
    <row r="996" spans="1:32" ht="12.75" customHeight="1">
      <c r="A996" s="125">
        <v>993</v>
      </c>
      <c r="B996" s="126">
        <v>79.229584777576903</v>
      </c>
      <c r="C996" s="127">
        <f t="shared" si="45"/>
        <v>12.533197072629783</v>
      </c>
      <c r="D996" s="128"/>
      <c r="H996" s="129"/>
      <c r="I996" s="116"/>
      <c r="J996" s="149"/>
      <c r="K996" s="149"/>
      <c r="L996" s="128"/>
      <c r="M996" s="116"/>
      <c r="N996" s="120"/>
      <c r="O996" s="120"/>
      <c r="P996" s="129"/>
      <c r="Q996" s="116"/>
      <c r="R996" s="149"/>
      <c r="S996" s="149"/>
      <c r="T996" s="115"/>
      <c r="U996" s="116"/>
      <c r="V996" s="120"/>
      <c r="W996" s="116"/>
      <c r="X996" s="115"/>
      <c r="Y996" s="115"/>
      <c r="Z996" s="115"/>
      <c r="AA996" s="115"/>
      <c r="AB996" s="115"/>
      <c r="AC996" s="115"/>
      <c r="AD996" s="115"/>
      <c r="AE996" s="115"/>
      <c r="AF996" s="115"/>
    </row>
    <row r="997" spans="1:32" ht="12.75" customHeight="1">
      <c r="A997" s="125">
        <v>994</v>
      </c>
      <c r="B997" s="126">
        <v>79.245874491656991</v>
      </c>
      <c r="C997" s="127">
        <f t="shared" si="45"/>
        <v>12.543239712808624</v>
      </c>
      <c r="D997" s="128"/>
      <c r="H997" s="129"/>
      <c r="I997" s="116"/>
      <c r="J997" s="149"/>
      <c r="K997" s="149"/>
      <c r="L997" s="128"/>
      <c r="M997" s="116"/>
      <c r="N997" s="120"/>
      <c r="O997" s="120"/>
      <c r="P997" s="129"/>
      <c r="Q997" s="116"/>
      <c r="R997" s="149"/>
      <c r="S997" s="149"/>
      <c r="T997" s="115"/>
      <c r="U997" s="116"/>
      <c r="V997" s="120"/>
      <c r="W997" s="116"/>
      <c r="X997" s="115"/>
      <c r="Y997" s="115"/>
      <c r="Z997" s="115"/>
      <c r="AA997" s="115"/>
      <c r="AB997" s="115"/>
      <c r="AC997" s="115"/>
      <c r="AD997" s="115"/>
      <c r="AE997" s="115"/>
      <c r="AF997" s="115"/>
    </row>
    <row r="998" spans="1:32" ht="12.75" customHeight="1">
      <c r="A998" s="125">
        <v>995</v>
      </c>
      <c r="B998" s="126">
        <v>79.262152954137321</v>
      </c>
      <c r="C998" s="127">
        <f t="shared" si="45"/>
        <v>12.553280007114203</v>
      </c>
      <c r="D998" s="128"/>
      <c r="H998" s="129"/>
      <c r="I998" s="116"/>
      <c r="J998" s="149"/>
      <c r="K998" s="149"/>
      <c r="L998" s="128"/>
      <c r="M998" s="116"/>
      <c r="N998" s="120"/>
      <c r="O998" s="120"/>
      <c r="P998" s="129"/>
      <c r="Q998" s="116"/>
      <c r="R998" s="149"/>
      <c r="S998" s="149"/>
      <c r="T998" s="115"/>
      <c r="U998" s="116"/>
      <c r="V998" s="120"/>
      <c r="W998" s="116"/>
      <c r="X998" s="115"/>
      <c r="Y998" s="115"/>
      <c r="Z998" s="115"/>
      <c r="AA998" s="115"/>
      <c r="AB998" s="115"/>
      <c r="AC998" s="115"/>
      <c r="AD998" s="115"/>
      <c r="AE998" s="115"/>
      <c r="AF998" s="115"/>
    </row>
    <row r="999" spans="1:32" ht="12.75" customHeight="1">
      <c r="A999" s="125">
        <v>996</v>
      </c>
      <c r="B999" s="126">
        <v>79.278420187622814</v>
      </c>
      <c r="C999" s="127">
        <f t="shared" si="45"/>
        <v>12.563317957684259</v>
      </c>
      <c r="D999" s="128"/>
      <c r="H999" s="129"/>
      <c r="I999" s="116"/>
      <c r="J999" s="149"/>
      <c r="K999" s="149"/>
      <c r="L999" s="128"/>
      <c r="M999" s="116"/>
      <c r="N999" s="120"/>
      <c r="O999" s="120"/>
      <c r="P999" s="129"/>
      <c r="Q999" s="116"/>
      <c r="R999" s="149"/>
      <c r="S999" s="149"/>
      <c r="T999" s="115"/>
      <c r="U999" s="116"/>
      <c r="V999" s="120"/>
      <c r="W999" s="116"/>
      <c r="X999" s="115"/>
      <c r="Y999" s="115"/>
      <c r="Z999" s="115"/>
      <c r="AA999" s="115"/>
      <c r="AB999" s="115"/>
      <c r="AC999" s="115"/>
      <c r="AD999" s="115"/>
      <c r="AE999" s="115"/>
      <c r="AF999" s="115"/>
    </row>
    <row r="1000" spans="1:32" ht="12.75" customHeight="1">
      <c r="A1000" s="125">
        <v>997</v>
      </c>
      <c r="B1000" s="126">
        <v>79.294676214650352</v>
      </c>
      <c r="C1000" s="127">
        <f t="shared" si="45"/>
        <v>12.573353566652132</v>
      </c>
      <c r="D1000" s="128"/>
      <c r="H1000" s="129"/>
      <c r="I1000" s="116"/>
      <c r="J1000" s="149"/>
      <c r="K1000" s="149"/>
      <c r="L1000" s="128"/>
      <c r="M1000" s="116"/>
      <c r="N1000" s="120"/>
      <c r="O1000" s="120"/>
      <c r="P1000" s="129"/>
      <c r="Q1000" s="116"/>
      <c r="R1000" s="149"/>
      <c r="S1000" s="149"/>
      <c r="T1000" s="115"/>
      <c r="U1000" s="116"/>
      <c r="V1000" s="120"/>
      <c r="W1000" s="116"/>
      <c r="X1000" s="115"/>
      <c r="Y1000" s="115"/>
      <c r="Z1000" s="115"/>
      <c r="AA1000" s="115"/>
      <c r="AB1000" s="115"/>
      <c r="AC1000" s="115"/>
      <c r="AD1000" s="115"/>
      <c r="AE1000" s="115"/>
      <c r="AF1000" s="115"/>
    </row>
    <row r="1001" spans="1:32" ht="12.75" customHeight="1">
      <c r="A1001" s="125">
        <v>998</v>
      </c>
      <c r="B1001" s="126">
        <v>79.310921057689001</v>
      </c>
      <c r="C1001" s="127">
        <f t="shared" si="45"/>
        <v>12.583386836146778</v>
      </c>
      <c r="D1001" s="128"/>
      <c r="H1001" s="129"/>
      <c r="I1001" s="116"/>
      <c r="J1001" s="149"/>
      <c r="K1001" s="149"/>
      <c r="L1001" s="128"/>
      <c r="M1001" s="116"/>
      <c r="N1001" s="120"/>
      <c r="O1001" s="120"/>
      <c r="P1001" s="129"/>
      <c r="Q1001" s="116"/>
      <c r="R1001" s="149"/>
      <c r="S1001" s="149"/>
      <c r="T1001" s="115"/>
      <c r="U1001" s="116"/>
      <c r="V1001" s="120"/>
      <c r="W1001" s="116"/>
      <c r="X1001" s="115"/>
      <c r="Y1001" s="115"/>
      <c r="Z1001" s="115"/>
      <c r="AA1001" s="115"/>
      <c r="AB1001" s="115"/>
      <c r="AC1001" s="115"/>
      <c r="AD1001" s="115"/>
      <c r="AE1001" s="115"/>
      <c r="AF1001" s="115"/>
    </row>
    <row r="1002" spans="1:32" ht="12.75" customHeight="1">
      <c r="A1002" s="125">
        <v>999</v>
      </c>
      <c r="B1002" s="126">
        <v>79.327154739140397</v>
      </c>
      <c r="C1002" s="127">
        <f t="shared" si="45"/>
        <v>12.593417768292761</v>
      </c>
      <c r="D1002" s="128"/>
      <c r="H1002" s="129"/>
      <c r="I1002" s="116"/>
      <c r="J1002" s="149"/>
      <c r="K1002" s="149"/>
      <c r="L1002" s="128"/>
      <c r="M1002" s="116"/>
      <c r="N1002" s="120"/>
      <c r="O1002" s="120"/>
      <c r="P1002" s="129"/>
      <c r="Q1002" s="116"/>
      <c r="R1002" s="149"/>
      <c r="S1002" s="149"/>
      <c r="T1002" s="115"/>
      <c r="U1002" s="116"/>
      <c r="V1002" s="120"/>
      <c r="W1002" s="116"/>
      <c r="X1002" s="115"/>
      <c r="Y1002" s="115"/>
      <c r="Z1002" s="115"/>
      <c r="AA1002" s="115"/>
      <c r="AB1002" s="115"/>
      <c r="AC1002" s="115"/>
      <c r="AD1002" s="115"/>
      <c r="AE1002" s="115"/>
      <c r="AF1002" s="115"/>
    </row>
    <row r="1003" spans="1:32" ht="12.75" customHeight="1">
      <c r="A1003" s="125">
        <v>1000</v>
      </c>
      <c r="B1003" s="126">
        <v>79.343377281338832</v>
      </c>
      <c r="C1003" s="127">
        <f t="shared" si="45"/>
        <v>12.603446365210308</v>
      </c>
      <c r="D1003" s="128"/>
      <c r="H1003" s="129"/>
      <c r="I1003" s="116"/>
      <c r="J1003" s="149"/>
      <c r="K1003" s="149"/>
      <c r="L1003" s="128"/>
      <c r="M1003" s="116"/>
      <c r="N1003" s="120"/>
      <c r="O1003" s="120"/>
      <c r="P1003" s="129"/>
      <c r="Q1003" s="116"/>
      <c r="R1003" s="149"/>
      <c r="S1003" s="149"/>
      <c r="T1003" s="115"/>
      <c r="U1003" s="116"/>
      <c r="V1003" s="120"/>
      <c r="W1003" s="116"/>
      <c r="X1003" s="115"/>
      <c r="Y1003" s="115"/>
      <c r="Z1003" s="115"/>
      <c r="AA1003" s="115"/>
      <c r="AB1003" s="115"/>
      <c r="AC1003" s="115"/>
      <c r="AD1003" s="115"/>
      <c r="AE1003" s="115"/>
      <c r="AF1003" s="115"/>
    </row>
    <row r="1004" spans="1:32" ht="12.75" customHeight="1">
      <c r="A1004" s="125">
        <v>1001</v>
      </c>
      <c r="B1004" s="126">
        <v>79.359588706551705</v>
      </c>
      <c r="C1004" s="127">
        <f t="shared" si="45"/>
        <v>12.613472629015279</v>
      </c>
      <c r="D1004" s="128"/>
      <c r="H1004" s="129"/>
      <c r="I1004" s="116"/>
      <c r="J1004" s="149"/>
      <c r="K1004" s="149"/>
      <c r="L1004" s="128"/>
      <c r="M1004" s="116"/>
      <c r="N1004" s="120"/>
      <c r="O1004" s="120"/>
      <c r="P1004" s="129"/>
      <c r="Q1004" s="116"/>
      <c r="R1004" s="149"/>
      <c r="S1004" s="149"/>
      <c r="T1004" s="115"/>
      <c r="U1004" s="116"/>
      <c r="V1004" s="120"/>
      <c r="W1004" s="116"/>
      <c r="X1004" s="115"/>
      <c r="Y1004" s="115"/>
      <c r="Z1004" s="115"/>
      <c r="AA1004" s="115"/>
      <c r="AB1004" s="115"/>
      <c r="AC1004" s="115"/>
      <c r="AD1004" s="115"/>
      <c r="AE1004" s="115"/>
      <c r="AF1004" s="115"/>
    </row>
    <row r="1005" spans="1:32" ht="12.75" customHeight="1">
      <c r="A1005" s="125">
        <v>1002</v>
      </c>
      <c r="B1005" s="126">
        <v>79.375789036979711</v>
      </c>
      <c r="C1005" s="127">
        <f t="shared" si="45"/>
        <v>12.623496561819206</v>
      </c>
      <c r="D1005" s="128"/>
      <c r="H1005" s="129"/>
      <c r="I1005" s="116"/>
      <c r="J1005" s="149"/>
      <c r="K1005" s="149"/>
      <c r="L1005" s="128"/>
      <c r="M1005" s="116"/>
      <c r="N1005" s="120"/>
      <c r="O1005" s="120"/>
      <c r="P1005" s="129"/>
      <c r="Q1005" s="116"/>
      <c r="R1005" s="149"/>
      <c r="S1005" s="149"/>
      <c r="T1005" s="115"/>
      <c r="U1005" s="116"/>
      <c r="V1005" s="120"/>
      <c r="W1005" s="116"/>
      <c r="X1005" s="115"/>
      <c r="Y1005" s="115"/>
      <c r="Z1005" s="115"/>
      <c r="AA1005" s="115"/>
      <c r="AB1005" s="115"/>
      <c r="AC1005" s="115"/>
      <c r="AD1005" s="115"/>
      <c r="AE1005" s="115"/>
      <c r="AF1005" s="115"/>
    </row>
    <row r="1006" spans="1:32" ht="12.75" customHeight="1">
      <c r="A1006" s="125">
        <v>1003</v>
      </c>
      <c r="B1006" s="126">
        <v>79.391978294757081</v>
      </c>
      <c r="C1006" s="127">
        <f t="shared" si="45"/>
        <v>12.633518165729301</v>
      </c>
      <c r="D1006" s="128"/>
      <c r="H1006" s="129"/>
      <c r="I1006" s="116"/>
      <c r="J1006" s="149"/>
      <c r="K1006" s="149"/>
      <c r="L1006" s="128"/>
      <c r="M1006" s="116"/>
      <c r="N1006" s="120"/>
      <c r="O1006" s="120"/>
      <c r="P1006" s="129"/>
      <c r="Q1006" s="116"/>
      <c r="R1006" s="149"/>
      <c r="S1006" s="149"/>
      <c r="T1006" s="115"/>
      <c r="U1006" s="116"/>
      <c r="V1006" s="120"/>
      <c r="W1006" s="116"/>
      <c r="X1006" s="115"/>
      <c r="Y1006" s="115"/>
      <c r="Z1006" s="115"/>
      <c r="AA1006" s="115"/>
      <c r="AB1006" s="115"/>
      <c r="AC1006" s="115"/>
      <c r="AD1006" s="115"/>
      <c r="AE1006" s="115"/>
      <c r="AF1006" s="115"/>
    </row>
    <row r="1007" spans="1:32" ht="12.75" customHeight="1">
      <c r="A1007" s="125">
        <v>1004</v>
      </c>
      <c r="B1007" s="126">
        <v>79.408156501951851</v>
      </c>
      <c r="C1007" s="127">
        <f t="shared" si="45"/>
        <v>12.643537442848478</v>
      </c>
      <c r="D1007" s="128"/>
      <c r="H1007" s="129"/>
      <c r="I1007" s="116"/>
      <c r="J1007" s="149"/>
      <c r="K1007" s="149"/>
      <c r="L1007" s="128"/>
      <c r="M1007" s="116"/>
      <c r="N1007" s="120"/>
      <c r="O1007" s="120"/>
      <c r="P1007" s="129"/>
      <c r="Q1007" s="116"/>
      <c r="R1007" s="149"/>
      <c r="S1007" s="149"/>
      <c r="T1007" s="115"/>
      <c r="U1007" s="116"/>
      <c r="V1007" s="120"/>
      <c r="W1007" s="116"/>
      <c r="X1007" s="115"/>
      <c r="Y1007" s="115"/>
      <c r="Z1007" s="115"/>
      <c r="AA1007" s="115"/>
      <c r="AB1007" s="115"/>
      <c r="AC1007" s="115"/>
      <c r="AD1007" s="115"/>
      <c r="AE1007" s="115"/>
      <c r="AF1007" s="115"/>
    </row>
    <row r="1008" spans="1:32" ht="12.75" customHeight="1">
      <c r="A1008" s="125">
        <v>1005</v>
      </c>
      <c r="B1008" s="126">
        <v>79.424323680566218</v>
      </c>
      <c r="C1008" s="127">
        <f t="shared" si="45"/>
        <v>12.653554395275341</v>
      </c>
      <c r="D1008" s="128"/>
      <c r="H1008" s="129"/>
      <c r="I1008" s="116"/>
      <c r="J1008" s="149"/>
      <c r="K1008" s="149"/>
      <c r="L1008" s="128"/>
      <c r="M1008" s="116"/>
      <c r="N1008" s="120"/>
      <c r="O1008" s="120"/>
      <c r="P1008" s="129"/>
      <c r="Q1008" s="116"/>
      <c r="R1008" s="149"/>
      <c r="S1008" s="149"/>
      <c r="T1008" s="115"/>
      <c r="U1008" s="116"/>
      <c r="V1008" s="120"/>
      <c r="W1008" s="116"/>
      <c r="X1008" s="115"/>
      <c r="Y1008" s="115"/>
      <c r="Z1008" s="115"/>
      <c r="AA1008" s="115"/>
      <c r="AB1008" s="115"/>
      <c r="AC1008" s="115"/>
      <c r="AD1008" s="115"/>
      <c r="AE1008" s="115"/>
      <c r="AF1008" s="115"/>
    </row>
    <row r="1009" spans="1:32" ht="12.75" customHeight="1">
      <c r="A1009" s="125">
        <v>1006</v>
      </c>
      <c r="B1009" s="126">
        <v>79.440479852536683</v>
      </c>
      <c r="C1009" s="127">
        <f t="shared" si="45"/>
        <v>12.663569025104227</v>
      </c>
      <c r="D1009" s="128"/>
      <c r="H1009" s="129"/>
      <c r="I1009" s="116"/>
      <c r="J1009" s="149"/>
      <c r="K1009" s="149"/>
      <c r="L1009" s="128"/>
      <c r="M1009" s="116"/>
      <c r="N1009" s="120"/>
      <c r="O1009" s="120"/>
      <c r="P1009" s="129"/>
      <c r="Q1009" s="116"/>
      <c r="R1009" s="149"/>
      <c r="S1009" s="149"/>
      <c r="T1009" s="115"/>
      <c r="U1009" s="116"/>
      <c r="V1009" s="120"/>
      <c r="W1009" s="116"/>
      <c r="X1009" s="115"/>
      <c r="Y1009" s="115"/>
      <c r="Z1009" s="115"/>
      <c r="AA1009" s="115"/>
      <c r="AB1009" s="115"/>
      <c r="AC1009" s="115"/>
      <c r="AD1009" s="115"/>
      <c r="AE1009" s="115"/>
      <c r="AF1009" s="115"/>
    </row>
    <row r="1010" spans="1:32" ht="12.75" customHeight="1">
      <c r="A1010" s="125">
        <v>1007</v>
      </c>
      <c r="B1010" s="126">
        <v>79.456625039734391</v>
      </c>
      <c r="C1010" s="127">
        <f t="shared" si="45"/>
        <v>12.673581334425203</v>
      </c>
      <c r="D1010" s="128"/>
      <c r="H1010" s="129"/>
      <c r="I1010" s="116"/>
      <c r="J1010" s="149"/>
      <c r="K1010" s="149"/>
      <c r="L1010" s="128"/>
      <c r="M1010" s="116"/>
      <c r="N1010" s="120"/>
      <c r="O1010" s="120"/>
      <c r="P1010" s="129"/>
      <c r="Q1010" s="116"/>
      <c r="R1010" s="149"/>
      <c r="S1010" s="149"/>
      <c r="T1010" s="115"/>
      <c r="U1010" s="116"/>
      <c r="V1010" s="120"/>
      <c r="W1010" s="116"/>
      <c r="X1010" s="115"/>
      <c r="Y1010" s="115"/>
      <c r="Z1010" s="115"/>
      <c r="AA1010" s="115"/>
      <c r="AB1010" s="115"/>
      <c r="AC1010" s="115"/>
      <c r="AD1010" s="115"/>
      <c r="AE1010" s="115"/>
      <c r="AF1010" s="115"/>
    </row>
    <row r="1011" spans="1:32" ht="12.75" customHeight="1">
      <c r="A1011" s="125">
        <v>1008</v>
      </c>
      <c r="B1011" s="126">
        <v>79.472759263965358</v>
      </c>
      <c r="C1011" s="127">
        <f t="shared" si="45"/>
        <v>12.68359132532408</v>
      </c>
      <c r="D1011" s="128"/>
      <c r="H1011" s="129"/>
      <c r="I1011" s="116"/>
      <c r="J1011" s="149"/>
      <c r="K1011" s="149"/>
      <c r="L1011" s="128"/>
      <c r="M1011" s="116"/>
      <c r="N1011" s="120"/>
      <c r="O1011" s="120"/>
      <c r="P1011" s="129"/>
      <c r="Q1011" s="116"/>
      <c r="R1011" s="149"/>
      <c r="S1011" s="149"/>
      <c r="T1011" s="115"/>
      <c r="U1011" s="116"/>
      <c r="V1011" s="120"/>
      <c r="W1011" s="116"/>
      <c r="X1011" s="115"/>
      <c r="Y1011" s="115"/>
      <c r="Z1011" s="115"/>
      <c r="AA1011" s="115"/>
      <c r="AB1011" s="115"/>
      <c r="AC1011" s="115"/>
      <c r="AD1011" s="115"/>
      <c r="AE1011" s="115"/>
      <c r="AF1011" s="115"/>
    </row>
    <row r="1012" spans="1:32" ht="12.75" customHeight="1">
      <c r="A1012" s="125">
        <v>1009</v>
      </c>
      <c r="B1012" s="126">
        <v>79.488882546970657</v>
      </c>
      <c r="C1012" s="127">
        <f t="shared" si="45"/>
        <v>12.693598999882447</v>
      </c>
      <c r="D1012" s="128"/>
      <c r="H1012" s="129"/>
      <c r="I1012" s="116"/>
      <c r="J1012" s="149"/>
      <c r="K1012" s="149"/>
      <c r="L1012" s="128"/>
      <c r="M1012" s="116"/>
      <c r="N1012" s="120"/>
      <c r="O1012" s="120"/>
      <c r="P1012" s="129"/>
      <c r="Q1012" s="116"/>
      <c r="R1012" s="149"/>
      <c r="S1012" s="149"/>
      <c r="T1012" s="115"/>
      <c r="U1012" s="116"/>
      <c r="V1012" s="120"/>
      <c r="W1012" s="116"/>
      <c r="X1012" s="115"/>
      <c r="Y1012" s="115"/>
      <c r="Z1012" s="115"/>
      <c r="AA1012" s="115"/>
      <c r="AB1012" s="115"/>
      <c r="AC1012" s="115"/>
      <c r="AD1012" s="115"/>
      <c r="AE1012" s="115"/>
      <c r="AF1012" s="115"/>
    </row>
    <row r="1013" spans="1:32" ht="12.75" customHeight="1">
      <c r="A1013" s="125">
        <v>1010</v>
      </c>
      <c r="B1013" s="126">
        <v>79.504994910426873</v>
      </c>
      <c r="C1013" s="127">
        <f t="shared" si="45"/>
        <v>12.703604360177641</v>
      </c>
      <c r="D1013" s="128"/>
      <c r="H1013" s="129"/>
      <c r="I1013" s="116"/>
      <c r="J1013" s="149"/>
      <c r="K1013" s="149"/>
      <c r="L1013" s="128"/>
      <c r="M1013" s="116"/>
      <c r="N1013" s="120"/>
      <c r="O1013" s="120"/>
      <c r="P1013" s="129"/>
      <c r="Q1013" s="116"/>
      <c r="R1013" s="149"/>
      <c r="S1013" s="149"/>
      <c r="T1013" s="115"/>
      <c r="U1013" s="116"/>
      <c r="V1013" s="120"/>
      <c r="W1013" s="116"/>
      <c r="X1013" s="115"/>
      <c r="Y1013" s="115"/>
      <c r="Z1013" s="115"/>
      <c r="AA1013" s="115"/>
      <c r="AB1013" s="115"/>
      <c r="AC1013" s="115"/>
      <c r="AD1013" s="115"/>
      <c r="AE1013" s="115"/>
      <c r="AF1013" s="115"/>
    </row>
    <row r="1014" spans="1:32" ht="12.75" customHeight="1">
      <c r="A1014" s="125">
        <v>1011</v>
      </c>
      <c r="B1014" s="126">
        <v>79.521096375946172</v>
      </c>
      <c r="C1014" s="127">
        <f t="shared" si="45"/>
        <v>12.713607408282803</v>
      </c>
      <c r="D1014" s="128"/>
      <c r="H1014" s="129"/>
      <c r="I1014" s="116"/>
      <c r="J1014" s="149"/>
      <c r="K1014" s="149"/>
      <c r="L1014" s="128"/>
      <c r="M1014" s="116"/>
      <c r="N1014" s="120"/>
      <c r="O1014" s="120"/>
      <c r="P1014" s="129"/>
      <c r="Q1014" s="116"/>
      <c r="R1014" s="149"/>
      <c r="S1014" s="149"/>
      <c r="T1014" s="115"/>
      <c r="U1014" s="116"/>
      <c r="V1014" s="120"/>
      <c r="W1014" s="116"/>
      <c r="X1014" s="115"/>
      <c r="Y1014" s="115"/>
      <c r="Z1014" s="115"/>
      <c r="AA1014" s="115"/>
      <c r="AB1014" s="115"/>
      <c r="AC1014" s="115"/>
      <c r="AD1014" s="115"/>
      <c r="AE1014" s="115"/>
      <c r="AF1014" s="115"/>
    </row>
    <row r="1015" spans="1:32" ht="12.75" customHeight="1">
      <c r="A1015" s="125">
        <v>1012</v>
      </c>
      <c r="B1015" s="126">
        <v>79.537186965076671</v>
      </c>
      <c r="C1015" s="127">
        <f t="shared" si="45"/>
        <v>12.723608146266862</v>
      </c>
      <c r="D1015" s="128"/>
      <c r="H1015" s="129"/>
      <c r="I1015" s="116"/>
      <c r="J1015" s="149"/>
      <c r="K1015" s="149"/>
      <c r="L1015" s="128"/>
      <c r="M1015" s="116"/>
      <c r="N1015" s="120"/>
      <c r="O1015" s="120"/>
      <c r="P1015" s="129"/>
      <c r="Q1015" s="116"/>
      <c r="R1015" s="149"/>
      <c r="S1015" s="149"/>
      <c r="T1015" s="115"/>
      <c r="U1015" s="116"/>
      <c r="V1015" s="120"/>
      <c r="W1015" s="116"/>
      <c r="X1015" s="115"/>
      <c r="Y1015" s="115"/>
      <c r="Z1015" s="115"/>
      <c r="AA1015" s="115"/>
      <c r="AB1015" s="115"/>
      <c r="AC1015" s="115"/>
      <c r="AD1015" s="115"/>
      <c r="AE1015" s="115"/>
      <c r="AF1015" s="115"/>
    </row>
    <row r="1016" spans="1:32" ht="12.75" customHeight="1">
      <c r="A1016" s="125">
        <v>1013</v>
      </c>
      <c r="B1016" s="126">
        <v>79.553266699302526</v>
      </c>
      <c r="C1016" s="127">
        <f t="shared" si="45"/>
        <v>12.73360657619458</v>
      </c>
      <c r="D1016" s="128"/>
      <c r="H1016" s="129"/>
      <c r="I1016" s="116"/>
      <c r="J1016" s="149"/>
      <c r="K1016" s="149"/>
      <c r="L1016" s="128"/>
      <c r="M1016" s="116"/>
      <c r="N1016" s="120"/>
      <c r="O1016" s="120"/>
      <c r="P1016" s="129"/>
      <c r="Q1016" s="116"/>
      <c r="R1016" s="149"/>
      <c r="S1016" s="149"/>
      <c r="T1016" s="115"/>
      <c r="U1016" s="116"/>
      <c r="V1016" s="120"/>
      <c r="W1016" s="116"/>
      <c r="X1016" s="115"/>
      <c r="Y1016" s="115"/>
      <c r="Z1016" s="115"/>
      <c r="AA1016" s="115"/>
      <c r="AB1016" s="115"/>
      <c r="AC1016" s="115"/>
      <c r="AD1016" s="115"/>
      <c r="AE1016" s="115"/>
      <c r="AF1016" s="115"/>
    </row>
    <row r="1017" spans="1:32" ht="12.75" customHeight="1">
      <c r="A1017" s="125">
        <v>1014</v>
      </c>
      <c r="B1017" s="126">
        <v>79.569335600044411</v>
      </c>
      <c r="C1017" s="127">
        <f t="shared" si="45"/>
        <v>12.74360270012653</v>
      </c>
      <c r="D1017" s="128"/>
      <c r="H1017" s="129"/>
      <c r="I1017" s="116"/>
      <c r="J1017" s="149"/>
      <c r="K1017" s="149"/>
      <c r="L1017" s="128"/>
      <c r="M1017" s="116"/>
      <c r="N1017" s="120"/>
      <c r="O1017" s="120"/>
      <c r="P1017" s="129"/>
      <c r="Q1017" s="116"/>
      <c r="R1017" s="149"/>
      <c r="S1017" s="149"/>
      <c r="T1017" s="115"/>
      <c r="U1017" s="116"/>
      <c r="V1017" s="120"/>
      <c r="W1017" s="116"/>
      <c r="X1017" s="115"/>
      <c r="Y1017" s="115"/>
      <c r="Z1017" s="115"/>
      <c r="AA1017" s="115"/>
      <c r="AB1017" s="115"/>
      <c r="AC1017" s="115"/>
      <c r="AD1017" s="115"/>
      <c r="AE1017" s="115"/>
      <c r="AF1017" s="115"/>
    </row>
    <row r="1018" spans="1:32" ht="12.75" customHeight="1">
      <c r="A1018" s="125">
        <v>1015</v>
      </c>
      <c r="B1018" s="126">
        <v>79.585393688659607</v>
      </c>
      <c r="C1018" s="127">
        <f t="shared" si="45"/>
        <v>12.753596520119128</v>
      </c>
      <c r="D1018" s="128"/>
      <c r="H1018" s="129"/>
      <c r="I1018" s="116"/>
      <c r="J1018" s="149"/>
      <c r="K1018" s="149"/>
      <c r="L1018" s="128"/>
      <c r="M1018" s="116"/>
      <c r="N1018" s="120"/>
      <c r="O1018" s="120"/>
      <c r="P1018" s="129"/>
      <c r="Q1018" s="116"/>
      <c r="R1018" s="149"/>
      <c r="S1018" s="149"/>
      <c r="T1018" s="115"/>
      <c r="U1018" s="116"/>
      <c r="V1018" s="120"/>
      <c r="W1018" s="116"/>
      <c r="X1018" s="115"/>
      <c r="Y1018" s="115"/>
      <c r="Z1018" s="115"/>
      <c r="AA1018" s="115"/>
      <c r="AB1018" s="115"/>
      <c r="AC1018" s="115"/>
      <c r="AD1018" s="115"/>
      <c r="AE1018" s="115"/>
      <c r="AF1018" s="115"/>
    </row>
    <row r="1019" spans="1:32" ht="12.75" customHeight="1">
      <c r="A1019" s="125">
        <v>1016</v>
      </c>
      <c r="B1019" s="126">
        <v>79.601440986442327</v>
      </c>
      <c r="C1019" s="127">
        <f t="shared" si="45"/>
        <v>12.763588038224642</v>
      </c>
      <c r="D1019" s="128"/>
      <c r="H1019" s="129"/>
      <c r="I1019" s="116"/>
      <c r="J1019" s="149"/>
      <c r="K1019" s="149"/>
      <c r="L1019" s="128"/>
      <c r="M1019" s="116"/>
      <c r="N1019" s="120"/>
      <c r="O1019" s="120"/>
      <c r="P1019" s="129"/>
      <c r="Q1019" s="116"/>
      <c r="R1019" s="149"/>
      <c r="S1019" s="149"/>
      <c r="T1019" s="115"/>
      <c r="U1019" s="116"/>
      <c r="V1019" s="120"/>
      <c r="W1019" s="116"/>
      <c r="X1019" s="115"/>
      <c r="Y1019" s="115"/>
      <c r="Z1019" s="115"/>
      <c r="AA1019" s="115"/>
      <c r="AB1019" s="115"/>
      <c r="AC1019" s="115"/>
      <c r="AD1019" s="115"/>
      <c r="AE1019" s="115"/>
      <c r="AF1019" s="115"/>
    </row>
    <row r="1020" spans="1:32" ht="12.75" customHeight="1">
      <c r="A1020" s="125">
        <v>1017</v>
      </c>
      <c r="B1020" s="126">
        <v>79.6174775146239</v>
      </c>
      <c r="C1020" s="127">
        <f t="shared" si="45"/>
        <v>12.773577256491208</v>
      </c>
      <c r="D1020" s="128"/>
      <c r="H1020" s="129"/>
      <c r="I1020" s="116"/>
      <c r="J1020" s="149"/>
      <c r="K1020" s="149"/>
      <c r="L1020" s="128"/>
      <c r="M1020" s="116"/>
      <c r="N1020" s="120"/>
      <c r="O1020" s="120"/>
      <c r="P1020" s="129"/>
      <c r="Q1020" s="116"/>
      <c r="R1020" s="149"/>
      <c r="S1020" s="149"/>
      <c r="T1020" s="115"/>
      <c r="U1020" s="116"/>
      <c r="V1020" s="120"/>
      <c r="W1020" s="116"/>
      <c r="X1020" s="115"/>
      <c r="Y1020" s="115"/>
      <c r="Z1020" s="115"/>
      <c r="AA1020" s="115"/>
      <c r="AB1020" s="115"/>
      <c r="AC1020" s="115"/>
      <c r="AD1020" s="115"/>
      <c r="AE1020" s="115"/>
      <c r="AF1020" s="115"/>
    </row>
    <row r="1021" spans="1:32" ht="12.75" customHeight="1">
      <c r="A1021" s="125">
        <v>1018</v>
      </c>
      <c r="B1021" s="126">
        <v>79.633503294373128</v>
      </c>
      <c r="C1021" s="127">
        <f t="shared" si="45"/>
        <v>12.783564176962832</v>
      </c>
      <c r="D1021" s="128"/>
      <c r="H1021" s="129"/>
      <c r="I1021" s="116"/>
      <c r="J1021" s="149"/>
      <c r="K1021" s="149"/>
      <c r="L1021" s="128"/>
      <c r="M1021" s="116"/>
      <c r="N1021" s="120"/>
      <c r="O1021" s="120"/>
      <c r="P1021" s="129"/>
      <c r="Q1021" s="116"/>
      <c r="R1021" s="149"/>
      <c r="S1021" s="149"/>
      <c r="T1021" s="115"/>
      <c r="U1021" s="116"/>
      <c r="V1021" s="120"/>
      <c r="W1021" s="116"/>
      <c r="X1021" s="115"/>
      <c r="Y1021" s="115"/>
      <c r="Z1021" s="115"/>
      <c r="AA1021" s="115"/>
      <c r="AB1021" s="115"/>
      <c r="AC1021" s="115"/>
      <c r="AD1021" s="115"/>
      <c r="AE1021" s="115"/>
      <c r="AF1021" s="115"/>
    </row>
    <row r="1022" spans="1:32" ht="12.75" customHeight="1">
      <c r="A1022" s="125">
        <v>1019</v>
      </c>
      <c r="B1022" s="126">
        <v>79.64951834679637</v>
      </c>
      <c r="C1022" s="127">
        <f t="shared" si="45"/>
        <v>12.793548801679425</v>
      </c>
      <c r="D1022" s="128"/>
      <c r="H1022" s="129"/>
      <c r="I1022" s="116"/>
      <c r="J1022" s="149"/>
      <c r="K1022" s="149"/>
      <c r="L1022" s="128"/>
      <c r="M1022" s="116"/>
      <c r="N1022" s="120"/>
      <c r="O1022" s="120"/>
      <c r="P1022" s="129"/>
      <c r="Q1022" s="116"/>
      <c r="R1022" s="149"/>
      <c r="S1022" s="149"/>
      <c r="T1022" s="115"/>
      <c r="U1022" s="116"/>
      <c r="V1022" s="120"/>
      <c r="W1022" s="116"/>
      <c r="X1022" s="115"/>
      <c r="Y1022" s="115"/>
      <c r="Z1022" s="115"/>
      <c r="AA1022" s="115"/>
      <c r="AB1022" s="115"/>
      <c r="AC1022" s="115"/>
      <c r="AD1022" s="115"/>
      <c r="AE1022" s="115"/>
      <c r="AF1022" s="115"/>
    </row>
    <row r="1023" spans="1:32" ht="12.75" customHeight="1">
      <c r="A1023" s="125">
        <v>1020</v>
      </c>
      <c r="B1023" s="126">
        <v>79.665522692937898</v>
      </c>
      <c r="C1023" s="127">
        <f t="shared" si="45"/>
        <v>12.803531132676794</v>
      </c>
      <c r="D1023" s="128"/>
      <c r="H1023" s="129"/>
      <c r="I1023" s="116"/>
      <c r="J1023" s="149"/>
      <c r="K1023" s="149"/>
      <c r="L1023" s="128"/>
      <c r="M1023" s="116"/>
      <c r="N1023" s="120"/>
      <c r="O1023" s="120"/>
      <c r="P1023" s="129"/>
      <c r="Q1023" s="116"/>
      <c r="R1023" s="149"/>
      <c r="S1023" s="149"/>
      <c r="T1023" s="115"/>
      <c r="U1023" s="116"/>
      <c r="V1023" s="120"/>
      <c r="W1023" s="116"/>
      <c r="X1023" s="115"/>
      <c r="Y1023" s="115"/>
      <c r="Z1023" s="115"/>
      <c r="AA1023" s="115"/>
      <c r="AB1023" s="115"/>
      <c r="AC1023" s="115"/>
      <c r="AD1023" s="115"/>
      <c r="AE1023" s="115"/>
      <c r="AF1023" s="115"/>
    </row>
    <row r="1024" spans="1:32" ht="12.75" customHeight="1">
      <c r="A1024" s="125">
        <v>1021</v>
      </c>
      <c r="B1024" s="126">
        <v>79.681516353780225</v>
      </c>
      <c r="C1024" s="127">
        <f t="shared" ref="C1024:C1074" si="49">A1024/B1024</f>
        <v>12.813511171986651</v>
      </c>
      <c r="D1024" s="128"/>
      <c r="H1024" s="129"/>
      <c r="I1024" s="116"/>
      <c r="J1024" s="149"/>
      <c r="K1024" s="149"/>
      <c r="L1024" s="128"/>
      <c r="M1024" s="116"/>
      <c r="N1024" s="120"/>
      <c r="O1024" s="120"/>
      <c r="P1024" s="129"/>
      <c r="Q1024" s="116"/>
      <c r="R1024" s="149"/>
      <c r="S1024" s="149"/>
      <c r="T1024" s="115"/>
      <c r="U1024" s="116"/>
      <c r="V1024" s="120"/>
      <c r="W1024" s="116"/>
      <c r="X1024" s="115"/>
      <c r="Y1024" s="115"/>
      <c r="Z1024" s="115"/>
      <c r="AA1024" s="115"/>
      <c r="AB1024" s="115"/>
      <c r="AC1024" s="115"/>
      <c r="AD1024" s="115"/>
      <c r="AE1024" s="115"/>
      <c r="AF1024" s="115"/>
    </row>
    <row r="1025" spans="1:32" ht="12.75" customHeight="1">
      <c r="A1025" s="125">
        <v>1022</v>
      </c>
      <c r="B1025" s="126">
        <v>79.697499350244087</v>
      </c>
      <c r="C1025" s="127">
        <f t="shared" si="49"/>
        <v>12.823488921636661</v>
      </c>
      <c r="D1025" s="128"/>
      <c r="H1025" s="129"/>
      <c r="I1025" s="116"/>
      <c r="J1025" s="149"/>
      <c r="K1025" s="149"/>
      <c r="L1025" s="128"/>
      <c r="M1025" s="116"/>
      <c r="N1025" s="120"/>
      <c r="O1025" s="120"/>
      <c r="P1025" s="129"/>
      <c r="Q1025" s="116"/>
      <c r="R1025" s="149"/>
      <c r="S1025" s="149"/>
      <c r="T1025" s="115"/>
      <c r="U1025" s="116"/>
      <c r="V1025" s="120"/>
      <c r="W1025" s="116"/>
      <c r="X1025" s="115"/>
      <c r="Y1025" s="115"/>
      <c r="Z1025" s="115"/>
      <c r="AA1025" s="115"/>
      <c r="AB1025" s="115"/>
      <c r="AC1025" s="115"/>
      <c r="AD1025" s="115"/>
      <c r="AE1025" s="115"/>
      <c r="AF1025" s="115"/>
    </row>
    <row r="1026" spans="1:32" ht="12.75" customHeight="1">
      <c r="A1026" s="125">
        <v>1023</v>
      </c>
      <c r="B1026" s="126">
        <v>79.713471703188901</v>
      </c>
      <c r="C1026" s="127">
        <f t="shared" si="49"/>
        <v>12.833464383650416</v>
      </c>
      <c r="D1026" s="128"/>
      <c r="H1026" s="129"/>
      <c r="I1026" s="116"/>
      <c r="J1026" s="149"/>
      <c r="K1026" s="149"/>
      <c r="L1026" s="128"/>
      <c r="M1026" s="116"/>
      <c r="N1026" s="120"/>
      <c r="O1026" s="120"/>
      <c r="P1026" s="129"/>
      <c r="Q1026" s="116"/>
      <c r="R1026" s="149"/>
      <c r="S1026" s="149"/>
      <c r="T1026" s="115"/>
      <c r="U1026" s="116"/>
      <c r="V1026" s="120"/>
      <c r="W1026" s="116"/>
      <c r="X1026" s="115"/>
      <c r="Y1026" s="115"/>
      <c r="Z1026" s="115"/>
      <c r="AA1026" s="115"/>
      <c r="AB1026" s="115"/>
      <c r="AC1026" s="115"/>
      <c r="AD1026" s="115"/>
      <c r="AE1026" s="115"/>
      <c r="AF1026" s="115"/>
    </row>
    <row r="1027" spans="1:32" ht="12.75" customHeight="1">
      <c r="A1027" s="125">
        <v>1024</v>
      </c>
      <c r="B1027" s="126">
        <v>79.729433433412993</v>
      </c>
      <c r="C1027" s="127">
        <f t="shared" si="49"/>
        <v>12.843437560047459</v>
      </c>
      <c r="D1027" s="128"/>
      <c r="H1027" s="129"/>
      <c r="I1027" s="116"/>
      <c r="J1027" s="149"/>
      <c r="K1027" s="149"/>
      <c r="L1027" s="128"/>
      <c r="M1027" s="116"/>
      <c r="N1027" s="120"/>
      <c r="O1027" s="120"/>
      <c r="P1027" s="129"/>
      <c r="Q1027" s="116"/>
      <c r="R1027" s="149"/>
      <c r="S1027" s="149"/>
      <c r="T1027" s="115"/>
      <c r="U1027" s="116"/>
      <c r="V1027" s="120"/>
      <c r="W1027" s="116"/>
      <c r="X1027" s="115"/>
      <c r="Y1027" s="115"/>
      <c r="Z1027" s="115"/>
      <c r="AA1027" s="115"/>
      <c r="AB1027" s="115"/>
      <c r="AC1027" s="115"/>
      <c r="AD1027" s="115"/>
      <c r="AE1027" s="115"/>
      <c r="AF1027" s="115"/>
    </row>
    <row r="1028" spans="1:32" ht="12.75" customHeight="1">
      <c r="A1028" s="125">
        <v>1025</v>
      </c>
      <c r="B1028" s="126">
        <v>79.745384561653765</v>
      </c>
      <c r="C1028" s="127">
        <f t="shared" si="49"/>
        <v>12.853408452843299</v>
      </c>
      <c r="D1028" s="128"/>
      <c r="H1028" s="129"/>
      <c r="I1028" s="116"/>
      <c r="J1028" s="149"/>
      <c r="K1028" s="149"/>
      <c r="L1028" s="128"/>
      <c r="M1028" s="116"/>
      <c r="N1028" s="120"/>
      <c r="O1028" s="120"/>
      <c r="P1028" s="129"/>
      <c r="Q1028" s="116"/>
      <c r="R1028" s="149"/>
      <c r="S1028" s="149"/>
      <c r="T1028" s="115"/>
      <c r="U1028" s="116"/>
      <c r="V1028" s="120"/>
      <c r="W1028" s="116"/>
      <c r="X1028" s="115"/>
      <c r="Y1028" s="115"/>
      <c r="Z1028" s="115"/>
      <c r="AA1028" s="115"/>
      <c r="AB1028" s="115"/>
      <c r="AC1028" s="115"/>
      <c r="AD1028" s="115"/>
      <c r="AE1028" s="115"/>
      <c r="AF1028" s="115"/>
    </row>
    <row r="1029" spans="1:32" ht="12.75" customHeight="1">
      <c r="A1029" s="125">
        <v>1026</v>
      </c>
      <c r="B1029" s="126">
        <v>79.76132510858784</v>
      </c>
      <c r="C1029" s="127">
        <f t="shared" si="49"/>
        <v>12.863377064049446</v>
      </c>
      <c r="D1029" s="128"/>
      <c r="H1029" s="129"/>
      <c r="I1029" s="116"/>
      <c r="J1029" s="149"/>
      <c r="K1029" s="149"/>
      <c r="L1029" s="128"/>
      <c r="M1029" s="116"/>
      <c r="N1029" s="120"/>
      <c r="O1029" s="120"/>
      <c r="P1029" s="129"/>
      <c r="Q1029" s="116"/>
      <c r="R1029" s="149"/>
      <c r="S1029" s="149"/>
      <c r="T1029" s="115"/>
      <c r="U1029" s="116"/>
      <c r="V1029" s="120"/>
      <c r="W1029" s="116"/>
      <c r="X1029" s="115"/>
      <c r="Y1029" s="115"/>
      <c r="Z1029" s="115"/>
      <c r="AA1029" s="115"/>
      <c r="AB1029" s="115"/>
      <c r="AC1029" s="115"/>
      <c r="AD1029" s="115"/>
      <c r="AE1029" s="115"/>
      <c r="AF1029" s="115"/>
    </row>
    <row r="1030" spans="1:32" ht="12.75" customHeight="1">
      <c r="A1030" s="125">
        <v>1027</v>
      </c>
      <c r="B1030" s="126">
        <v>79.777255094831574</v>
      </c>
      <c r="C1030" s="127">
        <f t="shared" si="49"/>
        <v>12.873343395673373</v>
      </c>
      <c r="D1030" s="128"/>
      <c r="H1030" s="129"/>
      <c r="I1030" s="116"/>
      <c r="J1030" s="149"/>
      <c r="K1030" s="149"/>
      <c r="L1030" s="128"/>
      <c r="M1030" s="116"/>
      <c r="N1030" s="120"/>
      <c r="O1030" s="120"/>
      <c r="P1030" s="129"/>
      <c r="Q1030" s="116"/>
      <c r="R1030" s="149"/>
      <c r="S1030" s="149"/>
      <c r="T1030" s="115"/>
      <c r="U1030" s="116"/>
      <c r="V1030" s="120"/>
      <c r="W1030" s="116"/>
      <c r="X1030" s="115"/>
      <c r="Y1030" s="115"/>
      <c r="Z1030" s="115"/>
      <c r="AA1030" s="115"/>
      <c r="AB1030" s="115"/>
      <c r="AC1030" s="115"/>
      <c r="AD1030" s="115"/>
      <c r="AE1030" s="115"/>
      <c r="AF1030" s="115"/>
    </row>
    <row r="1031" spans="1:32" ht="12.75" customHeight="1">
      <c r="A1031" s="125">
        <v>1028</v>
      </c>
      <c r="B1031" s="126">
        <v>79.793174540941038</v>
      </c>
      <c r="C1031" s="127">
        <f t="shared" si="49"/>
        <v>12.883307449718572</v>
      </c>
      <c r="D1031" s="128"/>
      <c r="H1031" s="129"/>
      <c r="I1031" s="116"/>
      <c r="J1031" s="149"/>
      <c r="K1031" s="149"/>
      <c r="L1031" s="128"/>
      <c r="M1031" s="116"/>
      <c r="N1031" s="120"/>
      <c r="O1031" s="120"/>
      <c r="P1031" s="129"/>
      <c r="Q1031" s="116"/>
      <c r="R1031" s="149"/>
      <c r="S1031" s="149"/>
      <c r="T1031" s="115"/>
      <c r="U1031" s="116"/>
      <c r="V1031" s="120"/>
      <c r="W1031" s="116"/>
      <c r="X1031" s="115"/>
      <c r="Y1031" s="115"/>
      <c r="Z1031" s="115"/>
      <c r="AA1031" s="115"/>
      <c r="AB1031" s="115"/>
      <c r="AC1031" s="115"/>
      <c r="AD1031" s="115"/>
      <c r="AE1031" s="115"/>
      <c r="AF1031" s="115"/>
    </row>
    <row r="1032" spans="1:32" ht="12.75" customHeight="1">
      <c r="A1032" s="125">
        <v>1029</v>
      </c>
      <c r="B1032" s="126">
        <v>79.809083467412393</v>
      </c>
      <c r="C1032" s="127">
        <f t="shared" si="49"/>
        <v>12.893269228184543</v>
      </c>
      <c r="D1032" s="128"/>
      <c r="H1032" s="129"/>
      <c r="I1032" s="116"/>
      <c r="J1032" s="149"/>
      <c r="K1032" s="149"/>
      <c r="L1032" s="128"/>
      <c r="M1032" s="116"/>
      <c r="N1032" s="120"/>
      <c r="O1032" s="120"/>
      <c r="P1032" s="129"/>
      <c r="Q1032" s="116"/>
      <c r="R1032" s="149"/>
      <c r="S1032" s="149"/>
      <c r="T1032" s="115"/>
      <c r="U1032" s="116"/>
      <c r="V1032" s="120"/>
      <c r="W1032" s="116"/>
      <c r="X1032" s="115"/>
      <c r="Y1032" s="115"/>
      <c r="Z1032" s="115"/>
      <c r="AA1032" s="115"/>
      <c r="AB1032" s="115"/>
      <c r="AC1032" s="115"/>
      <c r="AD1032" s="115"/>
      <c r="AE1032" s="115"/>
      <c r="AF1032" s="115"/>
    </row>
    <row r="1033" spans="1:32" ht="12.75" customHeight="1">
      <c r="A1033" s="125">
        <v>1030</v>
      </c>
      <c r="B1033" s="126">
        <v>79.82498189468204</v>
      </c>
      <c r="C1033" s="127">
        <f t="shared" si="49"/>
        <v>12.90322873306682</v>
      </c>
      <c r="D1033" s="128"/>
      <c r="H1033" s="129"/>
      <c r="I1033" s="116"/>
      <c r="J1033" s="149"/>
      <c r="K1033" s="149"/>
      <c r="L1033" s="128"/>
      <c r="M1033" s="116"/>
      <c r="N1033" s="120"/>
      <c r="O1033" s="120"/>
      <c r="P1033" s="129"/>
      <c r="Q1033" s="116"/>
      <c r="R1033" s="149"/>
      <c r="S1033" s="149"/>
      <c r="T1033" s="115"/>
      <c r="U1033" s="116"/>
      <c r="V1033" s="120"/>
      <c r="W1033" s="116"/>
      <c r="X1033" s="115"/>
      <c r="Y1033" s="115"/>
      <c r="Z1033" s="115"/>
      <c r="AA1033" s="115"/>
      <c r="AB1033" s="115"/>
      <c r="AC1033" s="115"/>
      <c r="AD1033" s="115"/>
      <c r="AE1033" s="115"/>
      <c r="AF1033" s="115"/>
    </row>
    <row r="1034" spans="1:32" ht="12.75" customHeight="1">
      <c r="A1034" s="125">
        <v>1031</v>
      </c>
      <c r="B1034" s="126">
        <v>79.840869843126868</v>
      </c>
      <c r="C1034" s="127">
        <f t="shared" si="49"/>
        <v>12.913185966356979</v>
      </c>
      <c r="D1034" s="128"/>
      <c r="H1034" s="129"/>
      <c r="I1034" s="116"/>
      <c r="J1034" s="149"/>
      <c r="K1034" s="149"/>
      <c r="L1034" s="128"/>
      <c r="M1034" s="116"/>
      <c r="N1034" s="120"/>
      <c r="O1034" s="120"/>
      <c r="P1034" s="129"/>
      <c r="Q1034" s="116"/>
      <c r="R1034" s="149"/>
      <c r="S1034" s="149"/>
      <c r="T1034" s="115"/>
      <c r="U1034" s="116"/>
      <c r="V1034" s="120"/>
      <c r="W1034" s="116"/>
      <c r="X1034" s="115"/>
      <c r="Y1034" s="115"/>
      <c r="Z1034" s="115"/>
      <c r="AA1034" s="115"/>
      <c r="AB1034" s="115"/>
      <c r="AC1034" s="115"/>
      <c r="AD1034" s="115"/>
      <c r="AE1034" s="115"/>
      <c r="AF1034" s="115"/>
    </row>
    <row r="1035" spans="1:32" ht="12.75" customHeight="1">
      <c r="A1035" s="125">
        <v>1032</v>
      </c>
      <c r="B1035" s="126">
        <v>79.856747333064519</v>
      </c>
      <c r="C1035" s="127">
        <f t="shared" si="49"/>
        <v>12.923140930042646</v>
      </c>
      <c r="D1035" s="128"/>
      <c r="H1035" s="129"/>
      <c r="I1035" s="116"/>
      <c r="J1035" s="149"/>
      <c r="K1035" s="149"/>
      <c r="L1035" s="128"/>
      <c r="M1035" s="116"/>
      <c r="N1035" s="120"/>
      <c r="O1035" s="120"/>
      <c r="P1035" s="129"/>
      <c r="Q1035" s="116"/>
      <c r="R1035" s="149"/>
      <c r="S1035" s="149"/>
      <c r="T1035" s="115"/>
      <c r="U1035" s="116"/>
      <c r="V1035" s="120"/>
      <c r="W1035" s="116"/>
      <c r="X1035" s="115"/>
      <c r="Y1035" s="115"/>
      <c r="Z1035" s="115"/>
      <c r="AA1035" s="115"/>
      <c r="AB1035" s="115"/>
      <c r="AC1035" s="115"/>
      <c r="AD1035" s="115"/>
      <c r="AE1035" s="115"/>
      <c r="AF1035" s="115"/>
    </row>
    <row r="1036" spans="1:32" ht="12.75" customHeight="1">
      <c r="A1036" s="125">
        <v>1033</v>
      </c>
      <c r="B1036" s="126">
        <v>79.872614384753632</v>
      </c>
      <c r="C1036" s="127">
        <f t="shared" si="49"/>
        <v>12.933093626107507</v>
      </c>
      <c r="D1036" s="128"/>
      <c r="H1036" s="129"/>
      <c r="I1036" s="116"/>
      <c r="J1036" s="149"/>
      <c r="K1036" s="149"/>
      <c r="L1036" s="128"/>
      <c r="M1036" s="116"/>
      <c r="N1036" s="120"/>
      <c r="O1036" s="120"/>
      <c r="P1036" s="129"/>
      <c r="Q1036" s="116"/>
      <c r="R1036" s="149"/>
      <c r="S1036" s="149"/>
      <c r="T1036" s="115"/>
      <c r="U1036" s="116"/>
      <c r="V1036" s="120"/>
      <c r="W1036" s="116"/>
      <c r="X1036" s="115"/>
      <c r="Y1036" s="115"/>
      <c r="Z1036" s="115"/>
      <c r="AA1036" s="115"/>
      <c r="AB1036" s="115"/>
      <c r="AC1036" s="115"/>
      <c r="AD1036" s="115"/>
      <c r="AE1036" s="115"/>
      <c r="AF1036" s="115"/>
    </row>
    <row r="1037" spans="1:32" ht="12.75" customHeight="1">
      <c r="A1037" s="125">
        <v>1034</v>
      </c>
      <c r="B1037" s="126">
        <v>79.888471018394029</v>
      </c>
      <c r="C1037" s="127">
        <f t="shared" si="49"/>
        <v>12.943044056531328</v>
      </c>
      <c r="D1037" s="128"/>
      <c r="H1037" s="129"/>
      <c r="I1037" s="116"/>
      <c r="J1037" s="149"/>
      <c r="K1037" s="149"/>
      <c r="L1037" s="128"/>
      <c r="M1037" s="116"/>
      <c r="N1037" s="120"/>
      <c r="O1037" s="120"/>
      <c r="P1037" s="129"/>
      <c r="Q1037" s="116"/>
      <c r="R1037" s="149"/>
      <c r="S1037" s="149"/>
      <c r="T1037" s="115"/>
      <c r="U1037" s="116"/>
      <c r="V1037" s="120"/>
      <c r="W1037" s="116"/>
      <c r="X1037" s="115"/>
      <c r="Y1037" s="115"/>
      <c r="Z1037" s="115"/>
      <c r="AA1037" s="115"/>
      <c r="AB1037" s="115"/>
      <c r="AC1037" s="115"/>
      <c r="AD1037" s="115"/>
      <c r="AE1037" s="115"/>
      <c r="AF1037" s="115"/>
    </row>
    <row r="1038" spans="1:32" ht="12.75" customHeight="1">
      <c r="A1038" s="125">
        <v>1035</v>
      </c>
      <c r="B1038" s="126">
        <v>79.90431725412688</v>
      </c>
      <c r="C1038" s="127">
        <f t="shared" si="49"/>
        <v>12.95299222328997</v>
      </c>
      <c r="D1038" s="128"/>
      <c r="H1038" s="129"/>
      <c r="I1038" s="116"/>
      <c r="J1038" s="149"/>
      <c r="K1038" s="149"/>
      <c r="L1038" s="128"/>
      <c r="M1038" s="116"/>
      <c r="N1038" s="120"/>
      <c r="O1038" s="120"/>
      <c r="P1038" s="129"/>
      <c r="Q1038" s="116"/>
      <c r="R1038" s="149"/>
      <c r="S1038" s="149"/>
      <c r="T1038" s="115"/>
      <c r="U1038" s="116"/>
      <c r="V1038" s="120"/>
      <c r="W1038" s="116"/>
      <c r="X1038" s="115"/>
      <c r="Y1038" s="115"/>
      <c r="Z1038" s="115"/>
      <c r="AA1038" s="115"/>
      <c r="AB1038" s="115"/>
      <c r="AC1038" s="115"/>
      <c r="AD1038" s="115"/>
      <c r="AE1038" s="115"/>
      <c r="AF1038" s="115"/>
    </row>
    <row r="1039" spans="1:32" ht="12.75" customHeight="1">
      <c r="A1039" s="125">
        <v>1036</v>
      </c>
      <c r="B1039" s="126">
        <v>79.920153112035123</v>
      </c>
      <c r="C1039" s="127">
        <f t="shared" si="49"/>
        <v>12.962938128355381</v>
      </c>
      <c r="D1039" s="128"/>
      <c r="H1039" s="129"/>
      <c r="I1039" s="116"/>
      <c r="J1039" s="149"/>
      <c r="K1039" s="149"/>
      <c r="L1039" s="128"/>
      <c r="M1039" s="116"/>
      <c r="N1039" s="120"/>
      <c r="O1039" s="120"/>
      <c r="P1039" s="129"/>
      <c r="Q1039" s="116"/>
      <c r="R1039" s="149"/>
      <c r="S1039" s="149"/>
      <c r="T1039" s="115"/>
      <c r="U1039" s="116"/>
      <c r="V1039" s="120"/>
      <c r="W1039" s="116"/>
      <c r="X1039" s="115"/>
      <c r="Y1039" s="115"/>
      <c r="Z1039" s="115"/>
      <c r="AA1039" s="115"/>
      <c r="AB1039" s="115"/>
      <c r="AC1039" s="115"/>
      <c r="AD1039" s="115"/>
      <c r="AE1039" s="115"/>
      <c r="AF1039" s="115"/>
    </row>
    <row r="1040" spans="1:32" ht="12.75" customHeight="1">
      <c r="A1040" s="125">
        <v>1037</v>
      </c>
      <c r="B1040" s="126">
        <v>79.935978612143487</v>
      </c>
      <c r="C1040" s="127">
        <f t="shared" si="49"/>
        <v>12.972881773695631</v>
      </c>
      <c r="D1040" s="128"/>
      <c r="H1040" s="129"/>
      <c r="I1040" s="116"/>
      <c r="J1040" s="149"/>
      <c r="K1040" s="149"/>
      <c r="L1040" s="128"/>
      <c r="M1040" s="116"/>
      <c r="N1040" s="120"/>
      <c r="O1040" s="120"/>
      <c r="P1040" s="129"/>
      <c r="Q1040" s="116"/>
      <c r="R1040" s="149"/>
      <c r="S1040" s="149"/>
      <c r="T1040" s="115"/>
      <c r="U1040" s="116"/>
      <c r="V1040" s="120"/>
      <c r="W1040" s="116"/>
      <c r="X1040" s="115"/>
      <c r="Y1040" s="115"/>
      <c r="Z1040" s="115"/>
      <c r="AA1040" s="115"/>
      <c r="AB1040" s="115"/>
      <c r="AC1040" s="115"/>
      <c r="AD1040" s="115"/>
      <c r="AE1040" s="115"/>
      <c r="AF1040" s="115"/>
    </row>
    <row r="1041" spans="1:32" ht="12.75" customHeight="1">
      <c r="A1041" s="125">
        <v>1038</v>
      </c>
      <c r="B1041" s="126">
        <v>79.951793774418803</v>
      </c>
      <c r="C1041" s="127">
        <f t="shared" si="49"/>
        <v>12.982823161274915</v>
      </c>
      <c r="D1041" s="128"/>
      <c r="H1041" s="129"/>
      <c r="I1041" s="116"/>
      <c r="J1041" s="149"/>
      <c r="K1041" s="149"/>
      <c r="L1041" s="128"/>
      <c r="M1041" s="116"/>
      <c r="N1041" s="120"/>
      <c r="O1041" s="120"/>
      <c r="P1041" s="129"/>
      <c r="Q1041" s="116"/>
      <c r="R1041" s="149"/>
      <c r="S1041" s="149"/>
      <c r="T1041" s="115"/>
      <c r="U1041" s="116"/>
      <c r="V1041" s="120"/>
      <c r="W1041" s="116"/>
      <c r="X1041" s="115"/>
      <c r="Y1041" s="115"/>
      <c r="Z1041" s="115"/>
      <c r="AA1041" s="115"/>
      <c r="AB1041" s="115"/>
      <c r="AC1041" s="115"/>
      <c r="AD1041" s="115"/>
      <c r="AE1041" s="115"/>
      <c r="AF1041" s="115"/>
    </row>
    <row r="1042" spans="1:32" ht="12.75" customHeight="1">
      <c r="A1042" s="125">
        <v>1039</v>
      </c>
      <c r="B1042" s="126">
        <v>79.967598618770296</v>
      </c>
      <c r="C1042" s="127">
        <f t="shared" si="49"/>
        <v>12.992762293053552</v>
      </c>
      <c r="D1042" s="128"/>
      <c r="H1042" s="129"/>
      <c r="I1042" s="116"/>
      <c r="J1042" s="149"/>
      <c r="K1042" s="149"/>
      <c r="L1042" s="128"/>
      <c r="M1042" s="116"/>
      <c r="N1042" s="120"/>
      <c r="O1042" s="120"/>
      <c r="P1042" s="129"/>
      <c r="Q1042" s="116"/>
      <c r="R1042" s="149"/>
      <c r="S1042" s="149"/>
      <c r="T1042" s="115"/>
      <c r="U1042" s="116"/>
      <c r="V1042" s="120"/>
      <c r="W1042" s="116"/>
      <c r="X1042" s="115"/>
      <c r="Y1042" s="115"/>
      <c r="Z1042" s="115"/>
      <c r="AA1042" s="115"/>
      <c r="AB1042" s="115"/>
      <c r="AC1042" s="115"/>
      <c r="AD1042" s="115"/>
      <c r="AE1042" s="115"/>
      <c r="AF1042" s="115"/>
    </row>
    <row r="1043" spans="1:32" ht="12.75" customHeight="1">
      <c r="A1043" s="125">
        <v>1040</v>
      </c>
      <c r="B1043" s="126">
        <v>79.983393165049591</v>
      </c>
      <c r="C1043" s="127">
        <f t="shared" si="49"/>
        <v>13.002699170988031</v>
      </c>
      <c r="D1043" s="128"/>
      <c r="H1043" s="129"/>
      <c r="I1043" s="116"/>
      <c r="J1043" s="149"/>
      <c r="K1043" s="149"/>
      <c r="L1043" s="128"/>
      <c r="M1043" s="116"/>
      <c r="N1043" s="120"/>
      <c r="O1043" s="120"/>
      <c r="P1043" s="129"/>
      <c r="Q1043" s="116"/>
      <c r="R1043" s="149"/>
      <c r="S1043" s="149"/>
      <c r="T1043" s="115"/>
      <c r="U1043" s="116"/>
      <c r="V1043" s="120"/>
      <c r="W1043" s="116"/>
      <c r="X1043" s="115"/>
      <c r="Y1043" s="115"/>
      <c r="Z1043" s="115"/>
      <c r="AA1043" s="115"/>
      <c r="AB1043" s="115"/>
      <c r="AC1043" s="115"/>
      <c r="AD1043" s="115"/>
      <c r="AE1043" s="115"/>
      <c r="AF1043" s="115"/>
    </row>
    <row r="1044" spans="1:32" ht="12.75" customHeight="1">
      <c r="A1044" s="125">
        <v>1041</v>
      </c>
      <c r="B1044" s="126">
        <v>79.99917743305123</v>
      </c>
      <c r="C1044" s="127">
        <f t="shared" si="49"/>
        <v>13.012633797030974</v>
      </c>
      <c r="D1044" s="128"/>
      <c r="H1044" s="129"/>
      <c r="I1044" s="116"/>
      <c r="J1044" s="149"/>
      <c r="K1044" s="149"/>
      <c r="L1044" s="128"/>
      <c r="M1044" s="116"/>
      <c r="N1044" s="120"/>
      <c r="O1044" s="120"/>
      <c r="P1044" s="129"/>
      <c r="Q1044" s="116"/>
      <c r="R1044" s="149"/>
      <c r="S1044" s="149"/>
      <c r="T1044" s="115"/>
      <c r="U1044" s="116"/>
      <c r="V1044" s="120"/>
      <c r="W1044" s="116"/>
      <c r="X1044" s="115"/>
      <c r="Y1044" s="115"/>
      <c r="Z1044" s="115"/>
      <c r="AA1044" s="115"/>
      <c r="AB1044" s="115"/>
      <c r="AC1044" s="115"/>
      <c r="AD1044" s="115"/>
      <c r="AE1044" s="115"/>
      <c r="AF1044" s="115"/>
    </row>
    <row r="1045" spans="1:32" ht="12.75" customHeight="1">
      <c r="A1045" s="125">
        <v>1042</v>
      </c>
      <c r="B1045" s="126">
        <v>80.014951442512626</v>
      </c>
      <c r="C1045" s="127">
        <f t="shared" si="49"/>
        <v>13.022566173131194</v>
      </c>
      <c r="D1045" s="128"/>
      <c r="H1045" s="129"/>
      <c r="I1045" s="116"/>
      <c r="J1045" s="149"/>
      <c r="K1045" s="149"/>
      <c r="L1045" s="128"/>
      <c r="M1045" s="116"/>
      <c r="N1045" s="120"/>
      <c r="O1045" s="120"/>
      <c r="P1045" s="129"/>
      <c r="Q1045" s="116"/>
      <c r="R1045" s="149"/>
      <c r="S1045" s="149"/>
      <c r="T1045" s="115"/>
      <c r="U1045" s="116"/>
      <c r="V1045" s="120"/>
      <c r="W1045" s="116"/>
      <c r="X1045" s="115"/>
      <c r="Y1045" s="115"/>
      <c r="Z1045" s="115"/>
      <c r="AA1045" s="115"/>
      <c r="AB1045" s="115"/>
      <c r="AC1045" s="115"/>
      <c r="AD1045" s="115"/>
      <c r="AE1045" s="115"/>
      <c r="AF1045" s="115"/>
    </row>
    <row r="1046" spans="1:32" ht="12.75" customHeight="1">
      <c r="A1046" s="125">
        <v>1043</v>
      </c>
      <c r="B1046" s="126">
        <v>80.03071521311449</v>
      </c>
      <c r="C1046" s="127">
        <f t="shared" si="49"/>
        <v>13.032496301233673</v>
      </c>
      <c r="D1046" s="128"/>
      <c r="H1046" s="129"/>
      <c r="I1046" s="116"/>
      <c r="J1046" s="149"/>
      <c r="K1046" s="149"/>
      <c r="L1046" s="128"/>
      <c r="M1046" s="116"/>
      <c r="N1046" s="120"/>
      <c r="O1046" s="120"/>
      <c r="P1046" s="129"/>
      <c r="Q1046" s="116"/>
      <c r="R1046" s="149"/>
      <c r="S1046" s="149"/>
      <c r="T1046" s="115"/>
      <c r="U1046" s="116"/>
      <c r="V1046" s="120"/>
      <c r="W1046" s="116"/>
      <c r="X1046" s="115"/>
      <c r="Y1046" s="115"/>
      <c r="Z1046" s="115"/>
      <c r="AA1046" s="115"/>
      <c r="AB1046" s="115"/>
      <c r="AC1046" s="115"/>
      <c r="AD1046" s="115"/>
      <c r="AE1046" s="115"/>
      <c r="AF1046" s="115"/>
    </row>
    <row r="1047" spans="1:32" ht="12.75" customHeight="1">
      <c r="A1047" s="125">
        <v>1044</v>
      </c>
      <c r="B1047" s="126">
        <v>80.046468764480821</v>
      </c>
      <c r="C1047" s="127">
        <f t="shared" si="49"/>
        <v>13.042424183279604</v>
      </c>
      <c r="D1047" s="128"/>
      <c r="H1047" s="129"/>
      <c r="I1047" s="116"/>
      <c r="J1047" s="149"/>
      <c r="K1047" s="149"/>
      <c r="L1047" s="128"/>
      <c r="M1047" s="116"/>
      <c r="N1047" s="120"/>
      <c r="O1047" s="120"/>
      <c r="P1047" s="129"/>
      <c r="Q1047" s="116"/>
      <c r="R1047" s="149"/>
      <c r="S1047" s="149"/>
      <c r="T1047" s="115"/>
      <c r="U1047" s="116"/>
      <c r="V1047" s="120"/>
      <c r="W1047" s="116"/>
      <c r="X1047" s="115"/>
      <c r="Y1047" s="115"/>
      <c r="Z1047" s="115"/>
      <c r="AA1047" s="115"/>
      <c r="AB1047" s="115"/>
      <c r="AC1047" s="115"/>
      <c r="AD1047" s="115"/>
      <c r="AE1047" s="115"/>
      <c r="AF1047" s="115"/>
    </row>
    <row r="1048" spans="1:32" ht="12.75" customHeight="1">
      <c r="A1048" s="125">
        <v>1045</v>
      </c>
      <c r="B1048" s="126">
        <v>80.06221211617941</v>
      </c>
      <c r="C1048" s="127">
        <f t="shared" si="49"/>
        <v>13.052349821206359</v>
      </c>
      <c r="D1048" s="128"/>
      <c r="H1048" s="129"/>
      <c r="I1048" s="116"/>
      <c r="J1048" s="149"/>
      <c r="K1048" s="149"/>
      <c r="L1048" s="128"/>
      <c r="M1048" s="116"/>
      <c r="N1048" s="120"/>
      <c r="O1048" s="120"/>
      <c r="P1048" s="129"/>
      <c r="Q1048" s="116"/>
      <c r="R1048" s="149"/>
      <c r="S1048" s="149"/>
      <c r="T1048" s="115"/>
      <c r="U1048" s="116"/>
      <c r="V1048" s="120"/>
      <c r="W1048" s="116"/>
      <c r="X1048" s="115"/>
      <c r="Y1048" s="115"/>
      <c r="Z1048" s="115"/>
      <c r="AA1048" s="115"/>
      <c r="AB1048" s="115"/>
      <c r="AC1048" s="115"/>
      <c r="AD1048" s="115"/>
      <c r="AE1048" s="115"/>
      <c r="AF1048" s="115"/>
    </row>
    <row r="1049" spans="1:32" ht="12.75" customHeight="1">
      <c r="A1049" s="125">
        <v>1046</v>
      </c>
      <c r="B1049" s="126">
        <v>80.077945287721775</v>
      </c>
      <c r="C1049" s="127">
        <f t="shared" si="49"/>
        <v>13.062273216947558</v>
      </c>
      <c r="D1049" s="128"/>
      <c r="H1049" s="129"/>
      <c r="I1049" s="116"/>
      <c r="J1049" s="149"/>
      <c r="K1049" s="149"/>
      <c r="L1049" s="128"/>
      <c r="M1049" s="116"/>
      <c r="N1049" s="120"/>
      <c r="O1049" s="120"/>
      <c r="P1049" s="129"/>
      <c r="Q1049" s="116"/>
      <c r="R1049" s="149"/>
      <c r="S1049" s="149"/>
      <c r="T1049" s="115"/>
      <c r="U1049" s="116"/>
      <c r="V1049" s="120"/>
      <c r="W1049" s="116"/>
      <c r="X1049" s="115"/>
      <c r="Y1049" s="115"/>
      <c r="Z1049" s="115"/>
      <c r="AA1049" s="115"/>
      <c r="AB1049" s="115"/>
      <c r="AC1049" s="115"/>
      <c r="AD1049" s="115"/>
      <c r="AE1049" s="115"/>
      <c r="AF1049" s="115"/>
    </row>
    <row r="1050" spans="1:32" ht="12.75" customHeight="1">
      <c r="A1050" s="125">
        <v>1047</v>
      </c>
      <c r="B1050" s="126">
        <v>80.093668298563543</v>
      </c>
      <c r="C1050" s="127">
        <f t="shared" si="49"/>
        <v>13.072194372433028</v>
      </c>
      <c r="D1050" s="128"/>
      <c r="H1050" s="129"/>
      <c r="I1050" s="116"/>
      <c r="J1050" s="149"/>
      <c r="K1050" s="149"/>
      <c r="L1050" s="128"/>
      <c r="M1050" s="116"/>
      <c r="N1050" s="120"/>
      <c r="O1050" s="120"/>
      <c r="P1050" s="129"/>
      <c r="Q1050" s="116"/>
      <c r="R1050" s="149"/>
      <c r="S1050" s="149"/>
      <c r="T1050" s="115"/>
      <c r="U1050" s="116"/>
      <c r="V1050" s="120"/>
      <c r="W1050" s="116"/>
      <c r="X1050" s="115"/>
      <c r="Y1050" s="115"/>
      <c r="Z1050" s="115"/>
      <c r="AA1050" s="115"/>
      <c r="AB1050" s="115"/>
      <c r="AC1050" s="115"/>
      <c r="AD1050" s="115"/>
      <c r="AE1050" s="115"/>
      <c r="AF1050" s="115"/>
    </row>
    <row r="1051" spans="1:32" ht="12.75" customHeight="1">
      <c r="A1051" s="125">
        <v>1048</v>
      </c>
      <c r="B1051" s="126">
        <v>80.109381168104619</v>
      </c>
      <c r="C1051" s="127">
        <f t="shared" si="49"/>
        <v>13.082113289588847</v>
      </c>
      <c r="D1051" s="128"/>
      <c r="H1051" s="129"/>
      <c r="I1051" s="116"/>
      <c r="J1051" s="149"/>
      <c r="K1051" s="149"/>
      <c r="L1051" s="128"/>
      <c r="M1051" s="116"/>
      <c r="N1051" s="120"/>
      <c r="O1051" s="120"/>
      <c r="P1051" s="129"/>
      <c r="Q1051" s="116"/>
      <c r="R1051" s="149"/>
      <c r="S1051" s="149"/>
      <c r="T1051" s="115"/>
      <c r="U1051" s="116"/>
      <c r="V1051" s="120"/>
      <c r="W1051" s="116"/>
      <c r="X1051" s="115"/>
      <c r="Y1051" s="115"/>
      <c r="Z1051" s="115"/>
      <c r="AA1051" s="115"/>
      <c r="AB1051" s="115"/>
      <c r="AC1051" s="115"/>
      <c r="AD1051" s="115"/>
      <c r="AE1051" s="115"/>
      <c r="AF1051" s="115"/>
    </row>
    <row r="1052" spans="1:32" ht="12.75" customHeight="1">
      <c r="A1052" s="125">
        <v>1049</v>
      </c>
      <c r="B1052" s="126">
        <v>80.125083915689473</v>
      </c>
      <c r="C1052" s="127">
        <f t="shared" si="49"/>
        <v>13.092029970337329</v>
      </c>
      <c r="D1052" s="128"/>
      <c r="H1052" s="129"/>
      <c r="I1052" s="116"/>
      <c r="J1052" s="149"/>
      <c r="K1052" s="149"/>
      <c r="L1052" s="128"/>
      <c r="M1052" s="116"/>
      <c r="N1052" s="120"/>
      <c r="O1052" s="120"/>
      <c r="P1052" s="129"/>
      <c r="Q1052" s="116"/>
      <c r="R1052" s="149"/>
      <c r="S1052" s="149"/>
      <c r="T1052" s="115"/>
      <c r="U1052" s="116"/>
      <c r="V1052" s="120"/>
      <c r="W1052" s="116"/>
      <c r="X1052" s="115"/>
      <c r="Y1052" s="115"/>
      <c r="Z1052" s="115"/>
      <c r="AA1052" s="115"/>
      <c r="AB1052" s="115"/>
      <c r="AC1052" s="115"/>
      <c r="AD1052" s="115"/>
      <c r="AE1052" s="115"/>
      <c r="AF1052" s="115"/>
    </row>
    <row r="1053" spans="1:32" ht="12.75" customHeight="1">
      <c r="A1053" s="125">
        <v>1050</v>
      </c>
      <c r="B1053" s="126">
        <v>80.140776560607108</v>
      </c>
      <c r="C1053" s="127">
        <f t="shared" si="49"/>
        <v>13.101944416597075</v>
      </c>
      <c r="D1053" s="128"/>
      <c r="H1053" s="129"/>
      <c r="I1053" s="116"/>
      <c r="J1053" s="149"/>
      <c r="K1053" s="149"/>
      <c r="L1053" s="128"/>
      <c r="M1053" s="116"/>
      <c r="N1053" s="120"/>
      <c r="O1053" s="120"/>
      <c r="P1053" s="129"/>
      <c r="Q1053" s="116"/>
      <c r="R1053" s="149"/>
      <c r="S1053" s="149"/>
      <c r="T1053" s="115"/>
      <c r="U1053" s="116"/>
      <c r="V1053" s="120"/>
      <c r="W1053" s="116"/>
      <c r="X1053" s="115"/>
      <c r="Y1053" s="115"/>
      <c r="Z1053" s="115"/>
      <c r="AA1053" s="115"/>
      <c r="AB1053" s="115"/>
      <c r="AC1053" s="115"/>
      <c r="AD1053" s="115"/>
      <c r="AE1053" s="115"/>
      <c r="AF1053" s="115"/>
    </row>
    <row r="1054" spans="1:32" ht="12.75" customHeight="1">
      <c r="A1054" s="125">
        <v>1051</v>
      </c>
      <c r="B1054" s="126">
        <v>80.156459122091633</v>
      </c>
      <c r="C1054" s="127">
        <f t="shared" si="49"/>
        <v>13.111856630282933</v>
      </c>
      <c r="D1054" s="128"/>
      <c r="H1054" s="129"/>
      <c r="I1054" s="116"/>
      <c r="J1054" s="149"/>
      <c r="K1054" s="149"/>
      <c r="L1054" s="128"/>
      <c r="M1054" s="116"/>
      <c r="N1054" s="120"/>
      <c r="O1054" s="120"/>
      <c r="P1054" s="129"/>
      <c r="Q1054" s="116"/>
      <c r="R1054" s="149"/>
      <c r="S1054" s="149"/>
      <c r="T1054" s="115"/>
      <c r="U1054" s="116"/>
      <c r="V1054" s="120"/>
      <c r="W1054" s="116"/>
      <c r="X1054" s="115"/>
      <c r="Y1054" s="115"/>
      <c r="Z1054" s="115"/>
      <c r="AA1054" s="115"/>
      <c r="AB1054" s="115"/>
      <c r="AC1054" s="115"/>
      <c r="AD1054" s="115"/>
      <c r="AE1054" s="115"/>
      <c r="AF1054" s="115"/>
    </row>
    <row r="1055" spans="1:32" ht="12.75" customHeight="1">
      <c r="A1055" s="125">
        <v>1052</v>
      </c>
      <c r="B1055" s="126">
        <v>80.172131619322158</v>
      </c>
      <c r="C1055" s="127">
        <f t="shared" si="49"/>
        <v>13.121766613306052</v>
      </c>
      <c r="D1055" s="128"/>
      <c r="H1055" s="129"/>
      <c r="I1055" s="116"/>
      <c r="J1055" s="149"/>
      <c r="K1055" s="149"/>
      <c r="L1055" s="128"/>
      <c r="M1055" s="116"/>
      <c r="N1055" s="120"/>
      <c r="O1055" s="120"/>
      <c r="P1055" s="129"/>
      <c r="Q1055" s="116"/>
      <c r="R1055" s="149"/>
      <c r="S1055" s="149"/>
      <c r="T1055" s="115"/>
      <c r="U1055" s="116"/>
      <c r="V1055" s="120"/>
      <c r="W1055" s="116"/>
      <c r="X1055" s="115"/>
      <c r="Y1055" s="115"/>
      <c r="Z1055" s="115"/>
      <c r="AA1055" s="115"/>
      <c r="AB1055" s="115"/>
      <c r="AC1055" s="115"/>
      <c r="AD1055" s="115"/>
      <c r="AE1055" s="115"/>
      <c r="AF1055" s="115"/>
    </row>
    <row r="1056" spans="1:32" ht="12.75" customHeight="1">
      <c r="A1056" s="125">
        <v>1053</v>
      </c>
      <c r="B1056" s="126">
        <v>80.187794071423156</v>
      </c>
      <c r="C1056" s="127">
        <f t="shared" si="49"/>
        <v>13.131674367573877</v>
      </c>
      <c r="D1056" s="128"/>
      <c r="H1056" s="129"/>
      <c r="I1056" s="116"/>
      <c r="J1056" s="149"/>
      <c r="K1056" s="149"/>
      <c r="L1056" s="128"/>
      <c r="M1056" s="116"/>
      <c r="N1056" s="116"/>
      <c r="O1056" s="120"/>
      <c r="P1056" s="129"/>
      <c r="Q1056" s="116"/>
      <c r="R1056" s="149"/>
      <c r="S1056" s="149"/>
      <c r="T1056" s="115"/>
      <c r="U1056" s="116"/>
      <c r="V1056" s="120"/>
      <c r="W1056" s="116"/>
      <c r="X1056" s="115"/>
      <c r="Y1056" s="115"/>
      <c r="Z1056" s="115"/>
      <c r="AA1056" s="115"/>
      <c r="AB1056" s="115"/>
      <c r="AC1056" s="115"/>
      <c r="AD1056" s="115"/>
      <c r="AE1056" s="115"/>
      <c r="AF1056" s="115"/>
    </row>
    <row r="1057" spans="1:32" ht="12.75" customHeight="1">
      <c r="A1057" s="125">
        <v>1054</v>
      </c>
      <c r="B1057" s="126">
        <v>80.203446497464654</v>
      </c>
      <c r="C1057" s="127">
        <f t="shared" si="49"/>
        <v>13.141579894990155</v>
      </c>
      <c r="D1057" s="128"/>
      <c r="H1057" s="129"/>
      <c r="I1057" s="116"/>
      <c r="J1057" s="149"/>
      <c r="K1057" s="149"/>
      <c r="L1057" s="128"/>
      <c r="M1057" s="116"/>
      <c r="N1057" s="116"/>
      <c r="O1057" s="120"/>
      <c r="P1057" s="129"/>
      <c r="Q1057" s="116"/>
      <c r="R1057" s="149"/>
      <c r="S1057" s="149"/>
      <c r="T1057" s="115"/>
      <c r="U1057" s="116"/>
      <c r="V1057" s="120"/>
      <c r="W1057" s="116"/>
      <c r="X1057" s="115"/>
      <c r="Y1057" s="115"/>
      <c r="Z1057" s="115"/>
      <c r="AA1057" s="115"/>
      <c r="AB1057" s="115"/>
      <c r="AC1057" s="115"/>
      <c r="AD1057" s="115"/>
      <c r="AE1057" s="115"/>
      <c r="AF1057" s="115"/>
    </row>
    <row r="1058" spans="1:32" ht="12.75" customHeight="1">
      <c r="A1058" s="125">
        <v>1055</v>
      </c>
      <c r="B1058" s="126">
        <v>80.219088916462411</v>
      </c>
      <c r="C1058" s="127">
        <f t="shared" si="49"/>
        <v>13.151483197454949</v>
      </c>
      <c r="D1058" s="128"/>
      <c r="H1058" s="129"/>
      <c r="I1058" s="116"/>
      <c r="J1058" s="149"/>
      <c r="K1058" s="149"/>
      <c r="L1058" s="128"/>
      <c r="M1058" s="116"/>
      <c r="N1058" s="116"/>
      <c r="O1058" s="120"/>
      <c r="P1058" s="129"/>
      <c r="Q1058" s="116"/>
      <c r="R1058" s="149"/>
      <c r="S1058" s="149"/>
      <c r="T1058" s="115"/>
      <c r="U1058" s="116"/>
      <c r="V1058" s="120"/>
      <c r="W1058" s="116"/>
      <c r="X1058" s="115"/>
      <c r="Y1058" s="115"/>
      <c r="Z1058" s="115"/>
      <c r="AA1058" s="115"/>
      <c r="AB1058" s="115"/>
      <c r="AC1058" s="115"/>
      <c r="AD1058" s="115"/>
      <c r="AE1058" s="115"/>
      <c r="AF1058" s="115"/>
    </row>
    <row r="1059" spans="1:32" ht="12.75" customHeight="1">
      <c r="A1059" s="125">
        <v>1056</v>
      </c>
      <c r="B1059" s="126">
        <v>80.234721347378127</v>
      </c>
      <c r="C1059" s="127">
        <f t="shared" si="49"/>
        <v>13.161384276864663</v>
      </c>
      <c r="D1059" s="128"/>
      <c r="H1059" s="129"/>
      <c r="I1059" s="116"/>
      <c r="J1059" s="149"/>
      <c r="K1059" s="149"/>
      <c r="L1059" s="128"/>
      <c r="M1059" s="116"/>
      <c r="N1059" s="116"/>
      <c r="O1059" s="120"/>
      <c r="P1059" s="129"/>
      <c r="Q1059" s="116"/>
      <c r="R1059" s="149"/>
      <c r="S1059" s="149"/>
      <c r="T1059" s="115"/>
      <c r="U1059" s="116"/>
      <c r="V1059" s="120"/>
      <c r="W1059" s="116"/>
      <c r="X1059" s="115"/>
      <c r="Y1059" s="115"/>
      <c r="Z1059" s="115"/>
      <c r="AA1059" s="115"/>
      <c r="AB1059" s="115"/>
      <c r="AC1059" s="115"/>
      <c r="AD1059" s="115"/>
      <c r="AE1059" s="115"/>
      <c r="AF1059" s="115"/>
    </row>
    <row r="1060" spans="1:32" ht="12.75" customHeight="1">
      <c r="A1060" s="125">
        <v>1057</v>
      </c>
      <c r="B1060" s="126">
        <v>80.250343809119698</v>
      </c>
      <c r="C1060" s="127">
        <f t="shared" si="49"/>
        <v>13.171283135112025</v>
      </c>
      <c r="D1060" s="128"/>
      <c r="H1060" s="129"/>
      <c r="I1060" s="116"/>
      <c r="J1060" s="149"/>
      <c r="K1060" s="149"/>
      <c r="L1060" s="128"/>
      <c r="M1060" s="116"/>
      <c r="N1060" s="116"/>
      <c r="O1060" s="120"/>
      <c r="P1060" s="129"/>
      <c r="Q1060" s="116"/>
      <c r="R1060" s="149"/>
      <c r="S1060" s="149"/>
      <c r="T1060" s="115"/>
      <c r="U1060" s="116"/>
      <c r="V1060" s="120"/>
      <c r="W1060" s="116"/>
      <c r="X1060" s="115"/>
      <c r="Y1060" s="115"/>
      <c r="Z1060" s="115"/>
      <c r="AA1060" s="115"/>
      <c r="AB1060" s="115"/>
      <c r="AC1060" s="115"/>
      <c r="AD1060" s="115"/>
      <c r="AE1060" s="115"/>
      <c r="AF1060" s="115"/>
    </row>
    <row r="1061" spans="1:32" ht="12.75" customHeight="1">
      <c r="A1061" s="125">
        <v>1058</v>
      </c>
      <c r="B1061" s="126">
        <v>80.265956320541363</v>
      </c>
      <c r="C1061" s="127">
        <f t="shared" si="49"/>
        <v>13.181179774086123</v>
      </c>
      <c r="D1061" s="128"/>
      <c r="H1061" s="129"/>
      <c r="I1061" s="116"/>
      <c r="J1061" s="149"/>
      <c r="K1061" s="149"/>
      <c r="L1061" s="128"/>
      <c r="M1061" s="116"/>
      <c r="N1061" s="116"/>
      <c r="O1061" s="120"/>
      <c r="P1061" s="129"/>
      <c r="Q1061" s="116"/>
      <c r="R1061" s="149"/>
      <c r="S1061" s="149"/>
      <c r="T1061" s="115"/>
      <c r="U1061" s="116"/>
      <c r="V1061" s="120"/>
      <c r="W1061" s="116"/>
      <c r="X1061" s="115"/>
      <c r="Y1061" s="115"/>
      <c r="Z1061" s="115"/>
      <c r="AA1061" s="115"/>
      <c r="AB1061" s="115"/>
      <c r="AC1061" s="115"/>
      <c r="AD1061" s="115"/>
      <c r="AE1061" s="115"/>
      <c r="AF1061" s="115"/>
    </row>
    <row r="1062" spans="1:32" ht="12.75" customHeight="1">
      <c r="A1062" s="125">
        <v>1059</v>
      </c>
      <c r="B1062" s="126">
        <v>80.281558900443912</v>
      </c>
      <c r="C1062" s="127">
        <f t="shared" si="49"/>
        <v>13.191074195672405</v>
      </c>
      <c r="D1062" s="128"/>
      <c r="H1062" s="129"/>
      <c r="I1062" s="116"/>
      <c r="J1062" s="149"/>
      <c r="K1062" s="149"/>
      <c r="L1062" s="128"/>
      <c r="M1062" s="116"/>
      <c r="N1062" s="116"/>
      <c r="O1062" s="120"/>
      <c r="P1062" s="129"/>
      <c r="Q1062" s="116"/>
      <c r="R1062" s="149"/>
      <c r="S1062" s="149"/>
      <c r="T1062" s="115"/>
      <c r="U1062" s="116"/>
      <c r="V1062" s="120"/>
      <c r="W1062" s="116"/>
      <c r="X1062" s="115"/>
      <c r="Y1062" s="115"/>
      <c r="Z1062" s="115"/>
      <c r="AA1062" s="115"/>
      <c r="AB1062" s="115"/>
      <c r="AC1062" s="115"/>
      <c r="AD1062" s="115"/>
      <c r="AE1062" s="115"/>
      <c r="AF1062" s="115"/>
    </row>
    <row r="1063" spans="1:32" ht="12.75" customHeight="1">
      <c r="A1063" s="125">
        <v>1060</v>
      </c>
      <c r="B1063" s="126">
        <v>80.2971515675749</v>
      </c>
      <c r="C1063" s="127">
        <f t="shared" si="49"/>
        <v>13.200966401752694</v>
      </c>
      <c r="D1063" s="128"/>
      <c r="H1063" s="129"/>
      <c r="I1063" s="116"/>
      <c r="J1063" s="149"/>
      <c r="K1063" s="149"/>
      <c r="L1063" s="128"/>
      <c r="M1063" s="116"/>
      <c r="N1063" s="116"/>
      <c r="O1063" s="120"/>
      <c r="P1063" s="129"/>
      <c r="Q1063" s="116"/>
      <c r="R1063" s="149"/>
      <c r="S1063" s="149"/>
      <c r="T1063" s="115"/>
      <c r="U1063" s="116"/>
      <c r="V1063" s="120"/>
      <c r="W1063" s="116"/>
      <c r="X1063" s="115"/>
      <c r="Y1063" s="115"/>
      <c r="Z1063" s="115"/>
      <c r="AA1063" s="115"/>
      <c r="AB1063" s="115"/>
      <c r="AC1063" s="115"/>
      <c r="AD1063" s="115"/>
      <c r="AE1063" s="115"/>
      <c r="AF1063" s="115"/>
    </row>
    <row r="1064" spans="1:32" ht="12.75" customHeight="1">
      <c r="A1064" s="125">
        <v>1061</v>
      </c>
      <c r="B1064" s="126">
        <v>80.312734340628865</v>
      </c>
      <c r="C1064" s="127">
        <f t="shared" si="49"/>
        <v>13.210856394205194</v>
      </c>
      <c r="D1064" s="128"/>
      <c r="H1064" s="129"/>
      <c r="I1064" s="116"/>
      <c r="J1064" s="149"/>
      <c r="K1064" s="149"/>
      <c r="L1064" s="128"/>
      <c r="M1064" s="116"/>
      <c r="N1064" s="116"/>
      <c r="O1064" s="120"/>
      <c r="P1064" s="129"/>
      <c r="Q1064" s="116"/>
      <c r="R1064" s="149"/>
      <c r="S1064" s="149"/>
      <c r="T1064" s="115"/>
      <c r="U1064" s="116"/>
      <c r="V1064" s="120"/>
      <c r="W1064" s="116"/>
      <c r="X1064" s="115"/>
      <c r="Y1064" s="115"/>
      <c r="Z1064" s="115"/>
      <c r="AA1064" s="115"/>
      <c r="AB1064" s="115"/>
      <c r="AC1064" s="115"/>
      <c r="AD1064" s="115"/>
      <c r="AE1064" s="115"/>
      <c r="AF1064" s="115"/>
    </row>
    <row r="1065" spans="1:32" ht="12.75" customHeight="1">
      <c r="A1065" s="125">
        <v>1062</v>
      </c>
      <c r="B1065" s="126">
        <v>80.328307238247504</v>
      </c>
      <c r="C1065" s="127">
        <f t="shared" si="49"/>
        <v>13.220744174904505</v>
      </c>
      <c r="D1065" s="128"/>
      <c r="H1065" s="129"/>
      <c r="I1065" s="116"/>
      <c r="J1065" s="149"/>
      <c r="K1065" s="149"/>
      <c r="L1065" s="128"/>
      <c r="M1065" s="116"/>
      <c r="N1065" s="116"/>
      <c r="O1065" s="120"/>
      <c r="P1065" s="129"/>
      <c r="Q1065" s="116"/>
      <c r="R1065" s="149"/>
      <c r="S1065" s="149"/>
      <c r="T1065" s="115"/>
      <c r="U1065" s="116"/>
      <c r="V1065" s="120"/>
      <c r="W1065" s="116"/>
      <c r="X1065" s="115"/>
      <c r="Y1065" s="115"/>
      <c r="Z1065" s="115"/>
      <c r="AA1065" s="115"/>
      <c r="AB1065" s="115"/>
      <c r="AC1065" s="115"/>
      <c r="AD1065" s="115"/>
      <c r="AE1065" s="115"/>
      <c r="AF1065" s="115"/>
    </row>
    <row r="1066" spans="1:32" ht="12.75" customHeight="1">
      <c r="A1066" s="125">
        <v>1063</v>
      </c>
      <c r="B1066" s="126">
        <v>80.343870279019853</v>
      </c>
      <c r="C1066" s="127">
        <f t="shared" si="49"/>
        <v>13.230629745721629</v>
      </c>
      <c r="D1066" s="128"/>
      <c r="H1066" s="129"/>
      <c r="I1066" s="116"/>
      <c r="J1066" s="149"/>
      <c r="K1066" s="149"/>
      <c r="L1066" s="128"/>
      <c r="M1066" s="116"/>
      <c r="N1066" s="116"/>
      <c r="O1066" s="120"/>
      <c r="P1066" s="129"/>
      <c r="Q1066" s="116"/>
      <c r="R1066" s="149"/>
      <c r="S1066" s="149"/>
      <c r="T1066" s="115"/>
      <c r="U1066" s="116"/>
      <c r="V1066" s="120"/>
      <c r="W1066" s="116"/>
      <c r="X1066" s="115"/>
      <c r="Y1066" s="115"/>
      <c r="Z1066" s="115"/>
      <c r="AA1066" s="115"/>
      <c r="AB1066" s="115"/>
      <c r="AC1066" s="115"/>
      <c r="AD1066" s="115"/>
      <c r="AE1066" s="115"/>
      <c r="AF1066" s="115"/>
    </row>
    <row r="1067" spans="1:32" ht="12.75" customHeight="1">
      <c r="A1067" s="125">
        <v>1064</v>
      </c>
      <c r="B1067" s="126">
        <v>80.359423481482565</v>
      </c>
      <c r="C1067" s="127">
        <f t="shared" si="49"/>
        <v>13.240513108523984</v>
      </c>
      <c r="D1067" s="128"/>
      <c r="H1067" s="129"/>
      <c r="I1067" s="116"/>
      <c r="J1067" s="149"/>
      <c r="K1067" s="149"/>
      <c r="L1067" s="128"/>
      <c r="M1067" s="116"/>
      <c r="N1067" s="116"/>
      <c r="O1067" s="120"/>
      <c r="P1067" s="129"/>
      <c r="Q1067" s="116"/>
      <c r="R1067" s="149"/>
      <c r="S1067" s="149"/>
      <c r="T1067" s="115"/>
      <c r="U1067" s="116"/>
      <c r="V1067" s="116"/>
      <c r="W1067" s="116"/>
      <c r="X1067" s="115"/>
      <c r="Y1067" s="115"/>
      <c r="Z1067" s="115"/>
      <c r="AA1067" s="115"/>
      <c r="AB1067" s="115"/>
      <c r="AC1067" s="115"/>
      <c r="AD1067" s="115"/>
      <c r="AE1067" s="115"/>
      <c r="AF1067" s="115"/>
    </row>
    <row r="1068" spans="1:32" ht="12.75" customHeight="1">
      <c r="A1068" s="125">
        <v>1065</v>
      </c>
      <c r="B1068" s="126">
        <v>80.374966864119997</v>
      </c>
      <c r="C1068" s="127">
        <f t="shared" si="49"/>
        <v>13.250394265175419</v>
      </c>
      <c r="D1068" s="128"/>
      <c r="H1068" s="129"/>
      <c r="I1068" s="116"/>
      <c r="J1068" s="149"/>
      <c r="K1068" s="149"/>
      <c r="L1068" s="128"/>
      <c r="M1068" s="116"/>
      <c r="N1068" s="116"/>
      <c r="O1068" s="120"/>
      <c r="P1068" s="129"/>
      <c r="Q1068" s="116"/>
      <c r="R1068" s="149"/>
      <c r="S1068" s="149"/>
      <c r="T1068" s="115"/>
      <c r="U1068" s="116"/>
      <c r="V1068" s="116"/>
      <c r="W1068" s="116"/>
      <c r="X1068" s="115"/>
      <c r="Y1068" s="115"/>
      <c r="Z1068" s="115"/>
      <c r="AA1068" s="115"/>
      <c r="AB1068" s="115"/>
      <c r="AC1068" s="115"/>
      <c r="AD1068" s="115"/>
      <c r="AE1068" s="115"/>
      <c r="AF1068" s="115"/>
    </row>
    <row r="1069" spans="1:32" ht="12.75" customHeight="1">
      <c r="A1069" s="125">
        <v>1066</v>
      </c>
      <c r="B1069" s="126">
        <v>80.390500445364495</v>
      </c>
      <c r="C1069" s="127">
        <f t="shared" si="49"/>
        <v>13.260273217536215</v>
      </c>
      <c r="D1069" s="128"/>
      <c r="H1069" s="129"/>
      <c r="I1069" s="116"/>
      <c r="J1069" s="149"/>
      <c r="K1069" s="149"/>
      <c r="L1069" s="128"/>
      <c r="M1069" s="116"/>
      <c r="N1069" s="116"/>
      <c r="O1069" s="120"/>
      <c r="P1069" s="129"/>
      <c r="Q1069" s="116"/>
      <c r="R1069" s="149"/>
      <c r="S1069" s="149"/>
      <c r="T1069" s="115"/>
      <c r="U1069" s="116"/>
      <c r="V1069" s="116"/>
      <c r="W1069" s="116"/>
      <c r="X1069" s="115"/>
      <c r="Y1069" s="115"/>
      <c r="Z1069" s="115"/>
      <c r="AA1069" s="115"/>
      <c r="AB1069" s="115"/>
      <c r="AC1069" s="115"/>
      <c r="AD1069" s="115"/>
      <c r="AE1069" s="115"/>
      <c r="AF1069" s="115"/>
    </row>
    <row r="1070" spans="1:32" ht="12.75" customHeight="1">
      <c r="A1070" s="125">
        <v>1067</v>
      </c>
      <c r="B1070" s="126">
        <v>80.406024243596548</v>
      </c>
      <c r="C1070" s="127">
        <f t="shared" si="49"/>
        <v>13.2701499674631</v>
      </c>
      <c r="D1070" s="128"/>
      <c r="H1070" s="129"/>
      <c r="I1070" s="116"/>
      <c r="J1070" s="149"/>
      <c r="K1070" s="149"/>
      <c r="L1070" s="128"/>
      <c r="M1070" s="116"/>
      <c r="N1070" s="116"/>
      <c r="O1070" s="120"/>
      <c r="P1070" s="129"/>
      <c r="Q1070" s="116"/>
      <c r="R1070" s="149"/>
      <c r="S1070" s="149"/>
      <c r="T1070" s="115"/>
      <c r="U1070" s="116"/>
      <c r="V1070" s="116"/>
      <c r="W1070" s="116"/>
      <c r="X1070" s="115"/>
      <c r="Y1070" s="115"/>
      <c r="Z1070" s="115"/>
      <c r="AA1070" s="115"/>
      <c r="AB1070" s="115"/>
      <c r="AC1070" s="115"/>
      <c r="AD1070" s="115"/>
      <c r="AE1070" s="115"/>
      <c r="AF1070" s="115"/>
    </row>
    <row r="1071" spans="1:32" ht="12.75" customHeight="1">
      <c r="A1071" s="125">
        <v>1068</v>
      </c>
      <c r="B1071" s="126">
        <v>80.421538277145004</v>
      </c>
      <c r="C1071" s="127">
        <f t="shared" si="49"/>
        <v>13.280024516809259</v>
      </c>
      <c r="D1071" s="128"/>
      <c r="H1071" s="129"/>
      <c r="I1071" s="116"/>
      <c r="J1071" s="149"/>
      <c r="K1071" s="149"/>
      <c r="L1071" s="128"/>
      <c r="M1071" s="116"/>
      <c r="N1071" s="116"/>
      <c r="O1071" s="120"/>
      <c r="P1071" s="129"/>
      <c r="Q1071" s="116"/>
      <c r="R1071" s="149"/>
      <c r="S1071" s="149"/>
      <c r="T1071" s="115"/>
      <c r="U1071" s="116"/>
      <c r="V1071" s="116"/>
      <c r="W1071" s="116"/>
      <c r="X1071" s="115"/>
      <c r="Y1071" s="115"/>
      <c r="Z1071" s="115"/>
      <c r="AA1071" s="115"/>
      <c r="AB1071" s="115"/>
      <c r="AC1071" s="115"/>
      <c r="AD1071" s="115"/>
      <c r="AE1071" s="115"/>
      <c r="AF1071" s="115"/>
    </row>
    <row r="1072" spans="1:32" ht="12.75" customHeight="1">
      <c r="A1072" s="125">
        <v>1069</v>
      </c>
      <c r="B1072" s="126">
        <v>80.437042564287196</v>
      </c>
      <c r="C1072" s="127">
        <f t="shared" si="49"/>
        <v>13.289896867424355</v>
      </c>
      <c r="D1072" s="128"/>
      <c r="H1072" s="129"/>
      <c r="I1072" s="116"/>
      <c r="J1072" s="149"/>
      <c r="K1072" s="149"/>
      <c r="L1072" s="128"/>
      <c r="M1072" s="116"/>
      <c r="N1072" s="116"/>
      <c r="O1072" s="120"/>
      <c r="P1072" s="129"/>
      <c r="Q1072" s="116"/>
      <c r="R1072" s="149"/>
      <c r="S1072" s="149"/>
      <c r="T1072" s="115"/>
      <c r="U1072" s="116"/>
      <c r="V1072" s="116"/>
      <c r="W1072" s="116"/>
      <c r="X1072" s="115"/>
      <c r="Y1072" s="115"/>
      <c r="Z1072" s="115"/>
      <c r="AA1072" s="115"/>
      <c r="AB1072" s="115"/>
      <c r="AC1072" s="115"/>
      <c r="AD1072" s="115"/>
      <c r="AE1072" s="115"/>
      <c r="AF1072" s="115"/>
    </row>
    <row r="1073" spans="1:32" ht="12.75" customHeight="1">
      <c r="A1073" s="125">
        <v>1070</v>
      </c>
      <c r="B1073" s="126">
        <v>80.452537123249257</v>
      </c>
      <c r="C1073" s="127">
        <f t="shared" si="49"/>
        <v>13.299767021154517</v>
      </c>
      <c r="D1073" s="128"/>
      <c r="H1073" s="129"/>
      <c r="I1073" s="116"/>
      <c r="J1073" s="149"/>
      <c r="K1073" s="149"/>
      <c r="L1073" s="128"/>
      <c r="M1073" s="116"/>
      <c r="N1073" s="116"/>
      <c r="O1073" s="120"/>
      <c r="P1073" s="129"/>
      <c r="Q1073" s="116"/>
      <c r="R1073" s="149"/>
      <c r="S1073" s="149"/>
      <c r="T1073" s="115"/>
      <c r="U1073" s="116"/>
      <c r="V1073" s="116"/>
      <c r="W1073" s="116"/>
      <c r="X1073" s="115"/>
      <c r="Y1073" s="115"/>
      <c r="Z1073" s="115"/>
      <c r="AA1073" s="115"/>
      <c r="AB1073" s="115"/>
      <c r="AC1073" s="115"/>
      <c r="AD1073" s="115"/>
      <c r="AE1073" s="115"/>
      <c r="AF1073" s="115"/>
    </row>
    <row r="1074" spans="1:32" ht="12.75" customHeight="1">
      <c r="A1074" s="125">
        <v>1071</v>
      </c>
      <c r="B1074" s="126">
        <v>80.468021972206202</v>
      </c>
      <c r="C1074" s="127">
        <f t="shared" si="49"/>
        <v>13.30963497984237</v>
      </c>
      <c r="D1074" s="128"/>
      <c r="H1074" s="129"/>
      <c r="I1074" s="116"/>
      <c r="J1074" s="149"/>
      <c r="K1074" s="149"/>
      <c r="L1074" s="128"/>
      <c r="M1074" s="116"/>
      <c r="N1074" s="116"/>
      <c r="O1074" s="120"/>
      <c r="P1074" s="129"/>
      <c r="Q1074" s="116"/>
      <c r="R1074" s="149"/>
      <c r="S1074" s="149"/>
      <c r="T1074" s="115"/>
      <c r="U1074" s="116"/>
      <c r="V1074" s="116"/>
      <c r="W1074" s="116"/>
      <c r="X1074" s="115"/>
      <c r="Y1074" s="115"/>
      <c r="Z1074" s="115"/>
      <c r="AA1074" s="115"/>
      <c r="AB1074" s="115"/>
      <c r="AC1074" s="115"/>
      <c r="AD1074" s="115"/>
      <c r="AE1074" s="115"/>
      <c r="AF1074" s="115"/>
    </row>
    <row r="1075" spans="1:32" ht="12.75" customHeight="1">
      <c r="A1075" s="116"/>
      <c r="B1075" s="116"/>
      <c r="C1075" s="116"/>
      <c r="D1075" s="115"/>
      <c r="H1075" s="129"/>
      <c r="I1075" s="116"/>
      <c r="J1075" s="116"/>
      <c r="K1075" s="116"/>
      <c r="L1075" s="115"/>
      <c r="M1075" s="116"/>
      <c r="N1075" s="116"/>
      <c r="O1075" s="120"/>
      <c r="P1075" s="129"/>
      <c r="Q1075" s="116"/>
      <c r="R1075" s="149"/>
      <c r="S1075" s="116"/>
      <c r="T1075" s="115"/>
      <c r="U1075" s="116"/>
      <c r="V1075" s="116"/>
      <c r="W1075" s="116"/>
      <c r="X1075" s="115"/>
      <c r="Y1075" s="115"/>
      <c r="Z1075" s="115"/>
      <c r="AA1075" s="115"/>
      <c r="AB1075" s="115"/>
      <c r="AC1075" s="115"/>
      <c r="AD1075" s="115"/>
      <c r="AE1075" s="115"/>
      <c r="AF1075" s="115"/>
    </row>
    <row r="1076" spans="1:32" ht="12.75" customHeight="1">
      <c r="A1076" s="116"/>
      <c r="B1076" s="116"/>
      <c r="C1076" s="116"/>
      <c r="D1076" s="115"/>
      <c r="H1076" s="129"/>
      <c r="I1076" s="116"/>
      <c r="J1076" s="116"/>
      <c r="K1076" s="116"/>
      <c r="L1076" s="115"/>
      <c r="M1076" s="116"/>
      <c r="N1076" s="116"/>
      <c r="O1076" s="120"/>
      <c r="P1076" s="129"/>
      <c r="Q1076" s="116"/>
      <c r="R1076" s="149"/>
      <c r="S1076" s="116"/>
      <c r="T1076" s="115"/>
      <c r="U1076" s="116"/>
      <c r="V1076" s="116"/>
      <c r="W1076" s="116"/>
      <c r="X1076" s="115"/>
      <c r="Y1076" s="115"/>
      <c r="Z1076" s="115"/>
      <c r="AA1076" s="115"/>
      <c r="AB1076" s="115"/>
      <c r="AC1076" s="115"/>
      <c r="AD1076" s="115"/>
      <c r="AE1076" s="115"/>
      <c r="AF1076" s="115"/>
    </row>
    <row r="1077" spans="1:32" ht="12.75" customHeight="1">
      <c r="A1077" s="116"/>
      <c r="B1077" s="116"/>
      <c r="C1077" s="116"/>
      <c r="D1077" s="115"/>
      <c r="H1077" s="129"/>
      <c r="I1077" s="116"/>
      <c r="J1077" s="116"/>
      <c r="K1077" s="116"/>
      <c r="L1077" s="115"/>
      <c r="M1077" s="116"/>
      <c r="N1077" s="116"/>
      <c r="O1077" s="120"/>
      <c r="P1077" s="129"/>
      <c r="Q1077" s="116"/>
      <c r="R1077" s="149"/>
      <c r="S1077" s="116"/>
      <c r="T1077" s="115"/>
      <c r="U1077" s="116"/>
      <c r="V1077" s="116"/>
      <c r="W1077" s="116"/>
      <c r="X1077" s="115"/>
      <c r="Y1077" s="115"/>
      <c r="Z1077" s="115"/>
      <c r="AA1077" s="115"/>
      <c r="AB1077" s="115"/>
      <c r="AC1077" s="115"/>
      <c r="AD1077" s="115"/>
      <c r="AE1077" s="115"/>
      <c r="AF1077" s="115"/>
    </row>
    <row r="1078" spans="1:32" ht="12.75" customHeight="1">
      <c r="A1078" s="116"/>
      <c r="B1078" s="116"/>
      <c r="C1078" s="116"/>
      <c r="D1078" s="115"/>
      <c r="H1078" s="129"/>
      <c r="I1078" s="116"/>
      <c r="J1078" s="116"/>
      <c r="K1078" s="116"/>
      <c r="L1078" s="115"/>
      <c r="M1078" s="116"/>
      <c r="N1078" s="116"/>
      <c r="O1078" s="120"/>
      <c r="P1078" s="129"/>
      <c r="Q1078" s="116"/>
      <c r="R1078" s="149"/>
      <c r="S1078" s="116"/>
      <c r="T1078" s="115"/>
      <c r="U1078" s="116"/>
      <c r="V1078" s="116"/>
      <c r="W1078" s="116"/>
      <c r="X1078" s="115"/>
      <c r="Y1078" s="115"/>
      <c r="Z1078" s="115"/>
      <c r="AA1078" s="115"/>
      <c r="AB1078" s="115"/>
      <c r="AC1078" s="115"/>
      <c r="AD1078" s="115"/>
      <c r="AE1078" s="115"/>
      <c r="AF1078" s="115"/>
    </row>
    <row r="1079" spans="1:32" ht="12.75" customHeight="1">
      <c r="A1079" s="116"/>
      <c r="B1079" s="116"/>
      <c r="C1079" s="116"/>
      <c r="D1079" s="115"/>
      <c r="H1079" s="129"/>
      <c r="I1079" s="116"/>
      <c r="J1079" s="116"/>
      <c r="K1079" s="116"/>
      <c r="L1079" s="115"/>
      <c r="M1079" s="116"/>
      <c r="N1079" s="116"/>
      <c r="O1079" s="120"/>
      <c r="P1079" s="129"/>
      <c r="Q1079" s="116"/>
      <c r="R1079" s="149"/>
      <c r="S1079" s="116"/>
      <c r="T1079" s="115"/>
      <c r="U1079" s="116"/>
      <c r="V1079" s="116"/>
      <c r="W1079" s="116"/>
      <c r="X1079" s="115"/>
      <c r="Y1079" s="115"/>
      <c r="Z1079" s="115"/>
      <c r="AA1079" s="115"/>
      <c r="AB1079" s="115"/>
      <c r="AC1079" s="115"/>
      <c r="AD1079" s="115"/>
      <c r="AE1079" s="115"/>
      <c r="AF1079" s="115"/>
    </row>
    <row r="1080" spans="1:32" ht="12.75" customHeight="1">
      <c r="A1080" s="116"/>
      <c r="B1080" s="116"/>
      <c r="C1080" s="116"/>
      <c r="D1080" s="115"/>
      <c r="H1080" s="129"/>
      <c r="I1080" s="116"/>
      <c r="J1080" s="116"/>
      <c r="K1080" s="116"/>
      <c r="L1080" s="115"/>
      <c r="M1080" s="116"/>
      <c r="N1080" s="116"/>
      <c r="O1080" s="120"/>
      <c r="P1080" s="129"/>
      <c r="Q1080" s="116"/>
      <c r="R1080" s="149"/>
      <c r="S1080" s="116"/>
      <c r="T1080" s="115"/>
      <c r="U1080" s="116"/>
      <c r="V1080" s="116"/>
      <c r="W1080" s="116"/>
      <c r="X1080" s="115"/>
      <c r="Y1080" s="115"/>
      <c r="Z1080" s="115"/>
      <c r="AA1080" s="115"/>
      <c r="AB1080" s="115"/>
      <c r="AC1080" s="115"/>
      <c r="AD1080" s="115"/>
      <c r="AE1080" s="115"/>
      <c r="AF1080" s="115"/>
    </row>
    <row r="1081" spans="1:32" ht="12.75" customHeight="1">
      <c r="A1081" s="116"/>
      <c r="B1081" s="116"/>
      <c r="C1081" s="116"/>
      <c r="D1081" s="115"/>
      <c r="H1081" s="129"/>
      <c r="I1081" s="116"/>
      <c r="J1081" s="116"/>
      <c r="K1081" s="116"/>
      <c r="L1081" s="115"/>
      <c r="M1081" s="116"/>
      <c r="N1081" s="116"/>
      <c r="O1081" s="120"/>
      <c r="P1081" s="129"/>
      <c r="Q1081" s="116"/>
      <c r="R1081" s="149"/>
      <c r="S1081" s="116"/>
      <c r="T1081" s="115"/>
      <c r="U1081" s="116"/>
      <c r="V1081" s="116"/>
      <c r="W1081" s="116"/>
      <c r="X1081" s="115"/>
      <c r="Y1081" s="115"/>
      <c r="Z1081" s="115"/>
      <c r="AA1081" s="115"/>
      <c r="AB1081" s="115"/>
      <c r="AC1081" s="115"/>
      <c r="AD1081" s="115"/>
      <c r="AE1081" s="115"/>
      <c r="AF1081" s="115"/>
    </row>
  </sheetData>
  <mergeCells count="7">
    <mergeCell ref="Y1:AA1"/>
    <mergeCell ref="A1:C1"/>
    <mergeCell ref="E1:G1"/>
    <mergeCell ref="I1:K1"/>
    <mergeCell ref="Q1:S1"/>
    <mergeCell ref="M1:O1"/>
    <mergeCell ref="U1:W1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F66F4-015D-407E-92B8-09D34107542B}">
  <sheetPr filterMode="1"/>
  <dimension ref="A1:I395"/>
  <sheetViews>
    <sheetView workbookViewId="0">
      <selection activeCell="A4" sqref="A4"/>
    </sheetView>
  </sheetViews>
  <sheetFormatPr defaultRowHeight="12.75"/>
  <cols>
    <col min="1" max="1" width="13.28515625" customWidth="1"/>
    <col min="2" max="2" width="13.42578125" customWidth="1"/>
  </cols>
  <sheetData>
    <row r="1" spans="1:9" ht="35.25" customHeight="1">
      <c r="A1" s="212" t="s">
        <v>214</v>
      </c>
      <c r="B1" s="212"/>
      <c r="C1" s="212"/>
      <c r="D1" s="212"/>
      <c r="E1" s="212"/>
      <c r="F1" s="212"/>
      <c r="G1" s="212"/>
      <c r="H1" s="212"/>
      <c r="I1" s="212"/>
    </row>
    <row r="2" spans="1:9" ht="13.5" thickBot="1"/>
    <row r="3" spans="1:9" ht="13.5" thickBot="1">
      <c r="A3" s="205" t="s">
        <v>215</v>
      </c>
      <c r="B3" s="206"/>
      <c r="C3" s="206"/>
      <c r="D3" s="206"/>
      <c r="E3" s="207"/>
      <c r="F3" s="208" t="s">
        <v>216</v>
      </c>
      <c r="G3" s="209"/>
      <c r="H3" s="210" t="s">
        <v>217</v>
      </c>
      <c r="I3" s="175" t="s">
        <v>218</v>
      </c>
    </row>
    <row r="4" spans="1:9" ht="51.75" thickBot="1">
      <c r="A4" s="176" t="s">
        <v>219</v>
      </c>
      <c r="B4" s="176" t="s">
        <v>220</v>
      </c>
      <c r="C4" s="176" t="s">
        <v>221</v>
      </c>
      <c r="D4" s="176" t="s">
        <v>222</v>
      </c>
      <c r="E4" s="176" t="s">
        <v>223</v>
      </c>
      <c r="F4" s="177" t="s">
        <v>224</v>
      </c>
      <c r="G4" s="177" t="s">
        <v>225</v>
      </c>
      <c r="H4" s="211"/>
      <c r="I4" s="175" t="s">
        <v>226</v>
      </c>
    </row>
    <row r="5" spans="1:9" ht="26.25" hidden="1" thickBot="1">
      <c r="A5" s="178">
        <v>600079180</v>
      </c>
      <c r="B5" s="178">
        <v>102000875</v>
      </c>
      <c r="C5" s="178" t="s">
        <v>227</v>
      </c>
      <c r="D5" s="178" t="s">
        <v>228</v>
      </c>
      <c r="E5" s="178" t="s">
        <v>229</v>
      </c>
      <c r="F5" s="179">
        <v>72</v>
      </c>
      <c r="G5" s="179">
        <v>0</v>
      </c>
      <c r="H5" s="180">
        <v>100</v>
      </c>
      <c r="I5" s="178"/>
    </row>
    <row r="6" spans="1:9" ht="26.25" hidden="1" thickBot="1">
      <c r="A6" s="178">
        <v>600074722</v>
      </c>
      <c r="B6" s="178">
        <v>102005231</v>
      </c>
      <c r="C6" s="178" t="s">
        <v>227</v>
      </c>
      <c r="D6" s="178" t="s">
        <v>230</v>
      </c>
      <c r="E6" s="178" t="s">
        <v>231</v>
      </c>
      <c r="F6" s="179">
        <v>211</v>
      </c>
      <c r="G6" s="179">
        <v>0</v>
      </c>
      <c r="H6" s="180">
        <v>630</v>
      </c>
      <c r="I6" s="178"/>
    </row>
    <row r="7" spans="1:9" ht="39" hidden="1" thickBot="1">
      <c r="A7" s="178">
        <v>600074871</v>
      </c>
      <c r="B7" s="178">
        <v>102005257</v>
      </c>
      <c r="C7" s="178" t="s">
        <v>227</v>
      </c>
      <c r="D7" s="178" t="s">
        <v>232</v>
      </c>
      <c r="E7" s="178" t="s">
        <v>233</v>
      </c>
      <c r="F7" s="179">
        <v>385</v>
      </c>
      <c r="G7" s="179">
        <v>52</v>
      </c>
      <c r="H7" s="180">
        <v>650</v>
      </c>
      <c r="I7" s="178"/>
    </row>
    <row r="8" spans="1:9" ht="26.25" hidden="1" thickBot="1">
      <c r="A8" s="178">
        <v>600074897</v>
      </c>
      <c r="B8" s="178">
        <v>102005303</v>
      </c>
      <c r="C8" s="178" t="s">
        <v>227</v>
      </c>
      <c r="D8" s="178" t="s">
        <v>232</v>
      </c>
      <c r="E8" s="178" t="s">
        <v>234</v>
      </c>
      <c r="F8" s="179">
        <v>408</v>
      </c>
      <c r="G8" s="179">
        <v>50</v>
      </c>
      <c r="H8" s="180">
        <v>700</v>
      </c>
      <c r="I8" s="178"/>
    </row>
    <row r="9" spans="1:9" ht="26.25" hidden="1" thickBot="1">
      <c r="A9" s="178">
        <v>600074927</v>
      </c>
      <c r="B9" s="178">
        <v>102005443</v>
      </c>
      <c r="C9" s="178" t="s">
        <v>227</v>
      </c>
      <c r="D9" s="178" t="s">
        <v>235</v>
      </c>
      <c r="E9" s="178" t="s">
        <v>236</v>
      </c>
      <c r="F9" s="179">
        <v>347</v>
      </c>
      <c r="G9" s="179">
        <v>172</v>
      </c>
      <c r="H9" s="180">
        <v>611</v>
      </c>
      <c r="I9" s="178"/>
    </row>
    <row r="10" spans="1:9" ht="39" hidden="1" thickBot="1">
      <c r="A10" s="178">
        <v>600098877</v>
      </c>
      <c r="B10" s="178">
        <v>102037787</v>
      </c>
      <c r="C10" s="178" t="s">
        <v>227</v>
      </c>
      <c r="D10" s="178" t="s">
        <v>237</v>
      </c>
      <c r="E10" s="178" t="s">
        <v>238</v>
      </c>
      <c r="F10" s="179">
        <v>53</v>
      </c>
      <c r="G10" s="179">
        <v>0</v>
      </c>
      <c r="H10" s="180">
        <v>70</v>
      </c>
      <c r="I10" s="178"/>
    </row>
    <row r="11" spans="1:9" ht="26.25" hidden="1" thickBot="1">
      <c r="A11" s="178">
        <v>600010040</v>
      </c>
      <c r="B11" s="178">
        <v>102133808</v>
      </c>
      <c r="C11" s="178" t="s">
        <v>227</v>
      </c>
      <c r="D11" s="178" t="s">
        <v>232</v>
      </c>
      <c r="E11" s="178" t="s">
        <v>239</v>
      </c>
      <c r="F11" s="179">
        <v>570</v>
      </c>
      <c r="G11" s="179">
        <v>0</v>
      </c>
      <c r="H11" s="180">
        <v>650</v>
      </c>
      <c r="I11" s="178"/>
    </row>
    <row r="12" spans="1:9" ht="26.25" hidden="1" thickBot="1">
      <c r="A12" s="178">
        <v>600010023</v>
      </c>
      <c r="B12" s="178">
        <v>102133824</v>
      </c>
      <c r="C12" s="178" t="s">
        <v>227</v>
      </c>
      <c r="D12" s="178" t="s">
        <v>235</v>
      </c>
      <c r="E12" s="178" t="s">
        <v>240</v>
      </c>
      <c r="F12" s="179">
        <v>92</v>
      </c>
      <c r="G12" s="179">
        <v>0</v>
      </c>
      <c r="H12" s="180">
        <v>150</v>
      </c>
      <c r="I12" s="178"/>
    </row>
    <row r="13" spans="1:9" ht="26.25" hidden="1" thickBot="1">
      <c r="A13" s="178">
        <v>600010007</v>
      </c>
      <c r="B13" s="178">
        <v>102133841</v>
      </c>
      <c r="C13" s="178" t="s">
        <v>227</v>
      </c>
      <c r="D13" s="178" t="s">
        <v>241</v>
      </c>
      <c r="E13" s="178" t="s">
        <v>242</v>
      </c>
      <c r="F13" s="179">
        <v>203</v>
      </c>
      <c r="G13" s="179">
        <v>0</v>
      </c>
      <c r="H13" s="180">
        <v>500</v>
      </c>
      <c r="I13" s="178"/>
    </row>
    <row r="14" spans="1:9" ht="26.25" hidden="1" thickBot="1">
      <c r="A14" s="178">
        <v>600075001</v>
      </c>
      <c r="B14" s="178">
        <v>102145741</v>
      </c>
      <c r="C14" s="178" t="s">
        <v>227</v>
      </c>
      <c r="D14" s="178" t="s">
        <v>243</v>
      </c>
      <c r="E14" s="178" t="s">
        <v>244</v>
      </c>
      <c r="F14" s="179">
        <v>25</v>
      </c>
      <c r="G14" s="179">
        <v>0</v>
      </c>
      <c r="H14" s="180">
        <v>50</v>
      </c>
      <c r="I14" s="178"/>
    </row>
    <row r="15" spans="1:9" ht="26.25" hidden="1" thickBot="1">
      <c r="A15" s="178">
        <v>600074811</v>
      </c>
      <c r="B15" s="178">
        <v>102145792</v>
      </c>
      <c r="C15" s="178" t="s">
        <v>227</v>
      </c>
      <c r="D15" s="178" t="s">
        <v>232</v>
      </c>
      <c r="E15" s="178" t="s">
        <v>245</v>
      </c>
      <c r="F15" s="179">
        <v>480</v>
      </c>
      <c r="G15" s="179">
        <v>0</v>
      </c>
      <c r="H15" s="180">
        <v>900</v>
      </c>
      <c r="I15" s="178"/>
    </row>
    <row r="16" spans="1:9" ht="26.25" hidden="1" thickBot="1">
      <c r="A16" s="178">
        <v>600074625</v>
      </c>
      <c r="B16" s="178">
        <v>102617431</v>
      </c>
      <c r="C16" s="178" t="s">
        <v>227</v>
      </c>
      <c r="D16" s="178" t="s">
        <v>246</v>
      </c>
      <c r="E16" s="178" t="s">
        <v>247</v>
      </c>
      <c r="F16" s="179">
        <v>48</v>
      </c>
      <c r="G16" s="179">
        <v>0</v>
      </c>
      <c r="H16" s="180">
        <v>76</v>
      </c>
      <c r="I16" s="178"/>
    </row>
    <row r="17" spans="1:9" ht="51.75" hidden="1" thickBot="1">
      <c r="A17" s="178">
        <v>600074668</v>
      </c>
      <c r="B17" s="178">
        <v>102617449</v>
      </c>
      <c r="C17" s="178" t="s">
        <v>227</v>
      </c>
      <c r="D17" s="178" t="s">
        <v>248</v>
      </c>
      <c r="E17" s="178" t="s">
        <v>249</v>
      </c>
      <c r="F17" s="179">
        <v>108</v>
      </c>
      <c r="G17" s="179">
        <v>0</v>
      </c>
      <c r="H17" s="180">
        <v>115</v>
      </c>
      <c r="I17" s="178"/>
    </row>
    <row r="18" spans="1:9" ht="39" hidden="1" thickBot="1">
      <c r="A18" s="178">
        <v>600074609</v>
      </c>
      <c r="B18" s="178">
        <v>102617465</v>
      </c>
      <c r="C18" s="178" t="s">
        <v>250</v>
      </c>
      <c r="D18" s="178" t="s">
        <v>251</v>
      </c>
      <c r="E18" s="178" t="s">
        <v>252</v>
      </c>
      <c r="F18" s="179">
        <v>75</v>
      </c>
      <c r="G18" s="179">
        <v>0</v>
      </c>
      <c r="H18" s="180">
        <v>200</v>
      </c>
      <c r="I18" s="178"/>
    </row>
    <row r="19" spans="1:9" ht="26.25" hidden="1" thickBot="1">
      <c r="A19" s="178">
        <v>600074889</v>
      </c>
      <c r="B19" s="178">
        <v>102617490</v>
      </c>
      <c r="C19" s="178" t="s">
        <v>227</v>
      </c>
      <c r="D19" s="178" t="s">
        <v>232</v>
      </c>
      <c r="E19" s="178" t="s">
        <v>253</v>
      </c>
      <c r="F19" s="179">
        <v>459</v>
      </c>
      <c r="G19" s="179">
        <v>47</v>
      </c>
      <c r="H19" s="180">
        <v>700</v>
      </c>
      <c r="I19" s="178"/>
    </row>
    <row r="20" spans="1:9" ht="26.25" hidden="1" thickBot="1">
      <c r="A20" s="178">
        <v>600074901</v>
      </c>
      <c r="B20" s="178">
        <v>102617511</v>
      </c>
      <c r="C20" s="178" t="s">
        <v>227</v>
      </c>
      <c r="D20" s="178" t="s">
        <v>232</v>
      </c>
      <c r="E20" s="178" t="s">
        <v>254</v>
      </c>
      <c r="F20" s="179">
        <v>215</v>
      </c>
      <c r="G20" s="179">
        <v>0</v>
      </c>
      <c r="H20" s="180">
        <v>400</v>
      </c>
      <c r="I20" s="178"/>
    </row>
    <row r="21" spans="1:9" ht="26.25" hidden="1" thickBot="1">
      <c r="A21" s="178">
        <v>600074919</v>
      </c>
      <c r="B21" s="178">
        <v>102617520</v>
      </c>
      <c r="C21" s="178" t="s">
        <v>227</v>
      </c>
      <c r="D21" s="178" t="s">
        <v>255</v>
      </c>
      <c r="E21" s="178" t="s">
        <v>256</v>
      </c>
      <c r="F21" s="179">
        <v>299</v>
      </c>
      <c r="G21" s="179">
        <v>0</v>
      </c>
      <c r="H21" s="180">
        <v>500</v>
      </c>
      <c r="I21" s="178"/>
    </row>
    <row r="22" spans="1:9" ht="26.25" hidden="1" thickBot="1">
      <c r="A22" s="178">
        <v>600074731</v>
      </c>
      <c r="B22" s="178">
        <v>102617538</v>
      </c>
      <c r="C22" s="178" t="s">
        <v>227</v>
      </c>
      <c r="D22" s="178" t="s">
        <v>257</v>
      </c>
      <c r="E22" s="178" t="s">
        <v>258</v>
      </c>
      <c r="F22" s="179">
        <v>192</v>
      </c>
      <c r="G22" s="179">
        <v>123</v>
      </c>
      <c r="H22" s="180">
        <v>350</v>
      </c>
      <c r="I22" s="178"/>
    </row>
    <row r="23" spans="1:9" ht="26.25" hidden="1" thickBot="1">
      <c r="A23" s="178">
        <v>600074749</v>
      </c>
      <c r="B23" s="178">
        <v>102617546</v>
      </c>
      <c r="C23" s="178" t="s">
        <v>227</v>
      </c>
      <c r="D23" s="178" t="s">
        <v>259</v>
      </c>
      <c r="E23" s="178" t="s">
        <v>260</v>
      </c>
      <c r="F23" s="179">
        <v>99</v>
      </c>
      <c r="G23" s="179">
        <v>0</v>
      </c>
      <c r="H23" s="180">
        <v>170</v>
      </c>
      <c r="I23" s="178"/>
    </row>
    <row r="24" spans="1:9" ht="51.75" hidden="1" thickBot="1">
      <c r="A24" s="178">
        <v>600074579</v>
      </c>
      <c r="B24" s="178">
        <v>102617562</v>
      </c>
      <c r="C24" s="178" t="s">
        <v>227</v>
      </c>
      <c r="D24" s="178" t="s">
        <v>241</v>
      </c>
      <c r="E24" s="178" t="s">
        <v>261</v>
      </c>
      <c r="F24" s="179">
        <v>330</v>
      </c>
      <c r="G24" s="179">
        <v>105</v>
      </c>
      <c r="H24" s="180">
        <v>500</v>
      </c>
      <c r="I24" s="178"/>
    </row>
    <row r="25" spans="1:9" ht="26.25" hidden="1" thickBot="1">
      <c r="A25" s="178">
        <v>600074935</v>
      </c>
      <c r="B25" s="178">
        <v>102617571</v>
      </c>
      <c r="C25" s="178" t="s">
        <v>227</v>
      </c>
      <c r="D25" s="178" t="s">
        <v>241</v>
      </c>
      <c r="E25" s="178" t="s">
        <v>262</v>
      </c>
      <c r="F25" s="179">
        <v>211</v>
      </c>
      <c r="G25" s="179">
        <v>134</v>
      </c>
      <c r="H25" s="180">
        <v>500</v>
      </c>
      <c r="I25" s="178"/>
    </row>
    <row r="26" spans="1:9" ht="26.25" hidden="1" thickBot="1">
      <c r="A26" s="178">
        <v>600074943</v>
      </c>
      <c r="B26" s="178">
        <v>102617589</v>
      </c>
      <c r="C26" s="178" t="s">
        <v>227</v>
      </c>
      <c r="D26" s="178" t="s">
        <v>251</v>
      </c>
      <c r="E26" s="178" t="s">
        <v>263</v>
      </c>
      <c r="F26" s="179">
        <v>515</v>
      </c>
      <c r="G26" s="179">
        <v>25</v>
      </c>
      <c r="H26" s="180">
        <v>800</v>
      </c>
      <c r="I26" s="178"/>
    </row>
    <row r="27" spans="1:9" ht="26.25" hidden="1" thickBot="1">
      <c r="A27" s="178">
        <v>600074757</v>
      </c>
      <c r="B27" s="178">
        <v>102617597</v>
      </c>
      <c r="C27" s="178" t="s">
        <v>227</v>
      </c>
      <c r="D27" s="178" t="s">
        <v>264</v>
      </c>
      <c r="E27" s="178" t="s">
        <v>265</v>
      </c>
      <c r="F27" s="179">
        <v>342</v>
      </c>
      <c r="G27" s="179">
        <v>34</v>
      </c>
      <c r="H27" s="180">
        <v>450</v>
      </c>
      <c r="I27" s="178"/>
    </row>
    <row r="28" spans="1:9" ht="26.25" hidden="1" thickBot="1">
      <c r="A28" s="178">
        <v>600074765</v>
      </c>
      <c r="B28" s="178">
        <v>102617601</v>
      </c>
      <c r="C28" s="178" t="s">
        <v>227</v>
      </c>
      <c r="D28" s="178" t="s">
        <v>266</v>
      </c>
      <c r="E28" s="178" t="s">
        <v>267</v>
      </c>
      <c r="F28" s="179">
        <v>263</v>
      </c>
      <c r="G28" s="179">
        <v>130</v>
      </c>
      <c r="H28" s="180">
        <v>700</v>
      </c>
      <c r="I28" s="178"/>
    </row>
    <row r="29" spans="1:9" ht="39" hidden="1" thickBot="1">
      <c r="A29" s="178">
        <v>650025768</v>
      </c>
      <c r="B29" s="178">
        <v>102617619</v>
      </c>
      <c r="C29" s="178" t="s">
        <v>227</v>
      </c>
      <c r="D29" s="178" t="s">
        <v>268</v>
      </c>
      <c r="E29" s="178" t="s">
        <v>269</v>
      </c>
      <c r="F29" s="179">
        <v>183</v>
      </c>
      <c r="G29" s="179">
        <v>0</v>
      </c>
      <c r="H29" s="180">
        <v>200</v>
      </c>
      <c r="I29" s="178"/>
    </row>
    <row r="30" spans="1:9" ht="26.25" hidden="1" thickBot="1">
      <c r="A30" s="178">
        <v>600074951</v>
      </c>
      <c r="B30" s="178">
        <v>102617627</v>
      </c>
      <c r="C30" s="178" t="s">
        <v>227</v>
      </c>
      <c r="D30" s="178" t="s">
        <v>232</v>
      </c>
      <c r="E30" s="178" t="s">
        <v>270</v>
      </c>
      <c r="F30" s="179">
        <v>329</v>
      </c>
      <c r="G30" s="179">
        <v>0</v>
      </c>
      <c r="H30" s="180">
        <v>500</v>
      </c>
      <c r="I30" s="178"/>
    </row>
    <row r="31" spans="1:9" ht="26.25" hidden="1" thickBot="1">
      <c r="A31" s="178">
        <v>600074790</v>
      </c>
      <c r="B31" s="178">
        <v>102617635</v>
      </c>
      <c r="C31" s="178" t="s">
        <v>227</v>
      </c>
      <c r="D31" s="178" t="s">
        <v>271</v>
      </c>
      <c r="E31" s="178" t="s">
        <v>272</v>
      </c>
      <c r="F31" s="179">
        <v>118</v>
      </c>
      <c r="G31" s="179">
        <v>45</v>
      </c>
      <c r="H31" s="180">
        <v>250</v>
      </c>
      <c r="I31" s="178"/>
    </row>
    <row r="32" spans="1:9" ht="51.75" hidden="1" thickBot="1">
      <c r="A32" s="178">
        <v>600028836</v>
      </c>
      <c r="B32" s="178">
        <v>102617643</v>
      </c>
      <c r="C32" s="178" t="s">
        <v>227</v>
      </c>
      <c r="D32" s="178" t="s">
        <v>273</v>
      </c>
      <c r="E32" s="178" t="s">
        <v>274</v>
      </c>
      <c r="F32" s="179">
        <v>46</v>
      </c>
      <c r="G32" s="179">
        <v>20</v>
      </c>
      <c r="H32" s="180">
        <v>68</v>
      </c>
      <c r="I32" s="178"/>
    </row>
    <row r="33" spans="1:9" ht="26.25" hidden="1" thickBot="1">
      <c r="A33" s="178">
        <v>600023141</v>
      </c>
      <c r="B33" s="178">
        <v>102617651</v>
      </c>
      <c r="C33" s="178" t="s">
        <v>227</v>
      </c>
      <c r="D33" s="178" t="s">
        <v>257</v>
      </c>
      <c r="E33" s="178" t="s">
        <v>275</v>
      </c>
      <c r="F33" s="179">
        <v>38</v>
      </c>
      <c r="G33" s="179">
        <v>0</v>
      </c>
      <c r="H33" s="180">
        <v>70</v>
      </c>
      <c r="I33" s="178"/>
    </row>
    <row r="34" spans="1:9" ht="51.75" hidden="1" thickBot="1">
      <c r="A34" s="178">
        <v>600074561</v>
      </c>
      <c r="B34" s="178">
        <v>102617660</v>
      </c>
      <c r="C34" s="178" t="s">
        <v>227</v>
      </c>
      <c r="D34" s="178" t="s">
        <v>273</v>
      </c>
      <c r="E34" s="178" t="s">
        <v>276</v>
      </c>
      <c r="F34" s="179">
        <v>298</v>
      </c>
      <c r="G34" s="179">
        <v>95</v>
      </c>
      <c r="H34" s="180">
        <v>600</v>
      </c>
      <c r="I34" s="178"/>
    </row>
    <row r="35" spans="1:9" ht="26.25" hidden="1" thickBot="1">
      <c r="A35" s="178">
        <v>600074986</v>
      </c>
      <c r="B35" s="178">
        <v>102617678</v>
      </c>
      <c r="C35" s="178" t="s">
        <v>227</v>
      </c>
      <c r="D35" s="178" t="s">
        <v>232</v>
      </c>
      <c r="E35" s="178" t="s">
        <v>277</v>
      </c>
      <c r="F35" s="179">
        <v>289</v>
      </c>
      <c r="G35" s="179">
        <v>0</v>
      </c>
      <c r="H35" s="180">
        <v>750</v>
      </c>
      <c r="I35" s="178"/>
    </row>
    <row r="36" spans="1:9" ht="26.25" hidden="1" thickBot="1">
      <c r="A36" s="178">
        <v>600028828</v>
      </c>
      <c r="B36" s="178">
        <v>102617686</v>
      </c>
      <c r="C36" s="178" t="s">
        <v>227</v>
      </c>
      <c r="D36" s="178" t="s">
        <v>232</v>
      </c>
      <c r="E36" s="178" t="s">
        <v>278</v>
      </c>
      <c r="F36" s="179">
        <v>18</v>
      </c>
      <c r="G36" s="179">
        <v>0</v>
      </c>
      <c r="H36" s="180">
        <v>24</v>
      </c>
      <c r="I36" s="178"/>
    </row>
    <row r="37" spans="1:9" ht="26.25" hidden="1" thickBot="1">
      <c r="A37" s="178">
        <v>600075249</v>
      </c>
      <c r="B37" s="178">
        <v>102617694</v>
      </c>
      <c r="C37" s="178" t="s">
        <v>227</v>
      </c>
      <c r="D37" s="178" t="s">
        <v>232</v>
      </c>
      <c r="E37" s="178" t="s">
        <v>279</v>
      </c>
      <c r="F37" s="179">
        <v>665</v>
      </c>
      <c r="G37" s="179">
        <v>15</v>
      </c>
      <c r="H37" s="180">
        <v>1300</v>
      </c>
      <c r="I37" s="178"/>
    </row>
    <row r="38" spans="1:9" ht="39" hidden="1" thickBot="1">
      <c r="A38" s="178">
        <v>600074579</v>
      </c>
      <c r="B38" s="178">
        <v>102617716</v>
      </c>
      <c r="C38" s="178" t="s">
        <v>250</v>
      </c>
      <c r="D38" s="178" t="s">
        <v>241</v>
      </c>
      <c r="E38" s="178" t="s">
        <v>280</v>
      </c>
      <c r="F38" s="179">
        <v>105</v>
      </c>
      <c r="G38" s="179">
        <v>0</v>
      </c>
      <c r="H38" s="180">
        <v>135</v>
      </c>
      <c r="I38" s="178"/>
    </row>
    <row r="39" spans="1:9" ht="26.25" hidden="1" thickBot="1">
      <c r="A39" s="178">
        <v>600074102</v>
      </c>
      <c r="B39" s="178">
        <v>102617724</v>
      </c>
      <c r="C39" s="178" t="s">
        <v>227</v>
      </c>
      <c r="D39" s="178" t="s">
        <v>281</v>
      </c>
      <c r="E39" s="178" t="s">
        <v>282</v>
      </c>
      <c r="F39" s="179">
        <v>37</v>
      </c>
      <c r="G39" s="179">
        <v>51</v>
      </c>
      <c r="H39" s="180">
        <v>115</v>
      </c>
      <c r="I39" s="178"/>
    </row>
    <row r="40" spans="1:9" ht="26.25" hidden="1" thickBot="1">
      <c r="A40" s="178">
        <v>650034295</v>
      </c>
      <c r="B40" s="178">
        <v>102617732</v>
      </c>
      <c r="C40" s="178" t="s">
        <v>227</v>
      </c>
      <c r="D40" s="178" t="s">
        <v>283</v>
      </c>
      <c r="E40" s="178" t="s">
        <v>284</v>
      </c>
      <c r="F40" s="179">
        <v>52</v>
      </c>
      <c r="G40" s="179">
        <v>45</v>
      </c>
      <c r="H40" s="180">
        <v>140</v>
      </c>
      <c r="I40" s="178"/>
    </row>
    <row r="41" spans="1:9" ht="39" hidden="1" thickBot="1">
      <c r="A41" s="178">
        <v>600074340</v>
      </c>
      <c r="B41" s="178">
        <v>102617741</v>
      </c>
      <c r="C41" s="178" t="s">
        <v>250</v>
      </c>
      <c r="D41" s="178" t="s">
        <v>232</v>
      </c>
      <c r="E41" s="178" t="s">
        <v>285</v>
      </c>
      <c r="F41" s="179">
        <v>99</v>
      </c>
      <c r="G41" s="179">
        <v>0</v>
      </c>
      <c r="H41" s="180">
        <v>175</v>
      </c>
      <c r="I41" s="178"/>
    </row>
    <row r="42" spans="1:9" ht="26.25" hidden="1" thickBot="1">
      <c r="A42" s="178">
        <v>600074358</v>
      </c>
      <c r="B42" s="178">
        <v>102617759</v>
      </c>
      <c r="C42" s="178" t="s">
        <v>227</v>
      </c>
      <c r="D42" s="178" t="s">
        <v>232</v>
      </c>
      <c r="E42" s="178" t="s">
        <v>286</v>
      </c>
      <c r="F42" s="179">
        <v>217</v>
      </c>
      <c r="G42" s="179">
        <v>0</v>
      </c>
      <c r="H42" s="180">
        <v>228</v>
      </c>
      <c r="I42" s="178"/>
    </row>
    <row r="43" spans="1:9" ht="26.25" hidden="1" thickBot="1">
      <c r="A43" s="178">
        <v>600074129</v>
      </c>
      <c r="B43" s="178">
        <v>102617872</v>
      </c>
      <c r="C43" s="178" t="s">
        <v>227</v>
      </c>
      <c r="D43" s="178" t="s">
        <v>287</v>
      </c>
      <c r="E43" s="178" t="s">
        <v>288</v>
      </c>
      <c r="F43" s="179">
        <v>30</v>
      </c>
      <c r="G43" s="179">
        <v>0</v>
      </c>
      <c r="H43" s="180">
        <v>75</v>
      </c>
      <c r="I43" s="178"/>
    </row>
    <row r="44" spans="1:9" ht="26.25" hidden="1" thickBot="1">
      <c r="A44" s="178">
        <v>600074439</v>
      </c>
      <c r="B44" s="178">
        <v>102617881</v>
      </c>
      <c r="C44" s="178" t="s">
        <v>227</v>
      </c>
      <c r="D44" s="178" t="s">
        <v>232</v>
      </c>
      <c r="E44" s="178" t="s">
        <v>289</v>
      </c>
      <c r="F44" s="179">
        <v>98</v>
      </c>
      <c r="G44" s="179">
        <v>0</v>
      </c>
      <c r="H44" s="180">
        <v>100</v>
      </c>
      <c r="I44" s="178"/>
    </row>
    <row r="45" spans="1:9" ht="26.25" hidden="1" thickBot="1">
      <c r="A45" s="178">
        <v>600074021</v>
      </c>
      <c r="B45" s="178">
        <v>102617899</v>
      </c>
      <c r="C45" s="178" t="s">
        <v>227</v>
      </c>
      <c r="D45" s="178" t="s">
        <v>230</v>
      </c>
      <c r="E45" s="178" t="s">
        <v>290</v>
      </c>
      <c r="F45" s="179">
        <v>152</v>
      </c>
      <c r="G45" s="179">
        <v>15</v>
      </c>
      <c r="H45" s="180">
        <v>183</v>
      </c>
      <c r="I45" s="178"/>
    </row>
    <row r="46" spans="1:9" ht="26.25" hidden="1" thickBot="1">
      <c r="A46" s="178">
        <v>600074447</v>
      </c>
      <c r="B46" s="178">
        <v>102617937</v>
      </c>
      <c r="C46" s="178" t="s">
        <v>227</v>
      </c>
      <c r="D46" s="178" t="s">
        <v>255</v>
      </c>
      <c r="E46" s="178" t="s">
        <v>291</v>
      </c>
      <c r="F46" s="179">
        <v>45</v>
      </c>
      <c r="G46" s="179">
        <v>0</v>
      </c>
      <c r="H46" s="180">
        <v>70</v>
      </c>
      <c r="I46" s="178"/>
    </row>
    <row r="47" spans="1:9" ht="26.25" hidden="1" thickBot="1">
      <c r="A47" s="178">
        <v>600074455</v>
      </c>
      <c r="B47" s="178">
        <v>102617945</v>
      </c>
      <c r="C47" s="178" t="s">
        <v>227</v>
      </c>
      <c r="D47" s="178" t="s">
        <v>255</v>
      </c>
      <c r="E47" s="178" t="s">
        <v>292</v>
      </c>
      <c r="F47" s="179">
        <v>165</v>
      </c>
      <c r="G47" s="179">
        <v>0</v>
      </c>
      <c r="H47" s="180">
        <v>175</v>
      </c>
      <c r="I47" s="178"/>
    </row>
    <row r="48" spans="1:9" ht="26.25" hidden="1" thickBot="1">
      <c r="A48" s="178">
        <v>600075044</v>
      </c>
      <c r="B48" s="178">
        <v>102617970</v>
      </c>
      <c r="C48" s="178" t="s">
        <v>227</v>
      </c>
      <c r="D48" s="178" t="s">
        <v>293</v>
      </c>
      <c r="E48" s="178" t="s">
        <v>294</v>
      </c>
      <c r="F48" s="179">
        <v>64</v>
      </c>
      <c r="G48" s="179">
        <v>0</v>
      </c>
      <c r="H48" s="180">
        <v>100</v>
      </c>
      <c r="I48" s="178"/>
    </row>
    <row r="49" spans="1:9" ht="26.25" hidden="1" thickBot="1">
      <c r="A49" s="178">
        <v>600074820</v>
      </c>
      <c r="B49" s="178">
        <v>102617988</v>
      </c>
      <c r="C49" s="178" t="s">
        <v>227</v>
      </c>
      <c r="D49" s="178" t="s">
        <v>295</v>
      </c>
      <c r="E49" s="178" t="s">
        <v>296</v>
      </c>
      <c r="F49" s="179">
        <v>85</v>
      </c>
      <c r="G49" s="179">
        <v>0</v>
      </c>
      <c r="H49" s="180">
        <v>110</v>
      </c>
      <c r="I49" s="178"/>
    </row>
    <row r="50" spans="1:9" ht="26.25" hidden="1" thickBot="1">
      <c r="A50" s="178">
        <v>600074153</v>
      </c>
      <c r="B50" s="178">
        <v>102617996</v>
      </c>
      <c r="C50" s="178" t="s">
        <v>227</v>
      </c>
      <c r="D50" s="178" t="s">
        <v>259</v>
      </c>
      <c r="E50" s="178" t="s">
        <v>297</v>
      </c>
      <c r="F50" s="179">
        <v>45</v>
      </c>
      <c r="G50" s="179">
        <v>0</v>
      </c>
      <c r="H50" s="180">
        <v>115</v>
      </c>
      <c r="I50" s="178"/>
    </row>
    <row r="51" spans="1:9" ht="51.75" hidden="1" thickBot="1">
      <c r="A51" s="178">
        <v>600074030</v>
      </c>
      <c r="B51" s="178">
        <v>102629013</v>
      </c>
      <c r="C51" s="178" t="s">
        <v>227</v>
      </c>
      <c r="D51" s="178" t="s">
        <v>273</v>
      </c>
      <c r="E51" s="178" t="s">
        <v>298</v>
      </c>
      <c r="F51" s="179">
        <v>61</v>
      </c>
      <c r="G51" s="179">
        <v>0</v>
      </c>
      <c r="H51" s="180">
        <v>70</v>
      </c>
      <c r="I51" s="178"/>
    </row>
    <row r="52" spans="1:9" ht="26.25" hidden="1" thickBot="1">
      <c r="A52" s="178">
        <v>650037090</v>
      </c>
      <c r="B52" s="178">
        <v>102629021</v>
      </c>
      <c r="C52" s="178" t="s">
        <v>227</v>
      </c>
      <c r="D52" s="178" t="s">
        <v>299</v>
      </c>
      <c r="E52" s="178" t="s">
        <v>300</v>
      </c>
      <c r="F52" s="179">
        <v>105</v>
      </c>
      <c r="G52" s="179">
        <v>0</v>
      </c>
      <c r="H52" s="180">
        <v>170</v>
      </c>
      <c r="I52" s="178"/>
    </row>
    <row r="53" spans="1:9" ht="26.25" hidden="1" thickBot="1">
      <c r="A53" s="178">
        <v>600074170</v>
      </c>
      <c r="B53" s="178">
        <v>102629030</v>
      </c>
      <c r="C53" s="178" t="s">
        <v>227</v>
      </c>
      <c r="D53" s="178" t="s">
        <v>301</v>
      </c>
      <c r="E53" s="178" t="s">
        <v>302</v>
      </c>
      <c r="F53" s="179">
        <v>85</v>
      </c>
      <c r="G53" s="179">
        <v>0</v>
      </c>
      <c r="H53" s="180">
        <v>120</v>
      </c>
      <c r="I53" s="178"/>
    </row>
    <row r="54" spans="1:9" ht="39" hidden="1" thickBot="1">
      <c r="A54" s="178">
        <v>600074188</v>
      </c>
      <c r="B54" s="178">
        <v>102629048</v>
      </c>
      <c r="C54" s="178" t="s">
        <v>250</v>
      </c>
      <c r="D54" s="178" t="s">
        <v>303</v>
      </c>
      <c r="E54" s="178" t="s">
        <v>304</v>
      </c>
      <c r="F54" s="179">
        <v>9</v>
      </c>
      <c r="G54" s="179">
        <v>0</v>
      </c>
      <c r="H54" s="180">
        <v>50</v>
      </c>
      <c r="I54" s="178"/>
    </row>
    <row r="55" spans="1:9" ht="26.25" hidden="1" thickBot="1">
      <c r="A55" s="178">
        <v>600074188</v>
      </c>
      <c r="B55" s="178">
        <v>102629056</v>
      </c>
      <c r="C55" s="178" t="s">
        <v>227</v>
      </c>
      <c r="D55" s="178" t="s">
        <v>303</v>
      </c>
      <c r="E55" s="178" t="s">
        <v>305</v>
      </c>
      <c r="F55" s="179">
        <v>35</v>
      </c>
      <c r="G55" s="179">
        <v>9</v>
      </c>
      <c r="H55" s="180">
        <v>90</v>
      </c>
      <c r="I55" s="178"/>
    </row>
    <row r="56" spans="1:9" ht="26.25" hidden="1" thickBot="1">
      <c r="A56" s="178">
        <v>600074862</v>
      </c>
      <c r="B56" s="178">
        <v>102629099</v>
      </c>
      <c r="C56" s="178" t="s">
        <v>227</v>
      </c>
      <c r="D56" s="178" t="s">
        <v>306</v>
      </c>
      <c r="E56" s="178" t="s">
        <v>307</v>
      </c>
      <c r="F56" s="179">
        <v>40</v>
      </c>
      <c r="G56" s="179">
        <v>0</v>
      </c>
      <c r="H56" s="180">
        <v>50</v>
      </c>
      <c r="I56" s="178"/>
    </row>
    <row r="57" spans="1:9" ht="39" hidden="1" thickBot="1">
      <c r="A57" s="178">
        <v>600074048</v>
      </c>
      <c r="B57" s="178">
        <v>102629129</v>
      </c>
      <c r="C57" s="178" t="s">
        <v>227</v>
      </c>
      <c r="D57" s="178" t="s">
        <v>308</v>
      </c>
      <c r="E57" s="178" t="s">
        <v>309</v>
      </c>
      <c r="F57" s="179">
        <v>24</v>
      </c>
      <c r="G57" s="179">
        <v>0</v>
      </c>
      <c r="H57" s="180">
        <v>50</v>
      </c>
      <c r="I57" s="178"/>
    </row>
    <row r="58" spans="1:9" ht="26.25" hidden="1" thickBot="1">
      <c r="A58" s="178">
        <v>600074056</v>
      </c>
      <c r="B58" s="178">
        <v>102629145</v>
      </c>
      <c r="C58" s="178" t="s">
        <v>227</v>
      </c>
      <c r="D58" s="178" t="s">
        <v>251</v>
      </c>
      <c r="E58" s="178" t="s">
        <v>310</v>
      </c>
      <c r="F58" s="179">
        <v>254</v>
      </c>
      <c r="G58" s="179">
        <v>39</v>
      </c>
      <c r="H58" s="180">
        <v>377</v>
      </c>
      <c r="I58" s="178"/>
    </row>
    <row r="59" spans="1:9" ht="26.25" hidden="1" thickBot="1">
      <c r="A59" s="178">
        <v>650037171</v>
      </c>
      <c r="B59" s="178">
        <v>102629200</v>
      </c>
      <c r="C59" s="178" t="s">
        <v>227</v>
      </c>
      <c r="D59" s="178" t="s">
        <v>311</v>
      </c>
      <c r="E59" s="178" t="s">
        <v>312</v>
      </c>
      <c r="F59" s="179">
        <v>100</v>
      </c>
      <c r="G59" s="179">
        <v>20</v>
      </c>
      <c r="H59" s="180">
        <v>120</v>
      </c>
      <c r="I59" s="178"/>
    </row>
    <row r="60" spans="1:9" ht="26.25" hidden="1" thickBot="1">
      <c r="A60" s="178">
        <v>600074854</v>
      </c>
      <c r="B60" s="178">
        <v>102629234</v>
      </c>
      <c r="C60" s="178" t="s">
        <v>227</v>
      </c>
      <c r="D60" s="178" t="s">
        <v>313</v>
      </c>
      <c r="E60" s="178" t="s">
        <v>314</v>
      </c>
      <c r="F60" s="179">
        <v>88</v>
      </c>
      <c r="G60" s="179">
        <v>0</v>
      </c>
      <c r="H60" s="180">
        <v>120</v>
      </c>
      <c r="I60" s="178"/>
    </row>
    <row r="61" spans="1:9" ht="39" hidden="1" thickBot="1">
      <c r="A61" s="178">
        <v>600074803</v>
      </c>
      <c r="B61" s="178">
        <v>102629242</v>
      </c>
      <c r="C61" s="178" t="s">
        <v>250</v>
      </c>
      <c r="D61" s="178" t="s">
        <v>315</v>
      </c>
      <c r="E61" s="178" t="s">
        <v>316</v>
      </c>
      <c r="F61" s="179">
        <v>43</v>
      </c>
      <c r="G61" s="179">
        <v>0</v>
      </c>
      <c r="H61" s="180">
        <v>68</v>
      </c>
      <c r="I61" s="178"/>
    </row>
    <row r="62" spans="1:9" ht="26.25" hidden="1" thickBot="1">
      <c r="A62" s="178">
        <v>600074595</v>
      </c>
      <c r="B62" s="178">
        <v>102629293</v>
      </c>
      <c r="C62" s="178" t="s">
        <v>227</v>
      </c>
      <c r="D62" s="178" t="s">
        <v>255</v>
      </c>
      <c r="E62" s="178" t="s">
        <v>317</v>
      </c>
      <c r="F62" s="179">
        <v>46</v>
      </c>
      <c r="G62" s="179">
        <v>0</v>
      </c>
      <c r="H62" s="180">
        <v>65</v>
      </c>
      <c r="I62" s="178"/>
    </row>
    <row r="63" spans="1:9" ht="26.25" hidden="1" thickBot="1">
      <c r="A63" s="178">
        <v>600074242</v>
      </c>
      <c r="B63" s="178">
        <v>102629307</v>
      </c>
      <c r="C63" s="178" t="s">
        <v>227</v>
      </c>
      <c r="D63" s="178" t="s">
        <v>318</v>
      </c>
      <c r="E63" s="178" t="s">
        <v>319</v>
      </c>
      <c r="F63" s="179">
        <v>49</v>
      </c>
      <c r="G63" s="179">
        <v>0</v>
      </c>
      <c r="H63" s="180">
        <v>85</v>
      </c>
      <c r="I63" s="178"/>
    </row>
    <row r="64" spans="1:9" ht="26.25" hidden="1" thickBot="1">
      <c r="A64" s="178">
        <v>600074692</v>
      </c>
      <c r="B64" s="178">
        <v>102629331</v>
      </c>
      <c r="C64" s="178" t="s">
        <v>227</v>
      </c>
      <c r="D64" s="178" t="s">
        <v>320</v>
      </c>
      <c r="E64" s="178" t="s">
        <v>312</v>
      </c>
      <c r="F64" s="179">
        <v>32</v>
      </c>
      <c r="G64" s="179">
        <v>0</v>
      </c>
      <c r="H64" s="180">
        <v>100</v>
      </c>
      <c r="I64" s="178"/>
    </row>
    <row r="65" spans="1:9" ht="39" hidden="1" thickBot="1">
      <c r="A65" s="178">
        <v>650050517</v>
      </c>
      <c r="B65" s="178">
        <v>102629340</v>
      </c>
      <c r="C65" s="178" t="s">
        <v>321</v>
      </c>
      <c r="D65" s="178" t="s">
        <v>322</v>
      </c>
      <c r="E65" s="178" t="s">
        <v>323</v>
      </c>
      <c r="F65" s="179">
        <v>0</v>
      </c>
      <c r="G65" s="179">
        <v>58</v>
      </c>
      <c r="H65" s="180">
        <v>100</v>
      </c>
      <c r="I65" s="178"/>
    </row>
    <row r="66" spans="1:9" ht="39" hidden="1" thickBot="1">
      <c r="A66" s="178">
        <v>600074587</v>
      </c>
      <c r="B66" s="178">
        <v>102629358</v>
      </c>
      <c r="C66" s="178" t="s">
        <v>250</v>
      </c>
      <c r="D66" s="178" t="s">
        <v>324</v>
      </c>
      <c r="E66" s="178" t="s">
        <v>325</v>
      </c>
      <c r="F66" s="179">
        <v>51</v>
      </c>
      <c r="G66" s="179">
        <v>0</v>
      </c>
      <c r="H66" s="180">
        <v>54</v>
      </c>
      <c r="I66" s="178"/>
    </row>
    <row r="67" spans="1:9" ht="26.25" hidden="1" thickBot="1">
      <c r="A67" s="178">
        <v>650065221</v>
      </c>
      <c r="B67" s="178">
        <v>102629412</v>
      </c>
      <c r="C67" s="178" t="s">
        <v>227</v>
      </c>
      <c r="D67" s="178" t="s">
        <v>232</v>
      </c>
      <c r="E67" s="178" t="s">
        <v>326</v>
      </c>
      <c r="F67" s="179">
        <v>90</v>
      </c>
      <c r="G67" s="179">
        <v>0</v>
      </c>
      <c r="H67" s="180">
        <v>190</v>
      </c>
      <c r="I67" s="178"/>
    </row>
    <row r="68" spans="1:9" ht="26.25" hidden="1" thickBot="1">
      <c r="A68" s="178">
        <v>600074528</v>
      </c>
      <c r="B68" s="178">
        <v>102629421</v>
      </c>
      <c r="C68" s="178" t="s">
        <v>227</v>
      </c>
      <c r="D68" s="178" t="s">
        <v>232</v>
      </c>
      <c r="E68" s="178" t="s">
        <v>327</v>
      </c>
      <c r="F68" s="179">
        <v>135</v>
      </c>
      <c r="G68" s="179">
        <v>0</v>
      </c>
      <c r="H68" s="180">
        <v>200</v>
      </c>
      <c r="I68" s="178"/>
    </row>
    <row r="69" spans="1:9" ht="26.25" hidden="1" thickBot="1">
      <c r="A69" s="178">
        <v>650039017</v>
      </c>
      <c r="B69" s="178">
        <v>102629561</v>
      </c>
      <c r="C69" s="178" t="s">
        <v>227</v>
      </c>
      <c r="D69" s="178" t="s">
        <v>328</v>
      </c>
      <c r="E69" s="178" t="s">
        <v>329</v>
      </c>
      <c r="F69" s="179">
        <v>160</v>
      </c>
      <c r="G69" s="179">
        <v>0</v>
      </c>
      <c r="H69" s="180">
        <v>250</v>
      </c>
      <c r="I69" s="178"/>
    </row>
    <row r="70" spans="1:9" ht="39" hidden="1" thickBot="1">
      <c r="A70" s="178">
        <v>600074307</v>
      </c>
      <c r="B70" s="178">
        <v>102629595</v>
      </c>
      <c r="C70" s="178" t="s">
        <v>250</v>
      </c>
      <c r="D70" s="178" t="s">
        <v>257</v>
      </c>
      <c r="E70" s="178" t="s">
        <v>330</v>
      </c>
      <c r="F70" s="179">
        <v>73</v>
      </c>
      <c r="G70" s="179">
        <v>0</v>
      </c>
      <c r="H70" s="180">
        <v>80</v>
      </c>
      <c r="I70" s="178"/>
    </row>
    <row r="71" spans="1:9" ht="39" hidden="1" thickBot="1">
      <c r="A71" s="178">
        <v>600010422</v>
      </c>
      <c r="B71" s="178">
        <v>102665541</v>
      </c>
      <c r="C71" s="178" t="s">
        <v>250</v>
      </c>
      <c r="D71" s="178" t="s">
        <v>331</v>
      </c>
      <c r="E71" s="178" t="s">
        <v>332</v>
      </c>
      <c r="F71" s="179">
        <v>149</v>
      </c>
      <c r="G71" s="179">
        <v>0</v>
      </c>
      <c r="H71" s="180">
        <v>200</v>
      </c>
      <c r="I71" s="178"/>
    </row>
    <row r="72" spans="1:9" ht="26.25" hidden="1" thickBot="1">
      <c r="A72" s="178">
        <v>600033520</v>
      </c>
      <c r="B72" s="178">
        <v>102717389</v>
      </c>
      <c r="C72" s="178" t="s">
        <v>227</v>
      </c>
      <c r="D72" s="178" t="s">
        <v>333</v>
      </c>
      <c r="E72" s="178" t="s">
        <v>334</v>
      </c>
      <c r="F72" s="179">
        <v>227</v>
      </c>
      <c r="G72" s="179">
        <v>0</v>
      </c>
      <c r="H72" s="180">
        <v>350</v>
      </c>
      <c r="I72" s="178"/>
    </row>
    <row r="73" spans="1:9" ht="39" hidden="1" thickBot="1">
      <c r="A73" s="178">
        <v>650040384</v>
      </c>
      <c r="B73" s="178">
        <v>102717419</v>
      </c>
      <c r="C73" s="178" t="s">
        <v>250</v>
      </c>
      <c r="D73" s="178" t="s">
        <v>335</v>
      </c>
      <c r="E73" s="178" t="s">
        <v>336</v>
      </c>
      <c r="F73" s="179">
        <v>26</v>
      </c>
      <c r="G73" s="179">
        <v>0</v>
      </c>
      <c r="H73" s="180">
        <v>70</v>
      </c>
      <c r="I73" s="178"/>
    </row>
    <row r="74" spans="1:9" ht="26.25" hidden="1" thickBot="1">
      <c r="A74" s="178">
        <v>600078329</v>
      </c>
      <c r="B74" s="178">
        <v>102717427</v>
      </c>
      <c r="C74" s="178" t="s">
        <v>227</v>
      </c>
      <c r="D74" s="178" t="s">
        <v>337</v>
      </c>
      <c r="E74" s="178" t="s">
        <v>338</v>
      </c>
      <c r="F74" s="179">
        <v>62</v>
      </c>
      <c r="G74" s="179">
        <v>0</v>
      </c>
      <c r="H74" s="180">
        <v>77</v>
      </c>
      <c r="I74" s="178"/>
    </row>
    <row r="75" spans="1:9" ht="39" hidden="1" thickBot="1">
      <c r="A75" s="178">
        <v>600078353</v>
      </c>
      <c r="B75" s="178">
        <v>102717443</v>
      </c>
      <c r="C75" s="178" t="s">
        <v>227</v>
      </c>
      <c r="D75" s="178" t="s">
        <v>333</v>
      </c>
      <c r="E75" s="178" t="s">
        <v>339</v>
      </c>
      <c r="F75" s="179">
        <v>184</v>
      </c>
      <c r="G75" s="179">
        <v>0</v>
      </c>
      <c r="H75" s="180">
        <v>300</v>
      </c>
      <c r="I75" s="178"/>
    </row>
    <row r="76" spans="1:9" ht="26.25" hidden="1" thickBot="1">
      <c r="A76" s="178">
        <v>600078370</v>
      </c>
      <c r="B76" s="178">
        <v>102717460</v>
      </c>
      <c r="C76" s="178" t="s">
        <v>227</v>
      </c>
      <c r="D76" s="178" t="s">
        <v>340</v>
      </c>
      <c r="E76" s="178" t="s">
        <v>341</v>
      </c>
      <c r="F76" s="179">
        <v>44</v>
      </c>
      <c r="G76" s="179">
        <v>0</v>
      </c>
      <c r="H76" s="180">
        <v>100</v>
      </c>
      <c r="I76" s="178"/>
    </row>
    <row r="77" spans="1:9" ht="39" hidden="1" thickBot="1">
      <c r="A77" s="178">
        <v>600078388</v>
      </c>
      <c r="B77" s="178">
        <v>102717478</v>
      </c>
      <c r="C77" s="178" t="s">
        <v>227</v>
      </c>
      <c r="D77" s="178" t="s">
        <v>333</v>
      </c>
      <c r="E77" s="178" t="s">
        <v>342</v>
      </c>
      <c r="F77" s="179">
        <v>577</v>
      </c>
      <c r="G77" s="179">
        <v>0</v>
      </c>
      <c r="H77" s="180">
        <v>700</v>
      </c>
      <c r="I77" s="178"/>
    </row>
    <row r="78" spans="1:9" ht="26.25" hidden="1" thickBot="1">
      <c r="A78" s="178">
        <v>600078396</v>
      </c>
      <c r="B78" s="178">
        <v>102717486</v>
      </c>
      <c r="C78" s="178" t="s">
        <v>227</v>
      </c>
      <c r="D78" s="178" t="s">
        <v>333</v>
      </c>
      <c r="E78" s="178" t="s">
        <v>343</v>
      </c>
      <c r="F78" s="179">
        <v>253</v>
      </c>
      <c r="G78" s="179">
        <v>0</v>
      </c>
      <c r="H78" s="180">
        <v>350</v>
      </c>
      <c r="I78" s="178"/>
    </row>
    <row r="79" spans="1:9" ht="26.25" hidden="1" thickBot="1">
      <c r="A79" s="178">
        <v>600078400</v>
      </c>
      <c r="B79" s="178">
        <v>102717494</v>
      </c>
      <c r="C79" s="178" t="s">
        <v>227</v>
      </c>
      <c r="D79" s="178" t="s">
        <v>333</v>
      </c>
      <c r="E79" s="178" t="s">
        <v>344</v>
      </c>
      <c r="F79" s="179">
        <v>518</v>
      </c>
      <c r="G79" s="179">
        <v>39</v>
      </c>
      <c r="H79" s="180">
        <v>1000</v>
      </c>
      <c r="I79" s="178"/>
    </row>
    <row r="80" spans="1:9" ht="39" hidden="1" thickBot="1">
      <c r="A80" s="178">
        <v>600078566</v>
      </c>
      <c r="B80" s="178">
        <v>102717508</v>
      </c>
      <c r="C80" s="178" t="s">
        <v>227</v>
      </c>
      <c r="D80" s="178" t="s">
        <v>333</v>
      </c>
      <c r="E80" s="178" t="s">
        <v>345</v>
      </c>
      <c r="F80" s="179">
        <v>228</v>
      </c>
      <c r="G80" s="179">
        <v>0</v>
      </c>
      <c r="H80" s="180">
        <v>260</v>
      </c>
      <c r="I80" s="178"/>
    </row>
    <row r="81" spans="1:9" ht="26.25" hidden="1" thickBot="1">
      <c r="A81" s="178">
        <v>650038550</v>
      </c>
      <c r="B81" s="178">
        <v>102717516</v>
      </c>
      <c r="C81" s="178" t="s">
        <v>227</v>
      </c>
      <c r="D81" s="178" t="s">
        <v>333</v>
      </c>
      <c r="E81" s="178" t="s">
        <v>346</v>
      </c>
      <c r="F81" s="179">
        <v>363</v>
      </c>
      <c r="G81" s="179">
        <v>0</v>
      </c>
      <c r="H81" s="180">
        <v>355</v>
      </c>
      <c r="I81" s="181">
        <v>8</v>
      </c>
    </row>
    <row r="82" spans="1:9" ht="39" hidden="1" thickBot="1">
      <c r="A82" s="178">
        <v>600078426</v>
      </c>
      <c r="B82" s="178">
        <v>102717524</v>
      </c>
      <c r="C82" s="178" t="s">
        <v>227</v>
      </c>
      <c r="D82" s="178" t="s">
        <v>333</v>
      </c>
      <c r="E82" s="178" t="s">
        <v>347</v>
      </c>
      <c r="F82" s="179">
        <v>511</v>
      </c>
      <c r="G82" s="179">
        <v>0</v>
      </c>
      <c r="H82" s="180">
        <v>1000</v>
      </c>
      <c r="I82" s="178"/>
    </row>
    <row r="83" spans="1:9" ht="26.25" hidden="1" thickBot="1">
      <c r="A83" s="178">
        <v>600078434</v>
      </c>
      <c r="B83" s="178">
        <v>102717541</v>
      </c>
      <c r="C83" s="178" t="s">
        <v>227</v>
      </c>
      <c r="D83" s="178" t="s">
        <v>348</v>
      </c>
      <c r="E83" s="178" t="s">
        <v>349</v>
      </c>
      <c r="F83" s="179">
        <v>199</v>
      </c>
      <c r="G83" s="179">
        <v>0</v>
      </c>
      <c r="H83" s="180">
        <v>300</v>
      </c>
      <c r="I83" s="178"/>
    </row>
    <row r="84" spans="1:9" ht="26.25" hidden="1" thickBot="1">
      <c r="A84" s="178">
        <v>600078442</v>
      </c>
      <c r="B84" s="178">
        <v>102717559</v>
      </c>
      <c r="C84" s="178" t="s">
        <v>227</v>
      </c>
      <c r="D84" s="178" t="s">
        <v>350</v>
      </c>
      <c r="E84" s="178" t="s">
        <v>351</v>
      </c>
      <c r="F84" s="179">
        <v>189</v>
      </c>
      <c r="G84" s="179">
        <v>0</v>
      </c>
      <c r="H84" s="180">
        <v>300</v>
      </c>
      <c r="I84" s="178"/>
    </row>
    <row r="85" spans="1:9" ht="26.25" hidden="1" thickBot="1">
      <c r="A85" s="178">
        <v>650023340</v>
      </c>
      <c r="B85" s="178">
        <v>102717583</v>
      </c>
      <c r="C85" s="178" t="s">
        <v>227</v>
      </c>
      <c r="D85" s="178" t="s">
        <v>352</v>
      </c>
      <c r="E85" s="178" t="s">
        <v>353</v>
      </c>
      <c r="F85" s="179">
        <v>138</v>
      </c>
      <c r="G85" s="179">
        <v>43</v>
      </c>
      <c r="H85" s="180">
        <v>230</v>
      </c>
      <c r="I85" s="178"/>
    </row>
    <row r="86" spans="1:9" ht="51.75" hidden="1" thickBot="1">
      <c r="A86" s="178">
        <v>650022131</v>
      </c>
      <c r="B86" s="178">
        <v>102717605</v>
      </c>
      <c r="C86" s="178" t="s">
        <v>227</v>
      </c>
      <c r="D86" s="178" t="s">
        <v>354</v>
      </c>
      <c r="E86" s="178" t="s">
        <v>355</v>
      </c>
      <c r="F86" s="179">
        <v>433</v>
      </c>
      <c r="G86" s="179">
        <v>0</v>
      </c>
      <c r="H86" s="180">
        <v>509</v>
      </c>
      <c r="I86" s="178"/>
    </row>
    <row r="87" spans="1:9" ht="26.25" hidden="1" thickBot="1">
      <c r="A87" s="178">
        <v>600078485</v>
      </c>
      <c r="B87" s="178">
        <v>102717613</v>
      </c>
      <c r="C87" s="178" t="s">
        <v>227</v>
      </c>
      <c r="D87" s="178" t="s">
        <v>356</v>
      </c>
      <c r="E87" s="178" t="s">
        <v>357</v>
      </c>
      <c r="F87" s="179">
        <v>385</v>
      </c>
      <c r="G87" s="179">
        <v>0</v>
      </c>
      <c r="H87" s="180">
        <v>430</v>
      </c>
      <c r="I87" s="178"/>
    </row>
    <row r="88" spans="1:9" ht="26.25" hidden="1" thickBot="1">
      <c r="A88" s="178">
        <v>600078582</v>
      </c>
      <c r="B88" s="178">
        <v>102717664</v>
      </c>
      <c r="C88" s="178" t="s">
        <v>227</v>
      </c>
      <c r="D88" s="178" t="s">
        <v>358</v>
      </c>
      <c r="E88" s="178" t="s">
        <v>359</v>
      </c>
      <c r="F88" s="179">
        <v>157</v>
      </c>
      <c r="G88" s="179">
        <v>0</v>
      </c>
      <c r="H88" s="180">
        <v>225</v>
      </c>
      <c r="I88" s="178"/>
    </row>
    <row r="89" spans="1:9" ht="26.25" hidden="1" thickBot="1">
      <c r="A89" s="178">
        <v>600078515</v>
      </c>
      <c r="B89" s="178">
        <v>102717672</v>
      </c>
      <c r="C89" s="178" t="s">
        <v>227</v>
      </c>
      <c r="D89" s="178" t="s">
        <v>331</v>
      </c>
      <c r="E89" s="178" t="s">
        <v>360</v>
      </c>
      <c r="F89" s="179">
        <v>320</v>
      </c>
      <c r="G89" s="179">
        <v>0</v>
      </c>
      <c r="H89" s="180">
        <v>1000</v>
      </c>
      <c r="I89" s="178"/>
    </row>
    <row r="90" spans="1:9" ht="39" hidden="1" thickBot="1">
      <c r="A90" s="178">
        <v>600023354</v>
      </c>
      <c r="B90" s="178">
        <v>102717699</v>
      </c>
      <c r="C90" s="178" t="s">
        <v>250</v>
      </c>
      <c r="D90" s="178" t="s">
        <v>361</v>
      </c>
      <c r="E90" s="178" t="s">
        <v>362</v>
      </c>
      <c r="F90" s="179">
        <v>74</v>
      </c>
      <c r="G90" s="179">
        <v>0</v>
      </c>
      <c r="H90" s="180">
        <v>75</v>
      </c>
      <c r="I90" s="178"/>
    </row>
    <row r="91" spans="1:9" ht="26.25" hidden="1" thickBot="1">
      <c r="A91" s="178">
        <v>600029107</v>
      </c>
      <c r="B91" s="178">
        <v>102717702</v>
      </c>
      <c r="C91" s="178" t="s">
        <v>227</v>
      </c>
      <c r="D91" s="178" t="s">
        <v>333</v>
      </c>
      <c r="E91" s="178" t="s">
        <v>363</v>
      </c>
      <c r="F91" s="179">
        <v>13</v>
      </c>
      <c r="G91" s="179">
        <v>0</v>
      </c>
      <c r="H91" s="180">
        <v>32</v>
      </c>
      <c r="I91" s="178"/>
    </row>
    <row r="92" spans="1:9" ht="26.25" hidden="1" thickBot="1">
      <c r="A92" s="178">
        <v>600078523</v>
      </c>
      <c r="B92" s="178">
        <v>102717711</v>
      </c>
      <c r="C92" s="178" t="s">
        <v>227</v>
      </c>
      <c r="D92" s="178" t="s">
        <v>333</v>
      </c>
      <c r="E92" s="178" t="s">
        <v>364</v>
      </c>
      <c r="F92" s="179">
        <v>428</v>
      </c>
      <c r="G92" s="179">
        <v>0</v>
      </c>
      <c r="H92" s="180">
        <v>520</v>
      </c>
      <c r="I92" s="178"/>
    </row>
    <row r="93" spans="1:9" ht="26.25" hidden="1" thickBot="1">
      <c r="A93" s="178">
        <v>600078531</v>
      </c>
      <c r="B93" s="178">
        <v>102717729</v>
      </c>
      <c r="C93" s="178" t="s">
        <v>227</v>
      </c>
      <c r="D93" s="178" t="s">
        <v>331</v>
      </c>
      <c r="E93" s="178" t="s">
        <v>365</v>
      </c>
      <c r="F93" s="179">
        <v>204</v>
      </c>
      <c r="G93" s="179">
        <v>0</v>
      </c>
      <c r="H93" s="180">
        <v>500</v>
      </c>
      <c r="I93" s="178"/>
    </row>
    <row r="94" spans="1:9" ht="26.25" hidden="1" thickBot="1">
      <c r="A94" s="178">
        <v>600078540</v>
      </c>
      <c r="B94" s="178">
        <v>102717737</v>
      </c>
      <c r="C94" s="178" t="s">
        <v>227</v>
      </c>
      <c r="D94" s="178" t="s">
        <v>333</v>
      </c>
      <c r="E94" s="178" t="s">
        <v>366</v>
      </c>
      <c r="F94" s="179">
        <v>648</v>
      </c>
      <c r="G94" s="179">
        <v>0</v>
      </c>
      <c r="H94" s="180">
        <v>800</v>
      </c>
      <c r="I94" s="178"/>
    </row>
    <row r="95" spans="1:9" ht="51.75" hidden="1" thickBot="1">
      <c r="A95" s="178">
        <v>650023404</v>
      </c>
      <c r="B95" s="178">
        <v>102717753</v>
      </c>
      <c r="C95" s="178" t="s">
        <v>227</v>
      </c>
      <c r="D95" s="178" t="s">
        <v>367</v>
      </c>
      <c r="E95" s="178" t="s">
        <v>269</v>
      </c>
      <c r="F95" s="179">
        <v>60</v>
      </c>
      <c r="G95" s="179">
        <v>0</v>
      </c>
      <c r="H95" s="180">
        <v>60</v>
      </c>
      <c r="I95" s="178"/>
    </row>
    <row r="96" spans="1:9" ht="51.75" hidden="1" thickBot="1">
      <c r="A96" s="178">
        <v>600078337</v>
      </c>
      <c r="B96" s="178">
        <v>102717818</v>
      </c>
      <c r="C96" s="178" t="s">
        <v>227</v>
      </c>
      <c r="D96" s="178" t="s">
        <v>331</v>
      </c>
      <c r="E96" s="178" t="s">
        <v>368</v>
      </c>
      <c r="F96" s="179">
        <v>45</v>
      </c>
      <c r="G96" s="179">
        <v>0</v>
      </c>
      <c r="H96" s="180">
        <v>70</v>
      </c>
      <c r="I96" s="178"/>
    </row>
    <row r="97" spans="1:9" ht="26.25" hidden="1" thickBot="1">
      <c r="A97" s="178">
        <v>600077918</v>
      </c>
      <c r="B97" s="178">
        <v>102717915</v>
      </c>
      <c r="C97" s="178" t="s">
        <v>227</v>
      </c>
      <c r="D97" s="178" t="s">
        <v>333</v>
      </c>
      <c r="E97" s="178" t="s">
        <v>369</v>
      </c>
      <c r="F97" s="179">
        <v>47</v>
      </c>
      <c r="G97" s="179">
        <v>44</v>
      </c>
      <c r="H97" s="180">
        <v>93</v>
      </c>
      <c r="I97" s="178"/>
    </row>
    <row r="98" spans="1:9" ht="26.25" hidden="1" thickBot="1">
      <c r="A98" s="178">
        <v>600077985</v>
      </c>
      <c r="B98" s="178">
        <v>102717982</v>
      </c>
      <c r="C98" s="178" t="s">
        <v>227</v>
      </c>
      <c r="D98" s="178" t="s">
        <v>350</v>
      </c>
      <c r="E98" s="178" t="s">
        <v>370</v>
      </c>
      <c r="F98" s="179">
        <v>88</v>
      </c>
      <c r="G98" s="179">
        <v>0</v>
      </c>
      <c r="H98" s="180">
        <v>90</v>
      </c>
      <c r="I98" s="178"/>
    </row>
    <row r="99" spans="1:9" ht="26.25" hidden="1" thickBot="1">
      <c r="A99" s="178">
        <v>600080251</v>
      </c>
      <c r="B99" s="178">
        <v>102726689</v>
      </c>
      <c r="C99" s="178" t="s">
        <v>227</v>
      </c>
      <c r="D99" s="178" t="s">
        <v>371</v>
      </c>
      <c r="E99" s="178" t="s">
        <v>372</v>
      </c>
      <c r="F99" s="179">
        <v>64</v>
      </c>
      <c r="G99" s="179">
        <v>0</v>
      </c>
      <c r="H99" s="180">
        <v>100</v>
      </c>
      <c r="I99" s="178"/>
    </row>
    <row r="100" spans="1:9" ht="26.25" hidden="1" thickBot="1">
      <c r="A100" s="178">
        <v>600078001</v>
      </c>
      <c r="B100" s="178">
        <v>102729000</v>
      </c>
      <c r="C100" s="178" t="s">
        <v>227</v>
      </c>
      <c r="D100" s="178" t="s">
        <v>373</v>
      </c>
      <c r="E100" s="178" t="s">
        <v>312</v>
      </c>
      <c r="F100" s="179">
        <v>18</v>
      </c>
      <c r="G100" s="179">
        <v>0</v>
      </c>
      <c r="H100" s="180">
        <v>24</v>
      </c>
      <c r="I100" s="178"/>
    </row>
    <row r="101" spans="1:9" ht="26.25" hidden="1" thickBot="1">
      <c r="A101" s="178">
        <v>600078311</v>
      </c>
      <c r="B101" s="178">
        <v>102729042</v>
      </c>
      <c r="C101" s="178" t="s">
        <v>227</v>
      </c>
      <c r="D101" s="178" t="s">
        <v>374</v>
      </c>
      <c r="E101" s="178" t="s">
        <v>359</v>
      </c>
      <c r="F101" s="179">
        <v>79</v>
      </c>
      <c r="G101" s="179">
        <v>0</v>
      </c>
      <c r="H101" s="180">
        <v>115</v>
      </c>
      <c r="I101" s="178"/>
    </row>
    <row r="102" spans="1:9" ht="26.25" hidden="1" thickBot="1">
      <c r="A102" s="178">
        <v>650040384</v>
      </c>
      <c r="B102" s="178">
        <v>102729051</v>
      </c>
      <c r="C102" s="178" t="s">
        <v>227</v>
      </c>
      <c r="D102" s="178" t="s">
        <v>335</v>
      </c>
      <c r="E102" s="178" t="s">
        <v>375</v>
      </c>
      <c r="F102" s="179">
        <v>21</v>
      </c>
      <c r="G102" s="179">
        <v>26</v>
      </c>
      <c r="H102" s="180">
        <v>130</v>
      </c>
      <c r="I102" s="178"/>
    </row>
    <row r="103" spans="1:9" ht="26.25" hidden="1" thickBot="1">
      <c r="A103" s="178">
        <v>600078043</v>
      </c>
      <c r="B103" s="178">
        <v>102729077</v>
      </c>
      <c r="C103" s="178" t="s">
        <v>227</v>
      </c>
      <c r="D103" s="178" t="s">
        <v>337</v>
      </c>
      <c r="E103" s="178" t="s">
        <v>376</v>
      </c>
      <c r="F103" s="179">
        <v>42</v>
      </c>
      <c r="G103" s="179">
        <v>0</v>
      </c>
      <c r="H103" s="180">
        <v>42</v>
      </c>
      <c r="I103" s="178"/>
    </row>
    <row r="104" spans="1:9" ht="26.25" hidden="1" thickBot="1">
      <c r="A104" s="178">
        <v>600078051</v>
      </c>
      <c r="B104" s="178">
        <v>102729085</v>
      </c>
      <c r="C104" s="178" t="s">
        <v>227</v>
      </c>
      <c r="D104" s="178" t="s">
        <v>356</v>
      </c>
      <c r="E104" s="178" t="s">
        <v>377</v>
      </c>
      <c r="F104" s="179">
        <v>92</v>
      </c>
      <c r="G104" s="179">
        <v>0</v>
      </c>
      <c r="H104" s="180">
        <v>94</v>
      </c>
      <c r="I104" s="178"/>
    </row>
    <row r="105" spans="1:9" ht="26.25" hidden="1" thickBot="1">
      <c r="A105" s="178">
        <v>600078078</v>
      </c>
      <c r="B105" s="178">
        <v>102729115</v>
      </c>
      <c r="C105" s="178" t="s">
        <v>227</v>
      </c>
      <c r="D105" s="178" t="s">
        <v>361</v>
      </c>
      <c r="E105" s="178" t="s">
        <v>378</v>
      </c>
      <c r="F105" s="179">
        <v>120</v>
      </c>
      <c r="G105" s="179">
        <v>25</v>
      </c>
      <c r="H105" s="180">
        <v>189</v>
      </c>
      <c r="I105" s="178"/>
    </row>
    <row r="106" spans="1:9" ht="26.25" hidden="1" thickBot="1">
      <c r="A106" s="178">
        <v>600078264</v>
      </c>
      <c r="B106" s="178">
        <v>102729123</v>
      </c>
      <c r="C106" s="178" t="s">
        <v>227</v>
      </c>
      <c r="D106" s="178" t="s">
        <v>379</v>
      </c>
      <c r="E106" s="178" t="s">
        <v>380</v>
      </c>
      <c r="F106" s="179">
        <v>272</v>
      </c>
      <c r="G106" s="179">
        <v>0</v>
      </c>
      <c r="H106" s="180">
        <v>405</v>
      </c>
      <c r="I106" s="178"/>
    </row>
    <row r="107" spans="1:9" ht="26.25" hidden="1" thickBot="1">
      <c r="A107" s="178">
        <v>600078086</v>
      </c>
      <c r="B107" s="178">
        <v>102729131</v>
      </c>
      <c r="C107" s="178" t="s">
        <v>227</v>
      </c>
      <c r="D107" s="178" t="s">
        <v>358</v>
      </c>
      <c r="E107" s="178" t="s">
        <v>381</v>
      </c>
      <c r="F107" s="179">
        <v>53</v>
      </c>
      <c r="G107" s="179">
        <v>0</v>
      </c>
      <c r="H107" s="180">
        <v>60</v>
      </c>
      <c r="I107" s="178"/>
    </row>
    <row r="108" spans="1:9" ht="26.25" hidden="1" thickBot="1">
      <c r="A108" s="178">
        <v>600078108</v>
      </c>
      <c r="B108" s="178">
        <v>102729174</v>
      </c>
      <c r="C108" s="178" t="s">
        <v>227</v>
      </c>
      <c r="D108" s="178" t="s">
        <v>382</v>
      </c>
      <c r="E108" s="178" t="s">
        <v>383</v>
      </c>
      <c r="F108" s="179">
        <v>111</v>
      </c>
      <c r="G108" s="179">
        <v>0</v>
      </c>
      <c r="H108" s="180">
        <v>125</v>
      </c>
      <c r="I108" s="178"/>
    </row>
    <row r="109" spans="1:9" ht="26.25" hidden="1" thickBot="1">
      <c r="A109" s="178">
        <v>600078621</v>
      </c>
      <c r="B109" s="178">
        <v>102729182</v>
      </c>
      <c r="C109" s="178" t="s">
        <v>227</v>
      </c>
      <c r="D109" s="178" t="s">
        <v>331</v>
      </c>
      <c r="E109" s="178" t="s">
        <v>384</v>
      </c>
      <c r="F109" s="179">
        <v>65</v>
      </c>
      <c r="G109" s="179">
        <v>0</v>
      </c>
      <c r="H109" s="180">
        <v>65</v>
      </c>
      <c r="I109" s="178"/>
    </row>
    <row r="110" spans="1:9" ht="26.25" hidden="1" thickBot="1">
      <c r="A110" s="178">
        <v>600078124</v>
      </c>
      <c r="B110" s="178">
        <v>102729212</v>
      </c>
      <c r="C110" s="178" t="s">
        <v>227</v>
      </c>
      <c r="D110" s="178" t="s">
        <v>385</v>
      </c>
      <c r="E110" s="178" t="s">
        <v>386</v>
      </c>
      <c r="F110" s="179">
        <v>287</v>
      </c>
      <c r="G110" s="179">
        <v>0</v>
      </c>
      <c r="H110" s="180">
        <v>300</v>
      </c>
      <c r="I110" s="178"/>
    </row>
    <row r="111" spans="1:9" ht="26.25" hidden="1" thickBot="1">
      <c r="A111" s="178">
        <v>600078183</v>
      </c>
      <c r="B111" s="178">
        <v>102729336</v>
      </c>
      <c r="C111" s="178" t="s">
        <v>227</v>
      </c>
      <c r="D111" s="178" t="s">
        <v>340</v>
      </c>
      <c r="E111" s="178" t="s">
        <v>387</v>
      </c>
      <c r="F111" s="179">
        <v>49</v>
      </c>
      <c r="G111" s="179">
        <v>0</v>
      </c>
      <c r="H111" s="180">
        <v>50</v>
      </c>
      <c r="I111" s="178"/>
    </row>
    <row r="112" spans="1:9" ht="26.25" hidden="1" thickBot="1">
      <c r="A112" s="178">
        <v>600078205</v>
      </c>
      <c r="B112" s="178">
        <v>102729395</v>
      </c>
      <c r="C112" s="178" t="s">
        <v>227</v>
      </c>
      <c r="D112" s="178" t="s">
        <v>379</v>
      </c>
      <c r="E112" s="178" t="s">
        <v>388</v>
      </c>
      <c r="F112" s="179">
        <v>83</v>
      </c>
      <c r="G112" s="179">
        <v>0</v>
      </c>
      <c r="H112" s="180">
        <v>140</v>
      </c>
      <c r="I112" s="178"/>
    </row>
    <row r="113" spans="1:9" ht="26.25" hidden="1" thickBot="1">
      <c r="A113" s="178">
        <v>600080501</v>
      </c>
      <c r="B113" s="178">
        <v>102729786</v>
      </c>
      <c r="C113" s="178" t="s">
        <v>227</v>
      </c>
      <c r="D113" s="178" t="s">
        <v>389</v>
      </c>
      <c r="E113" s="178" t="s">
        <v>390</v>
      </c>
      <c r="F113" s="179">
        <v>524</v>
      </c>
      <c r="G113" s="179">
        <v>138</v>
      </c>
      <c r="H113" s="180">
        <v>700</v>
      </c>
      <c r="I113" s="178"/>
    </row>
    <row r="114" spans="1:9" ht="26.25" hidden="1" thickBot="1">
      <c r="A114" s="178">
        <v>600033651</v>
      </c>
      <c r="B114" s="178">
        <v>102729832</v>
      </c>
      <c r="C114" s="178" t="s">
        <v>227</v>
      </c>
      <c r="D114" s="178" t="s">
        <v>228</v>
      </c>
      <c r="E114" s="178" t="s">
        <v>391</v>
      </c>
      <c r="F114" s="179">
        <v>2225</v>
      </c>
      <c r="G114" s="179">
        <v>2433</v>
      </c>
      <c r="H114" s="180">
        <v>4800</v>
      </c>
      <c r="I114" s="178"/>
    </row>
    <row r="115" spans="1:9" ht="26.25" hidden="1" thickBot="1">
      <c r="A115" s="178">
        <v>650021576</v>
      </c>
      <c r="B115" s="178">
        <v>102729905</v>
      </c>
      <c r="C115" s="178" t="s">
        <v>227</v>
      </c>
      <c r="D115" s="178" t="s">
        <v>392</v>
      </c>
      <c r="E115" s="178" t="s">
        <v>393</v>
      </c>
      <c r="F115" s="179">
        <v>284</v>
      </c>
      <c r="G115" s="179">
        <v>20</v>
      </c>
      <c r="H115" s="180">
        <v>340</v>
      </c>
      <c r="I115" s="178"/>
    </row>
    <row r="116" spans="1:9" ht="51.75" hidden="1" thickBot="1">
      <c r="A116" s="178">
        <v>600079384</v>
      </c>
      <c r="B116" s="178">
        <v>102729999</v>
      </c>
      <c r="C116" s="178" t="s">
        <v>227</v>
      </c>
      <c r="D116" s="178" t="s">
        <v>394</v>
      </c>
      <c r="E116" s="178" t="s">
        <v>395</v>
      </c>
      <c r="F116" s="179">
        <v>265</v>
      </c>
      <c r="G116" s="179">
        <v>0</v>
      </c>
      <c r="H116" s="180">
        <v>416</v>
      </c>
      <c r="I116" s="178"/>
    </row>
    <row r="117" spans="1:9" ht="26.25" thickBot="1">
      <c r="A117" s="178">
        <v>691000093</v>
      </c>
      <c r="B117" s="178">
        <v>102766011</v>
      </c>
      <c r="C117" s="178" t="s">
        <v>227</v>
      </c>
      <c r="D117" s="178" t="s">
        <v>237</v>
      </c>
      <c r="E117" s="178" t="s">
        <v>396</v>
      </c>
      <c r="F117" s="179">
        <v>426</v>
      </c>
      <c r="G117" s="179">
        <v>756</v>
      </c>
      <c r="H117" s="180">
        <v>1500</v>
      </c>
      <c r="I117" s="178"/>
    </row>
    <row r="118" spans="1:9" ht="26.25" hidden="1" thickBot="1">
      <c r="A118" s="178">
        <v>600074331</v>
      </c>
      <c r="B118" s="178">
        <v>102789436</v>
      </c>
      <c r="C118" s="178" t="s">
        <v>227</v>
      </c>
      <c r="D118" s="178" t="s">
        <v>232</v>
      </c>
      <c r="E118" s="178" t="s">
        <v>397</v>
      </c>
      <c r="F118" s="179">
        <v>286</v>
      </c>
      <c r="G118" s="179">
        <v>0</v>
      </c>
      <c r="H118" s="180">
        <v>480</v>
      </c>
      <c r="I118" s="178"/>
    </row>
    <row r="119" spans="1:9" ht="26.25" hidden="1" thickBot="1">
      <c r="A119" s="178">
        <v>600098958</v>
      </c>
      <c r="B119" s="178">
        <v>102878005</v>
      </c>
      <c r="C119" s="178" t="s">
        <v>227</v>
      </c>
      <c r="D119" s="178" t="s">
        <v>398</v>
      </c>
      <c r="E119" s="178" t="s">
        <v>399</v>
      </c>
      <c r="F119" s="179">
        <v>54</v>
      </c>
      <c r="G119" s="179">
        <v>20</v>
      </c>
      <c r="H119" s="180">
        <v>100</v>
      </c>
      <c r="I119" s="178"/>
    </row>
    <row r="120" spans="1:9" ht="26.25" hidden="1" thickBot="1">
      <c r="A120" s="178">
        <v>600098966</v>
      </c>
      <c r="B120" s="178">
        <v>102878013</v>
      </c>
      <c r="C120" s="178" t="s">
        <v>227</v>
      </c>
      <c r="D120" s="178" t="s">
        <v>400</v>
      </c>
      <c r="E120" s="178" t="s">
        <v>401</v>
      </c>
      <c r="F120" s="179">
        <v>61</v>
      </c>
      <c r="G120" s="179">
        <v>0</v>
      </c>
      <c r="H120" s="180">
        <v>100</v>
      </c>
      <c r="I120" s="178"/>
    </row>
    <row r="121" spans="1:9" ht="26.25" hidden="1" thickBot="1">
      <c r="A121" s="178">
        <v>600098982</v>
      </c>
      <c r="B121" s="178">
        <v>102878030</v>
      </c>
      <c r="C121" s="178" t="s">
        <v>227</v>
      </c>
      <c r="D121" s="178" t="s">
        <v>402</v>
      </c>
      <c r="E121" s="178" t="s">
        <v>403</v>
      </c>
      <c r="F121" s="179">
        <v>68</v>
      </c>
      <c r="G121" s="179">
        <v>0</v>
      </c>
      <c r="H121" s="180">
        <v>100</v>
      </c>
      <c r="I121" s="178"/>
    </row>
    <row r="122" spans="1:9" ht="26.25" hidden="1" thickBot="1">
      <c r="A122" s="178">
        <v>650034244</v>
      </c>
      <c r="B122" s="178">
        <v>102878048</v>
      </c>
      <c r="C122" s="178" t="s">
        <v>227</v>
      </c>
      <c r="D122" s="178" t="s">
        <v>404</v>
      </c>
      <c r="E122" s="178" t="s">
        <v>405</v>
      </c>
      <c r="F122" s="179">
        <v>76</v>
      </c>
      <c r="G122" s="179">
        <v>0</v>
      </c>
      <c r="H122" s="180">
        <v>90</v>
      </c>
      <c r="I122" s="178"/>
    </row>
    <row r="123" spans="1:9" ht="26.25" hidden="1" thickBot="1">
      <c r="A123" s="178">
        <v>600099016</v>
      </c>
      <c r="B123" s="178">
        <v>102878064</v>
      </c>
      <c r="C123" s="178" t="s">
        <v>227</v>
      </c>
      <c r="D123" s="178" t="s">
        <v>406</v>
      </c>
      <c r="E123" s="178" t="s">
        <v>407</v>
      </c>
      <c r="F123" s="179">
        <v>52</v>
      </c>
      <c r="G123" s="179">
        <v>0</v>
      </c>
      <c r="H123" s="180">
        <v>64</v>
      </c>
      <c r="I123" s="178"/>
    </row>
    <row r="124" spans="1:9" ht="39" hidden="1" thickBot="1">
      <c r="A124" s="178">
        <v>600099024</v>
      </c>
      <c r="B124" s="178">
        <v>102878072</v>
      </c>
      <c r="C124" s="178" t="s">
        <v>227</v>
      </c>
      <c r="D124" s="178" t="s">
        <v>408</v>
      </c>
      <c r="E124" s="178" t="s">
        <v>409</v>
      </c>
      <c r="F124" s="179">
        <v>53</v>
      </c>
      <c r="G124" s="179">
        <v>0</v>
      </c>
      <c r="H124" s="180">
        <v>100</v>
      </c>
      <c r="I124" s="178"/>
    </row>
    <row r="125" spans="1:9" ht="26.25" hidden="1" thickBot="1">
      <c r="A125" s="178">
        <v>600099253</v>
      </c>
      <c r="B125" s="178">
        <v>102878081</v>
      </c>
      <c r="C125" s="178" t="s">
        <v>227</v>
      </c>
      <c r="D125" s="178" t="s">
        <v>410</v>
      </c>
      <c r="E125" s="178" t="s">
        <v>312</v>
      </c>
      <c r="F125" s="179">
        <v>36</v>
      </c>
      <c r="G125" s="179">
        <v>0</v>
      </c>
      <c r="H125" s="180">
        <v>74</v>
      </c>
      <c r="I125" s="178"/>
    </row>
    <row r="126" spans="1:9" ht="26.25" hidden="1" thickBot="1">
      <c r="A126" s="178">
        <v>600099059</v>
      </c>
      <c r="B126" s="178">
        <v>102878111</v>
      </c>
      <c r="C126" s="178" t="s">
        <v>227</v>
      </c>
      <c r="D126" s="178" t="s">
        <v>411</v>
      </c>
      <c r="E126" s="178" t="s">
        <v>412</v>
      </c>
      <c r="F126" s="179">
        <v>36</v>
      </c>
      <c r="G126" s="179">
        <v>0</v>
      </c>
      <c r="H126" s="180">
        <v>60</v>
      </c>
      <c r="I126" s="178"/>
    </row>
    <row r="127" spans="1:9" ht="39" hidden="1" thickBot="1">
      <c r="A127" s="178">
        <v>600099105</v>
      </c>
      <c r="B127" s="178">
        <v>102878161</v>
      </c>
      <c r="C127" s="178" t="s">
        <v>227</v>
      </c>
      <c r="D127" s="178" t="s">
        <v>413</v>
      </c>
      <c r="E127" s="178" t="s">
        <v>414</v>
      </c>
      <c r="F127" s="179">
        <v>192</v>
      </c>
      <c r="G127" s="179">
        <v>0</v>
      </c>
      <c r="H127" s="180">
        <v>930</v>
      </c>
      <c r="I127" s="178"/>
    </row>
    <row r="128" spans="1:9" ht="26.25" hidden="1" thickBot="1">
      <c r="A128" s="178">
        <v>600099113</v>
      </c>
      <c r="B128" s="178">
        <v>102878170</v>
      </c>
      <c r="C128" s="178" t="s">
        <v>227</v>
      </c>
      <c r="D128" s="178" t="s">
        <v>415</v>
      </c>
      <c r="E128" s="178" t="s">
        <v>416</v>
      </c>
      <c r="F128" s="179">
        <v>67</v>
      </c>
      <c r="G128" s="179">
        <v>0</v>
      </c>
      <c r="H128" s="180">
        <v>145</v>
      </c>
      <c r="I128" s="178"/>
    </row>
    <row r="129" spans="1:9" ht="26.25" hidden="1" thickBot="1">
      <c r="A129" s="178">
        <v>600099121</v>
      </c>
      <c r="B129" s="178">
        <v>102878188</v>
      </c>
      <c r="C129" s="178" t="s">
        <v>227</v>
      </c>
      <c r="D129" s="178" t="s">
        <v>417</v>
      </c>
      <c r="E129" s="178" t="s">
        <v>418</v>
      </c>
      <c r="F129" s="179">
        <v>98</v>
      </c>
      <c r="G129" s="179">
        <v>0</v>
      </c>
      <c r="H129" s="180">
        <v>135</v>
      </c>
      <c r="I129" s="178"/>
    </row>
    <row r="130" spans="1:9" ht="26.25" hidden="1" thickBot="1">
      <c r="A130" s="178">
        <v>600099130</v>
      </c>
      <c r="B130" s="178">
        <v>102878200</v>
      </c>
      <c r="C130" s="178" t="s">
        <v>227</v>
      </c>
      <c r="D130" s="178" t="s">
        <v>419</v>
      </c>
      <c r="E130" s="178" t="s">
        <v>420</v>
      </c>
      <c r="F130" s="179">
        <v>47</v>
      </c>
      <c r="G130" s="179">
        <v>0</v>
      </c>
      <c r="H130" s="180">
        <v>95</v>
      </c>
      <c r="I130" s="178"/>
    </row>
    <row r="131" spans="1:9" ht="26.25" hidden="1" thickBot="1">
      <c r="A131" s="178">
        <v>600099261</v>
      </c>
      <c r="B131" s="178">
        <v>102878218</v>
      </c>
      <c r="C131" s="178" t="s">
        <v>227</v>
      </c>
      <c r="D131" s="178" t="s">
        <v>421</v>
      </c>
      <c r="E131" s="178" t="s">
        <v>422</v>
      </c>
      <c r="F131" s="179">
        <v>165</v>
      </c>
      <c r="G131" s="179">
        <v>0</v>
      </c>
      <c r="H131" s="180">
        <v>280</v>
      </c>
      <c r="I131" s="178"/>
    </row>
    <row r="132" spans="1:9" ht="26.25" hidden="1" thickBot="1">
      <c r="A132" s="178">
        <v>600099148</v>
      </c>
      <c r="B132" s="178">
        <v>102878226</v>
      </c>
      <c r="C132" s="178" t="s">
        <v>227</v>
      </c>
      <c r="D132" s="178" t="s">
        <v>423</v>
      </c>
      <c r="E132" s="178" t="s">
        <v>424</v>
      </c>
      <c r="F132" s="179">
        <v>108</v>
      </c>
      <c r="G132" s="179">
        <v>20</v>
      </c>
      <c r="H132" s="180">
        <v>156</v>
      </c>
      <c r="I132" s="178"/>
    </row>
    <row r="133" spans="1:9" ht="26.25" hidden="1" thickBot="1">
      <c r="A133" s="178">
        <v>600099164</v>
      </c>
      <c r="B133" s="178">
        <v>102878251</v>
      </c>
      <c r="C133" s="178" t="s">
        <v>227</v>
      </c>
      <c r="D133" s="178" t="s">
        <v>425</v>
      </c>
      <c r="E133" s="178" t="s">
        <v>426</v>
      </c>
      <c r="F133" s="179">
        <v>112</v>
      </c>
      <c r="G133" s="179">
        <v>0</v>
      </c>
      <c r="H133" s="180">
        <v>300</v>
      </c>
      <c r="I133" s="178"/>
    </row>
    <row r="134" spans="1:9" ht="39" hidden="1" thickBot="1">
      <c r="A134" s="178">
        <v>650046072</v>
      </c>
      <c r="B134" s="178">
        <v>102878269</v>
      </c>
      <c r="C134" s="178" t="s">
        <v>227</v>
      </c>
      <c r="D134" s="178" t="s">
        <v>427</v>
      </c>
      <c r="E134" s="178" t="s">
        <v>428</v>
      </c>
      <c r="F134" s="179">
        <v>187</v>
      </c>
      <c r="G134" s="179">
        <v>0</v>
      </c>
      <c r="H134" s="180">
        <v>470</v>
      </c>
      <c r="I134" s="178"/>
    </row>
    <row r="135" spans="1:9" ht="39" hidden="1" thickBot="1">
      <c r="A135" s="178">
        <v>600099181</v>
      </c>
      <c r="B135" s="178">
        <v>102878293</v>
      </c>
      <c r="C135" s="178" t="s">
        <v>227</v>
      </c>
      <c r="D135" s="178" t="s">
        <v>429</v>
      </c>
      <c r="E135" s="178" t="s">
        <v>430</v>
      </c>
      <c r="F135" s="179">
        <v>636</v>
      </c>
      <c r="G135" s="179">
        <v>0</v>
      </c>
      <c r="H135" s="180">
        <v>1200</v>
      </c>
      <c r="I135" s="178"/>
    </row>
    <row r="136" spans="1:9" ht="26.25" hidden="1" thickBot="1">
      <c r="A136" s="178">
        <v>600099199</v>
      </c>
      <c r="B136" s="178">
        <v>102878307</v>
      </c>
      <c r="C136" s="178" t="s">
        <v>227</v>
      </c>
      <c r="D136" s="178" t="s">
        <v>431</v>
      </c>
      <c r="E136" s="178" t="s">
        <v>432</v>
      </c>
      <c r="F136" s="179">
        <v>112</v>
      </c>
      <c r="G136" s="179">
        <v>0</v>
      </c>
      <c r="H136" s="180">
        <v>180</v>
      </c>
      <c r="I136" s="178"/>
    </row>
    <row r="137" spans="1:9" ht="39" hidden="1" thickBot="1">
      <c r="A137" s="178">
        <v>600099270</v>
      </c>
      <c r="B137" s="178">
        <v>102878323</v>
      </c>
      <c r="C137" s="178" t="s">
        <v>227</v>
      </c>
      <c r="D137" s="178" t="s">
        <v>433</v>
      </c>
      <c r="E137" s="178" t="s">
        <v>434</v>
      </c>
      <c r="F137" s="179">
        <v>198</v>
      </c>
      <c r="G137" s="179">
        <v>48</v>
      </c>
      <c r="H137" s="180">
        <v>365</v>
      </c>
      <c r="I137" s="178"/>
    </row>
    <row r="138" spans="1:9" ht="39" hidden="1" thickBot="1">
      <c r="A138" s="178">
        <v>600012654</v>
      </c>
      <c r="B138" s="178">
        <v>102878331</v>
      </c>
      <c r="C138" s="178" t="s">
        <v>227</v>
      </c>
      <c r="D138" s="178" t="s">
        <v>435</v>
      </c>
      <c r="E138" s="178" t="s">
        <v>436</v>
      </c>
      <c r="F138" s="179">
        <v>488</v>
      </c>
      <c r="G138" s="179">
        <v>151</v>
      </c>
      <c r="H138" s="180">
        <v>650</v>
      </c>
      <c r="I138" s="178"/>
    </row>
    <row r="139" spans="1:9" ht="26.25" hidden="1" thickBot="1">
      <c r="A139" s="178">
        <v>600099211</v>
      </c>
      <c r="B139" s="178">
        <v>102878340</v>
      </c>
      <c r="C139" s="178" t="s">
        <v>227</v>
      </c>
      <c r="D139" s="178" t="s">
        <v>437</v>
      </c>
      <c r="E139" s="178" t="s">
        <v>438</v>
      </c>
      <c r="F139" s="179">
        <v>391</v>
      </c>
      <c r="G139" s="179">
        <v>0</v>
      </c>
      <c r="H139" s="180">
        <v>585</v>
      </c>
      <c r="I139" s="178"/>
    </row>
    <row r="140" spans="1:9" ht="26.25" hidden="1" thickBot="1">
      <c r="A140" s="178">
        <v>600099369</v>
      </c>
      <c r="B140" s="178">
        <v>102878358</v>
      </c>
      <c r="C140" s="178" t="s">
        <v>227</v>
      </c>
      <c r="D140" s="178" t="s">
        <v>237</v>
      </c>
      <c r="E140" s="178" t="s">
        <v>439</v>
      </c>
      <c r="F140" s="179">
        <v>545</v>
      </c>
      <c r="G140" s="179">
        <v>378</v>
      </c>
      <c r="H140" s="180">
        <v>1000</v>
      </c>
      <c r="I140" s="178"/>
    </row>
    <row r="141" spans="1:9" ht="26.25" hidden="1" thickBot="1">
      <c r="A141" s="178">
        <v>600099288</v>
      </c>
      <c r="B141" s="178">
        <v>102878366</v>
      </c>
      <c r="C141" s="178" t="s">
        <v>227</v>
      </c>
      <c r="D141" s="178" t="s">
        <v>237</v>
      </c>
      <c r="E141" s="178" t="s">
        <v>440</v>
      </c>
      <c r="F141" s="179">
        <v>588</v>
      </c>
      <c r="G141" s="179">
        <v>0</v>
      </c>
      <c r="H141" s="180">
        <v>590</v>
      </c>
      <c r="I141" s="178"/>
    </row>
    <row r="142" spans="1:9" ht="39" hidden="1" thickBot="1">
      <c r="A142" s="178">
        <v>600012638</v>
      </c>
      <c r="B142" s="178">
        <v>102878374</v>
      </c>
      <c r="C142" s="178" t="s">
        <v>227</v>
      </c>
      <c r="D142" s="178" t="s">
        <v>237</v>
      </c>
      <c r="E142" s="178" t="s">
        <v>441</v>
      </c>
      <c r="F142" s="179">
        <v>341</v>
      </c>
      <c r="G142" s="179">
        <v>0</v>
      </c>
      <c r="H142" s="180">
        <v>500</v>
      </c>
      <c r="I142" s="178"/>
    </row>
    <row r="143" spans="1:9" ht="51.75" hidden="1" thickBot="1">
      <c r="A143" s="178">
        <v>600099229</v>
      </c>
      <c r="B143" s="178">
        <v>102878382</v>
      </c>
      <c r="C143" s="178" t="s">
        <v>227</v>
      </c>
      <c r="D143" s="178" t="s">
        <v>442</v>
      </c>
      <c r="E143" s="178" t="s">
        <v>443</v>
      </c>
      <c r="F143" s="179">
        <v>172</v>
      </c>
      <c r="G143" s="179">
        <v>0</v>
      </c>
      <c r="H143" s="180">
        <v>250</v>
      </c>
      <c r="I143" s="178"/>
    </row>
    <row r="144" spans="1:9" ht="26.25" hidden="1" thickBot="1">
      <c r="A144" s="178">
        <v>600099237</v>
      </c>
      <c r="B144" s="178">
        <v>102878404</v>
      </c>
      <c r="C144" s="178" t="s">
        <v>227</v>
      </c>
      <c r="D144" s="178" t="s">
        <v>435</v>
      </c>
      <c r="E144" s="178" t="s">
        <v>444</v>
      </c>
      <c r="F144" s="179">
        <v>423</v>
      </c>
      <c r="G144" s="179">
        <v>175</v>
      </c>
      <c r="H144" s="180">
        <v>806</v>
      </c>
      <c r="I144" s="178"/>
    </row>
    <row r="145" spans="1:9" ht="26.25" hidden="1" thickBot="1">
      <c r="A145" s="178">
        <v>600098974</v>
      </c>
      <c r="B145" s="178">
        <v>102878439</v>
      </c>
      <c r="C145" s="178" t="s">
        <v>227</v>
      </c>
      <c r="D145" s="178" t="s">
        <v>445</v>
      </c>
      <c r="E145" s="178" t="s">
        <v>446</v>
      </c>
      <c r="F145" s="179">
        <v>49</v>
      </c>
      <c r="G145" s="179">
        <v>0</v>
      </c>
      <c r="H145" s="180">
        <v>80</v>
      </c>
      <c r="I145" s="178"/>
    </row>
    <row r="146" spans="1:9" ht="26.25" hidden="1" thickBot="1">
      <c r="A146" s="178">
        <v>600098451</v>
      </c>
      <c r="B146" s="178">
        <v>102878471</v>
      </c>
      <c r="C146" s="178" t="s">
        <v>227</v>
      </c>
      <c r="D146" s="178" t="s">
        <v>425</v>
      </c>
      <c r="E146" s="178" t="s">
        <v>447</v>
      </c>
      <c r="F146" s="179">
        <v>48</v>
      </c>
      <c r="G146" s="179">
        <v>0</v>
      </c>
      <c r="H146" s="180">
        <v>75</v>
      </c>
      <c r="I146" s="178"/>
    </row>
    <row r="147" spans="1:9" ht="26.25" hidden="1" thickBot="1">
      <c r="A147" s="178">
        <v>600098460</v>
      </c>
      <c r="B147" s="178">
        <v>102878480</v>
      </c>
      <c r="C147" s="178" t="s">
        <v>227</v>
      </c>
      <c r="D147" s="178" t="s">
        <v>448</v>
      </c>
      <c r="E147" s="178" t="s">
        <v>449</v>
      </c>
      <c r="F147" s="179">
        <v>21</v>
      </c>
      <c r="G147" s="179">
        <v>0</v>
      </c>
      <c r="H147" s="180">
        <v>25</v>
      </c>
      <c r="I147" s="178"/>
    </row>
    <row r="148" spans="1:9" ht="26.25" hidden="1" thickBot="1">
      <c r="A148" s="178">
        <v>600098508</v>
      </c>
      <c r="B148" s="178">
        <v>102878528</v>
      </c>
      <c r="C148" s="178" t="s">
        <v>227</v>
      </c>
      <c r="D148" s="178" t="s">
        <v>415</v>
      </c>
      <c r="E148" s="178" t="s">
        <v>450</v>
      </c>
      <c r="F148" s="179">
        <v>56</v>
      </c>
      <c r="G148" s="179">
        <v>0</v>
      </c>
      <c r="H148" s="180">
        <v>64</v>
      </c>
      <c r="I148" s="178"/>
    </row>
    <row r="149" spans="1:9" ht="39" hidden="1" thickBot="1">
      <c r="A149" s="178">
        <v>600098516</v>
      </c>
      <c r="B149" s="178">
        <v>102878536</v>
      </c>
      <c r="C149" s="178" t="s">
        <v>250</v>
      </c>
      <c r="D149" s="178" t="s">
        <v>429</v>
      </c>
      <c r="E149" s="178" t="s">
        <v>451</v>
      </c>
      <c r="F149" s="179">
        <v>46</v>
      </c>
      <c r="G149" s="179">
        <v>0</v>
      </c>
      <c r="H149" s="180">
        <v>50</v>
      </c>
      <c r="I149" s="178"/>
    </row>
    <row r="150" spans="1:9" ht="51.75" hidden="1" thickBot="1">
      <c r="A150" s="178">
        <v>600098532</v>
      </c>
      <c r="B150" s="178">
        <v>102878579</v>
      </c>
      <c r="C150" s="178" t="s">
        <v>227</v>
      </c>
      <c r="D150" s="178" t="s">
        <v>452</v>
      </c>
      <c r="E150" s="178" t="s">
        <v>453</v>
      </c>
      <c r="F150" s="179">
        <v>75</v>
      </c>
      <c r="G150" s="179">
        <v>79</v>
      </c>
      <c r="H150" s="180">
        <v>220</v>
      </c>
      <c r="I150" s="178"/>
    </row>
    <row r="151" spans="1:9" ht="39" hidden="1" thickBot="1">
      <c r="A151" s="178">
        <v>600098541</v>
      </c>
      <c r="B151" s="178">
        <v>102878587</v>
      </c>
      <c r="C151" s="178" t="s">
        <v>227</v>
      </c>
      <c r="D151" s="178" t="s">
        <v>413</v>
      </c>
      <c r="E151" s="178" t="s">
        <v>454</v>
      </c>
      <c r="F151" s="179">
        <v>60</v>
      </c>
      <c r="G151" s="179">
        <v>0</v>
      </c>
      <c r="H151" s="180">
        <v>140</v>
      </c>
      <c r="I151" s="178"/>
    </row>
    <row r="152" spans="1:9" ht="39" hidden="1" thickBot="1">
      <c r="A152" s="178">
        <v>600099008</v>
      </c>
      <c r="B152" s="178">
        <v>102878609</v>
      </c>
      <c r="C152" s="178" t="s">
        <v>250</v>
      </c>
      <c r="D152" s="178" t="s">
        <v>455</v>
      </c>
      <c r="E152" s="178" t="s">
        <v>456</v>
      </c>
      <c r="F152" s="179">
        <v>24</v>
      </c>
      <c r="G152" s="179">
        <v>0</v>
      </c>
      <c r="H152" s="180">
        <v>50</v>
      </c>
      <c r="I152" s="178"/>
    </row>
    <row r="153" spans="1:9" ht="39" hidden="1" thickBot="1">
      <c r="A153" s="178">
        <v>600098583</v>
      </c>
      <c r="B153" s="178">
        <v>102878641</v>
      </c>
      <c r="C153" s="178" t="s">
        <v>227</v>
      </c>
      <c r="D153" s="178" t="s">
        <v>435</v>
      </c>
      <c r="E153" s="178" t="s">
        <v>457</v>
      </c>
      <c r="F153" s="179">
        <v>28</v>
      </c>
      <c r="G153" s="179">
        <v>0</v>
      </c>
      <c r="H153" s="180">
        <v>70</v>
      </c>
      <c r="I153" s="178"/>
    </row>
    <row r="154" spans="1:9" ht="26.25" hidden="1" thickBot="1">
      <c r="A154" s="178">
        <v>600099067</v>
      </c>
      <c r="B154" s="178">
        <v>102878676</v>
      </c>
      <c r="C154" s="178" t="s">
        <v>227</v>
      </c>
      <c r="D154" s="178" t="s">
        <v>458</v>
      </c>
      <c r="E154" s="178" t="s">
        <v>459</v>
      </c>
      <c r="F154" s="179">
        <v>65</v>
      </c>
      <c r="G154" s="179">
        <v>0</v>
      </c>
      <c r="H154" s="180">
        <v>70</v>
      </c>
      <c r="I154" s="178"/>
    </row>
    <row r="155" spans="1:9" ht="26.25" hidden="1" thickBot="1">
      <c r="A155" s="178">
        <v>600098915</v>
      </c>
      <c r="B155" s="178">
        <v>102878684</v>
      </c>
      <c r="C155" s="178" t="s">
        <v>227</v>
      </c>
      <c r="D155" s="178" t="s">
        <v>460</v>
      </c>
      <c r="E155" s="178" t="s">
        <v>461</v>
      </c>
      <c r="F155" s="179">
        <v>45</v>
      </c>
      <c r="G155" s="179">
        <v>0</v>
      </c>
      <c r="H155" s="180">
        <v>135</v>
      </c>
      <c r="I155" s="178"/>
    </row>
    <row r="156" spans="1:9" ht="26.25" hidden="1" thickBot="1">
      <c r="A156" s="178">
        <v>600098621</v>
      </c>
      <c r="B156" s="178">
        <v>102878692</v>
      </c>
      <c r="C156" s="178" t="s">
        <v>227</v>
      </c>
      <c r="D156" s="178" t="s">
        <v>237</v>
      </c>
      <c r="E156" s="178" t="s">
        <v>462</v>
      </c>
      <c r="F156" s="179">
        <v>74</v>
      </c>
      <c r="G156" s="179">
        <v>0</v>
      </c>
      <c r="H156" s="180">
        <v>89</v>
      </c>
      <c r="I156" s="178"/>
    </row>
    <row r="157" spans="1:9" ht="26.25" hidden="1" thickBot="1">
      <c r="A157" s="178">
        <v>600099474</v>
      </c>
      <c r="B157" s="178">
        <v>102878706</v>
      </c>
      <c r="C157" s="178" t="s">
        <v>227</v>
      </c>
      <c r="D157" s="178" t="s">
        <v>237</v>
      </c>
      <c r="E157" s="178" t="s">
        <v>463</v>
      </c>
      <c r="F157" s="179">
        <v>153</v>
      </c>
      <c r="G157" s="179">
        <v>27</v>
      </c>
      <c r="H157" s="180">
        <v>180</v>
      </c>
      <c r="I157" s="178"/>
    </row>
    <row r="158" spans="1:9" ht="26.25" hidden="1" thickBot="1">
      <c r="A158" s="178">
        <v>600098923</v>
      </c>
      <c r="B158" s="178">
        <v>102878722</v>
      </c>
      <c r="C158" s="178" t="s">
        <v>227</v>
      </c>
      <c r="D158" s="178" t="s">
        <v>410</v>
      </c>
      <c r="E158" s="178" t="s">
        <v>464</v>
      </c>
      <c r="F158" s="179">
        <v>38</v>
      </c>
      <c r="G158" s="179">
        <v>0</v>
      </c>
      <c r="H158" s="180">
        <v>41</v>
      </c>
      <c r="I158" s="178"/>
    </row>
    <row r="159" spans="1:9" ht="39" hidden="1" thickBot="1">
      <c r="A159" s="178">
        <v>600098648</v>
      </c>
      <c r="B159" s="178">
        <v>102878731</v>
      </c>
      <c r="C159" s="178" t="s">
        <v>227</v>
      </c>
      <c r="D159" s="178" t="s">
        <v>237</v>
      </c>
      <c r="E159" s="178" t="s">
        <v>465</v>
      </c>
      <c r="F159" s="179">
        <v>50</v>
      </c>
      <c r="G159" s="179">
        <v>0</v>
      </c>
      <c r="H159" s="180">
        <v>50</v>
      </c>
      <c r="I159" s="178"/>
    </row>
    <row r="160" spans="1:9" ht="39" hidden="1" thickBot="1">
      <c r="A160" s="178">
        <v>600098656</v>
      </c>
      <c r="B160" s="178">
        <v>102878749</v>
      </c>
      <c r="C160" s="178" t="s">
        <v>227</v>
      </c>
      <c r="D160" s="178" t="s">
        <v>466</v>
      </c>
      <c r="E160" s="178" t="s">
        <v>467</v>
      </c>
      <c r="F160" s="179">
        <v>52</v>
      </c>
      <c r="G160" s="179">
        <v>0</v>
      </c>
      <c r="H160" s="180">
        <v>100</v>
      </c>
      <c r="I160" s="178"/>
    </row>
    <row r="161" spans="1:9" ht="39" hidden="1" thickBot="1">
      <c r="A161" s="178">
        <v>600098672</v>
      </c>
      <c r="B161" s="178">
        <v>102878773</v>
      </c>
      <c r="C161" s="178" t="s">
        <v>227</v>
      </c>
      <c r="D161" s="178" t="s">
        <v>442</v>
      </c>
      <c r="E161" s="178" t="s">
        <v>468</v>
      </c>
      <c r="F161" s="179">
        <v>53</v>
      </c>
      <c r="G161" s="179">
        <v>0</v>
      </c>
      <c r="H161" s="180">
        <v>75</v>
      </c>
      <c r="I161" s="178"/>
    </row>
    <row r="162" spans="1:9" ht="39" hidden="1" thickBot="1">
      <c r="A162" s="178">
        <v>600099318</v>
      </c>
      <c r="B162" s="178">
        <v>102878781</v>
      </c>
      <c r="C162" s="178" t="s">
        <v>250</v>
      </c>
      <c r="D162" s="178" t="s">
        <v>469</v>
      </c>
      <c r="E162" s="178" t="s">
        <v>300</v>
      </c>
      <c r="F162" s="179">
        <v>61</v>
      </c>
      <c r="G162" s="179">
        <v>0</v>
      </c>
      <c r="H162" s="180">
        <v>80</v>
      </c>
      <c r="I162" s="178"/>
    </row>
    <row r="163" spans="1:9" ht="26.25" hidden="1" thickBot="1">
      <c r="A163" s="178">
        <v>600098711</v>
      </c>
      <c r="B163" s="178">
        <v>102878854</v>
      </c>
      <c r="C163" s="178" t="s">
        <v>227</v>
      </c>
      <c r="D163" s="178" t="s">
        <v>470</v>
      </c>
      <c r="E163" s="178" t="s">
        <v>471</v>
      </c>
      <c r="F163" s="179">
        <v>24</v>
      </c>
      <c r="G163" s="179">
        <v>0</v>
      </c>
      <c r="H163" s="180">
        <v>25</v>
      </c>
      <c r="I163" s="178"/>
    </row>
    <row r="164" spans="1:9" ht="26.25" hidden="1" thickBot="1">
      <c r="A164" s="178">
        <v>600098745</v>
      </c>
      <c r="B164" s="178">
        <v>102878901</v>
      </c>
      <c r="C164" s="178" t="s">
        <v>227</v>
      </c>
      <c r="D164" s="178" t="s">
        <v>421</v>
      </c>
      <c r="E164" s="178" t="s">
        <v>380</v>
      </c>
      <c r="F164" s="179">
        <v>40</v>
      </c>
      <c r="G164" s="179">
        <v>0</v>
      </c>
      <c r="H164" s="180">
        <v>54</v>
      </c>
      <c r="I164" s="178"/>
    </row>
    <row r="165" spans="1:9" ht="39" hidden="1" thickBot="1">
      <c r="A165" s="178">
        <v>600098516</v>
      </c>
      <c r="B165" s="178">
        <v>102878919</v>
      </c>
      <c r="C165" s="178" t="s">
        <v>227</v>
      </c>
      <c r="D165" s="178" t="s">
        <v>429</v>
      </c>
      <c r="E165" s="178" t="s">
        <v>472</v>
      </c>
      <c r="F165" s="179">
        <v>90</v>
      </c>
      <c r="G165" s="179">
        <v>46</v>
      </c>
      <c r="H165" s="180">
        <v>160</v>
      </c>
      <c r="I165" s="178"/>
    </row>
    <row r="166" spans="1:9" ht="39" hidden="1" thickBot="1">
      <c r="A166" s="178">
        <v>600098761</v>
      </c>
      <c r="B166" s="178">
        <v>102878927</v>
      </c>
      <c r="C166" s="178" t="s">
        <v>227</v>
      </c>
      <c r="D166" s="178" t="s">
        <v>429</v>
      </c>
      <c r="E166" s="178" t="s">
        <v>473</v>
      </c>
      <c r="F166" s="179">
        <v>92</v>
      </c>
      <c r="G166" s="179">
        <v>0</v>
      </c>
      <c r="H166" s="180">
        <v>96</v>
      </c>
      <c r="I166" s="178"/>
    </row>
    <row r="167" spans="1:9" ht="51.75" hidden="1" thickBot="1">
      <c r="A167" s="178">
        <v>650026144</v>
      </c>
      <c r="B167" s="178">
        <v>102878935</v>
      </c>
      <c r="C167" s="178" t="s">
        <v>227</v>
      </c>
      <c r="D167" s="178" t="s">
        <v>474</v>
      </c>
      <c r="E167" s="178" t="s">
        <v>475</v>
      </c>
      <c r="F167" s="179">
        <v>56</v>
      </c>
      <c r="G167" s="179">
        <v>0</v>
      </c>
      <c r="H167" s="180">
        <v>75</v>
      </c>
      <c r="I167" s="178"/>
    </row>
    <row r="168" spans="1:9" ht="26.25" hidden="1" thickBot="1">
      <c r="A168" s="178">
        <v>600098800</v>
      </c>
      <c r="B168" s="178">
        <v>102878960</v>
      </c>
      <c r="C168" s="178" t="s">
        <v>227</v>
      </c>
      <c r="D168" s="178" t="s">
        <v>431</v>
      </c>
      <c r="E168" s="178" t="s">
        <v>476</v>
      </c>
      <c r="F168" s="179">
        <v>48</v>
      </c>
      <c r="G168" s="179">
        <v>0</v>
      </c>
      <c r="H168" s="180">
        <v>60</v>
      </c>
      <c r="I168" s="178"/>
    </row>
    <row r="169" spans="1:9" ht="26.25" hidden="1" thickBot="1">
      <c r="A169" s="178">
        <v>600098931</v>
      </c>
      <c r="B169" s="178">
        <v>102878978</v>
      </c>
      <c r="C169" s="178" t="s">
        <v>227</v>
      </c>
      <c r="D169" s="178" t="s">
        <v>477</v>
      </c>
      <c r="E169" s="178" t="s">
        <v>478</v>
      </c>
      <c r="F169" s="179">
        <v>112</v>
      </c>
      <c r="G169" s="179">
        <v>0</v>
      </c>
      <c r="H169" s="180">
        <v>120</v>
      </c>
      <c r="I169" s="178"/>
    </row>
    <row r="170" spans="1:9" ht="39" hidden="1" thickBot="1">
      <c r="A170" s="178">
        <v>600098818</v>
      </c>
      <c r="B170" s="178">
        <v>102878986</v>
      </c>
      <c r="C170" s="178" t="s">
        <v>227</v>
      </c>
      <c r="D170" s="178" t="s">
        <v>413</v>
      </c>
      <c r="E170" s="178" t="s">
        <v>479</v>
      </c>
      <c r="F170" s="179">
        <v>50</v>
      </c>
      <c r="G170" s="179">
        <v>0</v>
      </c>
      <c r="H170" s="180">
        <v>100</v>
      </c>
      <c r="I170" s="178"/>
    </row>
    <row r="171" spans="1:9" ht="39" hidden="1" thickBot="1">
      <c r="A171" s="178">
        <v>600098834</v>
      </c>
      <c r="B171" s="178">
        <v>102890021</v>
      </c>
      <c r="C171" s="178" t="s">
        <v>227</v>
      </c>
      <c r="D171" s="178" t="s">
        <v>435</v>
      </c>
      <c r="E171" s="178" t="s">
        <v>480</v>
      </c>
      <c r="F171" s="179">
        <v>92</v>
      </c>
      <c r="G171" s="179">
        <v>0</v>
      </c>
      <c r="H171" s="180">
        <v>110</v>
      </c>
      <c r="I171" s="178"/>
    </row>
    <row r="172" spans="1:9" ht="26.25" hidden="1" thickBot="1">
      <c r="A172" s="178">
        <v>600099245</v>
      </c>
      <c r="B172" s="178">
        <v>102890030</v>
      </c>
      <c r="C172" s="178" t="s">
        <v>227</v>
      </c>
      <c r="D172" s="178" t="s">
        <v>481</v>
      </c>
      <c r="E172" s="178" t="s">
        <v>482</v>
      </c>
      <c r="F172" s="179">
        <v>54</v>
      </c>
      <c r="G172" s="179">
        <v>0</v>
      </c>
      <c r="H172" s="180">
        <v>90</v>
      </c>
      <c r="I172" s="178"/>
    </row>
    <row r="173" spans="1:9" ht="26.25" hidden="1" thickBot="1">
      <c r="A173" s="178">
        <v>600098851</v>
      </c>
      <c r="B173" s="178">
        <v>102890056</v>
      </c>
      <c r="C173" s="178" t="s">
        <v>227</v>
      </c>
      <c r="D173" s="178" t="s">
        <v>237</v>
      </c>
      <c r="E173" s="178" t="s">
        <v>483</v>
      </c>
      <c r="F173" s="179">
        <v>52</v>
      </c>
      <c r="G173" s="179">
        <v>0</v>
      </c>
      <c r="H173" s="180">
        <v>57</v>
      </c>
      <c r="I173" s="178"/>
    </row>
    <row r="174" spans="1:9" ht="26.25" hidden="1" thickBot="1">
      <c r="A174" s="178">
        <v>600098869</v>
      </c>
      <c r="B174" s="178">
        <v>102890064</v>
      </c>
      <c r="C174" s="178" t="s">
        <v>227</v>
      </c>
      <c r="D174" s="178" t="s">
        <v>237</v>
      </c>
      <c r="E174" s="178" t="s">
        <v>484</v>
      </c>
      <c r="F174" s="179">
        <v>64</v>
      </c>
      <c r="G174" s="179">
        <v>0</v>
      </c>
      <c r="H174" s="180">
        <v>75</v>
      </c>
      <c r="I174" s="178"/>
    </row>
    <row r="175" spans="1:9" ht="26.25" hidden="1" thickBot="1">
      <c r="A175" s="178">
        <v>600098885</v>
      </c>
      <c r="B175" s="178">
        <v>102890081</v>
      </c>
      <c r="C175" s="178" t="s">
        <v>227</v>
      </c>
      <c r="D175" s="178" t="s">
        <v>237</v>
      </c>
      <c r="E175" s="178" t="s">
        <v>485</v>
      </c>
      <c r="F175" s="179">
        <v>104</v>
      </c>
      <c r="G175" s="179">
        <v>0</v>
      </c>
      <c r="H175" s="180">
        <v>108</v>
      </c>
      <c r="I175" s="178"/>
    </row>
    <row r="176" spans="1:9" ht="26.25" hidden="1" thickBot="1">
      <c r="A176" s="178">
        <v>600098893</v>
      </c>
      <c r="B176" s="178">
        <v>102890102</v>
      </c>
      <c r="C176" s="178" t="s">
        <v>227</v>
      </c>
      <c r="D176" s="178" t="s">
        <v>435</v>
      </c>
      <c r="E176" s="178" t="s">
        <v>486</v>
      </c>
      <c r="F176" s="179">
        <v>111</v>
      </c>
      <c r="G176" s="179">
        <v>24</v>
      </c>
      <c r="H176" s="180">
        <v>210</v>
      </c>
      <c r="I176" s="178"/>
    </row>
    <row r="177" spans="1:9" ht="51.75" hidden="1" thickBot="1">
      <c r="A177" s="178">
        <v>600099351</v>
      </c>
      <c r="B177" s="178">
        <v>102966575</v>
      </c>
      <c r="C177" s="178" t="s">
        <v>227</v>
      </c>
      <c r="D177" s="178" t="s">
        <v>435</v>
      </c>
      <c r="E177" s="178" t="s">
        <v>487</v>
      </c>
      <c r="F177" s="179">
        <v>172</v>
      </c>
      <c r="G177" s="179">
        <v>0</v>
      </c>
      <c r="H177" s="180">
        <v>230</v>
      </c>
      <c r="I177" s="178"/>
    </row>
    <row r="178" spans="1:9" ht="26.25" hidden="1" thickBot="1">
      <c r="A178" s="178">
        <v>600074617</v>
      </c>
      <c r="B178" s="178">
        <v>108029000</v>
      </c>
      <c r="C178" s="178" t="s">
        <v>227</v>
      </c>
      <c r="D178" s="178" t="s">
        <v>251</v>
      </c>
      <c r="E178" s="178" t="s">
        <v>488</v>
      </c>
      <c r="F178" s="179">
        <v>576</v>
      </c>
      <c r="G178" s="179">
        <v>117</v>
      </c>
      <c r="H178" s="180">
        <v>1000</v>
      </c>
      <c r="I178" s="178"/>
    </row>
    <row r="179" spans="1:9" ht="26.25" hidden="1" thickBot="1">
      <c r="A179" s="178">
        <v>600075036</v>
      </c>
      <c r="B179" s="178">
        <v>108029018</v>
      </c>
      <c r="C179" s="178" t="s">
        <v>227</v>
      </c>
      <c r="D179" s="178" t="s">
        <v>489</v>
      </c>
      <c r="E179" s="178" t="s">
        <v>490</v>
      </c>
      <c r="F179" s="179">
        <v>94</v>
      </c>
      <c r="G179" s="179">
        <v>0</v>
      </c>
      <c r="H179" s="180">
        <v>105</v>
      </c>
      <c r="I179" s="178"/>
    </row>
    <row r="180" spans="1:9" ht="39" hidden="1" thickBot="1">
      <c r="A180" s="178">
        <v>600074552</v>
      </c>
      <c r="B180" s="178">
        <v>108029042</v>
      </c>
      <c r="C180" s="178" t="s">
        <v>227</v>
      </c>
      <c r="D180" s="178" t="s">
        <v>232</v>
      </c>
      <c r="E180" s="178" t="s">
        <v>491</v>
      </c>
      <c r="F180" s="179">
        <v>91</v>
      </c>
      <c r="G180" s="179">
        <v>0</v>
      </c>
      <c r="H180" s="180">
        <v>110</v>
      </c>
      <c r="I180" s="178"/>
    </row>
    <row r="181" spans="1:9" ht="39" hidden="1" thickBot="1">
      <c r="A181" s="178">
        <v>600009998</v>
      </c>
      <c r="B181" s="178">
        <v>108029085</v>
      </c>
      <c r="C181" s="178" t="s">
        <v>250</v>
      </c>
      <c r="D181" s="178" t="s">
        <v>232</v>
      </c>
      <c r="E181" s="178" t="s">
        <v>492</v>
      </c>
      <c r="F181" s="179">
        <v>437</v>
      </c>
      <c r="G181" s="179">
        <v>0</v>
      </c>
      <c r="H181" s="180">
        <v>600</v>
      </c>
      <c r="I181" s="178"/>
    </row>
    <row r="182" spans="1:9" ht="26.25" hidden="1" thickBot="1">
      <c r="A182" s="178">
        <v>600080269</v>
      </c>
      <c r="B182" s="178">
        <v>108030806</v>
      </c>
      <c r="C182" s="178" t="s">
        <v>227</v>
      </c>
      <c r="D182" s="178" t="s">
        <v>493</v>
      </c>
      <c r="E182" s="178" t="s">
        <v>494</v>
      </c>
      <c r="F182" s="179">
        <v>220</v>
      </c>
      <c r="G182" s="179">
        <v>0</v>
      </c>
      <c r="H182" s="180">
        <v>356</v>
      </c>
      <c r="I182" s="178"/>
    </row>
    <row r="183" spans="1:9" ht="39" hidden="1" thickBot="1">
      <c r="A183" s="178">
        <v>600098796</v>
      </c>
      <c r="B183" s="178">
        <v>108036545</v>
      </c>
      <c r="C183" s="178" t="s">
        <v>227</v>
      </c>
      <c r="D183" s="178" t="s">
        <v>495</v>
      </c>
      <c r="E183" s="178" t="s">
        <v>359</v>
      </c>
      <c r="F183" s="179">
        <v>12</v>
      </c>
      <c r="G183" s="179">
        <v>0</v>
      </c>
      <c r="H183" s="180">
        <v>20</v>
      </c>
      <c r="I183" s="178"/>
    </row>
    <row r="184" spans="1:9" ht="39" hidden="1" thickBot="1">
      <c r="A184" s="178">
        <v>600099296</v>
      </c>
      <c r="B184" s="178">
        <v>108036553</v>
      </c>
      <c r="C184" s="178" t="s">
        <v>250</v>
      </c>
      <c r="D184" s="178" t="s">
        <v>435</v>
      </c>
      <c r="E184" s="178" t="s">
        <v>496</v>
      </c>
      <c r="F184" s="179">
        <v>175</v>
      </c>
      <c r="G184" s="179">
        <v>0</v>
      </c>
      <c r="H184" s="180">
        <v>250</v>
      </c>
      <c r="I184" s="178"/>
    </row>
    <row r="185" spans="1:9" ht="39" hidden="1" thickBot="1">
      <c r="A185" s="178">
        <v>600099377</v>
      </c>
      <c r="B185" s="178">
        <v>108036561</v>
      </c>
      <c r="C185" s="178" t="s">
        <v>250</v>
      </c>
      <c r="D185" s="178" t="s">
        <v>237</v>
      </c>
      <c r="E185" s="178" t="s">
        <v>497</v>
      </c>
      <c r="F185" s="179">
        <v>535</v>
      </c>
      <c r="G185" s="179">
        <v>0</v>
      </c>
      <c r="H185" s="180">
        <v>720</v>
      </c>
      <c r="I185" s="178"/>
    </row>
    <row r="186" spans="1:9" ht="39" hidden="1" thickBot="1">
      <c r="A186" s="178">
        <v>600000591</v>
      </c>
      <c r="B186" s="178">
        <v>108044858</v>
      </c>
      <c r="C186" s="178" t="s">
        <v>250</v>
      </c>
      <c r="D186" s="178" t="s">
        <v>251</v>
      </c>
      <c r="E186" s="178" t="s">
        <v>498</v>
      </c>
      <c r="F186" s="179">
        <v>42</v>
      </c>
      <c r="G186" s="179">
        <v>0</v>
      </c>
      <c r="H186" s="180">
        <v>48</v>
      </c>
      <c r="I186" s="178"/>
    </row>
    <row r="187" spans="1:9" ht="39" hidden="1" thickBot="1">
      <c r="A187" s="178">
        <v>600019802</v>
      </c>
      <c r="B187" s="178">
        <v>110010337</v>
      </c>
      <c r="C187" s="178" t="s">
        <v>250</v>
      </c>
      <c r="D187" s="178" t="s">
        <v>237</v>
      </c>
      <c r="E187" s="178" t="s">
        <v>499</v>
      </c>
      <c r="F187" s="179">
        <v>229</v>
      </c>
      <c r="G187" s="179">
        <v>0</v>
      </c>
      <c r="H187" s="180">
        <v>450</v>
      </c>
      <c r="I187" s="178"/>
    </row>
    <row r="188" spans="1:9" ht="26.25" hidden="1" thickBot="1">
      <c r="A188" s="178">
        <v>600023176</v>
      </c>
      <c r="B188" s="178">
        <v>110012674</v>
      </c>
      <c r="C188" s="178" t="s">
        <v>227</v>
      </c>
      <c r="D188" s="178" t="s">
        <v>232</v>
      </c>
      <c r="E188" s="178" t="s">
        <v>500</v>
      </c>
      <c r="F188" s="179">
        <v>125</v>
      </c>
      <c r="G188" s="179">
        <v>0</v>
      </c>
      <c r="H188" s="180">
        <v>168</v>
      </c>
      <c r="I188" s="178"/>
    </row>
    <row r="189" spans="1:9" ht="51.75" hidden="1" thickBot="1">
      <c r="A189" s="178">
        <v>600074030</v>
      </c>
      <c r="B189" s="178">
        <v>110013077</v>
      </c>
      <c r="C189" s="178" t="s">
        <v>250</v>
      </c>
      <c r="D189" s="178" t="s">
        <v>273</v>
      </c>
      <c r="E189" s="178" t="s">
        <v>501</v>
      </c>
      <c r="F189" s="179">
        <v>95</v>
      </c>
      <c r="G189" s="179">
        <v>0</v>
      </c>
      <c r="H189" s="180">
        <v>100</v>
      </c>
      <c r="I189" s="178"/>
    </row>
    <row r="190" spans="1:9" ht="26.25" hidden="1" thickBot="1">
      <c r="A190" s="178">
        <v>600010678</v>
      </c>
      <c r="B190" s="178">
        <v>110015681</v>
      </c>
      <c r="C190" s="178" t="s">
        <v>227</v>
      </c>
      <c r="D190" s="178" t="s">
        <v>493</v>
      </c>
      <c r="E190" s="178" t="s">
        <v>502</v>
      </c>
      <c r="F190" s="179">
        <v>348</v>
      </c>
      <c r="G190" s="179">
        <v>168</v>
      </c>
      <c r="H190" s="180">
        <v>900</v>
      </c>
      <c r="I190" s="178"/>
    </row>
    <row r="191" spans="1:9" ht="51.75" hidden="1" thickBot="1">
      <c r="A191" s="178">
        <v>600023401</v>
      </c>
      <c r="B191" s="178">
        <v>110021762</v>
      </c>
      <c r="C191" s="178" t="s">
        <v>227</v>
      </c>
      <c r="D191" s="178" t="s">
        <v>228</v>
      </c>
      <c r="E191" s="178" t="s">
        <v>503</v>
      </c>
      <c r="F191" s="179">
        <v>189</v>
      </c>
      <c r="G191" s="179">
        <v>0</v>
      </c>
      <c r="H191" s="180">
        <v>247</v>
      </c>
      <c r="I191" s="178"/>
    </row>
    <row r="192" spans="1:9" ht="26.25" hidden="1" thickBot="1">
      <c r="A192" s="178">
        <v>600010601</v>
      </c>
      <c r="B192" s="178">
        <v>110025211</v>
      </c>
      <c r="C192" s="178" t="s">
        <v>227</v>
      </c>
      <c r="D192" s="178" t="s">
        <v>228</v>
      </c>
      <c r="E192" s="178" t="s">
        <v>504</v>
      </c>
      <c r="F192" s="179">
        <v>600</v>
      </c>
      <c r="G192" s="179">
        <v>0</v>
      </c>
      <c r="H192" s="180">
        <v>600</v>
      </c>
      <c r="I192" s="178"/>
    </row>
    <row r="193" spans="1:9" ht="39" hidden="1" thickBot="1">
      <c r="A193" s="178">
        <v>600170918</v>
      </c>
      <c r="B193" s="178">
        <v>110028953</v>
      </c>
      <c r="C193" s="178" t="s">
        <v>227</v>
      </c>
      <c r="D193" s="178" t="s">
        <v>429</v>
      </c>
      <c r="E193" s="178" t="s">
        <v>505</v>
      </c>
      <c r="F193" s="179">
        <v>204</v>
      </c>
      <c r="G193" s="179">
        <v>0</v>
      </c>
      <c r="H193" s="180">
        <v>500</v>
      </c>
      <c r="I193" s="178"/>
    </row>
    <row r="194" spans="1:9" ht="39" hidden="1" thickBot="1">
      <c r="A194" s="178">
        <v>600170900</v>
      </c>
      <c r="B194" s="178">
        <v>110029127</v>
      </c>
      <c r="C194" s="178" t="s">
        <v>227</v>
      </c>
      <c r="D194" s="178" t="s">
        <v>442</v>
      </c>
      <c r="E194" s="178" t="s">
        <v>506</v>
      </c>
      <c r="F194" s="179">
        <v>389</v>
      </c>
      <c r="G194" s="179">
        <v>0</v>
      </c>
      <c r="H194" s="180">
        <v>784</v>
      </c>
      <c r="I194" s="178"/>
    </row>
    <row r="195" spans="1:9" ht="26.25" hidden="1" thickBot="1">
      <c r="A195" s="178">
        <v>600170608</v>
      </c>
      <c r="B195" s="178">
        <v>110033515</v>
      </c>
      <c r="C195" s="178" t="s">
        <v>227</v>
      </c>
      <c r="D195" s="178" t="s">
        <v>228</v>
      </c>
      <c r="E195" s="178" t="s">
        <v>507</v>
      </c>
      <c r="F195" s="179">
        <v>384</v>
      </c>
      <c r="G195" s="179">
        <v>421</v>
      </c>
      <c r="H195" s="180">
        <v>1100</v>
      </c>
      <c r="I195" s="178"/>
    </row>
    <row r="196" spans="1:9" ht="51.75" hidden="1" thickBot="1">
      <c r="A196" s="178">
        <v>691007331</v>
      </c>
      <c r="B196" s="178">
        <v>110036701</v>
      </c>
      <c r="C196" s="178" t="s">
        <v>250</v>
      </c>
      <c r="D196" s="178" t="s">
        <v>273</v>
      </c>
      <c r="E196" s="178" t="s">
        <v>508</v>
      </c>
      <c r="F196" s="179">
        <v>20</v>
      </c>
      <c r="G196" s="179">
        <v>0</v>
      </c>
      <c r="H196" s="180">
        <v>25</v>
      </c>
      <c r="I196" s="178"/>
    </row>
    <row r="197" spans="1:9" ht="39" hidden="1" thickBot="1">
      <c r="A197" s="178">
        <v>600000567</v>
      </c>
      <c r="B197" s="178">
        <v>110037022</v>
      </c>
      <c r="C197" s="178" t="s">
        <v>250</v>
      </c>
      <c r="D197" s="178" t="s">
        <v>251</v>
      </c>
      <c r="E197" s="178" t="s">
        <v>263</v>
      </c>
      <c r="F197" s="179">
        <v>25</v>
      </c>
      <c r="G197" s="179">
        <v>0</v>
      </c>
      <c r="H197" s="180">
        <v>25</v>
      </c>
      <c r="I197" s="178"/>
    </row>
    <row r="198" spans="1:9" ht="39" hidden="1" thickBot="1">
      <c r="A198" s="178">
        <v>600000575</v>
      </c>
      <c r="B198" s="178">
        <v>110037316</v>
      </c>
      <c r="C198" s="178" t="s">
        <v>250</v>
      </c>
      <c r="D198" s="178" t="s">
        <v>232</v>
      </c>
      <c r="E198" s="178" t="s">
        <v>509</v>
      </c>
      <c r="F198" s="179">
        <v>50</v>
      </c>
      <c r="G198" s="179">
        <v>0</v>
      </c>
      <c r="H198" s="180">
        <v>50</v>
      </c>
      <c r="I198" s="178"/>
    </row>
    <row r="199" spans="1:9" ht="39" hidden="1" thickBot="1">
      <c r="A199" s="178">
        <v>600029808</v>
      </c>
      <c r="B199" s="178">
        <v>110037341</v>
      </c>
      <c r="C199" s="178" t="s">
        <v>227</v>
      </c>
      <c r="D199" s="178" t="s">
        <v>435</v>
      </c>
      <c r="E199" s="178" t="s">
        <v>510</v>
      </c>
      <c r="F199" s="179">
        <v>15</v>
      </c>
      <c r="G199" s="179">
        <v>0</v>
      </c>
      <c r="H199" s="180">
        <v>16</v>
      </c>
      <c r="I199" s="178"/>
    </row>
    <row r="200" spans="1:9" ht="26.25" hidden="1" thickBot="1">
      <c r="A200" s="178">
        <v>600023460</v>
      </c>
      <c r="B200" s="178">
        <v>110150082</v>
      </c>
      <c r="C200" s="178" t="s">
        <v>227</v>
      </c>
      <c r="D200" s="178" t="s">
        <v>228</v>
      </c>
      <c r="E200" s="178" t="s">
        <v>511</v>
      </c>
      <c r="F200" s="179">
        <v>221</v>
      </c>
      <c r="G200" s="179">
        <v>0</v>
      </c>
      <c r="H200" s="180">
        <v>450</v>
      </c>
      <c r="I200" s="178"/>
    </row>
    <row r="201" spans="1:9" ht="39" thickBot="1">
      <c r="A201" s="178">
        <v>691000093</v>
      </c>
      <c r="B201" s="178">
        <v>110200233</v>
      </c>
      <c r="C201" s="178" t="s">
        <v>250</v>
      </c>
      <c r="D201" s="178" t="s">
        <v>237</v>
      </c>
      <c r="E201" s="178" t="s">
        <v>512</v>
      </c>
      <c r="F201" s="179">
        <v>221</v>
      </c>
      <c r="G201" s="179">
        <v>0</v>
      </c>
      <c r="H201" s="180">
        <v>630</v>
      </c>
      <c r="I201" s="178"/>
    </row>
    <row r="202" spans="1:9" ht="26.25" hidden="1" thickBot="1">
      <c r="A202" s="178">
        <v>600023389</v>
      </c>
      <c r="B202" s="178">
        <v>110400101</v>
      </c>
      <c r="C202" s="178" t="s">
        <v>227</v>
      </c>
      <c r="D202" s="178" t="s">
        <v>333</v>
      </c>
      <c r="E202" s="178" t="s">
        <v>513</v>
      </c>
      <c r="F202" s="179">
        <v>91</v>
      </c>
      <c r="G202" s="179">
        <v>23</v>
      </c>
      <c r="H202" s="180">
        <v>130</v>
      </c>
      <c r="I202" s="178"/>
    </row>
    <row r="203" spans="1:9" ht="39" hidden="1" thickBot="1">
      <c r="A203" s="178">
        <v>600020347</v>
      </c>
      <c r="B203" s="178">
        <v>110400321</v>
      </c>
      <c r="C203" s="178" t="s">
        <v>250</v>
      </c>
      <c r="D203" s="178" t="s">
        <v>251</v>
      </c>
      <c r="E203" s="178" t="s">
        <v>514</v>
      </c>
      <c r="F203" s="179">
        <v>164</v>
      </c>
      <c r="G203" s="179">
        <v>0</v>
      </c>
      <c r="H203" s="180">
        <v>500</v>
      </c>
      <c r="I203" s="178"/>
    </row>
    <row r="204" spans="1:9" ht="26.25" hidden="1" thickBot="1">
      <c r="A204" s="178">
        <v>610400681</v>
      </c>
      <c r="B204" s="178">
        <v>110400721</v>
      </c>
      <c r="C204" s="178" t="s">
        <v>227</v>
      </c>
      <c r="D204" s="178" t="s">
        <v>515</v>
      </c>
      <c r="E204" s="178" t="s">
        <v>516</v>
      </c>
      <c r="F204" s="179">
        <v>35</v>
      </c>
      <c r="G204" s="179">
        <v>0</v>
      </c>
      <c r="H204" s="180">
        <v>80</v>
      </c>
      <c r="I204" s="178"/>
    </row>
    <row r="205" spans="1:9" ht="26.25" hidden="1" thickBot="1">
      <c r="A205" s="178">
        <v>600075150</v>
      </c>
      <c r="B205" s="178">
        <v>116000619</v>
      </c>
      <c r="C205" s="178" t="s">
        <v>227</v>
      </c>
      <c r="D205" s="178" t="s">
        <v>232</v>
      </c>
      <c r="E205" s="178" t="s">
        <v>517</v>
      </c>
      <c r="F205" s="179">
        <v>77</v>
      </c>
      <c r="G205" s="179">
        <v>70</v>
      </c>
      <c r="H205" s="180">
        <v>150</v>
      </c>
      <c r="I205" s="178"/>
    </row>
    <row r="206" spans="1:9" ht="26.25" hidden="1" thickBot="1">
      <c r="A206" s="178">
        <v>600078604</v>
      </c>
      <c r="B206" s="178">
        <v>116300418</v>
      </c>
      <c r="C206" s="178" t="s">
        <v>227</v>
      </c>
      <c r="D206" s="178" t="s">
        <v>518</v>
      </c>
      <c r="E206" s="178" t="s">
        <v>519</v>
      </c>
      <c r="F206" s="179">
        <v>45</v>
      </c>
      <c r="G206" s="179">
        <v>0</v>
      </c>
      <c r="H206" s="180">
        <v>60</v>
      </c>
      <c r="I206" s="178"/>
    </row>
    <row r="207" spans="1:9" ht="39" hidden="1" thickBot="1">
      <c r="A207" s="178">
        <v>650023340</v>
      </c>
      <c r="B207" s="178">
        <v>116300426</v>
      </c>
      <c r="C207" s="178" t="s">
        <v>250</v>
      </c>
      <c r="D207" s="178" t="s">
        <v>352</v>
      </c>
      <c r="E207" s="178" t="s">
        <v>520</v>
      </c>
      <c r="F207" s="179">
        <v>43</v>
      </c>
      <c r="G207" s="179">
        <v>0</v>
      </c>
      <c r="H207" s="180">
        <v>48</v>
      </c>
      <c r="I207" s="178"/>
    </row>
    <row r="208" spans="1:9" ht="26.25" hidden="1" thickBot="1">
      <c r="A208" s="178">
        <v>650037901</v>
      </c>
      <c r="B208" s="178">
        <v>116400021</v>
      </c>
      <c r="C208" s="178" t="s">
        <v>227</v>
      </c>
      <c r="D208" s="178" t="s">
        <v>521</v>
      </c>
      <c r="E208" s="178" t="s">
        <v>522</v>
      </c>
      <c r="F208" s="179">
        <v>63</v>
      </c>
      <c r="G208" s="179">
        <v>0</v>
      </c>
      <c r="H208" s="180">
        <v>95</v>
      </c>
      <c r="I208" s="178"/>
    </row>
    <row r="209" spans="1:9" ht="26.25" hidden="1" thickBot="1">
      <c r="A209" s="178">
        <v>600079848</v>
      </c>
      <c r="B209" s="178">
        <v>116400056</v>
      </c>
      <c r="C209" s="178" t="s">
        <v>227</v>
      </c>
      <c r="D209" s="178" t="s">
        <v>523</v>
      </c>
      <c r="E209" s="178" t="s">
        <v>412</v>
      </c>
      <c r="F209" s="179">
        <v>109</v>
      </c>
      <c r="G209" s="179">
        <v>0</v>
      </c>
      <c r="H209" s="180">
        <v>113</v>
      </c>
      <c r="I209" s="178"/>
    </row>
    <row r="210" spans="1:9" ht="26.25" hidden="1" thickBot="1">
      <c r="A210" s="178">
        <v>600080048</v>
      </c>
      <c r="B210" s="178">
        <v>116400064</v>
      </c>
      <c r="C210" s="178" t="s">
        <v>227</v>
      </c>
      <c r="D210" s="178" t="s">
        <v>385</v>
      </c>
      <c r="E210" s="178" t="s">
        <v>524</v>
      </c>
      <c r="F210" s="179">
        <v>85</v>
      </c>
      <c r="G210" s="179">
        <v>0</v>
      </c>
      <c r="H210" s="180">
        <v>100</v>
      </c>
      <c r="I210" s="178"/>
    </row>
    <row r="211" spans="1:9" ht="26.25" hidden="1" thickBot="1">
      <c r="A211" s="178">
        <v>650029348</v>
      </c>
      <c r="B211" s="178">
        <v>116400072</v>
      </c>
      <c r="C211" s="178" t="s">
        <v>227</v>
      </c>
      <c r="D211" s="178" t="s">
        <v>525</v>
      </c>
      <c r="E211" s="178" t="s">
        <v>244</v>
      </c>
      <c r="F211" s="179">
        <v>101</v>
      </c>
      <c r="G211" s="179">
        <v>0</v>
      </c>
      <c r="H211" s="180">
        <v>130</v>
      </c>
      <c r="I211" s="178"/>
    </row>
    <row r="212" spans="1:9" ht="26.25" hidden="1" thickBot="1">
      <c r="A212" s="178">
        <v>600079597</v>
      </c>
      <c r="B212" s="178">
        <v>116400099</v>
      </c>
      <c r="C212" s="178" t="s">
        <v>227</v>
      </c>
      <c r="D212" s="178" t="s">
        <v>526</v>
      </c>
      <c r="E212" s="178" t="s">
        <v>527</v>
      </c>
      <c r="F212" s="179">
        <v>43</v>
      </c>
      <c r="G212" s="179">
        <v>0</v>
      </c>
      <c r="H212" s="180">
        <v>50</v>
      </c>
      <c r="I212" s="178"/>
    </row>
    <row r="213" spans="1:9" ht="26.25" hidden="1" thickBot="1">
      <c r="A213" s="178">
        <v>600080234</v>
      </c>
      <c r="B213" s="178">
        <v>116400145</v>
      </c>
      <c r="C213" s="178" t="s">
        <v>227</v>
      </c>
      <c r="D213" s="178" t="s">
        <v>528</v>
      </c>
      <c r="E213" s="178" t="s">
        <v>529</v>
      </c>
      <c r="F213" s="179">
        <v>35</v>
      </c>
      <c r="G213" s="179">
        <v>0</v>
      </c>
      <c r="H213" s="180">
        <v>70</v>
      </c>
      <c r="I213" s="178"/>
    </row>
    <row r="214" spans="1:9" ht="26.25" hidden="1" thickBot="1">
      <c r="A214" s="178">
        <v>600080030</v>
      </c>
      <c r="B214" s="178">
        <v>116400196</v>
      </c>
      <c r="C214" s="178" t="s">
        <v>227</v>
      </c>
      <c r="D214" s="178" t="s">
        <v>530</v>
      </c>
      <c r="E214" s="178" t="s">
        <v>531</v>
      </c>
      <c r="F214" s="179">
        <v>86</v>
      </c>
      <c r="G214" s="179">
        <v>0</v>
      </c>
      <c r="H214" s="180">
        <v>128</v>
      </c>
      <c r="I214" s="178"/>
    </row>
    <row r="215" spans="1:9" ht="26.25" hidden="1" thickBot="1">
      <c r="A215" s="178">
        <v>600080021</v>
      </c>
      <c r="B215" s="178">
        <v>116400218</v>
      </c>
      <c r="C215" s="178" t="s">
        <v>227</v>
      </c>
      <c r="D215" s="178" t="s">
        <v>532</v>
      </c>
      <c r="E215" s="178" t="s">
        <v>533</v>
      </c>
      <c r="F215" s="179">
        <v>336</v>
      </c>
      <c r="G215" s="179">
        <v>0</v>
      </c>
      <c r="H215" s="180">
        <v>385</v>
      </c>
      <c r="I215" s="178"/>
    </row>
    <row r="216" spans="1:9" ht="26.25" hidden="1" thickBot="1">
      <c r="A216" s="178">
        <v>600080056</v>
      </c>
      <c r="B216" s="178">
        <v>116400234</v>
      </c>
      <c r="C216" s="178" t="s">
        <v>227</v>
      </c>
      <c r="D216" s="178" t="s">
        <v>534</v>
      </c>
      <c r="E216" s="178" t="s">
        <v>535</v>
      </c>
      <c r="F216" s="179">
        <v>98</v>
      </c>
      <c r="G216" s="179">
        <v>0</v>
      </c>
      <c r="H216" s="180">
        <v>125</v>
      </c>
      <c r="I216" s="178"/>
    </row>
    <row r="217" spans="1:9" ht="26.25" hidden="1" thickBot="1">
      <c r="A217" s="178">
        <v>600080081</v>
      </c>
      <c r="B217" s="178">
        <v>116400269</v>
      </c>
      <c r="C217" s="178" t="s">
        <v>227</v>
      </c>
      <c r="D217" s="178" t="s">
        <v>536</v>
      </c>
      <c r="E217" s="178" t="s">
        <v>537</v>
      </c>
      <c r="F217" s="179">
        <v>23</v>
      </c>
      <c r="G217" s="179">
        <v>0</v>
      </c>
      <c r="H217" s="180">
        <v>40</v>
      </c>
      <c r="I217" s="178"/>
    </row>
    <row r="218" spans="1:9" ht="26.25" hidden="1" thickBot="1">
      <c r="A218" s="178">
        <v>600079708</v>
      </c>
      <c r="B218" s="178">
        <v>116400277</v>
      </c>
      <c r="C218" s="178" t="s">
        <v>227</v>
      </c>
      <c r="D218" s="178" t="s">
        <v>538</v>
      </c>
      <c r="E218" s="178" t="s">
        <v>539</v>
      </c>
      <c r="F218" s="179">
        <v>36</v>
      </c>
      <c r="G218" s="179">
        <v>0</v>
      </c>
      <c r="H218" s="180">
        <v>50</v>
      </c>
      <c r="I218" s="178"/>
    </row>
    <row r="219" spans="1:9" ht="26.25" hidden="1" thickBot="1">
      <c r="A219" s="178">
        <v>600079058</v>
      </c>
      <c r="B219" s="178">
        <v>116400293</v>
      </c>
      <c r="C219" s="178" t="s">
        <v>227</v>
      </c>
      <c r="D219" s="178" t="s">
        <v>540</v>
      </c>
      <c r="E219" s="178" t="s">
        <v>541</v>
      </c>
      <c r="F219" s="179">
        <v>33</v>
      </c>
      <c r="G219" s="179">
        <v>0</v>
      </c>
      <c r="H219" s="180">
        <v>70</v>
      </c>
      <c r="I219" s="178"/>
    </row>
    <row r="220" spans="1:9" ht="26.25" hidden="1" thickBot="1">
      <c r="A220" s="178">
        <v>650030583</v>
      </c>
      <c r="B220" s="178">
        <v>116400315</v>
      </c>
      <c r="C220" s="178" t="s">
        <v>227</v>
      </c>
      <c r="D220" s="178" t="s">
        <v>542</v>
      </c>
      <c r="E220" s="178" t="s">
        <v>543</v>
      </c>
      <c r="F220" s="179">
        <v>95</v>
      </c>
      <c r="G220" s="179">
        <v>0</v>
      </c>
      <c r="H220" s="180">
        <v>150</v>
      </c>
      <c r="I220" s="178"/>
    </row>
    <row r="221" spans="1:9" ht="26.25" hidden="1" thickBot="1">
      <c r="A221" s="178">
        <v>650021479</v>
      </c>
      <c r="B221" s="178">
        <v>116400323</v>
      </c>
      <c r="C221" s="178" t="s">
        <v>227</v>
      </c>
      <c r="D221" s="178" t="s">
        <v>544</v>
      </c>
      <c r="E221" s="178" t="s">
        <v>545</v>
      </c>
      <c r="F221" s="179">
        <v>32</v>
      </c>
      <c r="G221" s="179">
        <v>0</v>
      </c>
      <c r="H221" s="180">
        <v>120</v>
      </c>
      <c r="I221" s="178"/>
    </row>
    <row r="222" spans="1:9" ht="26.25" hidden="1" thickBot="1">
      <c r="A222" s="178">
        <v>600080145</v>
      </c>
      <c r="B222" s="178">
        <v>116400340</v>
      </c>
      <c r="C222" s="178" t="s">
        <v>227</v>
      </c>
      <c r="D222" s="178" t="s">
        <v>546</v>
      </c>
      <c r="E222" s="178" t="s">
        <v>547</v>
      </c>
      <c r="F222" s="179">
        <v>51</v>
      </c>
      <c r="G222" s="179">
        <v>0</v>
      </c>
      <c r="H222" s="180">
        <v>90</v>
      </c>
      <c r="I222" s="178"/>
    </row>
    <row r="223" spans="1:9" ht="26.25" hidden="1" thickBot="1">
      <c r="A223" s="178">
        <v>650034180</v>
      </c>
      <c r="B223" s="178">
        <v>116400366</v>
      </c>
      <c r="C223" s="178" t="s">
        <v>227</v>
      </c>
      <c r="D223" s="178" t="s">
        <v>548</v>
      </c>
      <c r="E223" s="178" t="s">
        <v>549</v>
      </c>
      <c r="F223" s="179">
        <v>83</v>
      </c>
      <c r="G223" s="179">
        <v>0</v>
      </c>
      <c r="H223" s="180">
        <v>125</v>
      </c>
      <c r="I223" s="178"/>
    </row>
    <row r="224" spans="1:9" ht="26.25" hidden="1" thickBot="1">
      <c r="A224" s="178">
        <v>600079031</v>
      </c>
      <c r="B224" s="178">
        <v>116400374</v>
      </c>
      <c r="C224" s="178" t="s">
        <v>227</v>
      </c>
      <c r="D224" s="178" t="s">
        <v>550</v>
      </c>
      <c r="E224" s="178" t="s">
        <v>551</v>
      </c>
      <c r="F224" s="179">
        <v>24</v>
      </c>
      <c r="G224" s="179">
        <v>0</v>
      </c>
      <c r="H224" s="180">
        <v>30</v>
      </c>
      <c r="I224" s="178"/>
    </row>
    <row r="225" spans="1:9" ht="26.25" hidden="1" thickBot="1">
      <c r="A225" s="178">
        <v>600079821</v>
      </c>
      <c r="B225" s="178">
        <v>116400391</v>
      </c>
      <c r="C225" s="178" t="s">
        <v>227</v>
      </c>
      <c r="D225" s="178" t="s">
        <v>550</v>
      </c>
      <c r="E225" s="178" t="s">
        <v>552</v>
      </c>
      <c r="F225" s="179">
        <v>94</v>
      </c>
      <c r="G225" s="179">
        <v>0</v>
      </c>
      <c r="H225" s="180">
        <v>111</v>
      </c>
      <c r="I225" s="178"/>
    </row>
    <row r="226" spans="1:9" ht="26.25" hidden="1" thickBot="1">
      <c r="A226" s="178">
        <v>600079392</v>
      </c>
      <c r="B226" s="178">
        <v>116400421</v>
      </c>
      <c r="C226" s="178" t="s">
        <v>227</v>
      </c>
      <c r="D226" s="178" t="s">
        <v>553</v>
      </c>
      <c r="E226" s="178" t="s">
        <v>554</v>
      </c>
      <c r="F226" s="179">
        <v>32</v>
      </c>
      <c r="G226" s="179">
        <v>0</v>
      </c>
      <c r="H226" s="180">
        <v>32</v>
      </c>
      <c r="I226" s="178"/>
    </row>
    <row r="227" spans="1:9" ht="26.25" hidden="1" thickBot="1">
      <c r="A227" s="178">
        <v>600079406</v>
      </c>
      <c r="B227" s="178">
        <v>116400439</v>
      </c>
      <c r="C227" s="178" t="s">
        <v>227</v>
      </c>
      <c r="D227" s="178" t="s">
        <v>371</v>
      </c>
      <c r="E227" s="178" t="s">
        <v>555</v>
      </c>
      <c r="F227" s="179">
        <v>45</v>
      </c>
      <c r="G227" s="179">
        <v>0</v>
      </c>
      <c r="H227" s="180">
        <v>55</v>
      </c>
      <c r="I227" s="178"/>
    </row>
    <row r="228" spans="1:9" ht="26.25" hidden="1" thickBot="1">
      <c r="A228" s="178">
        <v>600080196</v>
      </c>
      <c r="B228" s="178">
        <v>116400480</v>
      </c>
      <c r="C228" s="178" t="s">
        <v>227</v>
      </c>
      <c r="D228" s="178" t="s">
        <v>556</v>
      </c>
      <c r="E228" s="178" t="s">
        <v>557</v>
      </c>
      <c r="F228" s="179">
        <v>246</v>
      </c>
      <c r="G228" s="179">
        <v>19</v>
      </c>
      <c r="H228" s="180">
        <v>310</v>
      </c>
      <c r="I228" s="178"/>
    </row>
    <row r="229" spans="1:9" ht="39" hidden="1" thickBot="1">
      <c r="A229" s="178">
        <v>650025288</v>
      </c>
      <c r="B229" s="178">
        <v>116400544</v>
      </c>
      <c r="C229" s="178" t="s">
        <v>227</v>
      </c>
      <c r="D229" s="178" t="s">
        <v>558</v>
      </c>
      <c r="E229" s="178" t="s">
        <v>405</v>
      </c>
      <c r="F229" s="179">
        <v>81</v>
      </c>
      <c r="G229" s="179">
        <v>0</v>
      </c>
      <c r="H229" s="180">
        <v>95</v>
      </c>
      <c r="I229" s="178"/>
    </row>
    <row r="230" spans="1:9" ht="26.25" hidden="1" thickBot="1">
      <c r="A230" s="178">
        <v>600079082</v>
      </c>
      <c r="B230" s="178">
        <v>116400587</v>
      </c>
      <c r="C230" s="178" t="s">
        <v>227</v>
      </c>
      <c r="D230" s="178" t="s">
        <v>228</v>
      </c>
      <c r="E230" s="178" t="s">
        <v>559</v>
      </c>
      <c r="F230" s="179">
        <v>113</v>
      </c>
      <c r="G230" s="179">
        <v>0</v>
      </c>
      <c r="H230" s="180">
        <v>130</v>
      </c>
      <c r="I230" s="178"/>
    </row>
    <row r="231" spans="1:9" ht="26.25" hidden="1" thickBot="1">
      <c r="A231" s="178">
        <v>600078949</v>
      </c>
      <c r="B231" s="178">
        <v>116400731</v>
      </c>
      <c r="C231" s="178" t="s">
        <v>227</v>
      </c>
      <c r="D231" s="178" t="s">
        <v>560</v>
      </c>
      <c r="E231" s="178" t="s">
        <v>561</v>
      </c>
      <c r="F231" s="179">
        <v>66</v>
      </c>
      <c r="G231" s="179">
        <v>24</v>
      </c>
      <c r="H231" s="180">
        <v>90</v>
      </c>
      <c r="I231" s="178"/>
    </row>
    <row r="232" spans="1:9" ht="26.25" hidden="1" thickBot="1">
      <c r="A232" s="178">
        <v>600078957</v>
      </c>
      <c r="B232" s="178">
        <v>116400749</v>
      </c>
      <c r="C232" s="178" t="s">
        <v>227</v>
      </c>
      <c r="D232" s="178" t="s">
        <v>560</v>
      </c>
      <c r="E232" s="178" t="s">
        <v>562</v>
      </c>
      <c r="F232" s="179">
        <v>70</v>
      </c>
      <c r="G232" s="179">
        <v>0</v>
      </c>
      <c r="H232" s="180">
        <v>70</v>
      </c>
      <c r="I232" s="178"/>
    </row>
    <row r="233" spans="1:9" ht="26.25" hidden="1" thickBot="1">
      <c r="A233" s="178">
        <v>600078965</v>
      </c>
      <c r="B233" s="178">
        <v>116400757</v>
      </c>
      <c r="C233" s="178" t="s">
        <v>227</v>
      </c>
      <c r="D233" s="178" t="s">
        <v>560</v>
      </c>
      <c r="E233" s="178" t="s">
        <v>563</v>
      </c>
      <c r="F233" s="179">
        <v>40</v>
      </c>
      <c r="G233" s="179">
        <v>0</v>
      </c>
      <c r="H233" s="180">
        <v>48</v>
      </c>
      <c r="I233" s="178"/>
    </row>
    <row r="234" spans="1:9" ht="26.25" hidden="1" thickBot="1">
      <c r="A234" s="178">
        <v>600079228</v>
      </c>
      <c r="B234" s="178">
        <v>116400773</v>
      </c>
      <c r="C234" s="178" t="s">
        <v>227</v>
      </c>
      <c r="D234" s="178" t="s">
        <v>228</v>
      </c>
      <c r="E234" s="178" t="s">
        <v>564</v>
      </c>
      <c r="F234" s="179">
        <v>100</v>
      </c>
      <c r="G234" s="179">
        <v>0</v>
      </c>
      <c r="H234" s="180">
        <v>120</v>
      </c>
      <c r="I234" s="178"/>
    </row>
    <row r="235" spans="1:9" ht="26.25" hidden="1" thickBot="1">
      <c r="A235" s="178">
        <v>600079317</v>
      </c>
      <c r="B235" s="178">
        <v>116400781</v>
      </c>
      <c r="C235" s="178" t="s">
        <v>227</v>
      </c>
      <c r="D235" s="178" t="s">
        <v>228</v>
      </c>
      <c r="E235" s="178" t="s">
        <v>565</v>
      </c>
      <c r="F235" s="179">
        <v>146</v>
      </c>
      <c r="G235" s="179">
        <v>0</v>
      </c>
      <c r="H235" s="180">
        <v>152</v>
      </c>
      <c r="I235" s="178"/>
    </row>
    <row r="236" spans="1:9" ht="39" hidden="1" thickBot="1">
      <c r="A236" s="178">
        <v>600078931</v>
      </c>
      <c r="B236" s="178">
        <v>116400838</v>
      </c>
      <c r="C236" s="178" t="s">
        <v>227</v>
      </c>
      <c r="D236" s="178" t="s">
        <v>566</v>
      </c>
      <c r="E236" s="178" t="s">
        <v>567</v>
      </c>
      <c r="F236" s="179">
        <v>92</v>
      </c>
      <c r="G236" s="179">
        <v>0</v>
      </c>
      <c r="H236" s="180">
        <v>104</v>
      </c>
      <c r="I236" s="178"/>
    </row>
    <row r="237" spans="1:9" ht="26.25" hidden="1" thickBot="1">
      <c r="A237" s="178">
        <v>600079023</v>
      </c>
      <c r="B237" s="178">
        <v>116400935</v>
      </c>
      <c r="C237" s="178" t="s">
        <v>227</v>
      </c>
      <c r="D237" s="178" t="s">
        <v>389</v>
      </c>
      <c r="E237" s="178" t="s">
        <v>568</v>
      </c>
      <c r="F237" s="179">
        <v>49</v>
      </c>
      <c r="G237" s="179">
        <v>0</v>
      </c>
      <c r="H237" s="180">
        <v>52</v>
      </c>
      <c r="I237" s="178"/>
    </row>
    <row r="238" spans="1:9" ht="39" hidden="1" thickBot="1">
      <c r="A238" s="178">
        <v>600079163</v>
      </c>
      <c r="B238" s="178">
        <v>116400960</v>
      </c>
      <c r="C238" s="178" t="s">
        <v>227</v>
      </c>
      <c r="D238" s="178" t="s">
        <v>228</v>
      </c>
      <c r="E238" s="178" t="s">
        <v>569</v>
      </c>
      <c r="F238" s="179">
        <v>144</v>
      </c>
      <c r="G238" s="179">
        <v>0</v>
      </c>
      <c r="H238" s="180">
        <v>165</v>
      </c>
      <c r="I238" s="178"/>
    </row>
    <row r="239" spans="1:9" ht="39" hidden="1" thickBot="1">
      <c r="A239" s="178">
        <v>600079091</v>
      </c>
      <c r="B239" s="178">
        <v>116400978</v>
      </c>
      <c r="C239" s="178" t="s">
        <v>250</v>
      </c>
      <c r="D239" s="178" t="s">
        <v>228</v>
      </c>
      <c r="E239" s="178" t="s">
        <v>570</v>
      </c>
      <c r="F239" s="179">
        <v>73</v>
      </c>
      <c r="G239" s="179">
        <v>0</v>
      </c>
      <c r="H239" s="180">
        <v>100</v>
      </c>
      <c r="I239" s="178"/>
    </row>
    <row r="240" spans="1:9" ht="26.25" hidden="1" thickBot="1">
      <c r="A240" s="178">
        <v>600079805</v>
      </c>
      <c r="B240" s="178">
        <v>116401176</v>
      </c>
      <c r="C240" s="178" t="s">
        <v>227</v>
      </c>
      <c r="D240" s="178" t="s">
        <v>389</v>
      </c>
      <c r="E240" s="178" t="s">
        <v>571</v>
      </c>
      <c r="F240" s="179">
        <v>41</v>
      </c>
      <c r="G240" s="179">
        <v>0</v>
      </c>
      <c r="H240" s="180">
        <v>60</v>
      </c>
      <c r="I240" s="178"/>
    </row>
    <row r="241" spans="1:9" ht="39" hidden="1" thickBot="1">
      <c r="A241" s="178">
        <v>600080005</v>
      </c>
      <c r="B241" s="178">
        <v>116401231</v>
      </c>
      <c r="C241" s="178" t="s">
        <v>227</v>
      </c>
      <c r="D241" s="178" t="s">
        <v>228</v>
      </c>
      <c r="E241" s="178" t="s">
        <v>572</v>
      </c>
      <c r="F241" s="179">
        <v>315</v>
      </c>
      <c r="G241" s="179">
        <v>0</v>
      </c>
      <c r="H241" s="180">
        <v>490</v>
      </c>
      <c r="I241" s="178"/>
    </row>
    <row r="242" spans="1:9" ht="26.25" hidden="1" thickBot="1">
      <c r="A242" s="178">
        <v>600079520</v>
      </c>
      <c r="B242" s="178">
        <v>116401320</v>
      </c>
      <c r="C242" s="178" t="s">
        <v>227</v>
      </c>
      <c r="D242" s="178" t="s">
        <v>228</v>
      </c>
      <c r="E242" s="178" t="s">
        <v>573</v>
      </c>
      <c r="F242" s="179">
        <v>192</v>
      </c>
      <c r="G242" s="179">
        <v>0</v>
      </c>
      <c r="H242" s="180">
        <v>220</v>
      </c>
      <c r="I242" s="178"/>
    </row>
    <row r="243" spans="1:9" ht="26.25" hidden="1" thickBot="1">
      <c r="A243" s="178">
        <v>600079538</v>
      </c>
      <c r="B243" s="178">
        <v>116401338</v>
      </c>
      <c r="C243" s="178" t="s">
        <v>227</v>
      </c>
      <c r="D243" s="178" t="s">
        <v>228</v>
      </c>
      <c r="E243" s="178" t="s">
        <v>574</v>
      </c>
      <c r="F243" s="179">
        <v>54</v>
      </c>
      <c r="G243" s="179">
        <v>0</v>
      </c>
      <c r="H243" s="180">
        <v>84</v>
      </c>
      <c r="I243" s="178"/>
    </row>
    <row r="244" spans="1:9" ht="26.25" hidden="1" thickBot="1">
      <c r="A244" s="178">
        <v>600079562</v>
      </c>
      <c r="B244" s="178">
        <v>116401354</v>
      </c>
      <c r="C244" s="178" t="s">
        <v>227</v>
      </c>
      <c r="D244" s="178" t="s">
        <v>228</v>
      </c>
      <c r="E244" s="178" t="s">
        <v>575</v>
      </c>
      <c r="F244" s="179">
        <v>185</v>
      </c>
      <c r="G244" s="179">
        <v>0</v>
      </c>
      <c r="H244" s="180">
        <v>188</v>
      </c>
      <c r="I244" s="178"/>
    </row>
    <row r="245" spans="1:9" ht="26.25" hidden="1" thickBot="1">
      <c r="A245" s="178">
        <v>600079571</v>
      </c>
      <c r="B245" s="178">
        <v>116401371</v>
      </c>
      <c r="C245" s="178" t="s">
        <v>227</v>
      </c>
      <c r="D245" s="178" t="s">
        <v>228</v>
      </c>
      <c r="E245" s="178" t="s">
        <v>576</v>
      </c>
      <c r="F245" s="179">
        <v>48</v>
      </c>
      <c r="G245" s="179">
        <v>0</v>
      </c>
      <c r="H245" s="180">
        <v>70</v>
      </c>
      <c r="I245" s="178"/>
    </row>
    <row r="246" spans="1:9" ht="26.25" hidden="1" thickBot="1">
      <c r="A246" s="178">
        <v>600079287</v>
      </c>
      <c r="B246" s="178">
        <v>116401397</v>
      </c>
      <c r="C246" s="178" t="s">
        <v>227</v>
      </c>
      <c r="D246" s="178" t="s">
        <v>228</v>
      </c>
      <c r="E246" s="178" t="s">
        <v>577</v>
      </c>
      <c r="F246" s="179">
        <v>123</v>
      </c>
      <c r="G246" s="179">
        <v>0</v>
      </c>
      <c r="H246" s="180">
        <v>134</v>
      </c>
      <c r="I246" s="178"/>
    </row>
    <row r="247" spans="1:9" ht="26.25" hidden="1" thickBot="1">
      <c r="A247" s="178">
        <v>600079309</v>
      </c>
      <c r="B247" s="178">
        <v>116401401</v>
      </c>
      <c r="C247" s="178" t="s">
        <v>227</v>
      </c>
      <c r="D247" s="178" t="s">
        <v>228</v>
      </c>
      <c r="E247" s="178" t="s">
        <v>578</v>
      </c>
      <c r="F247" s="179">
        <v>60</v>
      </c>
      <c r="G247" s="179">
        <v>0</v>
      </c>
      <c r="H247" s="180">
        <v>60</v>
      </c>
      <c r="I247" s="178"/>
    </row>
    <row r="248" spans="1:9" ht="26.25" hidden="1" thickBot="1">
      <c r="A248" s="178">
        <v>600079244</v>
      </c>
      <c r="B248" s="178">
        <v>116401419</v>
      </c>
      <c r="C248" s="178" t="s">
        <v>227</v>
      </c>
      <c r="D248" s="178" t="s">
        <v>228</v>
      </c>
      <c r="E248" s="178" t="s">
        <v>579</v>
      </c>
      <c r="F248" s="179">
        <v>95</v>
      </c>
      <c r="G248" s="179">
        <v>0</v>
      </c>
      <c r="H248" s="180">
        <v>100</v>
      </c>
      <c r="I248" s="178"/>
    </row>
    <row r="249" spans="1:9" ht="26.25" hidden="1" thickBot="1">
      <c r="A249" s="178">
        <v>600079554</v>
      </c>
      <c r="B249" s="178">
        <v>116401435</v>
      </c>
      <c r="C249" s="178" t="s">
        <v>227</v>
      </c>
      <c r="D249" s="178" t="s">
        <v>228</v>
      </c>
      <c r="E249" s="178" t="s">
        <v>580</v>
      </c>
      <c r="F249" s="179">
        <v>93</v>
      </c>
      <c r="G249" s="179">
        <v>0</v>
      </c>
      <c r="H249" s="180">
        <v>100</v>
      </c>
      <c r="I249" s="178"/>
    </row>
    <row r="250" spans="1:9" ht="26.25" hidden="1" thickBot="1">
      <c r="A250" s="178">
        <v>600079074</v>
      </c>
      <c r="B250" s="178">
        <v>116401460</v>
      </c>
      <c r="C250" s="178" t="s">
        <v>227</v>
      </c>
      <c r="D250" s="178" t="s">
        <v>228</v>
      </c>
      <c r="E250" s="178" t="s">
        <v>581</v>
      </c>
      <c r="F250" s="179">
        <v>160</v>
      </c>
      <c r="G250" s="179">
        <v>0</v>
      </c>
      <c r="H250" s="180">
        <v>200</v>
      </c>
      <c r="I250" s="178"/>
    </row>
    <row r="251" spans="1:9" ht="26.25" hidden="1" thickBot="1">
      <c r="A251" s="178">
        <v>600079112</v>
      </c>
      <c r="B251" s="178">
        <v>116401478</v>
      </c>
      <c r="C251" s="178" t="s">
        <v>227</v>
      </c>
      <c r="D251" s="178" t="s">
        <v>228</v>
      </c>
      <c r="E251" s="178" t="s">
        <v>582</v>
      </c>
      <c r="F251" s="179">
        <v>96</v>
      </c>
      <c r="G251" s="179">
        <v>0</v>
      </c>
      <c r="H251" s="180">
        <v>112</v>
      </c>
      <c r="I251" s="178"/>
    </row>
    <row r="252" spans="1:9" ht="26.25" hidden="1" thickBot="1">
      <c r="A252" s="178">
        <v>600079341</v>
      </c>
      <c r="B252" s="178">
        <v>116401508</v>
      </c>
      <c r="C252" s="178" t="s">
        <v>227</v>
      </c>
      <c r="D252" s="178" t="s">
        <v>228</v>
      </c>
      <c r="E252" s="178" t="s">
        <v>583</v>
      </c>
      <c r="F252" s="179">
        <v>85</v>
      </c>
      <c r="G252" s="179">
        <v>0</v>
      </c>
      <c r="H252" s="180">
        <v>98</v>
      </c>
      <c r="I252" s="178"/>
    </row>
    <row r="253" spans="1:9" ht="26.25" hidden="1" thickBot="1">
      <c r="A253" s="178">
        <v>600079368</v>
      </c>
      <c r="B253" s="178">
        <v>116401532</v>
      </c>
      <c r="C253" s="178" t="s">
        <v>227</v>
      </c>
      <c r="D253" s="178" t="s">
        <v>228</v>
      </c>
      <c r="E253" s="178" t="s">
        <v>584</v>
      </c>
      <c r="F253" s="179">
        <v>50</v>
      </c>
      <c r="G253" s="179">
        <v>0</v>
      </c>
      <c r="H253" s="180">
        <v>50</v>
      </c>
      <c r="I253" s="178"/>
    </row>
    <row r="254" spans="1:9" ht="39" hidden="1" thickBot="1">
      <c r="A254" s="178">
        <v>600079465</v>
      </c>
      <c r="B254" s="178">
        <v>116401541</v>
      </c>
      <c r="C254" s="178" t="s">
        <v>227</v>
      </c>
      <c r="D254" s="178" t="s">
        <v>228</v>
      </c>
      <c r="E254" s="178" t="s">
        <v>585</v>
      </c>
      <c r="F254" s="179">
        <v>83</v>
      </c>
      <c r="G254" s="179">
        <v>0</v>
      </c>
      <c r="H254" s="180">
        <v>90</v>
      </c>
      <c r="I254" s="178"/>
    </row>
    <row r="255" spans="1:9" ht="26.25" hidden="1" thickBot="1">
      <c r="A255" s="178">
        <v>600079121</v>
      </c>
      <c r="B255" s="178">
        <v>116401575</v>
      </c>
      <c r="C255" s="178" t="s">
        <v>227</v>
      </c>
      <c r="D255" s="178" t="s">
        <v>228</v>
      </c>
      <c r="E255" s="178" t="s">
        <v>586</v>
      </c>
      <c r="F255" s="179">
        <v>85</v>
      </c>
      <c r="G255" s="179">
        <v>0</v>
      </c>
      <c r="H255" s="180">
        <v>90</v>
      </c>
      <c r="I255" s="178"/>
    </row>
    <row r="256" spans="1:9" ht="26.25" hidden="1" thickBot="1">
      <c r="A256" s="178">
        <v>600079171</v>
      </c>
      <c r="B256" s="178">
        <v>116401591</v>
      </c>
      <c r="C256" s="178" t="s">
        <v>227</v>
      </c>
      <c r="D256" s="178" t="s">
        <v>228</v>
      </c>
      <c r="E256" s="178" t="s">
        <v>587</v>
      </c>
      <c r="F256" s="179">
        <v>69</v>
      </c>
      <c r="G256" s="179">
        <v>0</v>
      </c>
      <c r="H256" s="180">
        <v>120</v>
      </c>
      <c r="I256" s="178"/>
    </row>
    <row r="257" spans="1:9" ht="39" hidden="1" thickBot="1">
      <c r="A257" s="178">
        <v>600079261</v>
      </c>
      <c r="B257" s="178">
        <v>116401613</v>
      </c>
      <c r="C257" s="178" t="s">
        <v>227</v>
      </c>
      <c r="D257" s="178" t="s">
        <v>228</v>
      </c>
      <c r="E257" s="178" t="s">
        <v>588</v>
      </c>
      <c r="F257" s="179">
        <v>44</v>
      </c>
      <c r="G257" s="179">
        <v>0</v>
      </c>
      <c r="H257" s="180">
        <v>55</v>
      </c>
      <c r="I257" s="178"/>
    </row>
    <row r="258" spans="1:9" ht="26.25" hidden="1" thickBot="1">
      <c r="A258" s="178">
        <v>600079295</v>
      </c>
      <c r="B258" s="178">
        <v>116401621</v>
      </c>
      <c r="C258" s="178" t="s">
        <v>227</v>
      </c>
      <c r="D258" s="178" t="s">
        <v>228</v>
      </c>
      <c r="E258" s="178" t="s">
        <v>589</v>
      </c>
      <c r="F258" s="179">
        <v>60</v>
      </c>
      <c r="G258" s="179">
        <v>0</v>
      </c>
      <c r="H258" s="180">
        <v>60</v>
      </c>
      <c r="I258" s="178"/>
    </row>
    <row r="259" spans="1:9" ht="26.25" hidden="1" thickBot="1">
      <c r="A259" s="178">
        <v>600079066</v>
      </c>
      <c r="B259" s="178">
        <v>116401648</v>
      </c>
      <c r="C259" s="178" t="s">
        <v>227</v>
      </c>
      <c r="D259" s="178" t="s">
        <v>228</v>
      </c>
      <c r="E259" s="178" t="s">
        <v>590</v>
      </c>
      <c r="F259" s="179">
        <v>113</v>
      </c>
      <c r="G259" s="179">
        <v>0</v>
      </c>
      <c r="H259" s="180">
        <v>125</v>
      </c>
      <c r="I259" s="178"/>
    </row>
    <row r="260" spans="1:9" ht="26.25" hidden="1" thickBot="1">
      <c r="A260" s="178">
        <v>600079333</v>
      </c>
      <c r="B260" s="178">
        <v>116401656</v>
      </c>
      <c r="C260" s="178" t="s">
        <v>227</v>
      </c>
      <c r="D260" s="178" t="s">
        <v>228</v>
      </c>
      <c r="E260" s="178" t="s">
        <v>591</v>
      </c>
      <c r="F260" s="179">
        <v>48</v>
      </c>
      <c r="G260" s="179">
        <v>0</v>
      </c>
      <c r="H260" s="180">
        <v>50</v>
      </c>
      <c r="I260" s="178"/>
    </row>
    <row r="261" spans="1:9" ht="26.25" hidden="1" thickBot="1">
      <c r="A261" s="178">
        <v>600079643</v>
      </c>
      <c r="B261" s="178">
        <v>116401664</v>
      </c>
      <c r="C261" s="178" t="s">
        <v>227</v>
      </c>
      <c r="D261" s="178" t="s">
        <v>228</v>
      </c>
      <c r="E261" s="178" t="s">
        <v>592</v>
      </c>
      <c r="F261" s="179">
        <v>77</v>
      </c>
      <c r="G261" s="179">
        <v>0</v>
      </c>
      <c r="H261" s="180">
        <v>100</v>
      </c>
      <c r="I261" s="178"/>
    </row>
    <row r="262" spans="1:9" ht="26.25" hidden="1" thickBot="1">
      <c r="A262" s="178">
        <v>600079147</v>
      </c>
      <c r="B262" s="178">
        <v>116401672</v>
      </c>
      <c r="C262" s="178" t="s">
        <v>227</v>
      </c>
      <c r="D262" s="178" t="s">
        <v>228</v>
      </c>
      <c r="E262" s="178" t="s">
        <v>593</v>
      </c>
      <c r="F262" s="179">
        <v>44</v>
      </c>
      <c r="G262" s="179">
        <v>0</v>
      </c>
      <c r="H262" s="180">
        <v>55</v>
      </c>
      <c r="I262" s="178"/>
    </row>
    <row r="263" spans="1:9" ht="26.25" hidden="1" thickBot="1">
      <c r="A263" s="178">
        <v>600079252</v>
      </c>
      <c r="B263" s="178">
        <v>116401681</v>
      </c>
      <c r="C263" s="178" t="s">
        <v>227</v>
      </c>
      <c r="D263" s="178" t="s">
        <v>228</v>
      </c>
      <c r="E263" s="178" t="s">
        <v>594</v>
      </c>
      <c r="F263" s="179">
        <v>134</v>
      </c>
      <c r="G263" s="179">
        <v>0</v>
      </c>
      <c r="H263" s="180">
        <v>148</v>
      </c>
      <c r="I263" s="178"/>
    </row>
    <row r="264" spans="1:9" ht="26.25" hidden="1" thickBot="1">
      <c r="A264" s="178">
        <v>600079635</v>
      </c>
      <c r="B264" s="178">
        <v>116401745</v>
      </c>
      <c r="C264" s="178" t="s">
        <v>227</v>
      </c>
      <c r="D264" s="178" t="s">
        <v>228</v>
      </c>
      <c r="E264" s="178" t="s">
        <v>595</v>
      </c>
      <c r="F264" s="179">
        <v>100</v>
      </c>
      <c r="G264" s="179">
        <v>0</v>
      </c>
      <c r="H264" s="180">
        <v>100</v>
      </c>
      <c r="I264" s="178"/>
    </row>
    <row r="265" spans="1:9" ht="26.25" hidden="1" thickBot="1">
      <c r="A265" s="178">
        <v>600079546</v>
      </c>
      <c r="B265" s="178">
        <v>116401800</v>
      </c>
      <c r="C265" s="178" t="s">
        <v>227</v>
      </c>
      <c r="D265" s="178" t="s">
        <v>596</v>
      </c>
      <c r="E265" s="178" t="s">
        <v>597</v>
      </c>
      <c r="F265" s="179">
        <v>102</v>
      </c>
      <c r="G265" s="179">
        <v>0</v>
      </c>
      <c r="H265" s="180">
        <v>110</v>
      </c>
      <c r="I265" s="178"/>
    </row>
    <row r="266" spans="1:9" ht="39" hidden="1" thickBot="1">
      <c r="A266" s="178">
        <v>600079813</v>
      </c>
      <c r="B266" s="178">
        <v>116401842</v>
      </c>
      <c r="C266" s="178" t="s">
        <v>227</v>
      </c>
      <c r="D266" s="178" t="s">
        <v>598</v>
      </c>
      <c r="E266" s="178" t="s">
        <v>599</v>
      </c>
      <c r="F266" s="179">
        <v>46</v>
      </c>
      <c r="G266" s="179">
        <v>0</v>
      </c>
      <c r="H266" s="180">
        <v>73</v>
      </c>
      <c r="I266" s="178"/>
    </row>
    <row r="267" spans="1:9" ht="26.25" hidden="1" thickBot="1">
      <c r="A267" s="178">
        <v>600080064</v>
      </c>
      <c r="B267" s="178">
        <v>116401877</v>
      </c>
      <c r="C267" s="178" t="s">
        <v>227</v>
      </c>
      <c r="D267" s="178" t="s">
        <v>600</v>
      </c>
      <c r="E267" s="178" t="s">
        <v>601</v>
      </c>
      <c r="F267" s="179">
        <v>95</v>
      </c>
      <c r="G267" s="179">
        <v>170</v>
      </c>
      <c r="H267" s="180">
        <v>370</v>
      </c>
      <c r="I267" s="178"/>
    </row>
    <row r="268" spans="1:9" ht="26.25" hidden="1" thickBot="1">
      <c r="A268" s="178">
        <v>650025873</v>
      </c>
      <c r="B268" s="178">
        <v>116401991</v>
      </c>
      <c r="C268" s="178" t="s">
        <v>227</v>
      </c>
      <c r="D268" s="178" t="s">
        <v>602</v>
      </c>
      <c r="E268" s="178" t="s">
        <v>603</v>
      </c>
      <c r="F268" s="179">
        <v>69</v>
      </c>
      <c r="G268" s="179">
        <v>0</v>
      </c>
      <c r="H268" s="180">
        <v>70</v>
      </c>
      <c r="I268" s="178"/>
    </row>
    <row r="269" spans="1:9" ht="26.25" hidden="1" thickBot="1">
      <c r="A269" s="178">
        <v>600080188</v>
      </c>
      <c r="B269" s="178">
        <v>116402016</v>
      </c>
      <c r="C269" s="178" t="s">
        <v>227</v>
      </c>
      <c r="D269" s="178" t="s">
        <v>228</v>
      </c>
      <c r="E269" s="178" t="s">
        <v>604</v>
      </c>
      <c r="F269" s="179">
        <v>440</v>
      </c>
      <c r="G269" s="179">
        <v>0</v>
      </c>
      <c r="H269" s="180">
        <v>500</v>
      </c>
      <c r="I269" s="178"/>
    </row>
    <row r="270" spans="1:9" ht="26.25" hidden="1" thickBot="1">
      <c r="A270" s="178">
        <v>600080170</v>
      </c>
      <c r="B270" s="178">
        <v>116402024</v>
      </c>
      <c r="C270" s="178" t="s">
        <v>227</v>
      </c>
      <c r="D270" s="178" t="s">
        <v>228</v>
      </c>
      <c r="E270" s="178" t="s">
        <v>605</v>
      </c>
      <c r="F270" s="179">
        <v>569</v>
      </c>
      <c r="G270" s="179">
        <v>0</v>
      </c>
      <c r="H270" s="180">
        <v>830</v>
      </c>
      <c r="I270" s="178"/>
    </row>
    <row r="271" spans="1:9" ht="26.25" hidden="1" thickBot="1">
      <c r="A271" s="178">
        <v>600080293</v>
      </c>
      <c r="B271" s="178">
        <v>116402032</v>
      </c>
      <c r="C271" s="178" t="s">
        <v>227</v>
      </c>
      <c r="D271" s="178" t="s">
        <v>228</v>
      </c>
      <c r="E271" s="178" t="s">
        <v>606</v>
      </c>
      <c r="F271" s="179">
        <v>508</v>
      </c>
      <c r="G271" s="179">
        <v>0</v>
      </c>
      <c r="H271" s="180">
        <v>600</v>
      </c>
      <c r="I271" s="178"/>
    </row>
    <row r="272" spans="1:9" ht="26.25" hidden="1" thickBot="1">
      <c r="A272" s="178">
        <v>600079899</v>
      </c>
      <c r="B272" s="178">
        <v>116402041</v>
      </c>
      <c r="C272" s="178" t="s">
        <v>227</v>
      </c>
      <c r="D272" s="178" t="s">
        <v>228</v>
      </c>
      <c r="E272" s="178" t="s">
        <v>607</v>
      </c>
      <c r="F272" s="179">
        <v>182</v>
      </c>
      <c r="G272" s="179">
        <v>0</v>
      </c>
      <c r="H272" s="180">
        <v>540</v>
      </c>
      <c r="I272" s="178"/>
    </row>
    <row r="273" spans="1:9" ht="26.25" hidden="1" thickBot="1">
      <c r="A273" s="178">
        <v>600079996</v>
      </c>
      <c r="B273" s="178">
        <v>116402075</v>
      </c>
      <c r="C273" s="178" t="s">
        <v>227</v>
      </c>
      <c r="D273" s="178" t="s">
        <v>228</v>
      </c>
      <c r="E273" s="178" t="s">
        <v>608</v>
      </c>
      <c r="F273" s="179">
        <v>521</v>
      </c>
      <c r="G273" s="179">
        <v>0</v>
      </c>
      <c r="H273" s="180">
        <v>600</v>
      </c>
      <c r="I273" s="178"/>
    </row>
    <row r="274" spans="1:9" ht="39" hidden="1" thickBot="1">
      <c r="A274" s="178">
        <v>600080331</v>
      </c>
      <c r="B274" s="178">
        <v>116402415</v>
      </c>
      <c r="C274" s="178" t="s">
        <v>250</v>
      </c>
      <c r="D274" s="178" t="s">
        <v>228</v>
      </c>
      <c r="E274" s="178" t="s">
        <v>609</v>
      </c>
      <c r="F274" s="179">
        <v>645</v>
      </c>
      <c r="G274" s="179">
        <v>0</v>
      </c>
      <c r="H274" s="180">
        <v>715</v>
      </c>
      <c r="I274" s="178"/>
    </row>
    <row r="275" spans="1:9" ht="39" hidden="1" thickBot="1">
      <c r="A275" s="178">
        <v>600080340</v>
      </c>
      <c r="B275" s="178">
        <v>116402431</v>
      </c>
      <c r="C275" s="178" t="s">
        <v>227</v>
      </c>
      <c r="D275" s="178" t="s">
        <v>228</v>
      </c>
      <c r="E275" s="178" t="s">
        <v>610</v>
      </c>
      <c r="F275" s="179">
        <v>553</v>
      </c>
      <c r="G275" s="179">
        <v>0</v>
      </c>
      <c r="H275" s="180">
        <v>620</v>
      </c>
      <c r="I275" s="178"/>
    </row>
    <row r="276" spans="1:9" ht="39" hidden="1" thickBot="1">
      <c r="A276" s="178">
        <v>600079686</v>
      </c>
      <c r="B276" s="178">
        <v>116402474</v>
      </c>
      <c r="C276" s="178" t="s">
        <v>250</v>
      </c>
      <c r="D276" s="178" t="s">
        <v>611</v>
      </c>
      <c r="E276" s="178" t="s">
        <v>612</v>
      </c>
      <c r="F276" s="179">
        <v>115</v>
      </c>
      <c r="G276" s="179">
        <v>0</v>
      </c>
      <c r="H276" s="180">
        <v>148</v>
      </c>
      <c r="I276" s="178"/>
    </row>
    <row r="277" spans="1:9" ht="39" hidden="1" thickBot="1">
      <c r="A277" s="178">
        <v>600079741</v>
      </c>
      <c r="B277" s="178">
        <v>116402504</v>
      </c>
      <c r="C277" s="178" t="s">
        <v>227</v>
      </c>
      <c r="D277" s="178" t="s">
        <v>566</v>
      </c>
      <c r="E277" s="178" t="s">
        <v>613</v>
      </c>
      <c r="F277" s="179">
        <v>268</v>
      </c>
      <c r="G277" s="179">
        <v>41</v>
      </c>
      <c r="H277" s="180">
        <v>306</v>
      </c>
      <c r="I277" s="181">
        <v>3</v>
      </c>
    </row>
    <row r="278" spans="1:9" ht="26.25" hidden="1" thickBot="1">
      <c r="A278" s="178">
        <v>600080277</v>
      </c>
      <c r="B278" s="178">
        <v>116402512</v>
      </c>
      <c r="C278" s="178" t="s">
        <v>227</v>
      </c>
      <c r="D278" s="178" t="s">
        <v>228</v>
      </c>
      <c r="E278" s="178" t="s">
        <v>614</v>
      </c>
      <c r="F278" s="179">
        <v>270</v>
      </c>
      <c r="G278" s="179">
        <v>0</v>
      </c>
      <c r="H278" s="180">
        <v>430</v>
      </c>
      <c r="I278" s="178"/>
    </row>
    <row r="279" spans="1:9" ht="39" hidden="1" thickBot="1">
      <c r="A279" s="178">
        <v>600079970</v>
      </c>
      <c r="B279" s="178">
        <v>116402539</v>
      </c>
      <c r="C279" s="178" t="s">
        <v>250</v>
      </c>
      <c r="D279" s="178" t="s">
        <v>228</v>
      </c>
      <c r="E279" s="178" t="s">
        <v>615</v>
      </c>
      <c r="F279" s="179">
        <v>270</v>
      </c>
      <c r="G279" s="179">
        <v>0</v>
      </c>
      <c r="H279" s="180">
        <v>320</v>
      </c>
      <c r="I279" s="178"/>
    </row>
    <row r="280" spans="1:9" ht="26.25" hidden="1" thickBot="1">
      <c r="A280" s="178">
        <v>600079902</v>
      </c>
      <c r="B280" s="178">
        <v>116402547</v>
      </c>
      <c r="C280" s="178" t="s">
        <v>227</v>
      </c>
      <c r="D280" s="178" t="s">
        <v>228</v>
      </c>
      <c r="E280" s="178" t="s">
        <v>616</v>
      </c>
      <c r="F280" s="179">
        <v>298</v>
      </c>
      <c r="G280" s="179">
        <v>0</v>
      </c>
      <c r="H280" s="180">
        <v>375</v>
      </c>
      <c r="I280" s="178"/>
    </row>
    <row r="281" spans="1:9" ht="39" hidden="1" thickBot="1">
      <c r="A281" s="178">
        <v>650018273</v>
      </c>
      <c r="B281" s="178">
        <v>116402563</v>
      </c>
      <c r="C281" s="178" t="s">
        <v>250</v>
      </c>
      <c r="D281" s="178" t="s">
        <v>228</v>
      </c>
      <c r="E281" s="178" t="s">
        <v>617</v>
      </c>
      <c r="F281" s="179">
        <v>244</v>
      </c>
      <c r="G281" s="179">
        <v>0</v>
      </c>
      <c r="H281" s="180">
        <v>337</v>
      </c>
      <c r="I281" s="178"/>
    </row>
    <row r="282" spans="1:9" ht="26.25" hidden="1" thickBot="1">
      <c r="A282" s="178">
        <v>600079732</v>
      </c>
      <c r="B282" s="178">
        <v>116402571</v>
      </c>
      <c r="C282" s="178" t="s">
        <v>227</v>
      </c>
      <c r="D282" s="178" t="s">
        <v>618</v>
      </c>
      <c r="E282" s="178" t="s">
        <v>619</v>
      </c>
      <c r="F282" s="179">
        <v>420</v>
      </c>
      <c r="G282" s="179">
        <v>0</v>
      </c>
      <c r="H282" s="180">
        <v>638</v>
      </c>
      <c r="I282" s="178"/>
    </row>
    <row r="283" spans="1:9" ht="26.25" hidden="1" thickBot="1">
      <c r="A283" s="178">
        <v>600079767</v>
      </c>
      <c r="B283" s="178">
        <v>116402580</v>
      </c>
      <c r="C283" s="178" t="s">
        <v>227</v>
      </c>
      <c r="D283" s="178" t="s">
        <v>560</v>
      </c>
      <c r="E283" s="178" t="s">
        <v>620</v>
      </c>
      <c r="F283" s="179">
        <v>436</v>
      </c>
      <c r="G283" s="179">
        <v>197</v>
      </c>
      <c r="H283" s="180">
        <v>700</v>
      </c>
      <c r="I283" s="178"/>
    </row>
    <row r="284" spans="1:9" ht="26.25" hidden="1" thickBot="1">
      <c r="A284" s="178">
        <v>650026080</v>
      </c>
      <c r="B284" s="178">
        <v>116402598</v>
      </c>
      <c r="C284" s="178" t="s">
        <v>227</v>
      </c>
      <c r="D284" s="178" t="s">
        <v>621</v>
      </c>
      <c r="E284" s="178" t="s">
        <v>622</v>
      </c>
      <c r="F284" s="179">
        <v>48</v>
      </c>
      <c r="G284" s="179">
        <v>40</v>
      </c>
      <c r="H284" s="180">
        <v>155</v>
      </c>
      <c r="I284" s="178"/>
    </row>
    <row r="285" spans="1:9" ht="39" hidden="1" thickBot="1">
      <c r="A285" s="178">
        <v>600079945</v>
      </c>
      <c r="B285" s="178">
        <v>116402601</v>
      </c>
      <c r="C285" s="178" t="s">
        <v>227</v>
      </c>
      <c r="D285" s="178" t="s">
        <v>228</v>
      </c>
      <c r="E285" s="178" t="s">
        <v>623</v>
      </c>
      <c r="F285" s="179">
        <v>207</v>
      </c>
      <c r="G285" s="179">
        <v>0</v>
      </c>
      <c r="H285" s="180">
        <v>230</v>
      </c>
      <c r="I285" s="178"/>
    </row>
    <row r="286" spans="1:9" ht="26.25" hidden="1" thickBot="1">
      <c r="A286" s="178">
        <v>600079929</v>
      </c>
      <c r="B286" s="178">
        <v>116402610</v>
      </c>
      <c r="C286" s="178" t="s">
        <v>227</v>
      </c>
      <c r="D286" s="178" t="s">
        <v>228</v>
      </c>
      <c r="E286" s="178" t="s">
        <v>624</v>
      </c>
      <c r="F286" s="179">
        <v>357</v>
      </c>
      <c r="G286" s="179">
        <v>0</v>
      </c>
      <c r="H286" s="180">
        <v>445</v>
      </c>
      <c r="I286" s="178"/>
    </row>
    <row r="287" spans="1:9" ht="26.25" hidden="1" thickBot="1">
      <c r="A287" s="178">
        <v>600079660</v>
      </c>
      <c r="B287" s="178">
        <v>116402628</v>
      </c>
      <c r="C287" s="178" t="s">
        <v>227</v>
      </c>
      <c r="D287" s="178" t="s">
        <v>596</v>
      </c>
      <c r="E287" s="178" t="s">
        <v>625</v>
      </c>
      <c r="F287" s="179">
        <v>374</v>
      </c>
      <c r="G287" s="179">
        <v>0</v>
      </c>
      <c r="H287" s="180">
        <v>450</v>
      </c>
      <c r="I287" s="178"/>
    </row>
    <row r="288" spans="1:9" ht="26.25" hidden="1" thickBot="1">
      <c r="A288" s="178">
        <v>600099318</v>
      </c>
      <c r="B288" s="178">
        <v>117700096</v>
      </c>
      <c r="C288" s="178" t="s">
        <v>227</v>
      </c>
      <c r="D288" s="178" t="s">
        <v>469</v>
      </c>
      <c r="E288" s="178" t="s">
        <v>626</v>
      </c>
      <c r="F288" s="179">
        <v>158</v>
      </c>
      <c r="G288" s="179">
        <v>61</v>
      </c>
      <c r="H288" s="180">
        <v>300</v>
      </c>
      <c r="I288" s="178"/>
    </row>
    <row r="289" spans="1:9" ht="26.25" hidden="1" thickBot="1">
      <c r="A289" s="178">
        <v>600099326</v>
      </c>
      <c r="B289" s="178">
        <v>117700541</v>
      </c>
      <c r="C289" s="178" t="s">
        <v>227</v>
      </c>
      <c r="D289" s="178" t="s">
        <v>627</v>
      </c>
      <c r="E289" s="178" t="s">
        <v>628</v>
      </c>
      <c r="F289" s="179">
        <v>20</v>
      </c>
      <c r="G289" s="179">
        <v>0</v>
      </c>
      <c r="H289" s="180">
        <v>150</v>
      </c>
      <c r="I289" s="178"/>
    </row>
    <row r="290" spans="1:9" ht="39" hidden="1" thickBot="1">
      <c r="A290" s="178">
        <v>600098559</v>
      </c>
      <c r="B290" s="178">
        <v>117700703</v>
      </c>
      <c r="C290" s="178" t="s">
        <v>250</v>
      </c>
      <c r="D290" s="178" t="s">
        <v>433</v>
      </c>
      <c r="E290" s="178" t="s">
        <v>629</v>
      </c>
      <c r="F290" s="179">
        <v>48</v>
      </c>
      <c r="G290" s="179">
        <v>0</v>
      </c>
      <c r="H290" s="180">
        <v>50</v>
      </c>
      <c r="I290" s="178"/>
    </row>
    <row r="291" spans="1:9" ht="26.25" hidden="1" thickBot="1">
      <c r="A291" s="178">
        <v>600078116</v>
      </c>
      <c r="B291" s="178">
        <v>130000116</v>
      </c>
      <c r="C291" s="178" t="s">
        <v>227</v>
      </c>
      <c r="D291" s="178" t="s">
        <v>331</v>
      </c>
      <c r="E291" s="178" t="s">
        <v>630</v>
      </c>
      <c r="F291" s="179">
        <v>67</v>
      </c>
      <c r="G291" s="179">
        <v>0</v>
      </c>
      <c r="H291" s="180">
        <v>80</v>
      </c>
      <c r="I291" s="178"/>
    </row>
    <row r="292" spans="1:9" ht="39" hidden="1" thickBot="1">
      <c r="A292" s="178">
        <v>600080285</v>
      </c>
      <c r="B292" s="178">
        <v>130005185</v>
      </c>
      <c r="C292" s="178" t="s">
        <v>250</v>
      </c>
      <c r="D292" s="178" t="s">
        <v>228</v>
      </c>
      <c r="E292" s="178" t="s">
        <v>631</v>
      </c>
      <c r="F292" s="179">
        <v>613</v>
      </c>
      <c r="G292" s="179">
        <v>0</v>
      </c>
      <c r="H292" s="180">
        <v>650</v>
      </c>
      <c r="I292" s="178"/>
    </row>
    <row r="293" spans="1:9" ht="39" hidden="1" thickBot="1">
      <c r="A293" s="178">
        <v>600080366</v>
      </c>
      <c r="B293" s="178">
        <v>130005215</v>
      </c>
      <c r="C293" s="178" t="s">
        <v>250</v>
      </c>
      <c r="D293" s="178" t="s">
        <v>560</v>
      </c>
      <c r="E293" s="178" t="s">
        <v>632</v>
      </c>
      <c r="F293" s="179">
        <v>105</v>
      </c>
      <c r="G293" s="179">
        <v>0</v>
      </c>
      <c r="H293" s="180">
        <v>141</v>
      </c>
      <c r="I293" s="178"/>
    </row>
    <row r="294" spans="1:9" ht="26.25" hidden="1" thickBot="1">
      <c r="A294" s="178">
        <v>650023021</v>
      </c>
      <c r="B294" s="178">
        <v>150005148</v>
      </c>
      <c r="C294" s="178" t="s">
        <v>227</v>
      </c>
      <c r="D294" s="178" t="s">
        <v>633</v>
      </c>
      <c r="E294" s="178" t="s">
        <v>634</v>
      </c>
      <c r="F294" s="179">
        <v>238</v>
      </c>
      <c r="G294" s="179">
        <v>82</v>
      </c>
      <c r="H294" s="180">
        <v>610</v>
      </c>
      <c r="I294" s="178"/>
    </row>
    <row r="295" spans="1:9" ht="26.25" hidden="1" thickBot="1">
      <c r="A295" s="178">
        <v>600099091</v>
      </c>
      <c r="B295" s="178">
        <v>150007361</v>
      </c>
      <c r="C295" s="178" t="s">
        <v>227</v>
      </c>
      <c r="D295" s="178" t="s">
        <v>635</v>
      </c>
      <c r="E295" s="178" t="s">
        <v>636</v>
      </c>
      <c r="F295" s="179">
        <v>28</v>
      </c>
      <c r="G295" s="179">
        <v>50</v>
      </c>
      <c r="H295" s="180">
        <v>80</v>
      </c>
      <c r="I295" s="178"/>
    </row>
    <row r="296" spans="1:9" ht="26.25" hidden="1" thickBot="1">
      <c r="A296" s="178">
        <v>650008359</v>
      </c>
      <c r="B296" s="178">
        <v>150008376</v>
      </c>
      <c r="C296" s="178" t="s">
        <v>227</v>
      </c>
      <c r="D296" s="178" t="s">
        <v>228</v>
      </c>
      <c r="E296" s="178" t="s">
        <v>637</v>
      </c>
      <c r="F296" s="179">
        <v>1267</v>
      </c>
      <c r="G296" s="179">
        <v>1028</v>
      </c>
      <c r="H296" s="180">
        <v>2350</v>
      </c>
      <c r="I296" s="178"/>
    </row>
    <row r="297" spans="1:9" ht="39" hidden="1" thickBot="1">
      <c r="A297" s="178">
        <v>600078591</v>
      </c>
      <c r="B297" s="178">
        <v>150020465</v>
      </c>
      <c r="C297" s="178" t="s">
        <v>227</v>
      </c>
      <c r="D297" s="178" t="s">
        <v>638</v>
      </c>
      <c r="E297" s="178" t="s">
        <v>639</v>
      </c>
      <c r="F297" s="179">
        <v>135</v>
      </c>
      <c r="G297" s="179">
        <v>0</v>
      </c>
      <c r="H297" s="180">
        <v>250</v>
      </c>
      <c r="I297" s="178"/>
    </row>
    <row r="298" spans="1:9" ht="26.25" hidden="1" thickBot="1">
      <c r="A298" s="178">
        <v>600078019</v>
      </c>
      <c r="B298" s="178">
        <v>150020490</v>
      </c>
      <c r="C298" s="178" t="s">
        <v>227</v>
      </c>
      <c r="D298" s="178" t="s">
        <v>640</v>
      </c>
      <c r="E298" s="178" t="s">
        <v>641</v>
      </c>
      <c r="F298" s="179">
        <v>208</v>
      </c>
      <c r="G298" s="179">
        <v>0</v>
      </c>
      <c r="H298" s="180">
        <v>210</v>
      </c>
      <c r="I298" s="178"/>
    </row>
    <row r="299" spans="1:9" ht="26.25" hidden="1" thickBot="1">
      <c r="A299" s="178">
        <v>600099482</v>
      </c>
      <c r="B299" s="178">
        <v>150062231</v>
      </c>
      <c r="C299" s="178" t="s">
        <v>227</v>
      </c>
      <c r="D299" s="178" t="s">
        <v>435</v>
      </c>
      <c r="E299" s="178" t="s">
        <v>642</v>
      </c>
      <c r="F299" s="179">
        <v>44</v>
      </c>
      <c r="G299" s="179">
        <v>0</v>
      </c>
      <c r="H299" s="180">
        <v>80</v>
      </c>
      <c r="I299" s="178"/>
    </row>
    <row r="300" spans="1:9" ht="39" hidden="1" thickBot="1">
      <c r="A300" s="178">
        <v>600079759</v>
      </c>
      <c r="B300" s="178">
        <v>150063172</v>
      </c>
      <c r="C300" s="178" t="s">
        <v>250</v>
      </c>
      <c r="D300" s="178" t="s">
        <v>560</v>
      </c>
      <c r="E300" s="178" t="s">
        <v>643</v>
      </c>
      <c r="F300" s="179">
        <v>92</v>
      </c>
      <c r="G300" s="179">
        <v>0</v>
      </c>
      <c r="H300" s="180">
        <v>100</v>
      </c>
      <c r="I300" s="178"/>
    </row>
    <row r="301" spans="1:9" ht="39" hidden="1" thickBot="1">
      <c r="A301" s="178">
        <v>600000621</v>
      </c>
      <c r="B301" s="178">
        <v>150067836</v>
      </c>
      <c r="C301" s="178" t="s">
        <v>250</v>
      </c>
      <c r="D301" s="178" t="s">
        <v>228</v>
      </c>
      <c r="E301" s="178" t="s">
        <v>644</v>
      </c>
      <c r="F301" s="179">
        <v>39</v>
      </c>
      <c r="G301" s="179">
        <v>0</v>
      </c>
      <c r="H301" s="180">
        <v>48</v>
      </c>
      <c r="I301" s="178"/>
    </row>
    <row r="302" spans="1:9" ht="39" hidden="1" thickBot="1">
      <c r="A302" s="178">
        <v>600023389</v>
      </c>
      <c r="B302" s="178">
        <v>150068204</v>
      </c>
      <c r="C302" s="178" t="s">
        <v>250</v>
      </c>
      <c r="D302" s="178" t="s">
        <v>333</v>
      </c>
      <c r="E302" s="178" t="s">
        <v>645</v>
      </c>
      <c r="F302" s="179">
        <v>23</v>
      </c>
      <c r="G302" s="179">
        <v>0</v>
      </c>
      <c r="H302" s="180">
        <v>30</v>
      </c>
      <c r="I302" s="178"/>
    </row>
    <row r="303" spans="1:9" ht="39" hidden="1" thickBot="1">
      <c r="A303" s="178">
        <v>600080269</v>
      </c>
      <c r="B303" s="178">
        <v>150069618</v>
      </c>
      <c r="C303" s="178" t="s">
        <v>250</v>
      </c>
      <c r="D303" s="178" t="s">
        <v>493</v>
      </c>
      <c r="E303" s="178" t="s">
        <v>646</v>
      </c>
      <c r="F303" s="179">
        <v>436</v>
      </c>
      <c r="G303" s="179">
        <v>0</v>
      </c>
      <c r="H303" s="180">
        <v>440</v>
      </c>
      <c r="I303" s="178"/>
    </row>
    <row r="304" spans="1:9" ht="39" hidden="1" thickBot="1">
      <c r="A304" s="178">
        <v>650034295</v>
      </c>
      <c r="B304" s="178">
        <v>150072431</v>
      </c>
      <c r="C304" s="178" t="s">
        <v>250</v>
      </c>
      <c r="D304" s="178" t="s">
        <v>283</v>
      </c>
      <c r="E304" s="178" t="s">
        <v>622</v>
      </c>
      <c r="F304" s="179">
        <v>45</v>
      </c>
      <c r="G304" s="179">
        <v>0</v>
      </c>
      <c r="H304" s="180">
        <v>55</v>
      </c>
      <c r="I304" s="178"/>
    </row>
    <row r="305" spans="1:9" ht="39" hidden="1" thickBot="1">
      <c r="A305" s="178">
        <v>600074765</v>
      </c>
      <c r="B305" s="178">
        <v>150072716</v>
      </c>
      <c r="C305" s="178" t="s">
        <v>250</v>
      </c>
      <c r="D305" s="178" t="s">
        <v>266</v>
      </c>
      <c r="E305" s="178" t="s">
        <v>647</v>
      </c>
      <c r="F305" s="179">
        <v>130</v>
      </c>
      <c r="G305" s="179">
        <v>0</v>
      </c>
      <c r="H305" s="180">
        <v>150</v>
      </c>
      <c r="I305" s="178"/>
    </row>
    <row r="306" spans="1:9" ht="39" hidden="1" thickBot="1">
      <c r="A306" s="178">
        <v>600074935</v>
      </c>
      <c r="B306" s="178">
        <v>150072759</v>
      </c>
      <c r="C306" s="178" t="s">
        <v>250</v>
      </c>
      <c r="D306" s="178" t="s">
        <v>241</v>
      </c>
      <c r="E306" s="178" t="s">
        <v>648</v>
      </c>
      <c r="F306" s="179">
        <v>134</v>
      </c>
      <c r="G306" s="179">
        <v>0</v>
      </c>
      <c r="H306" s="180">
        <v>164</v>
      </c>
      <c r="I306" s="178"/>
    </row>
    <row r="307" spans="1:9" ht="39" hidden="1" thickBot="1">
      <c r="A307" s="178">
        <v>600074021</v>
      </c>
      <c r="B307" s="178">
        <v>150072899</v>
      </c>
      <c r="C307" s="178" t="s">
        <v>250</v>
      </c>
      <c r="D307" s="178" t="s">
        <v>230</v>
      </c>
      <c r="E307" s="178" t="s">
        <v>649</v>
      </c>
      <c r="F307" s="179">
        <v>15</v>
      </c>
      <c r="G307" s="179">
        <v>0</v>
      </c>
      <c r="H307" s="180">
        <v>20</v>
      </c>
      <c r="I307" s="178"/>
    </row>
    <row r="308" spans="1:9" ht="39" hidden="1" thickBot="1">
      <c r="A308" s="178">
        <v>600075150</v>
      </c>
      <c r="B308" s="178">
        <v>150072988</v>
      </c>
      <c r="C308" s="178" t="s">
        <v>250</v>
      </c>
      <c r="D308" s="178" t="s">
        <v>232</v>
      </c>
      <c r="E308" s="178" t="s">
        <v>650</v>
      </c>
      <c r="F308" s="179">
        <v>70</v>
      </c>
      <c r="G308" s="179">
        <v>0</v>
      </c>
      <c r="H308" s="180">
        <v>70</v>
      </c>
      <c r="I308" s="178"/>
    </row>
    <row r="309" spans="1:9" ht="39" hidden="1" thickBot="1">
      <c r="A309" s="178">
        <v>600010546</v>
      </c>
      <c r="B309" s="178">
        <v>150077319</v>
      </c>
      <c r="C309" s="178" t="s">
        <v>250</v>
      </c>
      <c r="D309" s="178" t="s">
        <v>228</v>
      </c>
      <c r="E309" s="178" t="s">
        <v>651</v>
      </c>
      <c r="F309" s="179">
        <v>121</v>
      </c>
      <c r="G309" s="179">
        <v>0</v>
      </c>
      <c r="H309" s="180">
        <v>600</v>
      </c>
      <c r="I309" s="178"/>
    </row>
    <row r="310" spans="1:9" ht="39" hidden="1" thickBot="1">
      <c r="A310" s="178">
        <v>600170608</v>
      </c>
      <c r="B310" s="178">
        <v>150077602</v>
      </c>
      <c r="C310" s="178" t="s">
        <v>250</v>
      </c>
      <c r="D310" s="178" t="s">
        <v>228</v>
      </c>
      <c r="E310" s="178" t="s">
        <v>652</v>
      </c>
      <c r="F310" s="179">
        <v>293</v>
      </c>
      <c r="G310" s="179">
        <v>0</v>
      </c>
      <c r="H310" s="180">
        <v>900</v>
      </c>
      <c r="I310" s="178"/>
    </row>
    <row r="311" spans="1:9" ht="26.25" hidden="1" thickBot="1">
      <c r="A311" s="178">
        <v>600079601</v>
      </c>
      <c r="B311" s="178">
        <v>167000071</v>
      </c>
      <c r="C311" s="178" t="s">
        <v>227</v>
      </c>
      <c r="D311" s="178" t="s">
        <v>228</v>
      </c>
      <c r="E311" s="178" t="s">
        <v>653</v>
      </c>
      <c r="F311" s="179">
        <v>72</v>
      </c>
      <c r="G311" s="179">
        <v>0</v>
      </c>
      <c r="H311" s="180">
        <v>75</v>
      </c>
      <c r="I311" s="178"/>
    </row>
    <row r="312" spans="1:9" ht="26.25" hidden="1" thickBot="1">
      <c r="A312" s="178">
        <v>667000089</v>
      </c>
      <c r="B312" s="178">
        <v>167000101</v>
      </c>
      <c r="C312" s="178" t="s">
        <v>227</v>
      </c>
      <c r="D312" s="178" t="s">
        <v>333</v>
      </c>
      <c r="E312" s="178" t="s">
        <v>654</v>
      </c>
      <c r="F312" s="179">
        <v>147</v>
      </c>
      <c r="G312" s="179">
        <v>0</v>
      </c>
      <c r="H312" s="180">
        <v>175</v>
      </c>
      <c r="I312" s="178"/>
    </row>
    <row r="313" spans="1:9" ht="26.25" hidden="1" thickBot="1">
      <c r="A313" s="178">
        <v>667000135</v>
      </c>
      <c r="B313" s="178">
        <v>167000152</v>
      </c>
      <c r="C313" s="178" t="s">
        <v>227</v>
      </c>
      <c r="D313" s="178" t="s">
        <v>655</v>
      </c>
      <c r="E313" s="178" t="s">
        <v>656</v>
      </c>
      <c r="F313" s="179">
        <v>240</v>
      </c>
      <c r="G313" s="179">
        <v>0</v>
      </c>
      <c r="H313" s="180">
        <v>345</v>
      </c>
      <c r="I313" s="178"/>
    </row>
    <row r="314" spans="1:9" ht="39" hidden="1" thickBot="1">
      <c r="A314" s="178">
        <v>600074196</v>
      </c>
      <c r="B314" s="178">
        <v>167000161</v>
      </c>
      <c r="C314" s="178" t="s">
        <v>250</v>
      </c>
      <c r="D314" s="178" t="s">
        <v>271</v>
      </c>
      <c r="E314" s="178" t="s">
        <v>657</v>
      </c>
      <c r="F314" s="179">
        <v>45</v>
      </c>
      <c r="G314" s="179">
        <v>0</v>
      </c>
      <c r="H314" s="180">
        <v>50</v>
      </c>
      <c r="I314" s="178"/>
    </row>
    <row r="315" spans="1:9" ht="26.25" hidden="1" thickBot="1">
      <c r="A315" s="178">
        <v>650018273</v>
      </c>
      <c r="B315" s="178">
        <v>167000217</v>
      </c>
      <c r="C315" s="178" t="s">
        <v>227</v>
      </c>
      <c r="D315" s="178" t="s">
        <v>228</v>
      </c>
      <c r="E315" s="178" t="s">
        <v>658</v>
      </c>
      <c r="F315" s="179">
        <v>93</v>
      </c>
      <c r="G315" s="179">
        <v>0</v>
      </c>
      <c r="H315" s="180">
        <v>96</v>
      </c>
      <c r="I315" s="178"/>
    </row>
    <row r="316" spans="1:9" ht="39" hidden="1" thickBot="1">
      <c r="A316" s="178">
        <v>600078078</v>
      </c>
      <c r="B316" s="178">
        <v>167000225</v>
      </c>
      <c r="C316" s="178" t="s">
        <v>250</v>
      </c>
      <c r="D316" s="178" t="s">
        <v>361</v>
      </c>
      <c r="E316" s="178" t="s">
        <v>659</v>
      </c>
      <c r="F316" s="179">
        <v>25</v>
      </c>
      <c r="G316" s="179">
        <v>0</v>
      </c>
      <c r="H316" s="180">
        <v>30</v>
      </c>
      <c r="I316" s="178"/>
    </row>
    <row r="317" spans="1:9" ht="39" hidden="1" thickBot="1">
      <c r="A317" s="178">
        <v>600098893</v>
      </c>
      <c r="B317" s="178">
        <v>167000233</v>
      </c>
      <c r="C317" s="178" t="s">
        <v>250</v>
      </c>
      <c r="D317" s="178" t="s">
        <v>435</v>
      </c>
      <c r="E317" s="178" t="s">
        <v>660</v>
      </c>
      <c r="F317" s="179">
        <v>24</v>
      </c>
      <c r="G317" s="179">
        <v>0</v>
      </c>
      <c r="H317" s="180">
        <v>25</v>
      </c>
      <c r="I317" s="178"/>
    </row>
    <row r="318" spans="1:9" ht="26.25" hidden="1" thickBot="1">
      <c r="A318" s="178">
        <v>667000241</v>
      </c>
      <c r="B318" s="178">
        <v>167000250</v>
      </c>
      <c r="C318" s="178" t="s">
        <v>227</v>
      </c>
      <c r="D318" s="178" t="s">
        <v>493</v>
      </c>
      <c r="E318" s="178" t="s">
        <v>661</v>
      </c>
      <c r="F318" s="179">
        <v>354</v>
      </c>
      <c r="G318" s="179">
        <v>436</v>
      </c>
      <c r="H318" s="180">
        <v>1500</v>
      </c>
      <c r="I318" s="178"/>
    </row>
    <row r="319" spans="1:9" ht="39" hidden="1" thickBot="1">
      <c r="A319" s="178">
        <v>650030541</v>
      </c>
      <c r="B319" s="178">
        <v>167100149</v>
      </c>
      <c r="C319" s="178" t="s">
        <v>250</v>
      </c>
      <c r="D319" s="178" t="s">
        <v>662</v>
      </c>
      <c r="E319" s="178" t="s">
        <v>663</v>
      </c>
      <c r="F319" s="179">
        <v>40</v>
      </c>
      <c r="G319" s="179">
        <v>0</v>
      </c>
      <c r="H319" s="180">
        <v>40</v>
      </c>
      <c r="I319" s="178"/>
    </row>
    <row r="320" spans="1:9" ht="51.75" hidden="1" thickBot="1">
      <c r="A320" s="178">
        <v>600099300</v>
      </c>
      <c r="B320" s="178">
        <v>167100351</v>
      </c>
      <c r="C320" s="178" t="s">
        <v>250</v>
      </c>
      <c r="D320" s="178" t="s">
        <v>452</v>
      </c>
      <c r="E320" s="178" t="s">
        <v>664</v>
      </c>
      <c r="F320" s="179">
        <v>79</v>
      </c>
      <c r="G320" s="179">
        <v>0</v>
      </c>
      <c r="H320" s="180">
        <v>100</v>
      </c>
      <c r="I320" s="178"/>
    </row>
    <row r="321" spans="1:9" ht="39" hidden="1" thickBot="1">
      <c r="A321" s="178">
        <v>600080064</v>
      </c>
      <c r="B321" s="178">
        <v>167100360</v>
      </c>
      <c r="C321" s="178" t="s">
        <v>250</v>
      </c>
      <c r="D321" s="178" t="s">
        <v>600</v>
      </c>
      <c r="E321" s="178" t="s">
        <v>665</v>
      </c>
      <c r="F321" s="179">
        <v>170</v>
      </c>
      <c r="G321" s="179">
        <v>0</v>
      </c>
      <c r="H321" s="180">
        <v>275</v>
      </c>
      <c r="I321" s="178"/>
    </row>
    <row r="322" spans="1:9" ht="39" hidden="1" thickBot="1">
      <c r="A322" s="178">
        <v>600010716</v>
      </c>
      <c r="B322" s="178">
        <v>167100661</v>
      </c>
      <c r="C322" s="178" t="s">
        <v>250</v>
      </c>
      <c r="D322" s="178" t="s">
        <v>228</v>
      </c>
      <c r="E322" s="178" t="s">
        <v>666</v>
      </c>
      <c r="F322" s="179">
        <v>90</v>
      </c>
      <c r="G322" s="179">
        <v>0</v>
      </c>
      <c r="H322" s="180">
        <v>90</v>
      </c>
      <c r="I322" s="178"/>
    </row>
    <row r="323" spans="1:9" ht="39" hidden="1" thickBot="1">
      <c r="A323" s="178">
        <v>650050517</v>
      </c>
      <c r="B323" s="178">
        <v>167100696</v>
      </c>
      <c r="C323" s="178" t="s">
        <v>250</v>
      </c>
      <c r="D323" s="178" t="s">
        <v>322</v>
      </c>
      <c r="E323" s="178" t="s">
        <v>667</v>
      </c>
      <c r="F323" s="179">
        <v>58</v>
      </c>
      <c r="G323" s="179">
        <v>0</v>
      </c>
      <c r="H323" s="180">
        <v>90</v>
      </c>
      <c r="I323" s="178"/>
    </row>
    <row r="324" spans="1:9" ht="39" hidden="1" thickBot="1">
      <c r="A324" s="178">
        <v>600079023</v>
      </c>
      <c r="B324" s="178">
        <v>167101102</v>
      </c>
      <c r="C324" s="178" t="s">
        <v>250</v>
      </c>
      <c r="D324" s="178" t="s">
        <v>389</v>
      </c>
      <c r="E324" s="178" t="s">
        <v>668</v>
      </c>
      <c r="F324" s="179">
        <v>138</v>
      </c>
      <c r="G324" s="179">
        <v>0</v>
      </c>
      <c r="H324" s="180">
        <v>153</v>
      </c>
      <c r="I324" s="178"/>
    </row>
    <row r="325" spans="1:9" ht="39" hidden="1" thickBot="1">
      <c r="A325" s="178">
        <v>600001385</v>
      </c>
      <c r="B325" s="178">
        <v>167101145</v>
      </c>
      <c r="C325" s="178" t="s">
        <v>250</v>
      </c>
      <c r="D325" s="178" t="s">
        <v>228</v>
      </c>
      <c r="E325" s="178" t="s">
        <v>669</v>
      </c>
      <c r="F325" s="179">
        <v>201</v>
      </c>
      <c r="G325" s="179">
        <v>0</v>
      </c>
      <c r="H325" s="180">
        <v>260</v>
      </c>
      <c r="I325" s="178"/>
    </row>
    <row r="326" spans="1:9" ht="39" hidden="1" thickBot="1">
      <c r="A326" s="178">
        <v>650023021</v>
      </c>
      <c r="B326" s="178">
        <v>167101218</v>
      </c>
      <c r="C326" s="178" t="s">
        <v>250</v>
      </c>
      <c r="D326" s="178" t="s">
        <v>633</v>
      </c>
      <c r="E326" s="178" t="s">
        <v>670</v>
      </c>
      <c r="F326" s="179">
        <v>82</v>
      </c>
      <c r="G326" s="179">
        <v>0</v>
      </c>
      <c r="H326" s="180">
        <v>110</v>
      </c>
      <c r="I326" s="178"/>
    </row>
    <row r="327" spans="1:9" ht="39" hidden="1" thickBot="1">
      <c r="A327" s="178">
        <v>600074927</v>
      </c>
      <c r="B327" s="178">
        <v>167101251</v>
      </c>
      <c r="C327" s="178" t="s">
        <v>250</v>
      </c>
      <c r="D327" s="178" t="s">
        <v>235</v>
      </c>
      <c r="E327" s="178" t="s">
        <v>671</v>
      </c>
      <c r="F327" s="179">
        <v>77</v>
      </c>
      <c r="G327" s="179">
        <v>0</v>
      </c>
      <c r="H327" s="180">
        <v>110</v>
      </c>
      <c r="I327" s="178"/>
    </row>
    <row r="328" spans="1:9" ht="39" hidden="1" thickBot="1">
      <c r="A328" s="178">
        <v>600078949</v>
      </c>
      <c r="B328" s="178">
        <v>167101323</v>
      </c>
      <c r="C328" s="178" t="s">
        <v>250</v>
      </c>
      <c r="D328" s="178" t="s">
        <v>560</v>
      </c>
      <c r="E328" s="178" t="s">
        <v>672</v>
      </c>
      <c r="F328" s="179">
        <v>24</v>
      </c>
      <c r="G328" s="179">
        <v>0</v>
      </c>
      <c r="H328" s="180">
        <v>50</v>
      </c>
      <c r="I328" s="178"/>
    </row>
    <row r="329" spans="1:9" ht="26.25" hidden="1" thickBot="1">
      <c r="A329" s="178">
        <v>667101411</v>
      </c>
      <c r="B329" s="178">
        <v>167101439</v>
      </c>
      <c r="C329" s="178" t="s">
        <v>227</v>
      </c>
      <c r="D329" s="178" t="s">
        <v>333</v>
      </c>
      <c r="E329" s="178" t="s">
        <v>673</v>
      </c>
      <c r="F329" s="179">
        <v>72</v>
      </c>
      <c r="G329" s="179">
        <v>0</v>
      </c>
      <c r="H329" s="180">
        <v>75</v>
      </c>
      <c r="I329" s="178"/>
    </row>
    <row r="330" spans="1:9" ht="39" hidden="1" thickBot="1">
      <c r="A330" s="178">
        <v>691000140</v>
      </c>
      <c r="B330" s="178">
        <v>181002221</v>
      </c>
      <c r="C330" s="178" t="s">
        <v>250</v>
      </c>
      <c r="D330" s="178" t="s">
        <v>228</v>
      </c>
      <c r="E330" s="178" t="s">
        <v>674</v>
      </c>
      <c r="F330" s="179">
        <v>33</v>
      </c>
      <c r="G330" s="179">
        <v>0</v>
      </c>
      <c r="H330" s="180">
        <v>48</v>
      </c>
      <c r="I330" s="178"/>
    </row>
    <row r="331" spans="1:9" ht="39" hidden="1" thickBot="1">
      <c r="A331" s="178">
        <v>600074056</v>
      </c>
      <c r="B331" s="178">
        <v>181002248</v>
      </c>
      <c r="C331" s="178" t="s">
        <v>250</v>
      </c>
      <c r="D331" s="178" t="s">
        <v>251</v>
      </c>
      <c r="E331" s="178" t="s">
        <v>252</v>
      </c>
      <c r="F331" s="179">
        <v>39</v>
      </c>
      <c r="G331" s="179">
        <v>0</v>
      </c>
      <c r="H331" s="180">
        <v>58</v>
      </c>
      <c r="I331" s="178"/>
    </row>
    <row r="332" spans="1:9" ht="39" hidden="1" thickBot="1">
      <c r="A332" s="178">
        <v>650033841</v>
      </c>
      <c r="B332" s="178">
        <v>181004216</v>
      </c>
      <c r="C332" s="178" t="s">
        <v>250</v>
      </c>
      <c r="D332" s="178" t="s">
        <v>235</v>
      </c>
      <c r="E332" s="178" t="s">
        <v>675</v>
      </c>
      <c r="F332" s="179">
        <v>53</v>
      </c>
      <c r="G332" s="179">
        <v>0</v>
      </c>
      <c r="H332" s="180">
        <v>80</v>
      </c>
      <c r="I332" s="178"/>
    </row>
    <row r="333" spans="1:9" ht="39" hidden="1" thickBot="1">
      <c r="A333" s="178">
        <v>600001369</v>
      </c>
      <c r="B333" s="178">
        <v>181005328</v>
      </c>
      <c r="C333" s="178" t="s">
        <v>250</v>
      </c>
      <c r="D333" s="178" t="s">
        <v>333</v>
      </c>
      <c r="E333" s="178" t="s">
        <v>676</v>
      </c>
      <c r="F333" s="179">
        <v>93</v>
      </c>
      <c r="G333" s="179">
        <v>0</v>
      </c>
      <c r="H333" s="180">
        <v>153</v>
      </c>
      <c r="I333" s="178"/>
    </row>
    <row r="334" spans="1:9" ht="26.25" hidden="1" thickBot="1">
      <c r="A334" s="178">
        <v>691000387</v>
      </c>
      <c r="B334" s="178">
        <v>181005689</v>
      </c>
      <c r="C334" s="178" t="s">
        <v>227</v>
      </c>
      <c r="D334" s="178" t="s">
        <v>333</v>
      </c>
      <c r="E334" s="178" t="s">
        <v>677</v>
      </c>
      <c r="F334" s="179">
        <v>76</v>
      </c>
      <c r="G334" s="179">
        <v>0</v>
      </c>
      <c r="H334" s="180">
        <v>76</v>
      </c>
      <c r="I334" s="178"/>
    </row>
    <row r="335" spans="1:9" ht="39" hidden="1" thickBot="1">
      <c r="A335" s="178">
        <v>600079864</v>
      </c>
      <c r="B335" s="178">
        <v>181010402</v>
      </c>
      <c r="C335" s="178" t="s">
        <v>227</v>
      </c>
      <c r="D335" s="178" t="s">
        <v>228</v>
      </c>
      <c r="E335" s="178" t="s">
        <v>678</v>
      </c>
      <c r="F335" s="179">
        <v>647</v>
      </c>
      <c r="G335" s="179">
        <v>0</v>
      </c>
      <c r="H335" s="180">
        <v>800</v>
      </c>
      <c r="I335" s="178"/>
    </row>
    <row r="336" spans="1:9" ht="26.25" hidden="1" thickBot="1">
      <c r="A336" s="178">
        <v>691000891</v>
      </c>
      <c r="B336" s="178">
        <v>181011581</v>
      </c>
      <c r="C336" s="178" t="s">
        <v>227</v>
      </c>
      <c r="D336" s="178" t="s">
        <v>333</v>
      </c>
      <c r="E336" s="178" t="s">
        <v>679</v>
      </c>
      <c r="F336" s="179">
        <v>80</v>
      </c>
      <c r="G336" s="179">
        <v>0</v>
      </c>
      <c r="H336" s="180">
        <v>80</v>
      </c>
      <c r="I336" s="178"/>
    </row>
    <row r="337" spans="1:9" ht="39" hidden="1" thickBot="1">
      <c r="A337" s="178">
        <v>600024342</v>
      </c>
      <c r="B337" s="178">
        <v>181012014</v>
      </c>
      <c r="C337" s="178" t="s">
        <v>250</v>
      </c>
      <c r="D337" s="178" t="s">
        <v>435</v>
      </c>
      <c r="E337" s="178" t="s">
        <v>680</v>
      </c>
      <c r="F337" s="179">
        <v>27</v>
      </c>
      <c r="G337" s="179">
        <v>0</v>
      </c>
      <c r="H337" s="180">
        <v>35</v>
      </c>
      <c r="I337" s="178"/>
    </row>
    <row r="338" spans="1:9" ht="39" hidden="1" thickBot="1">
      <c r="A338" s="178">
        <v>600080412</v>
      </c>
      <c r="B338" s="178">
        <v>181012367</v>
      </c>
      <c r="C338" s="178" t="s">
        <v>250</v>
      </c>
      <c r="D338" s="178" t="s">
        <v>228</v>
      </c>
      <c r="E338" s="178" t="s">
        <v>681</v>
      </c>
      <c r="F338" s="179">
        <v>19</v>
      </c>
      <c r="G338" s="179">
        <v>0</v>
      </c>
      <c r="H338" s="180">
        <v>60</v>
      </c>
      <c r="I338" s="178"/>
    </row>
    <row r="339" spans="1:9" ht="39" hidden="1" thickBot="1">
      <c r="A339" s="178">
        <v>650008359</v>
      </c>
      <c r="B339" s="178">
        <v>181012634</v>
      </c>
      <c r="C339" s="178" t="s">
        <v>250</v>
      </c>
      <c r="D339" s="178" t="s">
        <v>228</v>
      </c>
      <c r="E339" s="178" t="s">
        <v>682</v>
      </c>
      <c r="F339" s="179">
        <v>277</v>
      </c>
      <c r="G339" s="179">
        <v>0</v>
      </c>
      <c r="H339" s="180">
        <v>285</v>
      </c>
      <c r="I339" s="178"/>
    </row>
    <row r="340" spans="1:9" ht="26.25" hidden="1" thickBot="1">
      <c r="A340" s="178">
        <v>691001189</v>
      </c>
      <c r="B340" s="178">
        <v>181014688</v>
      </c>
      <c r="C340" s="178" t="s">
        <v>227</v>
      </c>
      <c r="D340" s="178" t="s">
        <v>228</v>
      </c>
      <c r="E340" s="178" t="s">
        <v>683</v>
      </c>
      <c r="F340" s="179">
        <v>1064</v>
      </c>
      <c r="G340" s="179">
        <v>605</v>
      </c>
      <c r="H340" s="180">
        <v>1700</v>
      </c>
      <c r="I340" s="178"/>
    </row>
    <row r="341" spans="1:9" ht="39" hidden="1" thickBot="1">
      <c r="A341" s="178">
        <v>691001243</v>
      </c>
      <c r="B341" s="178">
        <v>181015005</v>
      </c>
      <c r="C341" s="178" t="s">
        <v>227</v>
      </c>
      <c r="D341" s="178" t="s">
        <v>333</v>
      </c>
      <c r="E341" s="178" t="s">
        <v>684</v>
      </c>
      <c r="F341" s="179">
        <v>92</v>
      </c>
      <c r="G341" s="179">
        <v>22</v>
      </c>
      <c r="H341" s="180">
        <v>129</v>
      </c>
      <c r="I341" s="178"/>
    </row>
    <row r="342" spans="1:9" ht="26.25" hidden="1" thickBot="1">
      <c r="A342" s="178">
        <v>691001260</v>
      </c>
      <c r="B342" s="178">
        <v>181015072</v>
      </c>
      <c r="C342" s="178" t="s">
        <v>227</v>
      </c>
      <c r="D342" s="178" t="s">
        <v>333</v>
      </c>
      <c r="E342" s="178" t="s">
        <v>685</v>
      </c>
      <c r="F342" s="179">
        <v>69</v>
      </c>
      <c r="G342" s="179">
        <v>0</v>
      </c>
      <c r="H342" s="180">
        <v>70</v>
      </c>
      <c r="I342" s="178"/>
    </row>
    <row r="343" spans="1:9" ht="26.25" hidden="1" thickBot="1">
      <c r="A343" s="178">
        <v>691001278</v>
      </c>
      <c r="B343" s="178">
        <v>181015099</v>
      </c>
      <c r="C343" s="178" t="s">
        <v>227</v>
      </c>
      <c r="D343" s="178" t="s">
        <v>333</v>
      </c>
      <c r="E343" s="178" t="s">
        <v>686</v>
      </c>
      <c r="F343" s="179">
        <v>93</v>
      </c>
      <c r="G343" s="179">
        <v>0</v>
      </c>
      <c r="H343" s="180">
        <v>130</v>
      </c>
      <c r="I343" s="178"/>
    </row>
    <row r="344" spans="1:9" ht="39" hidden="1" thickBot="1">
      <c r="A344" s="178">
        <v>691001286</v>
      </c>
      <c r="B344" s="178">
        <v>181015129</v>
      </c>
      <c r="C344" s="178" t="s">
        <v>227</v>
      </c>
      <c r="D344" s="178" t="s">
        <v>333</v>
      </c>
      <c r="E344" s="178" t="s">
        <v>687</v>
      </c>
      <c r="F344" s="179">
        <v>100</v>
      </c>
      <c r="G344" s="179">
        <v>0</v>
      </c>
      <c r="H344" s="180">
        <v>106</v>
      </c>
      <c r="I344" s="178"/>
    </row>
    <row r="345" spans="1:9" ht="51.75" hidden="1" thickBot="1">
      <c r="A345" s="178">
        <v>691001294</v>
      </c>
      <c r="B345" s="178">
        <v>181015145</v>
      </c>
      <c r="C345" s="178" t="s">
        <v>227</v>
      </c>
      <c r="D345" s="178" t="s">
        <v>333</v>
      </c>
      <c r="E345" s="178" t="s">
        <v>688</v>
      </c>
      <c r="F345" s="179">
        <v>67</v>
      </c>
      <c r="G345" s="179">
        <v>0</v>
      </c>
      <c r="H345" s="180">
        <v>67</v>
      </c>
      <c r="I345" s="178"/>
    </row>
    <row r="346" spans="1:9" ht="26.25" hidden="1" thickBot="1">
      <c r="A346" s="178">
        <v>691001308</v>
      </c>
      <c r="B346" s="178">
        <v>181015161</v>
      </c>
      <c r="C346" s="178" t="s">
        <v>227</v>
      </c>
      <c r="D346" s="178" t="s">
        <v>333</v>
      </c>
      <c r="E346" s="178" t="s">
        <v>689</v>
      </c>
      <c r="F346" s="179">
        <v>88</v>
      </c>
      <c r="G346" s="179">
        <v>0</v>
      </c>
      <c r="H346" s="180">
        <v>112</v>
      </c>
      <c r="I346" s="178"/>
    </row>
    <row r="347" spans="1:9" ht="26.25" hidden="1" thickBot="1">
      <c r="A347" s="178">
        <v>691001316</v>
      </c>
      <c r="B347" s="178">
        <v>181015188</v>
      </c>
      <c r="C347" s="178" t="s">
        <v>227</v>
      </c>
      <c r="D347" s="178" t="s">
        <v>333</v>
      </c>
      <c r="E347" s="178" t="s">
        <v>690</v>
      </c>
      <c r="F347" s="179">
        <v>85</v>
      </c>
      <c r="G347" s="179">
        <v>0</v>
      </c>
      <c r="H347" s="180">
        <v>90</v>
      </c>
      <c r="I347" s="178"/>
    </row>
    <row r="348" spans="1:9" ht="39" hidden="1" thickBot="1">
      <c r="A348" s="178">
        <v>600080307</v>
      </c>
      <c r="B348" s="178">
        <v>181017679</v>
      </c>
      <c r="C348" s="178" t="s">
        <v>250</v>
      </c>
      <c r="D348" s="178" t="s">
        <v>228</v>
      </c>
      <c r="E348" s="178" t="s">
        <v>691</v>
      </c>
      <c r="F348" s="179">
        <v>52</v>
      </c>
      <c r="G348" s="179">
        <v>0</v>
      </c>
      <c r="H348" s="180">
        <v>56</v>
      </c>
      <c r="I348" s="178"/>
    </row>
    <row r="349" spans="1:9" ht="39" hidden="1" thickBot="1">
      <c r="A349" s="178">
        <v>691001821</v>
      </c>
      <c r="B349" s="178">
        <v>181018519</v>
      </c>
      <c r="C349" s="178" t="s">
        <v>250</v>
      </c>
      <c r="D349" s="178" t="s">
        <v>232</v>
      </c>
      <c r="E349" s="178" t="s">
        <v>692</v>
      </c>
      <c r="F349" s="179">
        <v>153</v>
      </c>
      <c r="G349" s="179">
        <v>0</v>
      </c>
      <c r="H349" s="180">
        <v>159</v>
      </c>
      <c r="I349" s="178"/>
    </row>
    <row r="350" spans="1:9" ht="39" hidden="1" thickBot="1">
      <c r="A350" s="178">
        <v>691001936</v>
      </c>
      <c r="B350" s="178">
        <v>181020572</v>
      </c>
      <c r="C350" s="178" t="s">
        <v>250</v>
      </c>
      <c r="D350" s="178" t="s">
        <v>228</v>
      </c>
      <c r="E350" s="178" t="s">
        <v>693</v>
      </c>
      <c r="F350" s="179">
        <v>15</v>
      </c>
      <c r="G350" s="179">
        <v>0</v>
      </c>
      <c r="H350" s="180">
        <v>15</v>
      </c>
      <c r="I350" s="178"/>
    </row>
    <row r="351" spans="1:9" ht="39" hidden="1" thickBot="1">
      <c r="A351" s="178">
        <v>691001961</v>
      </c>
      <c r="B351" s="178">
        <v>181020696</v>
      </c>
      <c r="C351" s="178" t="s">
        <v>250</v>
      </c>
      <c r="D351" s="178" t="s">
        <v>228</v>
      </c>
      <c r="E351" s="178" t="s">
        <v>694</v>
      </c>
      <c r="F351" s="179">
        <v>13</v>
      </c>
      <c r="G351" s="179">
        <v>0</v>
      </c>
      <c r="H351" s="180">
        <v>13</v>
      </c>
      <c r="I351" s="178"/>
    </row>
    <row r="352" spans="1:9" ht="26.25" hidden="1" thickBot="1">
      <c r="A352" s="178">
        <v>691002606</v>
      </c>
      <c r="B352" s="178">
        <v>181024951</v>
      </c>
      <c r="C352" s="178" t="s">
        <v>227</v>
      </c>
      <c r="D352" s="178" t="s">
        <v>228</v>
      </c>
      <c r="E352" s="178" t="s">
        <v>695</v>
      </c>
      <c r="F352" s="179">
        <v>117</v>
      </c>
      <c r="G352" s="179">
        <v>0</v>
      </c>
      <c r="H352" s="180">
        <v>140</v>
      </c>
      <c r="I352" s="178"/>
    </row>
    <row r="353" spans="1:9" ht="39" hidden="1" thickBot="1">
      <c r="A353" s="178">
        <v>691002703</v>
      </c>
      <c r="B353" s="178">
        <v>181025477</v>
      </c>
      <c r="C353" s="178" t="s">
        <v>250</v>
      </c>
      <c r="D353" s="178" t="s">
        <v>228</v>
      </c>
      <c r="E353" s="178" t="s">
        <v>696</v>
      </c>
      <c r="F353" s="179">
        <v>15</v>
      </c>
      <c r="G353" s="179">
        <v>0</v>
      </c>
      <c r="H353" s="180">
        <v>15</v>
      </c>
      <c r="I353" s="178"/>
    </row>
    <row r="354" spans="1:9" ht="39" hidden="1" thickBot="1">
      <c r="A354" s="178">
        <v>600080111</v>
      </c>
      <c r="B354" s="178">
        <v>181026961</v>
      </c>
      <c r="C354" s="178" t="s">
        <v>250</v>
      </c>
      <c r="D354" s="178" t="s">
        <v>697</v>
      </c>
      <c r="E354" s="178" t="s">
        <v>698</v>
      </c>
      <c r="F354" s="179">
        <v>41</v>
      </c>
      <c r="G354" s="179">
        <v>0</v>
      </c>
      <c r="H354" s="180">
        <v>40</v>
      </c>
      <c r="I354" s="181">
        <v>1</v>
      </c>
    </row>
    <row r="355" spans="1:9" ht="39" hidden="1" thickBot="1">
      <c r="A355" s="178">
        <v>691003033</v>
      </c>
      <c r="B355" s="178">
        <v>181027925</v>
      </c>
      <c r="C355" s="178" t="s">
        <v>250</v>
      </c>
      <c r="D355" s="178" t="s">
        <v>228</v>
      </c>
      <c r="E355" s="178" t="s">
        <v>699</v>
      </c>
      <c r="F355" s="179">
        <v>45</v>
      </c>
      <c r="G355" s="179">
        <v>0</v>
      </c>
      <c r="H355" s="180">
        <v>45</v>
      </c>
      <c r="I355" s="178"/>
    </row>
    <row r="356" spans="1:9" ht="39" hidden="1" thickBot="1">
      <c r="A356" s="178">
        <v>691003157</v>
      </c>
      <c r="B356" s="178">
        <v>181029278</v>
      </c>
      <c r="C356" s="178" t="s">
        <v>250</v>
      </c>
      <c r="D356" s="178" t="s">
        <v>228</v>
      </c>
      <c r="E356" s="178" t="s">
        <v>700</v>
      </c>
      <c r="F356" s="179">
        <v>19</v>
      </c>
      <c r="G356" s="179">
        <v>0</v>
      </c>
      <c r="H356" s="180">
        <v>22</v>
      </c>
      <c r="I356" s="178"/>
    </row>
    <row r="357" spans="1:9" ht="39" hidden="1" thickBot="1">
      <c r="A357" s="178">
        <v>600077918</v>
      </c>
      <c r="B357" s="178">
        <v>181032465</v>
      </c>
      <c r="C357" s="178" t="s">
        <v>250</v>
      </c>
      <c r="D357" s="178" t="s">
        <v>333</v>
      </c>
      <c r="E357" s="178" t="s">
        <v>701</v>
      </c>
      <c r="F357" s="179">
        <v>44</v>
      </c>
      <c r="G357" s="179">
        <v>0</v>
      </c>
      <c r="H357" s="180">
        <v>45</v>
      </c>
      <c r="I357" s="178"/>
    </row>
    <row r="358" spans="1:9" ht="26.25" hidden="1" thickBot="1">
      <c r="A358" s="178">
        <v>691003491</v>
      </c>
      <c r="B358" s="178">
        <v>181032627</v>
      </c>
      <c r="C358" s="178" t="s">
        <v>227</v>
      </c>
      <c r="D358" s="178" t="s">
        <v>333</v>
      </c>
      <c r="E358" s="178" t="s">
        <v>702</v>
      </c>
      <c r="F358" s="179">
        <v>98</v>
      </c>
      <c r="G358" s="179">
        <v>0</v>
      </c>
      <c r="H358" s="180">
        <v>140</v>
      </c>
      <c r="I358" s="178"/>
    </row>
    <row r="359" spans="1:9" ht="26.25" hidden="1" thickBot="1">
      <c r="A359" s="178">
        <v>691003505</v>
      </c>
      <c r="B359" s="178">
        <v>181032643</v>
      </c>
      <c r="C359" s="178" t="s">
        <v>227</v>
      </c>
      <c r="D359" s="178" t="s">
        <v>333</v>
      </c>
      <c r="E359" s="178" t="s">
        <v>703</v>
      </c>
      <c r="F359" s="179">
        <v>68</v>
      </c>
      <c r="G359" s="179">
        <v>0</v>
      </c>
      <c r="H359" s="180">
        <v>70</v>
      </c>
      <c r="I359" s="178"/>
    </row>
    <row r="360" spans="1:9" ht="39" hidden="1" thickBot="1">
      <c r="A360" s="178">
        <v>691003530</v>
      </c>
      <c r="B360" s="178">
        <v>181032694</v>
      </c>
      <c r="C360" s="178" t="s">
        <v>227</v>
      </c>
      <c r="D360" s="178" t="s">
        <v>333</v>
      </c>
      <c r="E360" s="178" t="s">
        <v>704</v>
      </c>
      <c r="F360" s="179">
        <v>106</v>
      </c>
      <c r="G360" s="179">
        <v>0</v>
      </c>
      <c r="H360" s="180">
        <v>136</v>
      </c>
      <c r="I360" s="178"/>
    </row>
    <row r="361" spans="1:9" ht="26.25" hidden="1" thickBot="1">
      <c r="A361" s="178">
        <v>691003548</v>
      </c>
      <c r="B361" s="178">
        <v>181032716</v>
      </c>
      <c r="C361" s="178" t="s">
        <v>227</v>
      </c>
      <c r="D361" s="178" t="s">
        <v>333</v>
      </c>
      <c r="E361" s="178" t="s">
        <v>705</v>
      </c>
      <c r="F361" s="179">
        <v>43</v>
      </c>
      <c r="G361" s="179">
        <v>43</v>
      </c>
      <c r="H361" s="180">
        <v>104</v>
      </c>
      <c r="I361" s="178"/>
    </row>
    <row r="362" spans="1:9" ht="26.25" hidden="1" thickBot="1">
      <c r="A362" s="178">
        <v>691003564</v>
      </c>
      <c r="B362" s="178">
        <v>181032759</v>
      </c>
      <c r="C362" s="178" t="s">
        <v>227</v>
      </c>
      <c r="D362" s="178" t="s">
        <v>333</v>
      </c>
      <c r="E362" s="178" t="s">
        <v>706</v>
      </c>
      <c r="F362" s="179">
        <v>53</v>
      </c>
      <c r="G362" s="179">
        <v>0</v>
      </c>
      <c r="H362" s="180">
        <v>55</v>
      </c>
      <c r="I362" s="178"/>
    </row>
    <row r="363" spans="1:9" ht="26.25" hidden="1" thickBot="1">
      <c r="A363" s="178">
        <v>691003572</v>
      </c>
      <c r="B363" s="178">
        <v>181032783</v>
      </c>
      <c r="C363" s="178" t="s">
        <v>227</v>
      </c>
      <c r="D363" s="178" t="s">
        <v>333</v>
      </c>
      <c r="E363" s="178" t="s">
        <v>707</v>
      </c>
      <c r="F363" s="179">
        <v>70</v>
      </c>
      <c r="G363" s="179">
        <v>0</v>
      </c>
      <c r="H363" s="180">
        <v>75</v>
      </c>
      <c r="I363" s="178"/>
    </row>
    <row r="364" spans="1:9" ht="39" hidden="1" thickBot="1">
      <c r="A364" s="178">
        <v>600080196</v>
      </c>
      <c r="B364" s="178">
        <v>181035871</v>
      </c>
      <c r="C364" s="178" t="s">
        <v>250</v>
      </c>
      <c r="D364" s="178" t="s">
        <v>556</v>
      </c>
      <c r="E364" s="178" t="s">
        <v>708</v>
      </c>
      <c r="F364" s="179">
        <v>19</v>
      </c>
      <c r="G364" s="179">
        <v>0</v>
      </c>
      <c r="H364" s="180">
        <v>20</v>
      </c>
      <c r="I364" s="178"/>
    </row>
    <row r="365" spans="1:9" ht="39" hidden="1" thickBot="1">
      <c r="A365" s="178">
        <v>600074757</v>
      </c>
      <c r="B365" s="178">
        <v>181041987</v>
      </c>
      <c r="C365" s="178" t="s">
        <v>250</v>
      </c>
      <c r="D365" s="178" t="s">
        <v>264</v>
      </c>
      <c r="E365" s="178" t="s">
        <v>709</v>
      </c>
      <c r="F365" s="179">
        <v>34</v>
      </c>
      <c r="G365" s="179">
        <v>0</v>
      </c>
      <c r="H365" s="180">
        <v>50</v>
      </c>
      <c r="I365" s="178"/>
    </row>
    <row r="366" spans="1:9" ht="39" hidden="1" thickBot="1">
      <c r="A366" s="178">
        <v>600010678</v>
      </c>
      <c r="B366" s="178">
        <v>181044854</v>
      </c>
      <c r="C366" s="178" t="s">
        <v>250</v>
      </c>
      <c r="D366" s="178" t="s">
        <v>493</v>
      </c>
      <c r="E366" s="178" t="s">
        <v>710</v>
      </c>
      <c r="F366" s="179">
        <v>168</v>
      </c>
      <c r="G366" s="179">
        <v>0</v>
      </c>
      <c r="H366" s="180">
        <v>180</v>
      </c>
      <c r="I366" s="178"/>
    </row>
    <row r="367" spans="1:9" ht="39" hidden="1" thickBot="1">
      <c r="A367" s="178">
        <v>600023427</v>
      </c>
      <c r="B367" s="178">
        <v>181045524</v>
      </c>
      <c r="C367" s="178" t="s">
        <v>250</v>
      </c>
      <c r="D367" s="178" t="s">
        <v>228</v>
      </c>
      <c r="E367" s="178" t="s">
        <v>711</v>
      </c>
      <c r="F367" s="179">
        <v>150</v>
      </c>
      <c r="G367" s="179">
        <v>0</v>
      </c>
      <c r="H367" s="180">
        <v>150</v>
      </c>
      <c r="I367" s="178"/>
    </row>
    <row r="368" spans="1:9" ht="39" hidden="1" thickBot="1">
      <c r="A368" s="178">
        <v>600033651</v>
      </c>
      <c r="B368" s="178">
        <v>181049864</v>
      </c>
      <c r="C368" s="178" t="s">
        <v>250</v>
      </c>
      <c r="D368" s="178" t="s">
        <v>228</v>
      </c>
      <c r="E368" s="178" t="s">
        <v>712</v>
      </c>
      <c r="F368" s="179">
        <v>125</v>
      </c>
      <c r="G368" s="179">
        <v>0</v>
      </c>
      <c r="H368" s="180">
        <v>350</v>
      </c>
      <c r="I368" s="178"/>
    </row>
    <row r="369" spans="1:9" ht="39" hidden="1" thickBot="1">
      <c r="A369" s="178">
        <v>600170594</v>
      </c>
      <c r="B369" s="178">
        <v>181052466</v>
      </c>
      <c r="C369" s="178" t="s">
        <v>250</v>
      </c>
      <c r="D369" s="178" t="s">
        <v>228</v>
      </c>
      <c r="E369" s="178" t="s">
        <v>713</v>
      </c>
      <c r="F369" s="179">
        <v>21</v>
      </c>
      <c r="G369" s="179">
        <v>0</v>
      </c>
      <c r="H369" s="180">
        <v>28</v>
      </c>
      <c r="I369" s="178"/>
    </row>
    <row r="370" spans="1:9" ht="39" hidden="1" thickBot="1">
      <c r="A370" s="178">
        <v>650026080</v>
      </c>
      <c r="B370" s="178">
        <v>181052571</v>
      </c>
      <c r="C370" s="178" t="s">
        <v>250</v>
      </c>
      <c r="D370" s="178" t="s">
        <v>621</v>
      </c>
      <c r="E370" s="178" t="s">
        <v>714</v>
      </c>
      <c r="F370" s="179">
        <v>40</v>
      </c>
      <c r="G370" s="179">
        <v>0</v>
      </c>
      <c r="H370" s="180">
        <v>45</v>
      </c>
      <c r="I370" s="178"/>
    </row>
    <row r="371" spans="1:9" ht="39" hidden="1" thickBot="1">
      <c r="A371" s="178">
        <v>691006041</v>
      </c>
      <c r="B371" s="178">
        <v>181053772</v>
      </c>
      <c r="C371" s="178" t="s">
        <v>227</v>
      </c>
      <c r="D371" s="178" t="s">
        <v>228</v>
      </c>
      <c r="E371" s="178" t="s">
        <v>715</v>
      </c>
      <c r="F371" s="179">
        <v>406</v>
      </c>
      <c r="G371" s="179">
        <v>0</v>
      </c>
      <c r="H371" s="180">
        <v>440</v>
      </c>
      <c r="I371" s="178"/>
    </row>
    <row r="372" spans="1:9" ht="39" hidden="1" thickBot="1">
      <c r="A372" s="178">
        <v>691007021</v>
      </c>
      <c r="B372" s="178">
        <v>181060248</v>
      </c>
      <c r="C372" s="178" t="s">
        <v>321</v>
      </c>
      <c r="D372" s="178" t="s">
        <v>228</v>
      </c>
      <c r="E372" s="178" t="s">
        <v>716</v>
      </c>
      <c r="F372" s="179">
        <v>0</v>
      </c>
      <c r="G372" s="179">
        <v>180</v>
      </c>
      <c r="H372" s="180">
        <v>201</v>
      </c>
      <c r="I372" s="178"/>
    </row>
    <row r="373" spans="1:9" ht="39" hidden="1" thickBot="1">
      <c r="A373" s="178">
        <v>600099369</v>
      </c>
      <c r="B373" s="178">
        <v>181063671</v>
      </c>
      <c r="C373" s="178" t="s">
        <v>250</v>
      </c>
      <c r="D373" s="178" t="s">
        <v>237</v>
      </c>
      <c r="E373" s="178" t="s">
        <v>717</v>
      </c>
      <c r="F373" s="179">
        <v>285</v>
      </c>
      <c r="G373" s="179">
        <v>0</v>
      </c>
      <c r="H373" s="180">
        <v>350</v>
      </c>
      <c r="I373" s="178"/>
    </row>
    <row r="374" spans="1:9" ht="39" hidden="1" thickBot="1">
      <c r="A374" s="178">
        <v>600099091</v>
      </c>
      <c r="B374" s="178">
        <v>181066351</v>
      </c>
      <c r="C374" s="178" t="s">
        <v>250</v>
      </c>
      <c r="D374" s="178" t="s">
        <v>635</v>
      </c>
      <c r="E374" s="178" t="s">
        <v>718</v>
      </c>
      <c r="F374" s="179">
        <v>50</v>
      </c>
      <c r="G374" s="179">
        <v>0</v>
      </c>
      <c r="H374" s="180">
        <v>60</v>
      </c>
      <c r="I374" s="178"/>
    </row>
    <row r="375" spans="1:9" ht="39" hidden="1" thickBot="1">
      <c r="A375" s="178">
        <v>691007667</v>
      </c>
      <c r="B375" s="178">
        <v>181066467</v>
      </c>
      <c r="C375" s="178" t="s">
        <v>250</v>
      </c>
      <c r="D375" s="178" t="s">
        <v>719</v>
      </c>
      <c r="E375" s="178" t="s">
        <v>720</v>
      </c>
      <c r="F375" s="179">
        <v>20</v>
      </c>
      <c r="G375" s="179">
        <v>0</v>
      </c>
      <c r="H375" s="180">
        <v>20</v>
      </c>
      <c r="I375" s="178"/>
    </row>
    <row r="376" spans="1:9" ht="39" hidden="1" thickBot="1">
      <c r="A376" s="178">
        <v>691008604</v>
      </c>
      <c r="B376" s="178">
        <v>181074362</v>
      </c>
      <c r="C376" s="178" t="s">
        <v>227</v>
      </c>
      <c r="D376" s="178" t="s">
        <v>331</v>
      </c>
      <c r="E376" s="178" t="s">
        <v>721</v>
      </c>
      <c r="F376" s="179">
        <v>49</v>
      </c>
      <c r="G376" s="179">
        <v>0</v>
      </c>
      <c r="H376" s="180">
        <v>50</v>
      </c>
      <c r="I376" s="178"/>
    </row>
    <row r="377" spans="1:9" ht="39" hidden="1" thickBot="1">
      <c r="A377" s="178">
        <v>600098397</v>
      </c>
      <c r="B377" s="178">
        <v>181080087</v>
      </c>
      <c r="C377" s="178" t="s">
        <v>250</v>
      </c>
      <c r="D377" s="178" t="s">
        <v>398</v>
      </c>
      <c r="E377" s="178" t="s">
        <v>722</v>
      </c>
      <c r="F377" s="179">
        <v>20</v>
      </c>
      <c r="G377" s="179">
        <v>0</v>
      </c>
      <c r="H377" s="180">
        <v>25</v>
      </c>
      <c r="I377" s="178"/>
    </row>
    <row r="378" spans="1:9" ht="39" hidden="1" thickBot="1">
      <c r="A378" s="178">
        <v>691009813</v>
      </c>
      <c r="B378" s="178">
        <v>181083213</v>
      </c>
      <c r="C378" s="178" t="s">
        <v>250</v>
      </c>
      <c r="D378" s="178" t="s">
        <v>723</v>
      </c>
      <c r="E378" s="178" t="s">
        <v>724</v>
      </c>
      <c r="F378" s="179">
        <v>27</v>
      </c>
      <c r="G378" s="179">
        <v>0</v>
      </c>
      <c r="H378" s="180">
        <v>28</v>
      </c>
      <c r="I378" s="178"/>
    </row>
    <row r="379" spans="1:9" ht="39" hidden="1" thickBot="1">
      <c r="A379" s="178">
        <v>600099148</v>
      </c>
      <c r="B379" s="178">
        <v>181098857</v>
      </c>
      <c r="C379" s="178" t="s">
        <v>250</v>
      </c>
      <c r="D379" s="178" t="s">
        <v>423</v>
      </c>
      <c r="E379" s="178" t="s">
        <v>725</v>
      </c>
      <c r="F379" s="179">
        <v>20</v>
      </c>
      <c r="G379" s="179">
        <v>0</v>
      </c>
      <c r="H379" s="180">
        <v>26</v>
      </c>
      <c r="I379" s="178"/>
    </row>
    <row r="380" spans="1:9" ht="39" hidden="1" thickBot="1">
      <c r="A380" s="178">
        <v>600079317</v>
      </c>
      <c r="B380" s="178">
        <v>181101335</v>
      </c>
      <c r="C380" s="178" t="s">
        <v>250</v>
      </c>
      <c r="D380" s="178" t="s">
        <v>228</v>
      </c>
      <c r="E380" s="178" t="s">
        <v>726</v>
      </c>
      <c r="F380" s="179">
        <v>43</v>
      </c>
      <c r="G380" s="179">
        <v>0</v>
      </c>
      <c r="H380" s="180">
        <v>50</v>
      </c>
      <c r="I380" s="178"/>
    </row>
    <row r="381" spans="1:9" ht="39" hidden="1" thickBot="1">
      <c r="A381" s="178">
        <v>691001243</v>
      </c>
      <c r="B381" s="178">
        <v>181102625</v>
      </c>
      <c r="C381" s="178" t="s">
        <v>250</v>
      </c>
      <c r="D381" s="178" t="s">
        <v>333</v>
      </c>
      <c r="E381" s="178" t="s">
        <v>645</v>
      </c>
      <c r="F381" s="179">
        <v>22</v>
      </c>
      <c r="G381" s="179">
        <v>0</v>
      </c>
      <c r="H381" s="180">
        <v>24</v>
      </c>
      <c r="I381" s="178"/>
    </row>
    <row r="382" spans="1:9" ht="39" hidden="1" thickBot="1">
      <c r="A382" s="178">
        <v>650021576</v>
      </c>
      <c r="B382" s="178">
        <v>181108836</v>
      </c>
      <c r="C382" s="178" t="s">
        <v>250</v>
      </c>
      <c r="D382" s="178" t="s">
        <v>392</v>
      </c>
      <c r="E382" s="178" t="s">
        <v>727</v>
      </c>
      <c r="F382" s="179">
        <v>20</v>
      </c>
      <c r="G382" s="179">
        <v>0</v>
      </c>
      <c r="H382" s="180">
        <v>20</v>
      </c>
      <c r="I382" s="178"/>
    </row>
    <row r="383" spans="1:9" ht="39" hidden="1" thickBot="1">
      <c r="A383" s="178">
        <v>691013764</v>
      </c>
      <c r="B383" s="178">
        <v>181110008</v>
      </c>
      <c r="C383" s="178" t="s">
        <v>250</v>
      </c>
      <c r="D383" s="178" t="s">
        <v>228</v>
      </c>
      <c r="E383" s="178" t="s">
        <v>728</v>
      </c>
      <c r="F383" s="179">
        <v>25</v>
      </c>
      <c r="G383" s="179">
        <v>0</v>
      </c>
      <c r="H383" s="180">
        <v>25</v>
      </c>
      <c r="I383" s="178"/>
    </row>
    <row r="384" spans="1:9" ht="39" hidden="1" thickBot="1">
      <c r="A384" s="178">
        <v>691003548</v>
      </c>
      <c r="B384" s="178">
        <v>181110903</v>
      </c>
      <c r="C384" s="178" t="s">
        <v>250</v>
      </c>
      <c r="D384" s="178" t="s">
        <v>333</v>
      </c>
      <c r="E384" s="178" t="s">
        <v>729</v>
      </c>
      <c r="F384" s="179">
        <v>43</v>
      </c>
      <c r="G384" s="179">
        <v>0</v>
      </c>
      <c r="H384" s="180">
        <v>44</v>
      </c>
      <c r="I384" s="178"/>
    </row>
    <row r="385" spans="1:9" ht="39" hidden="1" thickBot="1">
      <c r="A385" s="178">
        <v>600170896</v>
      </c>
      <c r="B385" s="178">
        <v>181111217</v>
      </c>
      <c r="C385" s="178" t="s">
        <v>250</v>
      </c>
      <c r="D385" s="178" t="s">
        <v>435</v>
      </c>
      <c r="E385" s="178" t="s">
        <v>730</v>
      </c>
      <c r="F385" s="179">
        <v>151</v>
      </c>
      <c r="G385" s="179">
        <v>0</v>
      </c>
      <c r="H385" s="180">
        <v>160</v>
      </c>
      <c r="I385" s="178"/>
    </row>
    <row r="386" spans="1:9" ht="26.25" hidden="1" thickBot="1">
      <c r="A386" s="178">
        <v>691014302</v>
      </c>
      <c r="B386" s="178">
        <v>181113961</v>
      </c>
      <c r="C386" s="178" t="s">
        <v>227</v>
      </c>
      <c r="D386" s="178" t="s">
        <v>731</v>
      </c>
      <c r="E386" s="178" t="s">
        <v>554</v>
      </c>
      <c r="F386" s="179">
        <v>28</v>
      </c>
      <c r="G386" s="179">
        <v>0</v>
      </c>
      <c r="H386" s="180">
        <v>28</v>
      </c>
      <c r="I386" s="178"/>
    </row>
    <row r="387" spans="1:9" ht="39" hidden="1" thickBot="1">
      <c r="A387" s="178">
        <v>600099504</v>
      </c>
      <c r="B387" s="178">
        <v>181115981</v>
      </c>
      <c r="C387" s="178" t="s">
        <v>250</v>
      </c>
      <c r="D387" s="178" t="s">
        <v>655</v>
      </c>
      <c r="E387" s="178" t="s">
        <v>732</v>
      </c>
      <c r="F387" s="179">
        <v>11</v>
      </c>
      <c r="G387" s="179">
        <v>0</v>
      </c>
      <c r="H387" s="180">
        <v>12</v>
      </c>
      <c r="I387" s="178"/>
    </row>
    <row r="388" spans="1:9" ht="39" hidden="1" thickBot="1">
      <c r="A388" s="178">
        <v>600079929</v>
      </c>
      <c r="B388" s="178">
        <v>181117061</v>
      </c>
      <c r="C388" s="178" t="s">
        <v>250</v>
      </c>
      <c r="D388" s="178" t="s">
        <v>228</v>
      </c>
      <c r="E388" s="178" t="s">
        <v>733</v>
      </c>
      <c r="F388" s="179">
        <v>387</v>
      </c>
      <c r="G388" s="179">
        <v>0</v>
      </c>
      <c r="H388" s="180">
        <v>450</v>
      </c>
      <c r="I388" s="178"/>
    </row>
    <row r="389" spans="1:9" ht="51.75" hidden="1" thickBot="1">
      <c r="A389" s="178">
        <v>650037171</v>
      </c>
      <c r="B389" s="178">
        <v>181118220</v>
      </c>
      <c r="C389" s="178" t="s">
        <v>734</v>
      </c>
      <c r="D389" s="178" t="s">
        <v>311</v>
      </c>
      <c r="E389" s="178" t="s">
        <v>735</v>
      </c>
      <c r="F389" s="179">
        <v>20</v>
      </c>
      <c r="G389" s="179">
        <v>0</v>
      </c>
      <c r="H389" s="180">
        <v>20</v>
      </c>
      <c r="I389" s="178"/>
    </row>
    <row r="390" spans="1:9" ht="51.75" hidden="1" thickBot="1">
      <c r="A390" s="178">
        <v>691011010</v>
      </c>
      <c r="B390" s="178">
        <v>181118629</v>
      </c>
      <c r="C390" s="178" t="s">
        <v>734</v>
      </c>
      <c r="D390" s="178" t="s">
        <v>228</v>
      </c>
      <c r="E390" s="178" t="s">
        <v>736</v>
      </c>
      <c r="F390" s="179">
        <v>27</v>
      </c>
      <c r="G390" s="179">
        <v>0</v>
      </c>
      <c r="H390" s="180">
        <v>30</v>
      </c>
      <c r="I390" s="178"/>
    </row>
    <row r="391" spans="1:9" ht="26.25" hidden="1" thickBot="1">
      <c r="A391" s="178">
        <v>691014701</v>
      </c>
      <c r="B391" s="178">
        <v>181119480</v>
      </c>
      <c r="C391" s="178" t="s">
        <v>227</v>
      </c>
      <c r="D391" s="178" t="s">
        <v>618</v>
      </c>
      <c r="E391" s="178" t="s">
        <v>737</v>
      </c>
      <c r="F391" s="179">
        <v>97</v>
      </c>
      <c r="G391" s="179">
        <v>0</v>
      </c>
      <c r="H391" s="180">
        <v>340</v>
      </c>
      <c r="I391" s="178"/>
    </row>
    <row r="392" spans="1:9" ht="26.25" hidden="1" thickBot="1">
      <c r="A392" s="178">
        <v>600080013</v>
      </c>
      <c r="B392" s="178">
        <v>181119552</v>
      </c>
      <c r="C392" s="178" t="s">
        <v>227</v>
      </c>
      <c r="D392" s="178" t="s">
        <v>228</v>
      </c>
      <c r="E392" s="178" t="s">
        <v>738</v>
      </c>
      <c r="F392" s="179">
        <v>560</v>
      </c>
      <c r="G392" s="179">
        <v>0</v>
      </c>
      <c r="H392" s="180">
        <v>560</v>
      </c>
      <c r="I392" s="178"/>
    </row>
    <row r="393" spans="1:9" ht="39" hidden="1" thickBot="1">
      <c r="A393" s="178">
        <v>691015295</v>
      </c>
      <c r="B393" s="178">
        <v>181122707</v>
      </c>
      <c r="C393" s="178" t="s">
        <v>250</v>
      </c>
      <c r="D393" s="178" t="s">
        <v>739</v>
      </c>
      <c r="E393" s="178" t="s">
        <v>740</v>
      </c>
      <c r="F393" s="179">
        <v>61</v>
      </c>
      <c r="G393" s="179">
        <v>0</v>
      </c>
      <c r="H393" s="180">
        <v>63</v>
      </c>
      <c r="I393" s="178"/>
    </row>
    <row r="394" spans="1:9" ht="39" hidden="1" thickBot="1">
      <c r="A394" s="178">
        <v>600099075</v>
      </c>
      <c r="B394" s="178">
        <v>181124629</v>
      </c>
      <c r="C394" s="178" t="s">
        <v>250</v>
      </c>
      <c r="D394" s="178" t="s">
        <v>237</v>
      </c>
      <c r="E394" s="178" t="s">
        <v>741</v>
      </c>
      <c r="F394" s="179">
        <v>93</v>
      </c>
      <c r="G394" s="179">
        <v>0</v>
      </c>
      <c r="H394" s="180">
        <v>105</v>
      </c>
      <c r="I394" s="178"/>
    </row>
    <row r="395" spans="1:9" ht="39" hidden="1" thickBot="1">
      <c r="A395" s="178">
        <v>650037171</v>
      </c>
      <c r="B395" s="178">
        <v>181129680</v>
      </c>
      <c r="C395" s="178" t="s">
        <v>250</v>
      </c>
      <c r="D395" s="178" t="s">
        <v>311</v>
      </c>
      <c r="E395" s="178" t="s">
        <v>742</v>
      </c>
      <c r="F395" s="179">
        <v>50</v>
      </c>
      <c r="G395" s="179">
        <v>0</v>
      </c>
      <c r="H395" s="180">
        <v>50</v>
      </c>
      <c r="I395" s="178"/>
    </row>
  </sheetData>
  <autoFilter ref="A4:I395" xr:uid="{76EF66F4-015D-407E-92B8-09D34107542B}">
    <filterColumn colId="0">
      <filters>
        <filter val="691000093"/>
      </filters>
    </filterColumn>
  </autoFilter>
  <mergeCells count="4">
    <mergeCell ref="A3:E3"/>
    <mergeCell ref="F3:G3"/>
    <mergeCell ref="H3:H4"/>
    <mergeCell ref="A1:I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SJ_stat</vt:lpstr>
      <vt:lpstr>SJ_ROZP</vt:lpstr>
      <vt:lpstr>SJ_ZUKA</vt:lpstr>
      <vt:lpstr>úprava_říjen</vt:lpstr>
      <vt:lpstr>NORMATIVY</vt:lpstr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Löfflerová Kamila</dc:creator>
  <cp:keywords/>
  <dc:description/>
  <cp:lastModifiedBy>Löfflerová Kamila</cp:lastModifiedBy>
  <cp:revision/>
  <dcterms:created xsi:type="dcterms:W3CDTF">2019-10-07T10:42:18Z</dcterms:created>
  <dcterms:modified xsi:type="dcterms:W3CDTF">2023-02-20T09:02:01Z</dcterms:modified>
  <cp:category/>
  <cp:contentStatus/>
</cp:coreProperties>
</file>